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solidate Sales Reports" sheetId="1" r:id="rId1"/>
    <sheet name="Supplier Forecast -UAE" sheetId="9" r:id="rId2"/>
    <sheet name="Uae" sheetId="5" state="hidden" r:id="rId3"/>
    <sheet name="Qat" sheetId="6" state="hidden" r:id="rId4"/>
    <sheet name="Sheet7" sheetId="8" state="hidden" r:id="rId5"/>
  </sheets>
  <externalReferences>
    <externalReference r:id="rId6"/>
  </externalReferences>
  <definedNames>
    <definedName name="_xlnm._FilterDatabase" localSheetId="0" hidden="1">'Consolidate Sales Reports'!$A$3:$BI$347</definedName>
    <definedName name="_xlnm._FilterDatabase" localSheetId="3" hidden="1">Qat!$A$1:$N$1</definedName>
    <definedName name="_xlnm._FilterDatabase" localSheetId="1" hidden="1">'Supplier Forecast -UAE'!$A$4:$AQ$4</definedName>
    <definedName name="_xlnm._FilterDatabase" localSheetId="2" hidden="1">Uae!$A$1:$P$1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9" l="1"/>
  <c r="S5" i="9"/>
  <c r="R343" i="1" l="1"/>
  <c r="R4" i="1"/>
  <c r="R6" i="1"/>
  <c r="R7" i="1"/>
  <c r="R8" i="1"/>
  <c r="R9" i="1"/>
  <c r="R10" i="1"/>
  <c r="R11" i="1"/>
  <c r="R12" i="1"/>
  <c r="R23" i="1"/>
  <c r="R37" i="1"/>
  <c r="R59" i="1"/>
  <c r="R60" i="1"/>
  <c r="R63" i="1"/>
  <c r="R64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43" i="1"/>
  <c r="R144" i="1"/>
  <c r="R145" i="1"/>
  <c r="R146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3" i="1"/>
  <c r="R164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4" i="1"/>
  <c r="R186" i="1"/>
  <c r="R187" i="1"/>
  <c r="R188" i="1"/>
  <c r="R189" i="1"/>
  <c r="R190" i="1"/>
  <c r="R191" i="1"/>
  <c r="R192" i="1"/>
  <c r="R194" i="1"/>
  <c r="R198" i="1"/>
  <c r="R199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8" i="1"/>
  <c r="R239" i="1"/>
  <c r="R241" i="1"/>
  <c r="R243" i="1"/>
  <c r="R244" i="1"/>
  <c r="R245" i="1"/>
  <c r="R246" i="1"/>
  <c r="R247" i="1"/>
  <c r="R248" i="1"/>
  <c r="R253" i="1"/>
  <c r="R254" i="1"/>
  <c r="R255" i="1"/>
  <c r="R256" i="1"/>
  <c r="R257" i="1"/>
  <c r="R258" i="1"/>
  <c r="R259" i="1"/>
  <c r="R261" i="1"/>
  <c r="R266" i="1"/>
  <c r="R269" i="1"/>
  <c r="R270" i="1"/>
  <c r="R271" i="1"/>
  <c r="R272" i="1"/>
  <c r="R273" i="1"/>
  <c r="R275" i="1"/>
  <c r="R276" i="1"/>
  <c r="R277" i="1"/>
  <c r="R278" i="1"/>
  <c r="R282" i="1"/>
  <c r="R287" i="1"/>
  <c r="R288" i="1"/>
  <c r="R289" i="1"/>
  <c r="R292" i="1"/>
  <c r="R293" i="1"/>
  <c r="R295" i="1"/>
  <c r="R298" i="1"/>
  <c r="R302" i="1"/>
  <c r="R310" i="1"/>
  <c r="R311" i="1"/>
  <c r="R313" i="1"/>
  <c r="R314" i="1"/>
  <c r="R315" i="1"/>
  <c r="R320" i="1"/>
  <c r="R321" i="1"/>
  <c r="R323" i="1"/>
  <c r="R324" i="1"/>
  <c r="R325" i="1"/>
  <c r="R330" i="1"/>
  <c r="R331" i="1"/>
  <c r="R332" i="1"/>
  <c r="R333" i="1"/>
  <c r="R336" i="1"/>
  <c r="R339" i="1"/>
  <c r="R340" i="1"/>
  <c r="R341" i="1"/>
  <c r="R342" i="1"/>
  <c r="R32" i="1"/>
  <c r="R33" i="1"/>
  <c r="R34" i="1"/>
  <c r="R35" i="1"/>
  <c r="R36" i="1"/>
  <c r="R38" i="1"/>
  <c r="R39" i="1"/>
  <c r="R40" i="1"/>
  <c r="R44" i="1"/>
  <c r="R45" i="1"/>
  <c r="R46" i="1"/>
  <c r="R47" i="1"/>
  <c r="R48" i="1"/>
  <c r="R49" i="1"/>
  <c r="R50" i="1"/>
  <c r="R51" i="1"/>
  <c r="R52" i="1"/>
  <c r="R56" i="1"/>
  <c r="R57" i="1"/>
  <c r="R58" i="1"/>
  <c r="R61" i="1"/>
  <c r="R62" i="1"/>
  <c r="R65" i="1"/>
  <c r="R66" i="1"/>
  <c r="R73" i="1"/>
  <c r="R92" i="1"/>
  <c r="R98" i="1"/>
  <c r="R99" i="1"/>
  <c r="R121" i="1"/>
  <c r="R132" i="1"/>
  <c r="R139" i="1"/>
  <c r="R140" i="1"/>
  <c r="R141" i="1"/>
  <c r="R142" i="1"/>
  <c r="R147" i="1"/>
  <c r="R148" i="1"/>
  <c r="R162" i="1"/>
  <c r="R165" i="1"/>
  <c r="R183" i="1"/>
  <c r="R185" i="1"/>
  <c r="R193" i="1"/>
  <c r="R195" i="1"/>
  <c r="R196" i="1"/>
  <c r="R197" i="1"/>
  <c r="R200" i="1"/>
  <c r="R201" i="1"/>
  <c r="R202" i="1"/>
  <c r="R219" i="1"/>
  <c r="R220" i="1"/>
  <c r="R221" i="1"/>
  <c r="R222" i="1"/>
  <c r="R223" i="1"/>
  <c r="R237" i="1"/>
  <c r="R240" i="1"/>
  <c r="R242" i="1"/>
  <c r="R249" i="1"/>
  <c r="R250" i="1"/>
  <c r="R251" i="1"/>
  <c r="R252" i="1"/>
  <c r="R260" i="1"/>
  <c r="R262" i="1"/>
  <c r="R263" i="1"/>
  <c r="R264" i="1"/>
  <c r="R265" i="1"/>
  <c r="R267" i="1"/>
  <c r="R268" i="1"/>
  <c r="R274" i="1"/>
  <c r="R279" i="1"/>
  <c r="R280" i="1"/>
  <c r="R281" i="1"/>
  <c r="R283" i="1"/>
  <c r="R284" i="1"/>
  <c r="R285" i="1"/>
  <c r="R286" i="1"/>
  <c r="R290" i="1"/>
  <c r="R291" i="1"/>
  <c r="R294" i="1"/>
  <c r="R296" i="1"/>
  <c r="R297" i="1"/>
  <c r="R299" i="1"/>
  <c r="R300" i="1"/>
  <c r="R301" i="1"/>
  <c r="R303" i="1"/>
  <c r="R304" i="1"/>
  <c r="R305" i="1"/>
  <c r="R306" i="1"/>
  <c r="R307" i="1"/>
  <c r="R308" i="1"/>
  <c r="R309" i="1"/>
  <c r="R312" i="1"/>
  <c r="R316" i="1"/>
  <c r="R317" i="1"/>
  <c r="R318" i="1"/>
  <c r="R319" i="1"/>
  <c r="R322" i="1"/>
  <c r="R326" i="1"/>
  <c r="R327" i="1"/>
  <c r="R328" i="1"/>
  <c r="R329" i="1"/>
  <c r="R334" i="1"/>
  <c r="R335" i="1"/>
  <c r="R337" i="1"/>
  <c r="R338" i="1"/>
  <c r="R344" i="1"/>
  <c r="R345" i="1"/>
  <c r="R346" i="1"/>
  <c r="R347" i="1"/>
  <c r="R5" i="1"/>
  <c r="V6" i="9"/>
  <c r="W6" i="9" s="1"/>
  <c r="AG344" i="9"/>
  <c r="AA344" i="9"/>
  <c r="V344" i="9"/>
  <c r="AG343" i="9"/>
  <c r="AA343" i="9"/>
  <c r="V343" i="9"/>
  <c r="AG342" i="9"/>
  <c r="AA342" i="9"/>
  <c r="V342" i="9"/>
  <c r="AG341" i="9"/>
  <c r="AA341" i="9"/>
  <c r="V341" i="9"/>
  <c r="AG340" i="9"/>
  <c r="AA340" i="9"/>
  <c r="V340" i="9"/>
  <c r="AG337" i="9"/>
  <c r="AA337" i="9"/>
  <c r="V337" i="9"/>
  <c r="AG334" i="9"/>
  <c r="AA334" i="9"/>
  <c r="V334" i="9"/>
  <c r="AG333" i="9"/>
  <c r="AA333" i="9"/>
  <c r="V333" i="9"/>
  <c r="AG332" i="9"/>
  <c r="AA332" i="9"/>
  <c r="V332" i="9"/>
  <c r="AG331" i="9"/>
  <c r="AA331" i="9"/>
  <c r="V331" i="9"/>
  <c r="AG326" i="9"/>
  <c r="AA326" i="9"/>
  <c r="V326" i="9"/>
  <c r="AG325" i="9"/>
  <c r="AA325" i="9"/>
  <c r="V325" i="9"/>
  <c r="AG324" i="9"/>
  <c r="AA324" i="9"/>
  <c r="V324" i="9"/>
  <c r="AG322" i="9"/>
  <c r="AA322" i="9"/>
  <c r="V322" i="9"/>
  <c r="AG321" i="9"/>
  <c r="AA321" i="9"/>
  <c r="V321" i="9"/>
  <c r="AG316" i="9"/>
  <c r="AA316" i="9"/>
  <c r="V316" i="9"/>
  <c r="AG315" i="9"/>
  <c r="AA315" i="9"/>
  <c r="V315" i="9"/>
  <c r="AG314" i="9"/>
  <c r="AA314" i="9"/>
  <c r="V314" i="9"/>
  <c r="AG312" i="9"/>
  <c r="AA312" i="9"/>
  <c r="V312" i="9"/>
  <c r="AG311" i="9"/>
  <c r="AA311" i="9"/>
  <c r="V311" i="9"/>
  <c r="AG303" i="9"/>
  <c r="AA303" i="9"/>
  <c r="V303" i="9"/>
  <c r="AG299" i="9"/>
  <c r="AA299" i="9"/>
  <c r="V299" i="9"/>
  <c r="AG296" i="9"/>
  <c r="AA296" i="9"/>
  <c r="V296" i="9"/>
  <c r="AG294" i="9"/>
  <c r="AA294" i="9"/>
  <c r="V294" i="9"/>
  <c r="AG293" i="9"/>
  <c r="AA293" i="9"/>
  <c r="V293" i="9"/>
  <c r="AG290" i="9"/>
  <c r="AA290" i="9"/>
  <c r="V290" i="9"/>
  <c r="AG289" i="9"/>
  <c r="AA289" i="9"/>
  <c r="V289" i="9"/>
  <c r="AG288" i="9"/>
  <c r="AA288" i="9"/>
  <c r="V288" i="9"/>
  <c r="AG283" i="9"/>
  <c r="AA283" i="9"/>
  <c r="V283" i="9"/>
  <c r="AG279" i="9"/>
  <c r="AA279" i="9"/>
  <c r="V279" i="9"/>
  <c r="AG278" i="9"/>
  <c r="AA278" i="9"/>
  <c r="V278" i="9"/>
  <c r="AG277" i="9"/>
  <c r="AA277" i="9"/>
  <c r="V277" i="9"/>
  <c r="AG276" i="9"/>
  <c r="AA276" i="9"/>
  <c r="V276" i="9"/>
  <c r="AG274" i="9"/>
  <c r="AA274" i="9"/>
  <c r="V274" i="9"/>
  <c r="AG273" i="9"/>
  <c r="AA273" i="9"/>
  <c r="V273" i="9"/>
  <c r="AG272" i="9"/>
  <c r="AA272" i="9"/>
  <c r="V272" i="9"/>
  <c r="AG271" i="9"/>
  <c r="AA271" i="9"/>
  <c r="V271" i="9"/>
  <c r="AG270" i="9"/>
  <c r="AA270" i="9"/>
  <c r="V270" i="9"/>
  <c r="AG267" i="9"/>
  <c r="AA267" i="9"/>
  <c r="V267" i="9"/>
  <c r="AG262" i="9"/>
  <c r="AA262" i="9"/>
  <c r="V262" i="9"/>
  <c r="AG260" i="9"/>
  <c r="AA260" i="9"/>
  <c r="V260" i="9"/>
  <c r="AG259" i="9"/>
  <c r="AA259" i="9"/>
  <c r="V259" i="9"/>
  <c r="AG258" i="9"/>
  <c r="AA258" i="9"/>
  <c r="V258" i="9"/>
  <c r="AG257" i="9"/>
  <c r="AA257" i="9"/>
  <c r="V257" i="9"/>
  <c r="AG256" i="9"/>
  <c r="AA256" i="9"/>
  <c r="V256" i="9"/>
  <c r="AG255" i="9"/>
  <c r="AA255" i="9"/>
  <c r="V255" i="9"/>
  <c r="AG254" i="9"/>
  <c r="AA254" i="9"/>
  <c r="V254" i="9"/>
  <c r="AG249" i="9"/>
  <c r="AA249" i="9"/>
  <c r="V249" i="9"/>
  <c r="AG248" i="9"/>
  <c r="AA248" i="9"/>
  <c r="V248" i="9"/>
  <c r="AG247" i="9"/>
  <c r="AA247" i="9"/>
  <c r="V247" i="9"/>
  <c r="AG246" i="9"/>
  <c r="AA246" i="9"/>
  <c r="V246" i="9"/>
  <c r="AG245" i="9"/>
  <c r="AA245" i="9"/>
  <c r="V245" i="9"/>
  <c r="AG244" i="9"/>
  <c r="AA244" i="9"/>
  <c r="V244" i="9"/>
  <c r="AG242" i="9"/>
  <c r="AA242" i="9"/>
  <c r="V242" i="9"/>
  <c r="AG240" i="9"/>
  <c r="AA240" i="9"/>
  <c r="V240" i="9"/>
  <c r="AG239" i="9"/>
  <c r="AA239" i="9"/>
  <c r="V239" i="9"/>
  <c r="AG237" i="9"/>
  <c r="AA237" i="9"/>
  <c r="V237" i="9"/>
  <c r="AG236" i="9"/>
  <c r="AA236" i="9"/>
  <c r="V236" i="9"/>
  <c r="AG235" i="9"/>
  <c r="AA235" i="9"/>
  <c r="V235" i="9"/>
  <c r="AG234" i="9"/>
  <c r="AA234" i="9"/>
  <c r="V234" i="9"/>
  <c r="AG233" i="9"/>
  <c r="AA233" i="9"/>
  <c r="V233" i="9"/>
  <c r="AG232" i="9"/>
  <c r="AA232" i="9"/>
  <c r="V232" i="9"/>
  <c r="AG231" i="9"/>
  <c r="AA231" i="9"/>
  <c r="V231" i="9"/>
  <c r="AG230" i="9"/>
  <c r="AA230" i="9"/>
  <c r="V230" i="9"/>
  <c r="AG229" i="9"/>
  <c r="AA229" i="9"/>
  <c r="V229" i="9"/>
  <c r="AG228" i="9"/>
  <c r="AA228" i="9"/>
  <c r="V228" i="9"/>
  <c r="AG227" i="9"/>
  <c r="AA227" i="9"/>
  <c r="V227" i="9"/>
  <c r="AG226" i="9"/>
  <c r="AA226" i="9"/>
  <c r="V226" i="9"/>
  <c r="AG225" i="9"/>
  <c r="AA225" i="9"/>
  <c r="V225" i="9"/>
  <c r="AG219" i="9"/>
  <c r="AA219" i="9"/>
  <c r="V219" i="9"/>
  <c r="AG218" i="9"/>
  <c r="AA218" i="9"/>
  <c r="V218" i="9"/>
  <c r="AG217" i="9"/>
  <c r="AA217" i="9"/>
  <c r="V217" i="9"/>
  <c r="AG216" i="9"/>
  <c r="AA216" i="9"/>
  <c r="V216" i="9"/>
  <c r="AG215" i="9"/>
  <c r="AA215" i="9"/>
  <c r="V215" i="9"/>
  <c r="AG214" i="9"/>
  <c r="AA214" i="9"/>
  <c r="V214" i="9"/>
  <c r="AG213" i="9"/>
  <c r="AA213" i="9"/>
  <c r="V213" i="9"/>
  <c r="AG212" i="9"/>
  <c r="AA212" i="9"/>
  <c r="V212" i="9"/>
  <c r="AG211" i="9"/>
  <c r="AA211" i="9"/>
  <c r="V211" i="9"/>
  <c r="AG210" i="9"/>
  <c r="AA210" i="9"/>
  <c r="V210" i="9"/>
  <c r="AG209" i="9"/>
  <c r="AA209" i="9"/>
  <c r="V209" i="9"/>
  <c r="AG208" i="9"/>
  <c r="AA208" i="9"/>
  <c r="V208" i="9"/>
  <c r="AG207" i="9"/>
  <c r="AA207" i="9"/>
  <c r="V207" i="9"/>
  <c r="AG206" i="9"/>
  <c r="AA206" i="9"/>
  <c r="V206" i="9"/>
  <c r="AG205" i="9"/>
  <c r="AA205" i="9"/>
  <c r="V205" i="9"/>
  <c r="AG204" i="9"/>
  <c r="AA204" i="9"/>
  <c r="V204" i="9"/>
  <c r="AG200" i="9"/>
  <c r="AA200" i="9"/>
  <c r="V200" i="9"/>
  <c r="AG199" i="9"/>
  <c r="AA199" i="9"/>
  <c r="V199" i="9"/>
  <c r="AG195" i="9"/>
  <c r="AA195" i="9"/>
  <c r="V195" i="9"/>
  <c r="AG193" i="9"/>
  <c r="AA193" i="9"/>
  <c r="V193" i="9"/>
  <c r="AG192" i="9"/>
  <c r="AA192" i="9"/>
  <c r="V192" i="9"/>
  <c r="AG191" i="9"/>
  <c r="AA191" i="9"/>
  <c r="V191" i="9"/>
  <c r="AG190" i="9"/>
  <c r="AA190" i="9"/>
  <c r="V190" i="9"/>
  <c r="AG189" i="9"/>
  <c r="AA189" i="9"/>
  <c r="V189" i="9"/>
  <c r="AG188" i="9"/>
  <c r="AA188" i="9"/>
  <c r="V188" i="9"/>
  <c r="AG187" i="9"/>
  <c r="AA187" i="9"/>
  <c r="V187" i="9"/>
  <c r="AG185" i="9"/>
  <c r="AA185" i="9"/>
  <c r="V185" i="9"/>
  <c r="AG183" i="9"/>
  <c r="AA183" i="9"/>
  <c r="V183" i="9"/>
  <c r="AG182" i="9"/>
  <c r="AA182" i="9"/>
  <c r="V182" i="9"/>
  <c r="AG181" i="9"/>
  <c r="AA181" i="9"/>
  <c r="V181" i="9"/>
  <c r="AG180" i="9"/>
  <c r="AA180" i="9"/>
  <c r="V180" i="9"/>
  <c r="AG179" i="9"/>
  <c r="AA179" i="9"/>
  <c r="V179" i="9"/>
  <c r="AG178" i="9"/>
  <c r="AA178" i="9"/>
  <c r="V178" i="9"/>
  <c r="AG177" i="9"/>
  <c r="AA177" i="9"/>
  <c r="V177" i="9"/>
  <c r="AG176" i="9"/>
  <c r="AA176" i="9"/>
  <c r="V176" i="9"/>
  <c r="AG175" i="9"/>
  <c r="AA175" i="9"/>
  <c r="V175" i="9"/>
  <c r="AG174" i="9"/>
  <c r="AA174" i="9"/>
  <c r="V174" i="9"/>
  <c r="AG173" i="9"/>
  <c r="AA173" i="9"/>
  <c r="V173" i="9"/>
  <c r="AG172" i="9"/>
  <c r="AA172" i="9"/>
  <c r="V172" i="9"/>
  <c r="AG171" i="9"/>
  <c r="AA171" i="9"/>
  <c r="V171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5" i="9"/>
  <c r="S187" i="9"/>
  <c r="S188" i="9"/>
  <c r="S189" i="9"/>
  <c r="S190" i="9"/>
  <c r="S191" i="9"/>
  <c r="S192" i="9"/>
  <c r="S193" i="9"/>
  <c r="S195" i="9"/>
  <c r="S199" i="9"/>
  <c r="S200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9" i="9"/>
  <c r="S240" i="9"/>
  <c r="S242" i="9"/>
  <c r="S244" i="9"/>
  <c r="S245" i="9"/>
  <c r="S246" i="9"/>
  <c r="S247" i="9"/>
  <c r="S248" i="9"/>
  <c r="S249" i="9"/>
  <c r="S254" i="9"/>
  <c r="S255" i="9"/>
  <c r="S256" i="9"/>
  <c r="S257" i="9"/>
  <c r="S258" i="9"/>
  <c r="S259" i="9"/>
  <c r="S260" i="9"/>
  <c r="S262" i="9"/>
  <c r="S267" i="9"/>
  <c r="S270" i="9"/>
  <c r="S271" i="9"/>
  <c r="S272" i="9"/>
  <c r="S273" i="9"/>
  <c r="S274" i="9"/>
  <c r="S276" i="9"/>
  <c r="S277" i="9"/>
  <c r="S278" i="9"/>
  <c r="S279" i="9"/>
  <c r="S283" i="9"/>
  <c r="S288" i="9"/>
  <c r="S289" i="9"/>
  <c r="S290" i="9"/>
  <c r="S293" i="9"/>
  <c r="S294" i="9"/>
  <c r="S296" i="9"/>
  <c r="S299" i="9"/>
  <c r="S303" i="9"/>
  <c r="S311" i="9"/>
  <c r="S312" i="9"/>
  <c r="S314" i="9"/>
  <c r="S315" i="9"/>
  <c r="S316" i="9"/>
  <c r="S321" i="9"/>
  <c r="S322" i="9"/>
  <c r="S324" i="9"/>
  <c r="S325" i="9"/>
  <c r="S326" i="9"/>
  <c r="S331" i="9"/>
  <c r="S332" i="9"/>
  <c r="S333" i="9"/>
  <c r="S334" i="9"/>
  <c r="S337" i="9"/>
  <c r="S340" i="9"/>
  <c r="S341" i="9"/>
  <c r="S342" i="9"/>
  <c r="S343" i="9"/>
  <c r="S344" i="9"/>
  <c r="S33" i="9"/>
  <c r="S34" i="9"/>
  <c r="S35" i="9"/>
  <c r="S36" i="9"/>
  <c r="S37" i="9"/>
  <c r="S39" i="9"/>
  <c r="S40" i="9"/>
  <c r="S41" i="9"/>
  <c r="S45" i="9"/>
  <c r="S46" i="9"/>
  <c r="S47" i="9"/>
  <c r="S48" i="9"/>
  <c r="S49" i="9"/>
  <c r="S50" i="9"/>
  <c r="S51" i="9"/>
  <c r="S52" i="9"/>
  <c r="S53" i="9"/>
  <c r="S57" i="9"/>
  <c r="S58" i="9"/>
  <c r="S59" i="9"/>
  <c r="S62" i="9"/>
  <c r="S63" i="9"/>
  <c r="S66" i="9"/>
  <c r="S67" i="9"/>
  <c r="S74" i="9"/>
  <c r="S93" i="9"/>
  <c r="S99" i="9"/>
  <c r="S100" i="9"/>
  <c r="S122" i="9"/>
  <c r="S133" i="9"/>
  <c r="S140" i="9"/>
  <c r="S141" i="9"/>
  <c r="S142" i="9"/>
  <c r="S143" i="9"/>
  <c r="S148" i="9"/>
  <c r="S149" i="9"/>
  <c r="S163" i="9"/>
  <c r="S166" i="9"/>
  <c r="S184" i="9"/>
  <c r="S186" i="9"/>
  <c r="S194" i="9"/>
  <c r="S196" i="9"/>
  <c r="S197" i="9"/>
  <c r="S198" i="9"/>
  <c r="S201" i="9"/>
  <c r="S202" i="9"/>
  <c r="S203" i="9"/>
  <c r="S220" i="9"/>
  <c r="S221" i="9"/>
  <c r="S222" i="9"/>
  <c r="S223" i="9"/>
  <c r="S224" i="9"/>
  <c r="S238" i="9"/>
  <c r="S241" i="9"/>
  <c r="S243" i="9"/>
  <c r="S250" i="9"/>
  <c r="S251" i="9"/>
  <c r="S252" i="9"/>
  <c r="S253" i="9"/>
  <c r="S261" i="9"/>
  <c r="S263" i="9"/>
  <c r="S264" i="9"/>
  <c r="S265" i="9"/>
  <c r="S266" i="9"/>
  <c r="S268" i="9"/>
  <c r="S269" i="9"/>
  <c r="S275" i="9"/>
  <c r="S280" i="9"/>
  <c r="S281" i="9"/>
  <c r="S282" i="9"/>
  <c r="S284" i="9"/>
  <c r="S285" i="9"/>
  <c r="S286" i="9"/>
  <c r="S287" i="9"/>
  <c r="S291" i="9"/>
  <c r="S292" i="9"/>
  <c r="S295" i="9"/>
  <c r="S297" i="9"/>
  <c r="S298" i="9"/>
  <c r="S300" i="9"/>
  <c r="S301" i="9"/>
  <c r="S302" i="9"/>
  <c r="S304" i="9"/>
  <c r="S305" i="9"/>
  <c r="S306" i="9"/>
  <c r="S307" i="9"/>
  <c r="S308" i="9"/>
  <c r="S309" i="9"/>
  <c r="S310" i="9"/>
  <c r="S313" i="9"/>
  <c r="S317" i="9"/>
  <c r="S318" i="9"/>
  <c r="S319" i="9"/>
  <c r="S320" i="9"/>
  <c r="S323" i="9"/>
  <c r="S327" i="9"/>
  <c r="S328" i="9"/>
  <c r="S329" i="9"/>
  <c r="S330" i="9"/>
  <c r="S335" i="9"/>
  <c r="S336" i="9"/>
  <c r="S338" i="9"/>
  <c r="S339" i="9"/>
  <c r="S345" i="9"/>
  <c r="S346" i="9"/>
  <c r="S347" i="9"/>
  <c r="S348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8" i="9"/>
  <c r="S42" i="9"/>
  <c r="S43" i="9"/>
  <c r="S44" i="9"/>
  <c r="S54" i="9"/>
  <c r="S55" i="9"/>
  <c r="S56" i="9"/>
  <c r="S60" i="9"/>
  <c r="S61" i="9"/>
  <c r="S64" i="9"/>
  <c r="S65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4" i="9"/>
  <c r="S95" i="9"/>
  <c r="S96" i="9"/>
  <c r="S97" i="9"/>
  <c r="S98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4" i="9"/>
  <c r="S145" i="9"/>
  <c r="S146" i="9"/>
  <c r="S147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4" i="9"/>
  <c r="S165" i="9"/>
  <c r="S167" i="9"/>
  <c r="S168" i="9"/>
  <c r="S169" i="9"/>
  <c r="S170" i="9"/>
  <c r="AC378" i="9"/>
  <c r="Z378" i="9"/>
  <c r="Y378" i="9"/>
  <c r="L378" i="9"/>
  <c r="K378" i="9"/>
  <c r="J378" i="9"/>
  <c r="I378" i="9"/>
  <c r="H378" i="9"/>
  <c r="G378" i="9"/>
  <c r="F378" i="9"/>
  <c r="AG170" i="9"/>
  <c r="AA170" i="9"/>
  <c r="V170" i="9"/>
  <c r="W170" i="9" s="1"/>
  <c r="AG169" i="9"/>
  <c r="AA169" i="9"/>
  <c r="V169" i="9"/>
  <c r="W169" i="9" s="1"/>
  <c r="AG168" i="9"/>
  <c r="AA168" i="9"/>
  <c r="V168" i="9"/>
  <c r="W168" i="9" s="1"/>
  <c r="AG167" i="9"/>
  <c r="AA167" i="9"/>
  <c r="V167" i="9"/>
  <c r="AG165" i="9"/>
  <c r="AA165" i="9"/>
  <c r="V165" i="9"/>
  <c r="W165" i="9" s="1"/>
  <c r="AG164" i="9"/>
  <c r="AA164" i="9"/>
  <c r="V164" i="9"/>
  <c r="W164" i="9" s="1"/>
  <c r="AG162" i="9"/>
  <c r="AA162" i="9"/>
  <c r="V162" i="9"/>
  <c r="W162" i="9" s="1"/>
  <c r="AG161" i="9"/>
  <c r="AA161" i="9"/>
  <c r="V161" i="9"/>
  <c r="AG160" i="9"/>
  <c r="AA160" i="9"/>
  <c r="V160" i="9"/>
  <c r="W160" i="9" s="1"/>
  <c r="AG159" i="9"/>
  <c r="AA159" i="9"/>
  <c r="V159" i="9"/>
  <c r="W159" i="9" s="1"/>
  <c r="AG158" i="9"/>
  <c r="AA158" i="9"/>
  <c r="V158" i="9"/>
  <c r="W158" i="9" s="1"/>
  <c r="AG157" i="9"/>
  <c r="AA157" i="9"/>
  <c r="V157" i="9"/>
  <c r="AG156" i="9"/>
  <c r="AA156" i="9"/>
  <c r="V156" i="9"/>
  <c r="W156" i="9" s="1"/>
  <c r="AG155" i="9"/>
  <c r="AA155" i="9"/>
  <c r="V155" i="9"/>
  <c r="W155" i="9" s="1"/>
  <c r="AG154" i="9"/>
  <c r="AA154" i="9"/>
  <c r="V154" i="9"/>
  <c r="W154" i="9" s="1"/>
  <c r="AG153" i="9"/>
  <c r="AA153" i="9"/>
  <c r="V153" i="9"/>
  <c r="AG152" i="9"/>
  <c r="AA152" i="9"/>
  <c r="V152" i="9"/>
  <c r="W152" i="9" s="1"/>
  <c r="AG151" i="9"/>
  <c r="AA151" i="9"/>
  <c r="V151" i="9"/>
  <c r="W151" i="9" s="1"/>
  <c r="AG150" i="9"/>
  <c r="AA150" i="9"/>
  <c r="V150" i="9"/>
  <c r="W150" i="9" s="1"/>
  <c r="AG147" i="9"/>
  <c r="AA147" i="9"/>
  <c r="V147" i="9"/>
  <c r="AG146" i="9"/>
  <c r="AA146" i="9"/>
  <c r="V146" i="9"/>
  <c r="W146" i="9" s="1"/>
  <c r="AG145" i="9"/>
  <c r="AA145" i="9"/>
  <c r="V145" i="9"/>
  <c r="W145" i="9" s="1"/>
  <c r="AG144" i="9"/>
  <c r="AA144" i="9"/>
  <c r="V144" i="9"/>
  <c r="W144" i="9" s="1"/>
  <c r="AG139" i="9"/>
  <c r="AA139" i="9"/>
  <c r="V139" i="9"/>
  <c r="AG138" i="9"/>
  <c r="AA138" i="9"/>
  <c r="V138" i="9"/>
  <c r="W138" i="9" s="1"/>
  <c r="AG137" i="9"/>
  <c r="AA137" i="9"/>
  <c r="V137" i="9"/>
  <c r="W137" i="9" s="1"/>
  <c r="AG136" i="9"/>
  <c r="AA136" i="9"/>
  <c r="V136" i="9"/>
  <c r="W136" i="9" s="1"/>
  <c r="AG135" i="9"/>
  <c r="AA135" i="9"/>
  <c r="V135" i="9"/>
  <c r="AG134" i="9"/>
  <c r="AA134" i="9"/>
  <c r="V134" i="9"/>
  <c r="W134" i="9" s="1"/>
  <c r="AG132" i="9"/>
  <c r="AA132" i="9"/>
  <c r="V132" i="9"/>
  <c r="W132" i="9" s="1"/>
  <c r="AG131" i="9"/>
  <c r="AA131" i="9"/>
  <c r="V131" i="9"/>
  <c r="W131" i="9" s="1"/>
  <c r="AG130" i="9"/>
  <c r="AA130" i="9"/>
  <c r="V130" i="9"/>
  <c r="AG129" i="9"/>
  <c r="AA129" i="9"/>
  <c r="V129" i="9"/>
  <c r="W129" i="9" s="1"/>
  <c r="AG128" i="9"/>
  <c r="AA128" i="9"/>
  <c r="V128" i="9"/>
  <c r="W128" i="9" s="1"/>
  <c r="AG127" i="9"/>
  <c r="AA127" i="9"/>
  <c r="V127" i="9"/>
  <c r="W127" i="9" s="1"/>
  <c r="AG126" i="9"/>
  <c r="AA126" i="9"/>
  <c r="V126" i="9"/>
  <c r="AG125" i="9"/>
  <c r="AA125" i="9"/>
  <c r="V125" i="9"/>
  <c r="W125" i="9" s="1"/>
  <c r="AG124" i="9"/>
  <c r="AA124" i="9"/>
  <c r="V124" i="9"/>
  <c r="W124" i="9" s="1"/>
  <c r="AG123" i="9"/>
  <c r="AA123" i="9"/>
  <c r="V123" i="9"/>
  <c r="W123" i="9" s="1"/>
  <c r="AG121" i="9"/>
  <c r="AA121" i="9"/>
  <c r="V121" i="9"/>
  <c r="AG120" i="9"/>
  <c r="AA120" i="9"/>
  <c r="V120" i="9"/>
  <c r="W120" i="9" s="1"/>
  <c r="AG119" i="9"/>
  <c r="AA119" i="9"/>
  <c r="V119" i="9"/>
  <c r="W119" i="9" s="1"/>
  <c r="AG118" i="9"/>
  <c r="AA118" i="9"/>
  <c r="V118" i="9"/>
  <c r="W118" i="9" s="1"/>
  <c r="AG117" i="9"/>
  <c r="AA117" i="9"/>
  <c r="V117" i="9"/>
  <c r="AG116" i="9"/>
  <c r="AA116" i="9"/>
  <c r="V116" i="9"/>
  <c r="W116" i="9" s="1"/>
  <c r="AG115" i="9"/>
  <c r="AA115" i="9"/>
  <c r="V115" i="9"/>
  <c r="W115" i="9" s="1"/>
  <c r="AG114" i="9"/>
  <c r="AA114" i="9"/>
  <c r="V114" i="9"/>
  <c r="W114" i="9" s="1"/>
  <c r="AG113" i="9"/>
  <c r="AA113" i="9"/>
  <c r="V113" i="9"/>
  <c r="AG112" i="9"/>
  <c r="AA112" i="9"/>
  <c r="V112" i="9"/>
  <c r="W112" i="9" s="1"/>
  <c r="AG111" i="9"/>
  <c r="AA111" i="9"/>
  <c r="V111" i="9"/>
  <c r="W111" i="9" s="1"/>
  <c r="AG110" i="9"/>
  <c r="AA110" i="9"/>
  <c r="V110" i="9"/>
  <c r="W110" i="9" s="1"/>
  <c r="AG109" i="9"/>
  <c r="AA109" i="9"/>
  <c r="V109" i="9"/>
  <c r="AG108" i="9"/>
  <c r="AA108" i="9"/>
  <c r="V108" i="9"/>
  <c r="W108" i="9" s="1"/>
  <c r="AG107" i="9"/>
  <c r="AA107" i="9"/>
  <c r="V107" i="9"/>
  <c r="W107" i="9" s="1"/>
  <c r="AG106" i="9"/>
  <c r="AA106" i="9"/>
  <c r="V106" i="9"/>
  <c r="W106" i="9" s="1"/>
  <c r="AG105" i="9"/>
  <c r="AA105" i="9"/>
  <c r="V105" i="9"/>
  <c r="AG104" i="9"/>
  <c r="AA104" i="9"/>
  <c r="V104" i="9"/>
  <c r="W104" i="9" s="1"/>
  <c r="AG103" i="9"/>
  <c r="AA103" i="9"/>
  <c r="V103" i="9"/>
  <c r="W103" i="9" s="1"/>
  <c r="AG102" i="9"/>
  <c r="AA102" i="9"/>
  <c r="V102" i="9"/>
  <c r="W102" i="9" s="1"/>
  <c r="AG101" i="9"/>
  <c r="AA101" i="9"/>
  <c r="V101" i="9"/>
  <c r="AG98" i="9"/>
  <c r="AA98" i="9"/>
  <c r="V98" i="9"/>
  <c r="W98" i="9" s="1"/>
  <c r="AG97" i="9"/>
  <c r="AA97" i="9"/>
  <c r="V97" i="9"/>
  <c r="W97" i="9" s="1"/>
  <c r="AG96" i="9"/>
  <c r="AA96" i="9"/>
  <c r="V96" i="9"/>
  <c r="W96" i="9" s="1"/>
  <c r="AG95" i="9"/>
  <c r="AA95" i="9"/>
  <c r="V95" i="9"/>
  <c r="AG94" i="9"/>
  <c r="AA94" i="9"/>
  <c r="V94" i="9"/>
  <c r="W94" i="9" s="1"/>
  <c r="AG92" i="9"/>
  <c r="AA92" i="9"/>
  <c r="V92" i="9"/>
  <c r="W92" i="9" s="1"/>
  <c r="AG91" i="9"/>
  <c r="AA91" i="9"/>
  <c r="V91" i="9"/>
  <c r="W91" i="9" s="1"/>
  <c r="AG90" i="9"/>
  <c r="AA90" i="9"/>
  <c r="V90" i="9"/>
  <c r="AG89" i="9"/>
  <c r="AA89" i="9"/>
  <c r="V89" i="9"/>
  <c r="W89" i="9" s="1"/>
  <c r="AG88" i="9"/>
  <c r="AA88" i="9"/>
  <c r="V88" i="9"/>
  <c r="W88" i="9" s="1"/>
  <c r="AG87" i="9"/>
  <c r="AA87" i="9"/>
  <c r="V87" i="9"/>
  <c r="W87" i="9" s="1"/>
  <c r="AG86" i="9"/>
  <c r="AA86" i="9"/>
  <c r="V86" i="9"/>
  <c r="AG85" i="9"/>
  <c r="AA85" i="9"/>
  <c r="V85" i="9"/>
  <c r="W85" i="9" s="1"/>
  <c r="AG84" i="9"/>
  <c r="AA84" i="9"/>
  <c r="V84" i="9"/>
  <c r="W84" i="9" s="1"/>
  <c r="AG83" i="9"/>
  <c r="AA83" i="9"/>
  <c r="V83" i="9"/>
  <c r="W83" i="9" s="1"/>
  <c r="AG82" i="9"/>
  <c r="AA82" i="9"/>
  <c r="V82" i="9"/>
  <c r="AG81" i="9"/>
  <c r="AA81" i="9"/>
  <c r="V81" i="9"/>
  <c r="W81" i="9" s="1"/>
  <c r="AG80" i="9"/>
  <c r="AA80" i="9"/>
  <c r="V80" i="9"/>
  <c r="W80" i="9" s="1"/>
  <c r="AG79" i="9"/>
  <c r="AA79" i="9"/>
  <c r="V79" i="9"/>
  <c r="W79" i="9" s="1"/>
  <c r="AG78" i="9"/>
  <c r="AA78" i="9"/>
  <c r="V78" i="9"/>
  <c r="AG77" i="9"/>
  <c r="AA77" i="9"/>
  <c r="V77" i="9"/>
  <c r="W77" i="9" s="1"/>
  <c r="AG76" i="9"/>
  <c r="AA76" i="9"/>
  <c r="V76" i="9"/>
  <c r="W76" i="9" s="1"/>
  <c r="AG75" i="9"/>
  <c r="AA75" i="9"/>
  <c r="V75" i="9"/>
  <c r="W75" i="9" s="1"/>
  <c r="AG73" i="9"/>
  <c r="AA73" i="9"/>
  <c r="V73" i="9"/>
  <c r="AG72" i="9"/>
  <c r="AA72" i="9"/>
  <c r="V72" i="9"/>
  <c r="W72" i="9" s="1"/>
  <c r="AG71" i="9"/>
  <c r="AA71" i="9"/>
  <c r="V71" i="9"/>
  <c r="W71" i="9" s="1"/>
  <c r="AG70" i="9"/>
  <c r="AA70" i="9"/>
  <c r="V70" i="9"/>
  <c r="W70" i="9" s="1"/>
  <c r="AG69" i="9"/>
  <c r="AA69" i="9"/>
  <c r="V69" i="9"/>
  <c r="AG68" i="9"/>
  <c r="AA68" i="9"/>
  <c r="V68" i="9"/>
  <c r="W68" i="9" s="1"/>
  <c r="AG65" i="9"/>
  <c r="AA65" i="9"/>
  <c r="V65" i="9"/>
  <c r="W65" i="9" s="1"/>
  <c r="AG64" i="9"/>
  <c r="AA64" i="9"/>
  <c r="V64" i="9"/>
  <c r="W64" i="9" s="1"/>
  <c r="AG61" i="9"/>
  <c r="AA61" i="9"/>
  <c r="V61" i="9"/>
  <c r="AG60" i="9"/>
  <c r="AA60" i="9"/>
  <c r="V60" i="9"/>
  <c r="W60" i="9" s="1"/>
  <c r="AG56" i="9"/>
  <c r="AA56" i="9"/>
  <c r="V56" i="9"/>
  <c r="W56" i="9" s="1"/>
  <c r="AG55" i="9"/>
  <c r="AA55" i="9"/>
  <c r="V55" i="9"/>
  <c r="W55" i="9" s="1"/>
  <c r="AG54" i="9"/>
  <c r="AA54" i="9"/>
  <c r="V54" i="9"/>
  <c r="AG44" i="9"/>
  <c r="AA44" i="9"/>
  <c r="V44" i="9"/>
  <c r="W44" i="9" s="1"/>
  <c r="AG43" i="9"/>
  <c r="AA43" i="9"/>
  <c r="V43" i="9"/>
  <c r="W43" i="9" s="1"/>
  <c r="AG42" i="9"/>
  <c r="AA42" i="9"/>
  <c r="V42" i="9"/>
  <c r="W42" i="9" s="1"/>
  <c r="AG38" i="9"/>
  <c r="AA38" i="9"/>
  <c r="V38" i="9"/>
  <c r="AG32" i="9"/>
  <c r="AA32" i="9"/>
  <c r="V32" i="9"/>
  <c r="W32" i="9" s="1"/>
  <c r="AG31" i="9"/>
  <c r="AA31" i="9"/>
  <c r="V31" i="9"/>
  <c r="W31" i="9" s="1"/>
  <c r="AG30" i="9"/>
  <c r="AA30" i="9"/>
  <c r="V30" i="9"/>
  <c r="W30" i="9" s="1"/>
  <c r="AG29" i="9"/>
  <c r="AA29" i="9"/>
  <c r="V29" i="9"/>
  <c r="AG28" i="9"/>
  <c r="AA28" i="9"/>
  <c r="V28" i="9"/>
  <c r="W28" i="9" s="1"/>
  <c r="AG27" i="9"/>
  <c r="AA27" i="9"/>
  <c r="V27" i="9"/>
  <c r="W27" i="9" s="1"/>
  <c r="AG26" i="9"/>
  <c r="AA26" i="9"/>
  <c r="V26" i="9"/>
  <c r="W26" i="9" s="1"/>
  <c r="AG25" i="9"/>
  <c r="AA25" i="9"/>
  <c r="V25" i="9"/>
  <c r="AG24" i="9"/>
  <c r="AA24" i="9"/>
  <c r="V24" i="9"/>
  <c r="W24" i="9" s="1"/>
  <c r="AG23" i="9"/>
  <c r="AA23" i="9"/>
  <c r="V23" i="9"/>
  <c r="W23" i="9" s="1"/>
  <c r="AG22" i="9"/>
  <c r="AA22" i="9"/>
  <c r="V22" i="9"/>
  <c r="W22" i="9" s="1"/>
  <c r="AG21" i="9"/>
  <c r="AA21" i="9"/>
  <c r="V21" i="9"/>
  <c r="AG20" i="9"/>
  <c r="AA20" i="9"/>
  <c r="V20" i="9"/>
  <c r="W20" i="9" s="1"/>
  <c r="AG19" i="9"/>
  <c r="AA19" i="9"/>
  <c r="V19" i="9"/>
  <c r="W19" i="9" s="1"/>
  <c r="AG18" i="9"/>
  <c r="AA18" i="9"/>
  <c r="V18" i="9"/>
  <c r="W18" i="9" s="1"/>
  <c r="AG17" i="9"/>
  <c r="AA17" i="9"/>
  <c r="V17" i="9"/>
  <c r="AG16" i="9"/>
  <c r="AA16" i="9"/>
  <c r="V16" i="9"/>
  <c r="W16" i="9" s="1"/>
  <c r="AG15" i="9"/>
  <c r="AA15" i="9"/>
  <c r="V15" i="9"/>
  <c r="W15" i="9" s="1"/>
  <c r="AG14" i="9"/>
  <c r="AA14" i="9"/>
  <c r="V14" i="9"/>
  <c r="W14" i="9" s="1"/>
  <c r="AG13" i="9"/>
  <c r="AA13" i="9"/>
  <c r="V13" i="9"/>
  <c r="AG12" i="9"/>
  <c r="AA12" i="9"/>
  <c r="V12" i="9"/>
  <c r="W12" i="9" s="1"/>
  <c r="AG11" i="9"/>
  <c r="AA11" i="9"/>
  <c r="V11" i="9"/>
  <c r="W11" i="9" s="1"/>
  <c r="AG10" i="9"/>
  <c r="AA10" i="9"/>
  <c r="V10" i="9"/>
  <c r="W10" i="9" s="1"/>
  <c r="AG9" i="9"/>
  <c r="AA9" i="9"/>
  <c r="V9" i="9"/>
  <c r="AG8" i="9"/>
  <c r="AA8" i="9"/>
  <c r="V8" i="9"/>
  <c r="W8" i="9" s="1"/>
  <c r="AG7" i="9"/>
  <c r="AA7" i="9"/>
  <c r="V7" i="9"/>
  <c r="W7" i="9" s="1"/>
  <c r="AG5" i="9"/>
  <c r="AA5" i="9"/>
  <c r="V5" i="9"/>
  <c r="W5" i="9" s="1"/>
  <c r="AG348" i="9"/>
  <c r="AA348" i="9"/>
  <c r="V348" i="9"/>
  <c r="W348" i="9" s="1"/>
  <c r="AG347" i="9"/>
  <c r="AA347" i="9"/>
  <c r="V347" i="9"/>
  <c r="W347" i="9" s="1"/>
  <c r="AG346" i="9"/>
  <c r="AA346" i="9"/>
  <c r="V346" i="9"/>
  <c r="W346" i="9" s="1"/>
  <c r="AG345" i="9"/>
  <c r="AA345" i="9"/>
  <c r="V345" i="9"/>
  <c r="W345" i="9" s="1"/>
  <c r="AG339" i="9"/>
  <c r="AA339" i="9"/>
  <c r="V339" i="9"/>
  <c r="W339" i="9" s="1"/>
  <c r="AG338" i="9"/>
  <c r="AA338" i="9"/>
  <c r="V338" i="9"/>
  <c r="W338" i="9" s="1"/>
  <c r="AG336" i="9"/>
  <c r="AA336" i="9"/>
  <c r="V336" i="9"/>
  <c r="W336" i="9" s="1"/>
  <c r="AG335" i="9"/>
  <c r="AA335" i="9"/>
  <c r="V335" i="9"/>
  <c r="W335" i="9" s="1"/>
  <c r="AG330" i="9"/>
  <c r="AA330" i="9"/>
  <c r="V330" i="9"/>
  <c r="W330" i="9" s="1"/>
  <c r="AG329" i="9"/>
  <c r="AA329" i="9"/>
  <c r="V329" i="9"/>
  <c r="W329" i="9" s="1"/>
  <c r="AG328" i="9"/>
  <c r="AA328" i="9"/>
  <c r="V328" i="9"/>
  <c r="W328" i="9" s="1"/>
  <c r="AG327" i="9"/>
  <c r="AA327" i="9"/>
  <c r="V327" i="9"/>
  <c r="W327" i="9" s="1"/>
  <c r="AG323" i="9"/>
  <c r="AA323" i="9"/>
  <c r="V323" i="9"/>
  <c r="W323" i="9" s="1"/>
  <c r="AG320" i="9"/>
  <c r="AA320" i="9"/>
  <c r="V320" i="9"/>
  <c r="W320" i="9" s="1"/>
  <c r="AG319" i="9"/>
  <c r="AA319" i="9"/>
  <c r="V319" i="9"/>
  <c r="W319" i="9" s="1"/>
  <c r="AG318" i="9"/>
  <c r="AA318" i="9"/>
  <c r="V318" i="9"/>
  <c r="W318" i="9" s="1"/>
  <c r="AG317" i="9"/>
  <c r="AA317" i="9"/>
  <c r="V317" i="9"/>
  <c r="W317" i="9" s="1"/>
  <c r="AG313" i="9"/>
  <c r="AA313" i="9"/>
  <c r="V313" i="9"/>
  <c r="W313" i="9" s="1"/>
  <c r="AG310" i="9"/>
  <c r="AA310" i="9"/>
  <c r="V310" i="9"/>
  <c r="W310" i="9" s="1"/>
  <c r="AG309" i="9"/>
  <c r="AA309" i="9"/>
  <c r="V309" i="9"/>
  <c r="W309" i="9" s="1"/>
  <c r="AG308" i="9"/>
  <c r="AA308" i="9"/>
  <c r="V308" i="9"/>
  <c r="W308" i="9" s="1"/>
  <c r="AG307" i="9"/>
  <c r="AA307" i="9"/>
  <c r="V307" i="9"/>
  <c r="W307" i="9" s="1"/>
  <c r="AG306" i="9"/>
  <c r="AA306" i="9"/>
  <c r="V306" i="9"/>
  <c r="W306" i="9" s="1"/>
  <c r="AG305" i="9"/>
  <c r="AA305" i="9"/>
  <c r="V305" i="9"/>
  <c r="W305" i="9" s="1"/>
  <c r="AG304" i="9"/>
  <c r="AA304" i="9"/>
  <c r="V304" i="9"/>
  <c r="W304" i="9" s="1"/>
  <c r="AG302" i="9"/>
  <c r="AA302" i="9"/>
  <c r="V302" i="9"/>
  <c r="W302" i="9" s="1"/>
  <c r="AG301" i="9"/>
  <c r="AA301" i="9"/>
  <c r="V301" i="9"/>
  <c r="W301" i="9" s="1"/>
  <c r="AG300" i="9"/>
  <c r="AA300" i="9"/>
  <c r="V300" i="9"/>
  <c r="W300" i="9" s="1"/>
  <c r="AG298" i="9"/>
  <c r="AA298" i="9"/>
  <c r="V298" i="9"/>
  <c r="W298" i="9" s="1"/>
  <c r="AG297" i="9"/>
  <c r="AA297" i="9"/>
  <c r="V297" i="9"/>
  <c r="W297" i="9" s="1"/>
  <c r="AG295" i="9"/>
  <c r="AA295" i="9"/>
  <c r="V295" i="9"/>
  <c r="W295" i="9" s="1"/>
  <c r="AG292" i="9"/>
  <c r="AA292" i="9"/>
  <c r="V292" i="9"/>
  <c r="W292" i="9" s="1"/>
  <c r="AG291" i="9"/>
  <c r="AA291" i="9"/>
  <c r="V291" i="9"/>
  <c r="W291" i="9" s="1"/>
  <c r="AG287" i="9"/>
  <c r="AA287" i="9"/>
  <c r="V287" i="9"/>
  <c r="W287" i="9" s="1"/>
  <c r="AG286" i="9"/>
  <c r="AA286" i="9"/>
  <c r="V286" i="9"/>
  <c r="W286" i="9" s="1"/>
  <c r="AG285" i="9"/>
  <c r="AA285" i="9"/>
  <c r="V285" i="9"/>
  <c r="W285" i="9" s="1"/>
  <c r="AG284" i="9"/>
  <c r="AA284" i="9"/>
  <c r="V284" i="9"/>
  <c r="W284" i="9" s="1"/>
  <c r="AG282" i="9"/>
  <c r="AA282" i="9"/>
  <c r="V282" i="9"/>
  <c r="W282" i="9" s="1"/>
  <c r="AG281" i="9"/>
  <c r="AA281" i="9"/>
  <c r="V281" i="9"/>
  <c r="W281" i="9" s="1"/>
  <c r="AG280" i="9"/>
  <c r="AA280" i="9"/>
  <c r="V280" i="9"/>
  <c r="W280" i="9" s="1"/>
  <c r="AG275" i="9"/>
  <c r="AA275" i="9"/>
  <c r="V275" i="9"/>
  <c r="W275" i="9" s="1"/>
  <c r="AG269" i="9"/>
  <c r="AA269" i="9"/>
  <c r="V269" i="9"/>
  <c r="W269" i="9" s="1"/>
  <c r="AG268" i="9"/>
  <c r="AA268" i="9"/>
  <c r="V268" i="9"/>
  <c r="W268" i="9" s="1"/>
  <c r="AG266" i="9"/>
  <c r="AA266" i="9"/>
  <c r="V266" i="9"/>
  <c r="W266" i="9" s="1"/>
  <c r="AG265" i="9"/>
  <c r="AA265" i="9"/>
  <c r="V265" i="9"/>
  <c r="W265" i="9" s="1"/>
  <c r="AG264" i="9"/>
  <c r="AA264" i="9"/>
  <c r="V264" i="9"/>
  <c r="W264" i="9" s="1"/>
  <c r="AG263" i="9"/>
  <c r="AA263" i="9"/>
  <c r="V263" i="9"/>
  <c r="W263" i="9" s="1"/>
  <c r="AG261" i="9"/>
  <c r="AA261" i="9"/>
  <c r="V261" i="9"/>
  <c r="W261" i="9" s="1"/>
  <c r="AG253" i="9"/>
  <c r="AA253" i="9"/>
  <c r="V253" i="9"/>
  <c r="W253" i="9" s="1"/>
  <c r="AG252" i="9"/>
  <c r="AA252" i="9"/>
  <c r="V252" i="9"/>
  <c r="W252" i="9" s="1"/>
  <c r="AG251" i="9"/>
  <c r="AA251" i="9"/>
  <c r="V251" i="9"/>
  <c r="W251" i="9" s="1"/>
  <c r="AG250" i="9"/>
  <c r="AA250" i="9"/>
  <c r="V250" i="9"/>
  <c r="W250" i="9" s="1"/>
  <c r="AG243" i="9"/>
  <c r="AA243" i="9"/>
  <c r="V243" i="9"/>
  <c r="W243" i="9" s="1"/>
  <c r="AG241" i="9"/>
  <c r="AA241" i="9"/>
  <c r="V241" i="9"/>
  <c r="W241" i="9" s="1"/>
  <c r="AG238" i="9"/>
  <c r="AA238" i="9"/>
  <c r="V238" i="9"/>
  <c r="W238" i="9" s="1"/>
  <c r="AG224" i="9"/>
  <c r="AA224" i="9"/>
  <c r="V224" i="9"/>
  <c r="W224" i="9" s="1"/>
  <c r="AG223" i="9"/>
  <c r="AA223" i="9"/>
  <c r="V223" i="9"/>
  <c r="W223" i="9" s="1"/>
  <c r="AG222" i="9"/>
  <c r="AA222" i="9"/>
  <c r="V222" i="9"/>
  <c r="W222" i="9" s="1"/>
  <c r="AG221" i="9"/>
  <c r="AA221" i="9"/>
  <c r="V221" i="9"/>
  <c r="W221" i="9" s="1"/>
  <c r="AG220" i="9"/>
  <c r="AA220" i="9"/>
  <c r="V220" i="9"/>
  <c r="W220" i="9" s="1"/>
  <c r="AG203" i="9"/>
  <c r="AA203" i="9"/>
  <c r="V203" i="9"/>
  <c r="W203" i="9" s="1"/>
  <c r="AG202" i="9"/>
  <c r="AA202" i="9"/>
  <c r="V202" i="9"/>
  <c r="W202" i="9" s="1"/>
  <c r="AG201" i="9"/>
  <c r="AA201" i="9"/>
  <c r="V201" i="9"/>
  <c r="W201" i="9" s="1"/>
  <c r="AG198" i="9"/>
  <c r="AA198" i="9"/>
  <c r="V198" i="9"/>
  <c r="W198" i="9" s="1"/>
  <c r="AG197" i="9"/>
  <c r="AA197" i="9"/>
  <c r="V197" i="9"/>
  <c r="W197" i="9" s="1"/>
  <c r="AG196" i="9"/>
  <c r="AA196" i="9"/>
  <c r="V196" i="9"/>
  <c r="W196" i="9" s="1"/>
  <c r="AG194" i="9"/>
  <c r="AA194" i="9"/>
  <c r="V194" i="9"/>
  <c r="W194" i="9" s="1"/>
  <c r="AG186" i="9"/>
  <c r="AA186" i="9"/>
  <c r="V186" i="9"/>
  <c r="W186" i="9" s="1"/>
  <c r="AG184" i="9"/>
  <c r="AA184" i="9"/>
  <c r="V184" i="9"/>
  <c r="W184" i="9" s="1"/>
  <c r="AG166" i="9"/>
  <c r="AA166" i="9"/>
  <c r="V166" i="9"/>
  <c r="W166" i="9" s="1"/>
  <c r="AG163" i="9"/>
  <c r="AA163" i="9"/>
  <c r="V163" i="9"/>
  <c r="W163" i="9" s="1"/>
  <c r="AG149" i="9"/>
  <c r="AA149" i="9"/>
  <c r="V149" i="9"/>
  <c r="W149" i="9" s="1"/>
  <c r="AG148" i="9"/>
  <c r="AA148" i="9"/>
  <c r="V148" i="9"/>
  <c r="W148" i="9" s="1"/>
  <c r="AG143" i="9"/>
  <c r="AA143" i="9"/>
  <c r="V143" i="9"/>
  <c r="W143" i="9" s="1"/>
  <c r="AG142" i="9"/>
  <c r="AA142" i="9"/>
  <c r="V142" i="9"/>
  <c r="W142" i="9" s="1"/>
  <c r="AG141" i="9"/>
  <c r="AA141" i="9"/>
  <c r="V141" i="9"/>
  <c r="W141" i="9" s="1"/>
  <c r="AG140" i="9"/>
  <c r="AA140" i="9"/>
  <c r="V140" i="9"/>
  <c r="W140" i="9" s="1"/>
  <c r="AG133" i="9"/>
  <c r="AA133" i="9"/>
  <c r="V133" i="9"/>
  <c r="W133" i="9" s="1"/>
  <c r="AG122" i="9"/>
  <c r="AA122" i="9"/>
  <c r="V122" i="9"/>
  <c r="W122" i="9" s="1"/>
  <c r="AG100" i="9"/>
  <c r="AA100" i="9"/>
  <c r="V100" i="9"/>
  <c r="W100" i="9" s="1"/>
  <c r="AG99" i="9"/>
  <c r="AA99" i="9"/>
  <c r="V99" i="9"/>
  <c r="W99" i="9" s="1"/>
  <c r="AG93" i="9"/>
  <c r="AA93" i="9"/>
  <c r="V93" i="9"/>
  <c r="W93" i="9" s="1"/>
  <c r="AG74" i="9"/>
  <c r="AA74" i="9"/>
  <c r="V74" i="9"/>
  <c r="W74" i="9" s="1"/>
  <c r="AG67" i="9"/>
  <c r="AA67" i="9"/>
  <c r="V67" i="9"/>
  <c r="W67" i="9" s="1"/>
  <c r="AG66" i="9"/>
  <c r="AA66" i="9"/>
  <c r="V66" i="9"/>
  <c r="W66" i="9" s="1"/>
  <c r="AG63" i="9"/>
  <c r="AA63" i="9"/>
  <c r="V63" i="9"/>
  <c r="W63" i="9" s="1"/>
  <c r="AG62" i="9"/>
  <c r="AA62" i="9"/>
  <c r="V62" i="9"/>
  <c r="W62" i="9" s="1"/>
  <c r="AG59" i="9"/>
  <c r="AA59" i="9"/>
  <c r="V59" i="9"/>
  <c r="W59" i="9" s="1"/>
  <c r="AG58" i="9"/>
  <c r="AA58" i="9"/>
  <c r="V58" i="9"/>
  <c r="W58" i="9" s="1"/>
  <c r="AG57" i="9"/>
  <c r="AA57" i="9"/>
  <c r="V57" i="9"/>
  <c r="W57" i="9" s="1"/>
  <c r="AG53" i="9"/>
  <c r="AA53" i="9"/>
  <c r="V53" i="9"/>
  <c r="W53" i="9" s="1"/>
  <c r="AG52" i="9"/>
  <c r="AA52" i="9"/>
  <c r="V52" i="9"/>
  <c r="W52" i="9" s="1"/>
  <c r="AG51" i="9"/>
  <c r="AA51" i="9"/>
  <c r="V51" i="9"/>
  <c r="W51" i="9" s="1"/>
  <c r="AG50" i="9"/>
  <c r="AA50" i="9"/>
  <c r="V50" i="9"/>
  <c r="W50" i="9" s="1"/>
  <c r="AG49" i="9"/>
  <c r="AA49" i="9"/>
  <c r="V49" i="9"/>
  <c r="W49" i="9" s="1"/>
  <c r="AG48" i="9"/>
  <c r="AA48" i="9"/>
  <c r="V48" i="9"/>
  <c r="W48" i="9" s="1"/>
  <c r="AG47" i="9"/>
  <c r="AA47" i="9"/>
  <c r="V47" i="9"/>
  <c r="W47" i="9" s="1"/>
  <c r="AG46" i="9"/>
  <c r="AA46" i="9"/>
  <c r="V46" i="9"/>
  <c r="W46" i="9" s="1"/>
  <c r="AG45" i="9"/>
  <c r="AA45" i="9"/>
  <c r="V45" i="9"/>
  <c r="W45" i="9" s="1"/>
  <c r="AG41" i="9"/>
  <c r="AA41" i="9"/>
  <c r="V41" i="9"/>
  <c r="W41" i="9" s="1"/>
  <c r="AG40" i="9"/>
  <c r="AA40" i="9"/>
  <c r="V40" i="9"/>
  <c r="W40" i="9" s="1"/>
  <c r="AG39" i="9"/>
  <c r="AA39" i="9"/>
  <c r="V39" i="9"/>
  <c r="W39" i="9" s="1"/>
  <c r="AG37" i="9"/>
  <c r="AA37" i="9"/>
  <c r="V37" i="9"/>
  <c r="W37" i="9" s="1"/>
  <c r="AG36" i="9"/>
  <c r="AA36" i="9"/>
  <c r="V36" i="9"/>
  <c r="W36" i="9" s="1"/>
  <c r="AG35" i="9"/>
  <c r="AA35" i="9"/>
  <c r="V35" i="9"/>
  <c r="W35" i="9" s="1"/>
  <c r="AG34" i="9"/>
  <c r="AA34" i="9"/>
  <c r="V34" i="9"/>
  <c r="W34" i="9" s="1"/>
  <c r="AG33" i="9"/>
  <c r="AA33" i="9"/>
  <c r="V33" i="9"/>
  <c r="W33" i="9" s="1"/>
  <c r="AG6" i="9"/>
  <c r="AA6" i="9"/>
  <c r="C3" i="9"/>
  <c r="W9" i="9" l="1"/>
  <c r="W13" i="9"/>
  <c r="AB13" i="9" s="1"/>
  <c r="W17" i="9"/>
  <c r="X17" i="9" s="1"/>
  <c r="AE17" i="9" s="1"/>
  <c r="W21" i="9"/>
  <c r="AB21" i="9" s="1"/>
  <c r="AF21" i="9" s="1"/>
  <c r="AH21" i="9" s="1"/>
  <c r="W25" i="9"/>
  <c r="W29" i="9"/>
  <c r="AI29" i="9" s="1"/>
  <c r="AJ29" i="9" s="1"/>
  <c r="W38" i="9"/>
  <c r="X38" i="9" s="1"/>
  <c r="AE38" i="9" s="1"/>
  <c r="W54" i="9"/>
  <c r="AI54" i="9" s="1"/>
  <c r="AJ54" i="9" s="1"/>
  <c r="W61" i="9"/>
  <c r="W69" i="9"/>
  <c r="X69" i="9" s="1"/>
  <c r="AE69" i="9" s="1"/>
  <c r="W73" i="9"/>
  <c r="W78" i="9"/>
  <c r="AI78" i="9" s="1"/>
  <c r="AJ78" i="9" s="1"/>
  <c r="W82" i="9"/>
  <c r="W86" i="9"/>
  <c r="AI86" i="9" s="1"/>
  <c r="AJ86" i="9" s="1"/>
  <c r="W90" i="9"/>
  <c r="W95" i="9"/>
  <c r="W101" i="9"/>
  <c r="W105" i="9"/>
  <c r="W109" i="9"/>
  <c r="AB109" i="9" s="1"/>
  <c r="W113" i="9"/>
  <c r="AB113" i="9" s="1"/>
  <c r="W117" i="9"/>
  <c r="W121" i="9"/>
  <c r="W126" i="9"/>
  <c r="AI126" i="9" s="1"/>
  <c r="AJ126" i="9" s="1"/>
  <c r="W130" i="9"/>
  <c r="X130" i="9" s="1"/>
  <c r="AE130" i="9" s="1"/>
  <c r="W135" i="9"/>
  <c r="W139" i="9"/>
  <c r="AI139" i="9" s="1"/>
  <c r="AJ139" i="9" s="1"/>
  <c r="W147" i="9"/>
  <c r="AB147" i="9" s="1"/>
  <c r="W153" i="9"/>
  <c r="AI153" i="9" s="1"/>
  <c r="AJ153" i="9" s="1"/>
  <c r="W157" i="9"/>
  <c r="W161" i="9"/>
  <c r="AI161" i="9" s="1"/>
  <c r="AJ161" i="9" s="1"/>
  <c r="W167" i="9"/>
  <c r="X167" i="9" s="1"/>
  <c r="AE167" i="9" s="1"/>
  <c r="W171" i="9"/>
  <c r="X171" i="9" s="1"/>
  <c r="AE171" i="9" s="1"/>
  <c r="W175" i="9"/>
  <c r="AI175" i="9" s="1"/>
  <c r="AJ175" i="9" s="1"/>
  <c r="W179" i="9"/>
  <c r="AI179" i="9" s="1"/>
  <c r="AJ179" i="9" s="1"/>
  <c r="W183" i="9"/>
  <c r="AI183" i="9" s="1"/>
  <c r="AJ183" i="9" s="1"/>
  <c r="W189" i="9"/>
  <c r="X189" i="9" s="1"/>
  <c r="AE189" i="9" s="1"/>
  <c r="W193" i="9"/>
  <c r="W204" i="9"/>
  <c r="X204" i="9" s="1"/>
  <c r="AE204" i="9" s="1"/>
  <c r="W208" i="9"/>
  <c r="AB208" i="9" s="1"/>
  <c r="W212" i="9"/>
  <c r="AB212" i="9" s="1"/>
  <c r="W216" i="9"/>
  <c r="AI216" i="9" s="1"/>
  <c r="AJ216" i="9" s="1"/>
  <c r="W225" i="9"/>
  <c r="X225" i="9" s="1"/>
  <c r="AE225" i="9" s="1"/>
  <c r="W229" i="9"/>
  <c r="AB229" i="9" s="1"/>
  <c r="W233" i="9"/>
  <c r="AI233" i="9" s="1"/>
  <c r="AJ233" i="9" s="1"/>
  <c r="W237" i="9"/>
  <c r="AB237" i="9" s="1"/>
  <c r="W244" i="9"/>
  <c r="AI244" i="9" s="1"/>
  <c r="AJ244" i="9" s="1"/>
  <c r="W248" i="9"/>
  <c r="AB248" i="9" s="1"/>
  <c r="W256" i="9"/>
  <c r="AI256" i="9" s="1"/>
  <c r="AJ256" i="9" s="1"/>
  <c r="W260" i="9"/>
  <c r="W271" i="9"/>
  <c r="AI271" i="9" s="1"/>
  <c r="AJ271" i="9" s="1"/>
  <c r="W276" i="9"/>
  <c r="AI276" i="9" s="1"/>
  <c r="AJ276" i="9" s="1"/>
  <c r="W283" i="9"/>
  <c r="X283" i="9" s="1"/>
  <c r="AE283" i="9" s="1"/>
  <c r="W293" i="9"/>
  <c r="W303" i="9"/>
  <c r="AI303" i="9" s="1"/>
  <c r="AJ303" i="9" s="1"/>
  <c r="W315" i="9"/>
  <c r="X315" i="9" s="1"/>
  <c r="AE315" i="9" s="1"/>
  <c r="W324" i="9"/>
  <c r="AB324" i="9" s="1"/>
  <c r="W332" i="9"/>
  <c r="X332" i="9" s="1"/>
  <c r="AE332" i="9" s="1"/>
  <c r="W340" i="9"/>
  <c r="X340" i="9" s="1"/>
  <c r="AE340" i="9" s="1"/>
  <c r="W344" i="9"/>
  <c r="AI344" i="9" s="1"/>
  <c r="AJ344" i="9" s="1"/>
  <c r="W174" i="9"/>
  <c r="AI174" i="9" s="1"/>
  <c r="AJ174" i="9" s="1"/>
  <c r="W178" i="9"/>
  <c r="W182" i="9"/>
  <c r="AI182" i="9" s="1"/>
  <c r="AJ182" i="9" s="1"/>
  <c r="W188" i="9"/>
  <c r="X188" i="9" s="1"/>
  <c r="AE188" i="9" s="1"/>
  <c r="W192" i="9"/>
  <c r="X192" i="9" s="1"/>
  <c r="AE192" i="9" s="1"/>
  <c r="W200" i="9"/>
  <c r="X200" i="9" s="1"/>
  <c r="AE200" i="9" s="1"/>
  <c r="W207" i="9"/>
  <c r="X207" i="9" s="1"/>
  <c r="AE207" i="9" s="1"/>
  <c r="W211" i="9"/>
  <c r="X211" i="9" s="1"/>
  <c r="AE211" i="9" s="1"/>
  <c r="W215" i="9"/>
  <c r="X215" i="9" s="1"/>
  <c r="AE215" i="9" s="1"/>
  <c r="W219" i="9"/>
  <c r="X219" i="9" s="1"/>
  <c r="AE219" i="9" s="1"/>
  <c r="W228" i="9"/>
  <c r="X228" i="9" s="1"/>
  <c r="AE228" i="9" s="1"/>
  <c r="W232" i="9"/>
  <c r="AI232" i="9" s="1"/>
  <c r="AJ232" i="9" s="1"/>
  <c r="W236" i="9"/>
  <c r="X236" i="9" s="1"/>
  <c r="AE236" i="9" s="1"/>
  <c r="W242" i="9"/>
  <c r="X242" i="9" s="1"/>
  <c r="AE242" i="9" s="1"/>
  <c r="W247" i="9"/>
  <c r="X247" i="9" s="1"/>
  <c r="AE247" i="9" s="1"/>
  <c r="W255" i="9"/>
  <c r="X255" i="9" s="1"/>
  <c r="AE255" i="9" s="1"/>
  <c r="W259" i="9"/>
  <c r="AI259" i="9" s="1"/>
  <c r="AJ259" i="9" s="1"/>
  <c r="W270" i="9"/>
  <c r="X270" i="9" s="1"/>
  <c r="AE270" i="9" s="1"/>
  <c r="W274" i="9"/>
  <c r="AI274" i="9" s="1"/>
  <c r="AJ274" i="9" s="1"/>
  <c r="W279" i="9"/>
  <c r="AB279" i="9" s="1"/>
  <c r="AD279" i="9" s="1"/>
  <c r="W290" i="9"/>
  <c r="AI290" i="9" s="1"/>
  <c r="AJ290" i="9" s="1"/>
  <c r="W299" i="9"/>
  <c r="W314" i="9"/>
  <c r="X314" i="9" s="1"/>
  <c r="AE314" i="9" s="1"/>
  <c r="W322" i="9"/>
  <c r="X322" i="9" s="1"/>
  <c r="AE322" i="9" s="1"/>
  <c r="W331" i="9"/>
  <c r="AB331" i="9" s="1"/>
  <c r="W337" i="9"/>
  <c r="AI337" i="9" s="1"/>
  <c r="AJ337" i="9" s="1"/>
  <c r="W343" i="9"/>
  <c r="AI343" i="9" s="1"/>
  <c r="AJ343" i="9" s="1"/>
  <c r="W173" i="9"/>
  <c r="AI173" i="9" s="1"/>
  <c r="AJ173" i="9" s="1"/>
  <c r="W177" i="9"/>
  <c r="X177" i="9" s="1"/>
  <c r="AE177" i="9" s="1"/>
  <c r="W181" i="9"/>
  <c r="AI181" i="9" s="1"/>
  <c r="AJ181" i="9" s="1"/>
  <c r="W187" i="9"/>
  <c r="AI187" i="9" s="1"/>
  <c r="AJ187" i="9" s="1"/>
  <c r="W191" i="9"/>
  <c r="AI191" i="9" s="1"/>
  <c r="AJ191" i="9" s="1"/>
  <c r="W199" i="9"/>
  <c r="X199" i="9" s="1"/>
  <c r="W206" i="9"/>
  <c r="AB206" i="9" s="1"/>
  <c r="W210" i="9"/>
  <c r="AB210" i="9" s="1"/>
  <c r="W214" i="9"/>
  <c r="AB214" i="9" s="1"/>
  <c r="W218" i="9"/>
  <c r="AB218" i="9" s="1"/>
  <c r="W227" i="9"/>
  <c r="AB227" i="9" s="1"/>
  <c r="W231" i="9"/>
  <c r="AI231" i="9" s="1"/>
  <c r="AJ231" i="9" s="1"/>
  <c r="W235" i="9"/>
  <c r="AB235" i="9" s="1"/>
  <c r="W240" i="9"/>
  <c r="AI240" i="9" s="1"/>
  <c r="AJ240" i="9" s="1"/>
  <c r="W246" i="9"/>
  <c r="W254" i="9"/>
  <c r="AI254" i="9" s="1"/>
  <c r="AJ254" i="9" s="1"/>
  <c r="W258" i="9"/>
  <c r="AB258" i="9" s="1"/>
  <c r="W267" i="9"/>
  <c r="AI267" i="9" s="1"/>
  <c r="AJ267" i="9" s="1"/>
  <c r="W273" i="9"/>
  <c r="AI273" i="9" s="1"/>
  <c r="AJ273" i="9" s="1"/>
  <c r="W278" i="9"/>
  <c r="AI278" i="9" s="1"/>
  <c r="AJ278" i="9" s="1"/>
  <c r="W289" i="9"/>
  <c r="AI289" i="9" s="1"/>
  <c r="AJ289" i="9" s="1"/>
  <c r="W296" i="9"/>
  <c r="X296" i="9" s="1"/>
  <c r="AE296" i="9" s="1"/>
  <c r="W312" i="9"/>
  <c r="X312" i="9" s="1"/>
  <c r="AE312" i="9" s="1"/>
  <c r="W321" i="9"/>
  <c r="AB321" i="9" s="1"/>
  <c r="W326" i="9"/>
  <c r="AI326" i="9" s="1"/>
  <c r="AJ326" i="9" s="1"/>
  <c r="W334" i="9"/>
  <c r="X334" i="9" s="1"/>
  <c r="AE334" i="9" s="1"/>
  <c r="W342" i="9"/>
  <c r="AI342" i="9" s="1"/>
  <c r="AJ342" i="9" s="1"/>
  <c r="W172" i="9"/>
  <c r="AI172" i="9" s="1"/>
  <c r="AJ172" i="9" s="1"/>
  <c r="W176" i="9"/>
  <c r="AI176" i="9" s="1"/>
  <c r="AJ176" i="9" s="1"/>
  <c r="W180" i="9"/>
  <c r="X180" i="9" s="1"/>
  <c r="AE180" i="9" s="1"/>
  <c r="W185" i="9"/>
  <c r="AI185" i="9" s="1"/>
  <c r="AJ185" i="9" s="1"/>
  <c r="W190" i="9"/>
  <c r="AI190" i="9" s="1"/>
  <c r="AJ190" i="9" s="1"/>
  <c r="W195" i="9"/>
  <c r="X195" i="9" s="1"/>
  <c r="AE195" i="9" s="1"/>
  <c r="W205" i="9"/>
  <c r="X205" i="9" s="1"/>
  <c r="AE205" i="9" s="1"/>
  <c r="W209" i="9"/>
  <c r="AI209" i="9" s="1"/>
  <c r="AJ209" i="9" s="1"/>
  <c r="W213" i="9"/>
  <c r="X213" i="9" s="1"/>
  <c r="AE213" i="9" s="1"/>
  <c r="W217" i="9"/>
  <c r="AI217" i="9" s="1"/>
  <c r="AJ217" i="9" s="1"/>
  <c r="W226" i="9"/>
  <c r="X226" i="9" s="1"/>
  <c r="AE226" i="9" s="1"/>
  <c r="W230" i="9"/>
  <c r="X230" i="9" s="1"/>
  <c r="AE230" i="9" s="1"/>
  <c r="W234" i="9"/>
  <c r="AB234" i="9" s="1"/>
  <c r="W239" i="9"/>
  <c r="AI239" i="9" s="1"/>
  <c r="AJ239" i="9" s="1"/>
  <c r="W245" i="9"/>
  <c r="AB245" i="9" s="1"/>
  <c r="W249" i="9"/>
  <c r="X249" i="9" s="1"/>
  <c r="AE249" i="9" s="1"/>
  <c r="W257" i="9"/>
  <c r="AI257" i="9" s="1"/>
  <c r="AJ257" i="9" s="1"/>
  <c r="W262" i="9"/>
  <c r="X262" i="9" s="1"/>
  <c r="AE262" i="9" s="1"/>
  <c r="W272" i="9"/>
  <c r="X272" i="9" s="1"/>
  <c r="AE272" i="9" s="1"/>
  <c r="W277" i="9"/>
  <c r="W288" i="9"/>
  <c r="AI288" i="9" s="1"/>
  <c r="AJ288" i="9" s="1"/>
  <c r="W294" i="9"/>
  <c r="AI294" i="9" s="1"/>
  <c r="AJ294" i="9" s="1"/>
  <c r="W311" i="9"/>
  <c r="X311" i="9" s="1"/>
  <c r="AE311" i="9" s="1"/>
  <c r="W316" i="9"/>
  <c r="X316" i="9" s="1"/>
  <c r="AE316" i="9" s="1"/>
  <c r="W325" i="9"/>
  <c r="W333" i="9"/>
  <c r="AI333" i="9" s="1"/>
  <c r="AJ333" i="9" s="1"/>
  <c r="W341" i="9"/>
  <c r="AI341" i="9" s="1"/>
  <c r="AJ341" i="9" s="1"/>
  <c r="AI193" i="9"/>
  <c r="AJ193" i="9" s="1"/>
  <c r="AI325" i="9"/>
  <c r="AJ325" i="9" s="1"/>
  <c r="X178" i="9"/>
  <c r="AE178" i="9" s="1"/>
  <c r="X260" i="9"/>
  <c r="AE260" i="9" s="1"/>
  <c r="AI331" i="9"/>
  <c r="AJ331" i="9" s="1"/>
  <c r="AI237" i="9"/>
  <c r="AJ237" i="9" s="1"/>
  <c r="X179" i="9"/>
  <c r="AE179" i="9" s="1"/>
  <c r="AI315" i="9"/>
  <c r="AJ315" i="9" s="1"/>
  <c r="X337" i="9"/>
  <c r="AE337" i="9" s="1"/>
  <c r="X206" i="9"/>
  <c r="AE206" i="9" s="1"/>
  <c r="X210" i="9"/>
  <c r="AE210" i="9" s="1"/>
  <c r="X216" i="9"/>
  <c r="AE216" i="9" s="1"/>
  <c r="X218" i="9"/>
  <c r="AE218" i="9" s="1"/>
  <c r="X227" i="9"/>
  <c r="AE227" i="9" s="1"/>
  <c r="AB277" i="9"/>
  <c r="X181" i="9"/>
  <c r="AE181" i="9" s="1"/>
  <c r="AI177" i="9"/>
  <c r="AJ177" i="9" s="1"/>
  <c r="AB200" i="9"/>
  <c r="AB204" i="9"/>
  <c r="AB216" i="9"/>
  <c r="AB219" i="9"/>
  <c r="AB226" i="9"/>
  <c r="AB230" i="9"/>
  <c r="AB249" i="9"/>
  <c r="X278" i="9"/>
  <c r="AE278" i="9" s="1"/>
  <c r="AI245" i="9"/>
  <c r="AJ245" i="9" s="1"/>
  <c r="AI246" i="9"/>
  <c r="AJ246" i="9" s="1"/>
  <c r="X246" i="9"/>
  <c r="AE246" i="9" s="1"/>
  <c r="AB246" i="9"/>
  <c r="AI213" i="9"/>
  <c r="AJ213" i="9" s="1"/>
  <c r="AI226" i="9"/>
  <c r="AJ226" i="9" s="1"/>
  <c r="AI230" i="9"/>
  <c r="AJ230" i="9" s="1"/>
  <c r="AB177" i="9"/>
  <c r="AB178" i="9"/>
  <c r="AB183" i="9"/>
  <c r="AB185" i="9"/>
  <c r="AB192" i="9"/>
  <c r="AI293" i="9"/>
  <c r="AJ293" i="9" s="1"/>
  <c r="X293" i="9"/>
  <c r="AE293" i="9" s="1"/>
  <c r="AI316" i="9"/>
  <c r="AJ316" i="9" s="1"/>
  <c r="AI270" i="9"/>
  <c r="AJ270" i="9" s="1"/>
  <c r="AI260" i="9"/>
  <c r="AJ260" i="9" s="1"/>
  <c r="X299" i="9"/>
  <c r="AE299" i="9" s="1"/>
  <c r="AI299" i="9"/>
  <c r="AJ299" i="9" s="1"/>
  <c r="AI262" i="9"/>
  <c r="AJ262" i="9" s="1"/>
  <c r="X274" i="9"/>
  <c r="AE274" i="9" s="1"/>
  <c r="AB267" i="9"/>
  <c r="AB270" i="9"/>
  <c r="AB271" i="9"/>
  <c r="AI332" i="9"/>
  <c r="AJ332" i="9" s="1"/>
  <c r="X325" i="9"/>
  <c r="AE325" i="9" s="1"/>
  <c r="AB293" i="9"/>
  <c r="AB299" i="9"/>
  <c r="AB316" i="9"/>
  <c r="AB325" i="9"/>
  <c r="AB334" i="9"/>
  <c r="AB337" i="9"/>
  <c r="AB342" i="9"/>
  <c r="AB343" i="9"/>
  <c r="AB59" i="9"/>
  <c r="X345" i="9"/>
  <c r="AE345" i="9" s="1"/>
  <c r="AI347" i="9"/>
  <c r="AJ347" i="9" s="1"/>
  <c r="AB14" i="9"/>
  <c r="AF14" i="9" s="1"/>
  <c r="AH14" i="9" s="1"/>
  <c r="AB15" i="9"/>
  <c r="AI16" i="9"/>
  <c r="X18" i="9"/>
  <c r="AE18" i="9" s="1"/>
  <c r="AI20" i="9"/>
  <c r="AJ20" i="9" s="1"/>
  <c r="X42" i="9"/>
  <c r="AE42" i="9" s="1"/>
  <c r="AI56" i="9"/>
  <c r="AJ56" i="9" s="1"/>
  <c r="X68" i="9"/>
  <c r="AE68" i="9" s="1"/>
  <c r="AI70" i="9"/>
  <c r="AJ70" i="9" s="1"/>
  <c r="AB76" i="9"/>
  <c r="X102" i="9"/>
  <c r="AE102" i="9" s="1"/>
  <c r="AI104" i="9"/>
  <c r="AJ104" i="9" s="1"/>
  <c r="X107" i="9"/>
  <c r="AE107" i="9" s="1"/>
  <c r="AI141" i="9"/>
  <c r="AJ141" i="9" s="1"/>
  <c r="AI144" i="9"/>
  <c r="AJ144" i="9" s="1"/>
  <c r="AB339" i="9"/>
  <c r="X71" i="9"/>
  <c r="AE71" i="9" s="1"/>
  <c r="AI145" i="9"/>
  <c r="AJ145" i="9" s="1"/>
  <c r="X238" i="9"/>
  <c r="AE238" i="9" s="1"/>
  <c r="X241" i="9"/>
  <c r="AE241" i="9" s="1"/>
  <c r="X250" i="9"/>
  <c r="AE250" i="9" s="1"/>
  <c r="AB281" i="9"/>
  <c r="AI284" i="9"/>
  <c r="AJ284" i="9" s="1"/>
  <c r="X297" i="9"/>
  <c r="AE297" i="9" s="1"/>
  <c r="X298" i="9"/>
  <c r="AE298" i="9" s="1"/>
  <c r="AI318" i="9"/>
  <c r="AJ318" i="9" s="1"/>
  <c r="AI336" i="9"/>
  <c r="AJ336" i="9" s="1"/>
  <c r="AI97" i="9"/>
  <c r="AJ97" i="9" s="1"/>
  <c r="AI101" i="9"/>
  <c r="AJ101" i="9" s="1"/>
  <c r="X119" i="9"/>
  <c r="AE119" i="9" s="1"/>
  <c r="AI152" i="9"/>
  <c r="AJ152" i="9" s="1"/>
  <c r="AI30" i="9"/>
  <c r="AJ30" i="9" s="1"/>
  <c r="AB77" i="9"/>
  <c r="AI80" i="9"/>
  <c r="AJ80" i="9" s="1"/>
  <c r="AI81" i="9"/>
  <c r="AJ81" i="9" s="1"/>
  <c r="AI92" i="9"/>
  <c r="AJ92" i="9" s="1"/>
  <c r="AI194" i="9"/>
  <c r="AJ194" i="9" s="1"/>
  <c r="X201" i="9"/>
  <c r="AE201" i="9" s="1"/>
  <c r="AB222" i="9"/>
  <c r="AF222" i="9" s="1"/>
  <c r="AH222" i="9" s="1"/>
  <c r="X263" i="9"/>
  <c r="AE263" i="9" s="1"/>
  <c r="AI310" i="9"/>
  <c r="AJ310" i="9" s="1"/>
  <c r="AI108" i="9"/>
  <c r="AJ108" i="9" s="1"/>
  <c r="X111" i="9"/>
  <c r="AE111" i="9" s="1"/>
  <c r="X164" i="9"/>
  <c r="AE164" i="9" s="1"/>
  <c r="X310" i="9"/>
  <c r="AE310" i="9" s="1"/>
  <c r="X94" i="9"/>
  <c r="AE94" i="9" s="1"/>
  <c r="AI33" i="9"/>
  <c r="AJ33" i="9" s="1"/>
  <c r="AI34" i="9"/>
  <c r="AJ34" i="9" s="1"/>
  <c r="AB49" i="9"/>
  <c r="AI53" i="9"/>
  <c r="AJ53" i="9" s="1"/>
  <c r="X74" i="9"/>
  <c r="AE74" i="9" s="1"/>
  <c r="AI99" i="9"/>
  <c r="AJ99" i="9" s="1"/>
  <c r="AI163" i="9"/>
  <c r="AJ163" i="9" s="1"/>
  <c r="X268" i="9"/>
  <c r="AE268" i="9" s="1"/>
  <c r="X22" i="9"/>
  <c r="AE22" i="9" s="1"/>
  <c r="AI24" i="9"/>
  <c r="AJ24" i="9" s="1"/>
  <c r="AB25" i="9"/>
  <c r="X112" i="9"/>
  <c r="AE112" i="9" s="1"/>
  <c r="AI117" i="9"/>
  <c r="AJ117" i="9" s="1"/>
  <c r="X120" i="9"/>
  <c r="AE120" i="9" s="1"/>
  <c r="AI124" i="9"/>
  <c r="AJ124" i="9" s="1"/>
  <c r="AB125" i="9"/>
  <c r="X129" i="9"/>
  <c r="AE129" i="9" s="1"/>
  <c r="AB162" i="9"/>
  <c r="AF162" i="9" s="1"/>
  <c r="AH162" i="9" s="1"/>
  <c r="AB253" i="9"/>
  <c r="X301" i="9"/>
  <c r="AE301" i="9" s="1"/>
  <c r="AI306" i="9"/>
  <c r="AJ306" i="9" s="1"/>
  <c r="AI319" i="9"/>
  <c r="AJ319" i="9" s="1"/>
  <c r="AB22" i="9"/>
  <c r="AD22" i="9" s="1"/>
  <c r="AI84" i="9"/>
  <c r="AJ84" i="9" s="1"/>
  <c r="AB89" i="9"/>
  <c r="AF89" i="9" s="1"/>
  <c r="AH89" i="9" s="1"/>
  <c r="AI165" i="9"/>
  <c r="AJ165" i="9" s="1"/>
  <c r="X168" i="9"/>
  <c r="AE168" i="9" s="1"/>
  <c r="AB36" i="9"/>
  <c r="AB41" i="9"/>
  <c r="AI46" i="9"/>
  <c r="AJ46" i="9" s="1"/>
  <c r="AB52" i="9"/>
  <c r="AI166" i="9"/>
  <c r="AJ166" i="9" s="1"/>
  <c r="AB243" i="9"/>
  <c r="X308" i="9"/>
  <c r="AE308" i="9" s="1"/>
  <c r="X317" i="9"/>
  <c r="AE317" i="9" s="1"/>
  <c r="AB115" i="9"/>
  <c r="AI135" i="9"/>
  <c r="AJ135" i="9" s="1"/>
  <c r="X136" i="9"/>
  <c r="AE136" i="9" s="1"/>
  <c r="AB151" i="9"/>
  <c r="AD151" i="9" s="1"/>
  <c r="X57" i="9"/>
  <c r="AE57" i="9" s="1"/>
  <c r="X149" i="9"/>
  <c r="AE149" i="9" s="1"/>
  <c r="AI261" i="9"/>
  <c r="AJ261" i="9" s="1"/>
  <c r="AI286" i="9"/>
  <c r="AJ286" i="9" s="1"/>
  <c r="AB329" i="9"/>
  <c r="AF329" i="9" s="1"/>
  <c r="AH329" i="9" s="1"/>
  <c r="AI23" i="9"/>
  <c r="AJ23" i="9" s="1"/>
  <c r="AB85" i="9"/>
  <c r="AI88" i="9"/>
  <c r="AJ88" i="9" s="1"/>
  <c r="AB118" i="9"/>
  <c r="AD118" i="9" s="1"/>
  <c r="AI154" i="9"/>
  <c r="AJ154" i="9" s="1"/>
  <c r="X155" i="9"/>
  <c r="AE155" i="9" s="1"/>
  <c r="AB156" i="9"/>
  <c r="AB158" i="9"/>
  <c r="X100" i="9"/>
  <c r="AE100" i="9" s="1"/>
  <c r="X12" i="9"/>
  <c r="AE12" i="9" s="1"/>
  <c r="AI28" i="9"/>
  <c r="AJ28" i="9" s="1"/>
  <c r="X65" i="9"/>
  <c r="AE65" i="9" s="1"/>
  <c r="X313" i="9"/>
  <c r="AE313" i="9" s="1"/>
  <c r="X10" i="9"/>
  <c r="AE10" i="9" s="1"/>
  <c r="X20" i="9"/>
  <c r="AE20" i="9" s="1"/>
  <c r="AA378" i="9"/>
  <c r="AB35" i="9"/>
  <c r="AI37" i="9"/>
  <c r="AJ37" i="9" s="1"/>
  <c r="AI39" i="9"/>
  <c r="AJ39" i="9" s="1"/>
  <c r="X48" i="9"/>
  <c r="AE48" i="9" s="1"/>
  <c r="X122" i="9"/>
  <c r="AE122" i="9" s="1"/>
  <c r="AB133" i="9"/>
  <c r="AB142" i="9"/>
  <c r="AD142" i="9" s="1"/>
  <c r="X143" i="9"/>
  <c r="AE143" i="9" s="1"/>
  <c r="AB302" i="9"/>
  <c r="AF302" i="9" s="1"/>
  <c r="AH302" i="9" s="1"/>
  <c r="AB320" i="9"/>
  <c r="AB323" i="9"/>
  <c r="AB328" i="9"/>
  <c r="AB67" i="9"/>
  <c r="X197" i="9"/>
  <c r="AE197" i="9" s="1"/>
  <c r="X269" i="9"/>
  <c r="AE269" i="9" s="1"/>
  <c r="X285" i="9"/>
  <c r="AE285" i="9" s="1"/>
  <c r="AB287" i="9"/>
  <c r="AF287" i="9" s="1"/>
  <c r="AH287" i="9" s="1"/>
  <c r="X291" i="9"/>
  <c r="AE291" i="9" s="1"/>
  <c r="X348" i="9"/>
  <c r="AE348" i="9" s="1"/>
  <c r="AB8" i="9"/>
  <c r="X58" i="9"/>
  <c r="AE58" i="9" s="1"/>
  <c r="AB62" i="9"/>
  <c r="X63" i="9"/>
  <c r="AE63" i="9" s="1"/>
  <c r="X202" i="9"/>
  <c r="AE202" i="9" s="1"/>
  <c r="AI203" i="9"/>
  <c r="AJ203" i="9" s="1"/>
  <c r="X221" i="9"/>
  <c r="AE221" i="9" s="1"/>
  <c r="AB79" i="9"/>
  <c r="AB82" i="9"/>
  <c r="X83" i="9"/>
  <c r="AE83" i="9" s="1"/>
  <c r="X50" i="9"/>
  <c r="AE50" i="9" s="1"/>
  <c r="AI93" i="9"/>
  <c r="AJ93" i="9" s="1"/>
  <c r="X148" i="9"/>
  <c r="AE148" i="9" s="1"/>
  <c r="AB198" i="9"/>
  <c r="AB251" i="9"/>
  <c r="X282" i="9"/>
  <c r="AE282" i="9" s="1"/>
  <c r="AI295" i="9"/>
  <c r="AJ295" i="9" s="1"/>
  <c r="X307" i="9"/>
  <c r="AE307" i="9" s="1"/>
  <c r="X9" i="9"/>
  <c r="AE9" i="9" s="1"/>
  <c r="AB61" i="9"/>
  <c r="X103" i="9"/>
  <c r="AE103" i="9" s="1"/>
  <c r="X131" i="9"/>
  <c r="AE131" i="9" s="1"/>
  <c r="X157" i="9"/>
  <c r="AE157" i="9" s="1"/>
  <c r="AB40" i="9"/>
  <c r="AI45" i="9"/>
  <c r="AJ45" i="9" s="1"/>
  <c r="AI47" i="9"/>
  <c r="AJ47" i="9" s="1"/>
  <c r="AB58" i="9"/>
  <c r="AD58" i="9" s="1"/>
  <c r="X184" i="9"/>
  <c r="AE184" i="9" s="1"/>
  <c r="X186" i="9"/>
  <c r="AE186" i="9" s="1"/>
  <c r="AB196" i="9"/>
  <c r="AD196" i="9" s="1"/>
  <c r="AB252" i="9"/>
  <c r="AF252" i="9" s="1"/>
  <c r="AH252" i="9" s="1"/>
  <c r="X264" i="9"/>
  <c r="AE264" i="9" s="1"/>
  <c r="AB265" i="9"/>
  <c r="AF265" i="9" s="1"/>
  <c r="AH265" i="9" s="1"/>
  <c r="AB292" i="9"/>
  <c r="AI309" i="9"/>
  <c r="AJ309" i="9" s="1"/>
  <c r="X338" i="9"/>
  <c r="AE338" i="9" s="1"/>
  <c r="X26" i="9"/>
  <c r="AE26" i="9" s="1"/>
  <c r="X55" i="9"/>
  <c r="AE55" i="9" s="1"/>
  <c r="AB64" i="9"/>
  <c r="AI87" i="9"/>
  <c r="AJ87" i="9" s="1"/>
  <c r="AI90" i="9"/>
  <c r="AJ90" i="9" s="1"/>
  <c r="AB98" i="9"/>
  <c r="AF98" i="9" s="1"/>
  <c r="AH98" i="9" s="1"/>
  <c r="AB116" i="9"/>
  <c r="AD116" i="9" s="1"/>
  <c r="AI137" i="9"/>
  <c r="AJ137" i="9" s="1"/>
  <c r="AB138" i="9"/>
  <c r="AI150" i="9"/>
  <c r="AJ150" i="9" s="1"/>
  <c r="X159" i="9"/>
  <c r="AE159" i="9" s="1"/>
  <c r="X169" i="9"/>
  <c r="AE169" i="9" s="1"/>
  <c r="AI6" i="9"/>
  <c r="AJ6" i="9" s="1"/>
  <c r="X6" i="9"/>
  <c r="AE6" i="9" s="1"/>
  <c r="AI59" i="9"/>
  <c r="AJ59" i="9" s="1"/>
  <c r="X319" i="9"/>
  <c r="AE319" i="9" s="1"/>
  <c r="V378" i="9"/>
  <c r="AB6" i="9"/>
  <c r="AI345" i="9"/>
  <c r="AJ345" i="9" s="1"/>
  <c r="AL345" i="9" s="1"/>
  <c r="X15" i="9"/>
  <c r="AE15" i="9" s="1"/>
  <c r="AI68" i="9"/>
  <c r="AJ68" i="9" s="1"/>
  <c r="AB220" i="9"/>
  <c r="AB104" i="9"/>
  <c r="AB346" i="9"/>
  <c r="AJ16" i="9"/>
  <c r="AB68" i="9"/>
  <c r="AB97" i="9"/>
  <c r="AB32" i="9"/>
  <c r="AB127" i="9"/>
  <c r="M343" i="1"/>
  <c r="M342" i="1"/>
  <c r="M341" i="1"/>
  <c r="M340" i="1"/>
  <c r="M339" i="1"/>
  <c r="M336" i="1"/>
  <c r="M333" i="1"/>
  <c r="M332" i="1"/>
  <c r="M331" i="1"/>
  <c r="M330" i="1"/>
  <c r="M325" i="1"/>
  <c r="M324" i="1"/>
  <c r="M323" i="1"/>
  <c r="M321" i="1"/>
  <c r="M320" i="1"/>
  <c r="M315" i="1"/>
  <c r="M314" i="1"/>
  <c r="M313" i="1"/>
  <c r="M311" i="1"/>
  <c r="M310" i="1"/>
  <c r="M302" i="1"/>
  <c r="M298" i="1"/>
  <c r="M295" i="1"/>
  <c r="M293" i="1"/>
  <c r="M292" i="1"/>
  <c r="M289" i="1"/>
  <c r="M288" i="1"/>
  <c r="M287" i="1"/>
  <c r="M282" i="1"/>
  <c r="M278" i="1"/>
  <c r="M277" i="1"/>
  <c r="M276" i="1"/>
  <c r="M275" i="1"/>
  <c r="M273" i="1"/>
  <c r="M272" i="1"/>
  <c r="M271" i="1"/>
  <c r="M270" i="1"/>
  <c r="M269" i="1"/>
  <c r="M266" i="1"/>
  <c r="M261" i="1"/>
  <c r="M259" i="1"/>
  <c r="M258" i="1"/>
  <c r="M257" i="1"/>
  <c r="M256" i="1"/>
  <c r="M255" i="1"/>
  <c r="M254" i="1"/>
  <c r="M253" i="1"/>
  <c r="M248" i="1"/>
  <c r="M247" i="1"/>
  <c r="M246" i="1"/>
  <c r="M245" i="1"/>
  <c r="M244" i="1"/>
  <c r="M243" i="1"/>
  <c r="M241" i="1"/>
  <c r="M239" i="1"/>
  <c r="M238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M198" i="1"/>
  <c r="M194" i="1"/>
  <c r="M192" i="1"/>
  <c r="M191" i="1"/>
  <c r="M190" i="1"/>
  <c r="M189" i="1"/>
  <c r="M188" i="1"/>
  <c r="M187" i="1"/>
  <c r="M186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4" i="1"/>
  <c r="M163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6" i="1"/>
  <c r="M145" i="1"/>
  <c r="M144" i="1"/>
  <c r="M143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2" i="1"/>
  <c r="M71" i="1"/>
  <c r="M70" i="1"/>
  <c r="M69" i="1"/>
  <c r="M68" i="1"/>
  <c r="M67" i="1"/>
  <c r="M64" i="1"/>
  <c r="M63" i="1"/>
  <c r="M60" i="1"/>
  <c r="M59" i="1"/>
  <c r="M55" i="1"/>
  <c r="M54" i="1"/>
  <c r="M53" i="1"/>
  <c r="M43" i="1"/>
  <c r="M42" i="1"/>
  <c r="M41" i="1"/>
  <c r="M37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347" i="1"/>
  <c r="M346" i="1"/>
  <c r="M345" i="1"/>
  <c r="M344" i="1"/>
  <c r="M338" i="1"/>
  <c r="M337" i="1"/>
  <c r="M335" i="1"/>
  <c r="M334" i="1"/>
  <c r="M329" i="1"/>
  <c r="M328" i="1"/>
  <c r="M327" i="1"/>
  <c r="M326" i="1"/>
  <c r="M322" i="1"/>
  <c r="M319" i="1"/>
  <c r="M318" i="1"/>
  <c r="M317" i="1"/>
  <c r="M316" i="1"/>
  <c r="M312" i="1"/>
  <c r="M309" i="1"/>
  <c r="M308" i="1"/>
  <c r="M307" i="1"/>
  <c r="M306" i="1"/>
  <c r="M305" i="1"/>
  <c r="M304" i="1"/>
  <c r="M303" i="1"/>
  <c r="M301" i="1"/>
  <c r="M300" i="1"/>
  <c r="M299" i="1"/>
  <c r="M297" i="1"/>
  <c r="M296" i="1"/>
  <c r="M294" i="1"/>
  <c r="M291" i="1"/>
  <c r="M290" i="1"/>
  <c r="M286" i="1"/>
  <c r="M285" i="1"/>
  <c r="M284" i="1"/>
  <c r="M283" i="1"/>
  <c r="M281" i="1"/>
  <c r="M280" i="1"/>
  <c r="M279" i="1"/>
  <c r="M274" i="1"/>
  <c r="M268" i="1"/>
  <c r="M267" i="1"/>
  <c r="M265" i="1"/>
  <c r="M264" i="1"/>
  <c r="M263" i="1"/>
  <c r="M262" i="1"/>
  <c r="M260" i="1"/>
  <c r="M252" i="1"/>
  <c r="M251" i="1"/>
  <c r="M250" i="1"/>
  <c r="M249" i="1"/>
  <c r="M242" i="1"/>
  <c r="M240" i="1"/>
  <c r="M237" i="1"/>
  <c r="M223" i="1"/>
  <c r="M222" i="1"/>
  <c r="M221" i="1"/>
  <c r="M220" i="1"/>
  <c r="M219" i="1"/>
  <c r="M202" i="1"/>
  <c r="M201" i="1"/>
  <c r="M200" i="1"/>
  <c r="M197" i="1"/>
  <c r="M196" i="1"/>
  <c r="M195" i="1"/>
  <c r="M193" i="1"/>
  <c r="M185" i="1"/>
  <c r="M183" i="1"/>
  <c r="M165" i="1"/>
  <c r="M162" i="1"/>
  <c r="M148" i="1"/>
  <c r="M147" i="1"/>
  <c r="M142" i="1"/>
  <c r="M141" i="1"/>
  <c r="M140" i="1"/>
  <c r="M139" i="1"/>
  <c r="M132" i="1"/>
  <c r="M121" i="1"/>
  <c r="M99" i="1"/>
  <c r="M98" i="1"/>
  <c r="M92" i="1"/>
  <c r="M73" i="1"/>
  <c r="M66" i="1"/>
  <c r="M65" i="1"/>
  <c r="M62" i="1"/>
  <c r="M61" i="1"/>
  <c r="M58" i="1"/>
  <c r="M57" i="1"/>
  <c r="M56" i="1"/>
  <c r="M52" i="1"/>
  <c r="M51" i="1"/>
  <c r="M50" i="1"/>
  <c r="M49" i="1"/>
  <c r="M48" i="1"/>
  <c r="M47" i="1"/>
  <c r="M46" i="1"/>
  <c r="M45" i="1"/>
  <c r="M44" i="1"/>
  <c r="M40" i="1"/>
  <c r="M39" i="1"/>
  <c r="M38" i="1"/>
  <c r="M36" i="1"/>
  <c r="M35" i="1"/>
  <c r="M34" i="1"/>
  <c r="M33" i="1"/>
  <c r="M32" i="1"/>
  <c r="M5" i="1"/>
  <c r="N44" i="1"/>
  <c r="N45" i="1"/>
  <c r="N46" i="1"/>
  <c r="N47" i="1"/>
  <c r="N48" i="1"/>
  <c r="N49" i="1"/>
  <c r="N50" i="1"/>
  <c r="N51" i="1"/>
  <c r="N52" i="1"/>
  <c r="N56" i="1"/>
  <c r="N58" i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41" i="1"/>
  <c r="R41" i="1" s="1"/>
  <c r="N42" i="1"/>
  <c r="R42" i="1" s="1"/>
  <c r="N43" i="1"/>
  <c r="R43" i="1" s="1"/>
  <c r="N53" i="1"/>
  <c r="R53" i="1" s="1"/>
  <c r="N54" i="1"/>
  <c r="R54" i="1" s="1"/>
  <c r="N55" i="1"/>
  <c r="R55" i="1" s="1"/>
  <c r="N339" i="1"/>
  <c r="N340" i="1"/>
  <c r="N341" i="1"/>
  <c r="N342" i="1"/>
  <c r="N343" i="1"/>
  <c r="AE343" i="1"/>
  <c r="AE342" i="1"/>
  <c r="AE341" i="1"/>
  <c r="AE340" i="1"/>
  <c r="AE339" i="1"/>
  <c r="AE336" i="1"/>
  <c r="AE333" i="1"/>
  <c r="AE332" i="1"/>
  <c r="AE331" i="1"/>
  <c r="AE330" i="1"/>
  <c r="AE325" i="1"/>
  <c r="AE324" i="1"/>
  <c r="AE323" i="1"/>
  <c r="AE321" i="1"/>
  <c r="AE320" i="1"/>
  <c r="AE315" i="1"/>
  <c r="AE314" i="1"/>
  <c r="AE313" i="1"/>
  <c r="AE311" i="1"/>
  <c r="AE310" i="1"/>
  <c r="AE302" i="1"/>
  <c r="AE298" i="1"/>
  <c r="AE295" i="1"/>
  <c r="AE293" i="1"/>
  <c r="AE292" i="1"/>
  <c r="AE289" i="1"/>
  <c r="AE288" i="1"/>
  <c r="AE287" i="1"/>
  <c r="AE282" i="1"/>
  <c r="AE278" i="1"/>
  <c r="AE277" i="1"/>
  <c r="AE276" i="1"/>
  <c r="AE275" i="1"/>
  <c r="AE273" i="1"/>
  <c r="AE272" i="1"/>
  <c r="AE271" i="1"/>
  <c r="AE270" i="1"/>
  <c r="AE269" i="1"/>
  <c r="AE266" i="1"/>
  <c r="AE261" i="1"/>
  <c r="AE259" i="1"/>
  <c r="AE258" i="1"/>
  <c r="AE257" i="1"/>
  <c r="AE256" i="1"/>
  <c r="AE255" i="1"/>
  <c r="AE254" i="1"/>
  <c r="AE253" i="1"/>
  <c r="AE248" i="1"/>
  <c r="AE247" i="1"/>
  <c r="AE246" i="1"/>
  <c r="AE245" i="1"/>
  <c r="AE244" i="1"/>
  <c r="AE243" i="1"/>
  <c r="AE241" i="1"/>
  <c r="AE239" i="1"/>
  <c r="AE238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199" i="1"/>
  <c r="AE198" i="1"/>
  <c r="AE194" i="1"/>
  <c r="AE192" i="1"/>
  <c r="AE191" i="1"/>
  <c r="AE190" i="1"/>
  <c r="AE189" i="1"/>
  <c r="AE188" i="1"/>
  <c r="AE187" i="1"/>
  <c r="AE186" i="1"/>
  <c r="AE184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4" i="1"/>
  <c r="AE163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6" i="1"/>
  <c r="AE145" i="1"/>
  <c r="AE144" i="1"/>
  <c r="AE143" i="1"/>
  <c r="AE138" i="1"/>
  <c r="AE137" i="1"/>
  <c r="AE136" i="1"/>
  <c r="AE135" i="1"/>
  <c r="AE134" i="1"/>
  <c r="AE133" i="1"/>
  <c r="AE131" i="1"/>
  <c r="AE130" i="1"/>
  <c r="AE129" i="1"/>
  <c r="AE128" i="1"/>
  <c r="AE127" i="1"/>
  <c r="AE126" i="1"/>
  <c r="AE125" i="1"/>
  <c r="AE124" i="1"/>
  <c r="AE123" i="1"/>
  <c r="AE122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7" i="1"/>
  <c r="AE96" i="1"/>
  <c r="AE95" i="1"/>
  <c r="AE94" i="1"/>
  <c r="AE93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2" i="1"/>
  <c r="AE71" i="1"/>
  <c r="AE70" i="1"/>
  <c r="AE69" i="1"/>
  <c r="AE68" i="1"/>
  <c r="AE67" i="1"/>
  <c r="AE64" i="1"/>
  <c r="AE63" i="1"/>
  <c r="AE60" i="1"/>
  <c r="AE59" i="1"/>
  <c r="AE55" i="1"/>
  <c r="AE54" i="1"/>
  <c r="AE53" i="1"/>
  <c r="AE43" i="1"/>
  <c r="AE42" i="1"/>
  <c r="AE41" i="1"/>
  <c r="AE37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4" i="1"/>
  <c r="AE347" i="1"/>
  <c r="AE346" i="1"/>
  <c r="AE345" i="1"/>
  <c r="AE344" i="1"/>
  <c r="AE338" i="1"/>
  <c r="AE337" i="1"/>
  <c r="AE335" i="1"/>
  <c r="AE334" i="1"/>
  <c r="AE329" i="1"/>
  <c r="AE328" i="1"/>
  <c r="AE327" i="1"/>
  <c r="AE326" i="1"/>
  <c r="AE322" i="1"/>
  <c r="AE319" i="1"/>
  <c r="AE318" i="1"/>
  <c r="AE317" i="1"/>
  <c r="AE316" i="1"/>
  <c r="AE312" i="1"/>
  <c r="AE309" i="1"/>
  <c r="AE308" i="1"/>
  <c r="AE307" i="1"/>
  <c r="AE306" i="1"/>
  <c r="AE305" i="1"/>
  <c r="AE304" i="1"/>
  <c r="AE303" i="1"/>
  <c r="AE301" i="1"/>
  <c r="AE300" i="1"/>
  <c r="AE299" i="1"/>
  <c r="AE297" i="1"/>
  <c r="AE296" i="1"/>
  <c r="AE294" i="1"/>
  <c r="AE291" i="1"/>
  <c r="AE290" i="1"/>
  <c r="AE286" i="1"/>
  <c r="AE285" i="1"/>
  <c r="AE284" i="1"/>
  <c r="AE283" i="1"/>
  <c r="AE281" i="1"/>
  <c r="AE280" i="1"/>
  <c r="AE279" i="1"/>
  <c r="AE274" i="1"/>
  <c r="AE268" i="1"/>
  <c r="AE267" i="1"/>
  <c r="AE265" i="1"/>
  <c r="AE264" i="1"/>
  <c r="AE263" i="1"/>
  <c r="AE262" i="1"/>
  <c r="AE260" i="1"/>
  <c r="AE252" i="1"/>
  <c r="AE251" i="1"/>
  <c r="AE250" i="1"/>
  <c r="AE249" i="1"/>
  <c r="AE242" i="1"/>
  <c r="AE240" i="1"/>
  <c r="AE237" i="1"/>
  <c r="AE223" i="1"/>
  <c r="AE222" i="1"/>
  <c r="AE221" i="1"/>
  <c r="AE220" i="1"/>
  <c r="AE219" i="1"/>
  <c r="AE202" i="1"/>
  <c r="AE201" i="1"/>
  <c r="AE200" i="1"/>
  <c r="AE197" i="1"/>
  <c r="AE196" i="1"/>
  <c r="AE195" i="1"/>
  <c r="AE193" i="1"/>
  <c r="AE185" i="1"/>
  <c r="AE183" i="1"/>
  <c r="AE165" i="1"/>
  <c r="AE162" i="1"/>
  <c r="AE148" i="1"/>
  <c r="AE147" i="1"/>
  <c r="AE142" i="1"/>
  <c r="AE141" i="1"/>
  <c r="AE140" i="1"/>
  <c r="AE139" i="1"/>
  <c r="AE132" i="1"/>
  <c r="AE121" i="1"/>
  <c r="AE99" i="1"/>
  <c r="AE98" i="1"/>
  <c r="AE92" i="1"/>
  <c r="AE73" i="1"/>
  <c r="AE66" i="1"/>
  <c r="AE65" i="1"/>
  <c r="AE62" i="1"/>
  <c r="AE61" i="1"/>
  <c r="AE58" i="1"/>
  <c r="AE57" i="1"/>
  <c r="AE56" i="1"/>
  <c r="AE52" i="1"/>
  <c r="AE51" i="1"/>
  <c r="AE50" i="1"/>
  <c r="AE49" i="1"/>
  <c r="AE48" i="1"/>
  <c r="AE47" i="1"/>
  <c r="AE46" i="1"/>
  <c r="AE45" i="1"/>
  <c r="AE44" i="1"/>
  <c r="AE40" i="1"/>
  <c r="AE39" i="1"/>
  <c r="AE38" i="1"/>
  <c r="AE36" i="1"/>
  <c r="AE35" i="1"/>
  <c r="AE34" i="1"/>
  <c r="AE33" i="1"/>
  <c r="AE32" i="1"/>
  <c r="AE5" i="1"/>
  <c r="AJ343" i="1"/>
  <c r="AJ342" i="1"/>
  <c r="AJ341" i="1"/>
  <c r="AJ340" i="1"/>
  <c r="AJ339" i="1"/>
  <c r="AJ336" i="1"/>
  <c r="AJ333" i="1"/>
  <c r="AJ332" i="1"/>
  <c r="AJ331" i="1"/>
  <c r="AJ330" i="1"/>
  <c r="AJ325" i="1"/>
  <c r="AJ324" i="1"/>
  <c r="AJ323" i="1"/>
  <c r="AJ321" i="1"/>
  <c r="AJ320" i="1"/>
  <c r="AJ315" i="1"/>
  <c r="AJ314" i="1"/>
  <c r="AJ313" i="1"/>
  <c r="AJ311" i="1"/>
  <c r="AJ310" i="1"/>
  <c r="AJ302" i="1"/>
  <c r="AJ298" i="1"/>
  <c r="AJ295" i="1"/>
  <c r="AJ293" i="1"/>
  <c r="AJ292" i="1"/>
  <c r="AJ289" i="1"/>
  <c r="AJ288" i="1"/>
  <c r="AJ287" i="1"/>
  <c r="AJ282" i="1"/>
  <c r="AJ278" i="1"/>
  <c r="AJ277" i="1"/>
  <c r="AJ276" i="1"/>
  <c r="AJ275" i="1"/>
  <c r="AJ273" i="1"/>
  <c r="AJ272" i="1"/>
  <c r="AJ271" i="1"/>
  <c r="AJ270" i="1"/>
  <c r="AJ269" i="1"/>
  <c r="AJ266" i="1"/>
  <c r="AJ261" i="1"/>
  <c r="AJ259" i="1"/>
  <c r="AJ258" i="1"/>
  <c r="AJ257" i="1"/>
  <c r="AJ256" i="1"/>
  <c r="AJ255" i="1"/>
  <c r="AJ254" i="1"/>
  <c r="AJ253" i="1"/>
  <c r="AJ248" i="1"/>
  <c r="AJ247" i="1"/>
  <c r="AJ246" i="1"/>
  <c r="AJ245" i="1"/>
  <c r="AJ244" i="1"/>
  <c r="AJ243" i="1"/>
  <c r="AJ241" i="1"/>
  <c r="AJ239" i="1"/>
  <c r="AJ238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199" i="1"/>
  <c r="AJ198" i="1"/>
  <c r="AJ194" i="1"/>
  <c r="AJ192" i="1"/>
  <c r="AJ191" i="1"/>
  <c r="AJ190" i="1"/>
  <c r="AJ189" i="1"/>
  <c r="AJ188" i="1"/>
  <c r="AJ187" i="1"/>
  <c r="AJ186" i="1"/>
  <c r="AJ184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4" i="1"/>
  <c r="AJ163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6" i="1"/>
  <c r="AJ145" i="1"/>
  <c r="AJ144" i="1"/>
  <c r="AJ143" i="1"/>
  <c r="AJ138" i="1"/>
  <c r="AJ137" i="1"/>
  <c r="AJ136" i="1"/>
  <c r="AJ135" i="1"/>
  <c r="AJ134" i="1"/>
  <c r="AJ133" i="1"/>
  <c r="AJ131" i="1"/>
  <c r="AJ130" i="1"/>
  <c r="AJ129" i="1"/>
  <c r="AJ128" i="1"/>
  <c r="AJ127" i="1"/>
  <c r="AJ126" i="1"/>
  <c r="AJ125" i="1"/>
  <c r="AJ124" i="1"/>
  <c r="AJ123" i="1"/>
  <c r="AJ122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7" i="1"/>
  <c r="AJ96" i="1"/>
  <c r="AJ95" i="1"/>
  <c r="AJ94" i="1"/>
  <c r="AJ93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2" i="1"/>
  <c r="AJ71" i="1"/>
  <c r="AJ70" i="1"/>
  <c r="AJ69" i="1"/>
  <c r="AJ68" i="1"/>
  <c r="AJ67" i="1"/>
  <c r="AJ64" i="1"/>
  <c r="AJ63" i="1"/>
  <c r="AJ60" i="1"/>
  <c r="AJ59" i="1"/>
  <c r="AJ55" i="1"/>
  <c r="AJ54" i="1"/>
  <c r="AJ53" i="1"/>
  <c r="AJ43" i="1"/>
  <c r="AJ42" i="1"/>
  <c r="AJ41" i="1"/>
  <c r="AJ37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4" i="1"/>
  <c r="AJ347" i="1"/>
  <c r="AJ346" i="1"/>
  <c r="AJ345" i="1"/>
  <c r="AJ344" i="1"/>
  <c r="AJ338" i="1"/>
  <c r="AJ337" i="1"/>
  <c r="AJ335" i="1"/>
  <c r="AJ334" i="1"/>
  <c r="AJ329" i="1"/>
  <c r="AJ328" i="1"/>
  <c r="AJ327" i="1"/>
  <c r="AJ326" i="1"/>
  <c r="AJ322" i="1"/>
  <c r="AJ319" i="1"/>
  <c r="AJ318" i="1"/>
  <c r="AJ317" i="1"/>
  <c r="AJ316" i="1"/>
  <c r="AJ312" i="1"/>
  <c r="AJ309" i="1"/>
  <c r="AJ308" i="1"/>
  <c r="AJ307" i="1"/>
  <c r="AJ306" i="1"/>
  <c r="AJ305" i="1"/>
  <c r="AJ304" i="1"/>
  <c r="AJ303" i="1"/>
  <c r="AJ301" i="1"/>
  <c r="AJ300" i="1"/>
  <c r="AJ299" i="1"/>
  <c r="AJ297" i="1"/>
  <c r="AJ296" i="1"/>
  <c r="AJ294" i="1"/>
  <c r="AJ291" i="1"/>
  <c r="AJ290" i="1"/>
  <c r="AJ286" i="1"/>
  <c r="AJ285" i="1"/>
  <c r="AJ284" i="1"/>
  <c r="AJ283" i="1"/>
  <c r="AJ281" i="1"/>
  <c r="AJ280" i="1"/>
  <c r="AJ279" i="1"/>
  <c r="AJ274" i="1"/>
  <c r="AJ268" i="1"/>
  <c r="AJ267" i="1"/>
  <c r="AJ265" i="1"/>
  <c r="AJ264" i="1"/>
  <c r="AJ263" i="1"/>
  <c r="AJ262" i="1"/>
  <c r="AJ260" i="1"/>
  <c r="AJ252" i="1"/>
  <c r="AJ251" i="1"/>
  <c r="AJ250" i="1"/>
  <c r="AJ249" i="1"/>
  <c r="AJ242" i="1"/>
  <c r="AJ240" i="1"/>
  <c r="AJ237" i="1"/>
  <c r="AJ223" i="1"/>
  <c r="AJ222" i="1"/>
  <c r="AJ221" i="1"/>
  <c r="AJ220" i="1"/>
  <c r="AJ219" i="1"/>
  <c r="AJ202" i="1"/>
  <c r="AJ201" i="1"/>
  <c r="AJ200" i="1"/>
  <c r="AJ197" i="1"/>
  <c r="AJ196" i="1"/>
  <c r="AJ195" i="1"/>
  <c r="AJ193" i="1"/>
  <c r="AJ185" i="1"/>
  <c r="AJ183" i="1"/>
  <c r="AJ165" i="1"/>
  <c r="AJ162" i="1"/>
  <c r="AJ148" i="1"/>
  <c r="AJ147" i="1"/>
  <c r="AJ142" i="1"/>
  <c r="AJ141" i="1"/>
  <c r="AJ140" i="1"/>
  <c r="AJ139" i="1"/>
  <c r="AJ132" i="1"/>
  <c r="AJ121" i="1"/>
  <c r="AJ99" i="1"/>
  <c r="AJ98" i="1"/>
  <c r="AJ92" i="1"/>
  <c r="AJ73" i="1"/>
  <c r="AJ66" i="1"/>
  <c r="AJ65" i="1"/>
  <c r="AJ62" i="1"/>
  <c r="AJ61" i="1"/>
  <c r="AJ58" i="1"/>
  <c r="AJ57" i="1"/>
  <c r="AJ56" i="1"/>
  <c r="AJ52" i="1"/>
  <c r="AJ51" i="1"/>
  <c r="AJ50" i="1"/>
  <c r="AJ49" i="1"/>
  <c r="AJ48" i="1"/>
  <c r="AJ47" i="1"/>
  <c r="AJ46" i="1"/>
  <c r="AJ45" i="1"/>
  <c r="AJ44" i="1"/>
  <c r="AJ40" i="1"/>
  <c r="AJ39" i="1"/>
  <c r="AJ38" i="1"/>
  <c r="AJ36" i="1"/>
  <c r="AJ35" i="1"/>
  <c r="AJ34" i="1"/>
  <c r="AJ33" i="1"/>
  <c r="AJ32" i="1"/>
  <c r="AJ5" i="1"/>
  <c r="AO343" i="1"/>
  <c r="AO342" i="1"/>
  <c r="AO341" i="1"/>
  <c r="AO340" i="1"/>
  <c r="AO339" i="1"/>
  <c r="AO336" i="1"/>
  <c r="AO333" i="1"/>
  <c r="AO332" i="1"/>
  <c r="AO331" i="1"/>
  <c r="AO330" i="1"/>
  <c r="AO325" i="1"/>
  <c r="AO324" i="1"/>
  <c r="AO323" i="1"/>
  <c r="AO321" i="1"/>
  <c r="AO320" i="1"/>
  <c r="AO315" i="1"/>
  <c r="AO314" i="1"/>
  <c r="AO313" i="1"/>
  <c r="AO311" i="1"/>
  <c r="AO310" i="1"/>
  <c r="AO302" i="1"/>
  <c r="AO298" i="1"/>
  <c r="AO295" i="1"/>
  <c r="AO293" i="1"/>
  <c r="AO292" i="1"/>
  <c r="AO289" i="1"/>
  <c r="AO288" i="1"/>
  <c r="AO287" i="1"/>
  <c r="AO282" i="1"/>
  <c r="AO278" i="1"/>
  <c r="AO277" i="1"/>
  <c r="AO276" i="1"/>
  <c r="AO275" i="1"/>
  <c r="AO273" i="1"/>
  <c r="AO272" i="1"/>
  <c r="AO271" i="1"/>
  <c r="AO270" i="1"/>
  <c r="AO269" i="1"/>
  <c r="AO266" i="1"/>
  <c r="AO261" i="1"/>
  <c r="AO259" i="1"/>
  <c r="AO258" i="1"/>
  <c r="AO257" i="1"/>
  <c r="AO256" i="1"/>
  <c r="AO255" i="1"/>
  <c r="AO254" i="1"/>
  <c r="AO253" i="1"/>
  <c r="AO248" i="1"/>
  <c r="AO247" i="1"/>
  <c r="AO246" i="1"/>
  <c r="AO245" i="1"/>
  <c r="AO244" i="1"/>
  <c r="AO243" i="1"/>
  <c r="AO241" i="1"/>
  <c r="AO239" i="1"/>
  <c r="AO238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199" i="1"/>
  <c r="AO198" i="1"/>
  <c r="AO194" i="1"/>
  <c r="AO192" i="1"/>
  <c r="AO191" i="1"/>
  <c r="AO190" i="1"/>
  <c r="AO189" i="1"/>
  <c r="AO188" i="1"/>
  <c r="AO187" i="1"/>
  <c r="AO186" i="1"/>
  <c r="AO184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4" i="1"/>
  <c r="AO163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6" i="1"/>
  <c r="AO145" i="1"/>
  <c r="AO144" i="1"/>
  <c r="AO143" i="1"/>
  <c r="AO138" i="1"/>
  <c r="AO137" i="1"/>
  <c r="AO136" i="1"/>
  <c r="AO135" i="1"/>
  <c r="AO134" i="1"/>
  <c r="AO133" i="1"/>
  <c r="AO131" i="1"/>
  <c r="AO130" i="1"/>
  <c r="AO129" i="1"/>
  <c r="AO128" i="1"/>
  <c r="AO127" i="1"/>
  <c r="AO126" i="1"/>
  <c r="AO125" i="1"/>
  <c r="AO124" i="1"/>
  <c r="AO123" i="1"/>
  <c r="AO122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7" i="1"/>
  <c r="AO96" i="1"/>
  <c r="AO95" i="1"/>
  <c r="AO94" i="1"/>
  <c r="AO93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2" i="1"/>
  <c r="AO71" i="1"/>
  <c r="AO70" i="1"/>
  <c r="AO69" i="1"/>
  <c r="AO68" i="1"/>
  <c r="AO67" i="1"/>
  <c r="AO64" i="1"/>
  <c r="AO63" i="1"/>
  <c r="AO60" i="1"/>
  <c r="AO59" i="1"/>
  <c r="AO55" i="1"/>
  <c r="AO54" i="1"/>
  <c r="AO53" i="1"/>
  <c r="AO43" i="1"/>
  <c r="AO42" i="1"/>
  <c r="AO41" i="1"/>
  <c r="AO37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4" i="1"/>
  <c r="AO347" i="1"/>
  <c r="AO346" i="1"/>
  <c r="AO345" i="1"/>
  <c r="AO344" i="1"/>
  <c r="AO338" i="1"/>
  <c r="AO337" i="1"/>
  <c r="AO335" i="1"/>
  <c r="AO334" i="1"/>
  <c r="AO329" i="1"/>
  <c r="AO328" i="1"/>
  <c r="AO327" i="1"/>
  <c r="AO326" i="1"/>
  <c r="AO322" i="1"/>
  <c r="AO319" i="1"/>
  <c r="AO318" i="1"/>
  <c r="AO317" i="1"/>
  <c r="AO316" i="1"/>
  <c r="AO312" i="1"/>
  <c r="AO309" i="1"/>
  <c r="AO308" i="1"/>
  <c r="AO307" i="1"/>
  <c r="AO306" i="1"/>
  <c r="AO305" i="1"/>
  <c r="AO304" i="1"/>
  <c r="AO303" i="1"/>
  <c r="AO301" i="1"/>
  <c r="AO300" i="1"/>
  <c r="AO299" i="1"/>
  <c r="AO297" i="1"/>
  <c r="AO296" i="1"/>
  <c r="AO294" i="1"/>
  <c r="AO291" i="1"/>
  <c r="AO290" i="1"/>
  <c r="AO286" i="1"/>
  <c r="AO285" i="1"/>
  <c r="AO284" i="1"/>
  <c r="AO283" i="1"/>
  <c r="AO281" i="1"/>
  <c r="AO280" i="1"/>
  <c r="AO279" i="1"/>
  <c r="AO274" i="1"/>
  <c r="AO268" i="1"/>
  <c r="AO267" i="1"/>
  <c r="AO265" i="1"/>
  <c r="AO264" i="1"/>
  <c r="AO263" i="1"/>
  <c r="AO262" i="1"/>
  <c r="AO260" i="1"/>
  <c r="AO252" i="1"/>
  <c r="AO251" i="1"/>
  <c r="AO250" i="1"/>
  <c r="AO249" i="1"/>
  <c r="AO242" i="1"/>
  <c r="AO240" i="1"/>
  <c r="AO237" i="1"/>
  <c r="AO223" i="1"/>
  <c r="AO222" i="1"/>
  <c r="AO221" i="1"/>
  <c r="AO220" i="1"/>
  <c r="AO219" i="1"/>
  <c r="AO202" i="1"/>
  <c r="AO201" i="1"/>
  <c r="AO200" i="1"/>
  <c r="AO197" i="1"/>
  <c r="AO196" i="1"/>
  <c r="AO195" i="1"/>
  <c r="AO193" i="1"/>
  <c r="AO185" i="1"/>
  <c r="AO183" i="1"/>
  <c r="AO165" i="1"/>
  <c r="AO162" i="1"/>
  <c r="AO148" i="1"/>
  <c r="AO147" i="1"/>
  <c r="AO142" i="1"/>
  <c r="AO141" i="1"/>
  <c r="AO140" i="1"/>
  <c r="AO139" i="1"/>
  <c r="AO132" i="1"/>
  <c r="AO121" i="1"/>
  <c r="AO99" i="1"/>
  <c r="AO98" i="1"/>
  <c r="AO92" i="1"/>
  <c r="AO73" i="1"/>
  <c r="AO66" i="1"/>
  <c r="AO65" i="1"/>
  <c r="AO62" i="1"/>
  <c r="AO61" i="1"/>
  <c r="AO58" i="1"/>
  <c r="AO57" i="1"/>
  <c r="AO56" i="1"/>
  <c r="AO52" i="1"/>
  <c r="AO51" i="1"/>
  <c r="AO50" i="1"/>
  <c r="AO49" i="1"/>
  <c r="AO48" i="1"/>
  <c r="AO47" i="1"/>
  <c r="AO46" i="1"/>
  <c r="AO45" i="1"/>
  <c r="AO44" i="1"/>
  <c r="AO40" i="1"/>
  <c r="AO39" i="1"/>
  <c r="AO38" i="1"/>
  <c r="AO36" i="1"/>
  <c r="AO35" i="1"/>
  <c r="AO34" i="1"/>
  <c r="AO33" i="1"/>
  <c r="AO32" i="1"/>
  <c r="AO5" i="1"/>
  <c r="AT343" i="1"/>
  <c r="AT342" i="1"/>
  <c r="AT341" i="1"/>
  <c r="AT340" i="1"/>
  <c r="AT339" i="1"/>
  <c r="AT336" i="1"/>
  <c r="AT333" i="1"/>
  <c r="AT332" i="1"/>
  <c r="AT331" i="1"/>
  <c r="AT330" i="1"/>
  <c r="AT325" i="1"/>
  <c r="AT324" i="1"/>
  <c r="AT323" i="1"/>
  <c r="AT321" i="1"/>
  <c r="AT320" i="1"/>
  <c r="AT315" i="1"/>
  <c r="AT314" i="1"/>
  <c r="AT313" i="1"/>
  <c r="AT311" i="1"/>
  <c r="AT310" i="1"/>
  <c r="AT302" i="1"/>
  <c r="AT298" i="1"/>
  <c r="AT295" i="1"/>
  <c r="AT293" i="1"/>
  <c r="AT292" i="1"/>
  <c r="AT289" i="1"/>
  <c r="AT288" i="1"/>
  <c r="AT287" i="1"/>
  <c r="AT282" i="1"/>
  <c r="AT278" i="1"/>
  <c r="AT277" i="1"/>
  <c r="AT276" i="1"/>
  <c r="AT275" i="1"/>
  <c r="AT273" i="1"/>
  <c r="AT272" i="1"/>
  <c r="AT271" i="1"/>
  <c r="AT270" i="1"/>
  <c r="AT269" i="1"/>
  <c r="AT266" i="1"/>
  <c r="AT261" i="1"/>
  <c r="AT259" i="1"/>
  <c r="AT258" i="1"/>
  <c r="AT257" i="1"/>
  <c r="AT256" i="1"/>
  <c r="AT255" i="1"/>
  <c r="AT254" i="1"/>
  <c r="AT253" i="1"/>
  <c r="AT248" i="1"/>
  <c r="AT247" i="1"/>
  <c r="AT246" i="1"/>
  <c r="AT245" i="1"/>
  <c r="AT244" i="1"/>
  <c r="AT243" i="1"/>
  <c r="AT241" i="1"/>
  <c r="AT239" i="1"/>
  <c r="AT238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199" i="1"/>
  <c r="AT198" i="1"/>
  <c r="AT194" i="1"/>
  <c r="AT192" i="1"/>
  <c r="AT191" i="1"/>
  <c r="AT190" i="1"/>
  <c r="AT189" i="1"/>
  <c r="AT188" i="1"/>
  <c r="AT187" i="1"/>
  <c r="AT186" i="1"/>
  <c r="AT184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4" i="1"/>
  <c r="AT163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6" i="1"/>
  <c r="AT145" i="1"/>
  <c r="AT144" i="1"/>
  <c r="AT143" i="1"/>
  <c r="AT138" i="1"/>
  <c r="AT137" i="1"/>
  <c r="AT136" i="1"/>
  <c r="AT135" i="1"/>
  <c r="AT134" i="1"/>
  <c r="AT133" i="1"/>
  <c r="AT131" i="1"/>
  <c r="AT130" i="1"/>
  <c r="AT129" i="1"/>
  <c r="AT128" i="1"/>
  <c r="AT127" i="1"/>
  <c r="AT126" i="1"/>
  <c r="AT125" i="1"/>
  <c r="AT124" i="1"/>
  <c r="AT123" i="1"/>
  <c r="AT122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7" i="1"/>
  <c r="AT96" i="1"/>
  <c r="AT95" i="1"/>
  <c r="AT94" i="1"/>
  <c r="AT93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2" i="1"/>
  <c r="AT71" i="1"/>
  <c r="AT70" i="1"/>
  <c r="AT69" i="1"/>
  <c r="AT68" i="1"/>
  <c r="AT67" i="1"/>
  <c r="AT64" i="1"/>
  <c r="AT63" i="1"/>
  <c r="AT60" i="1"/>
  <c r="AT59" i="1"/>
  <c r="AT55" i="1"/>
  <c r="AT54" i="1"/>
  <c r="AT53" i="1"/>
  <c r="AT43" i="1"/>
  <c r="AT42" i="1"/>
  <c r="AT41" i="1"/>
  <c r="AT37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4" i="1"/>
  <c r="AT347" i="1"/>
  <c r="AT346" i="1"/>
  <c r="AT345" i="1"/>
  <c r="AT344" i="1"/>
  <c r="AT338" i="1"/>
  <c r="AT337" i="1"/>
  <c r="AT335" i="1"/>
  <c r="AT334" i="1"/>
  <c r="AT329" i="1"/>
  <c r="AT328" i="1"/>
  <c r="AT327" i="1"/>
  <c r="AT326" i="1"/>
  <c r="AT322" i="1"/>
  <c r="AT319" i="1"/>
  <c r="AT318" i="1"/>
  <c r="AT317" i="1"/>
  <c r="AT316" i="1"/>
  <c r="AT312" i="1"/>
  <c r="AT309" i="1"/>
  <c r="AT308" i="1"/>
  <c r="AT307" i="1"/>
  <c r="AT306" i="1"/>
  <c r="AT305" i="1"/>
  <c r="AT304" i="1"/>
  <c r="AT303" i="1"/>
  <c r="AT301" i="1"/>
  <c r="AT300" i="1"/>
  <c r="AT299" i="1"/>
  <c r="AT297" i="1"/>
  <c r="AT296" i="1"/>
  <c r="AT294" i="1"/>
  <c r="AT291" i="1"/>
  <c r="AT290" i="1"/>
  <c r="AT286" i="1"/>
  <c r="AT285" i="1"/>
  <c r="AT284" i="1"/>
  <c r="AT283" i="1"/>
  <c r="AT281" i="1"/>
  <c r="AT280" i="1"/>
  <c r="AT279" i="1"/>
  <c r="AT274" i="1"/>
  <c r="AT268" i="1"/>
  <c r="AT267" i="1"/>
  <c r="AT265" i="1"/>
  <c r="AT264" i="1"/>
  <c r="AT263" i="1"/>
  <c r="AT262" i="1"/>
  <c r="AT260" i="1"/>
  <c r="AT252" i="1"/>
  <c r="AT251" i="1"/>
  <c r="AT250" i="1"/>
  <c r="AT249" i="1"/>
  <c r="AT242" i="1"/>
  <c r="AT240" i="1"/>
  <c r="AT237" i="1"/>
  <c r="AT223" i="1"/>
  <c r="AT222" i="1"/>
  <c r="AT221" i="1"/>
  <c r="AT220" i="1"/>
  <c r="AT219" i="1"/>
  <c r="AT202" i="1"/>
  <c r="AT201" i="1"/>
  <c r="AT200" i="1"/>
  <c r="AT197" i="1"/>
  <c r="AT196" i="1"/>
  <c r="AT195" i="1"/>
  <c r="AT193" i="1"/>
  <c r="AT185" i="1"/>
  <c r="AT183" i="1"/>
  <c r="AT165" i="1"/>
  <c r="AT162" i="1"/>
  <c r="AT148" i="1"/>
  <c r="AT147" i="1"/>
  <c r="AT142" i="1"/>
  <c r="AT141" i="1"/>
  <c r="AT140" i="1"/>
  <c r="AT139" i="1"/>
  <c r="AT132" i="1"/>
  <c r="AT121" i="1"/>
  <c r="AT99" i="1"/>
  <c r="AT98" i="1"/>
  <c r="AT92" i="1"/>
  <c r="AT73" i="1"/>
  <c r="AT66" i="1"/>
  <c r="AT65" i="1"/>
  <c r="AT62" i="1"/>
  <c r="AT61" i="1"/>
  <c r="AT58" i="1"/>
  <c r="AT57" i="1"/>
  <c r="AT56" i="1"/>
  <c r="AT52" i="1"/>
  <c r="AT51" i="1"/>
  <c r="AT50" i="1"/>
  <c r="AT49" i="1"/>
  <c r="AT48" i="1"/>
  <c r="AT47" i="1"/>
  <c r="AT46" i="1"/>
  <c r="AT45" i="1"/>
  <c r="AT44" i="1"/>
  <c r="AT40" i="1"/>
  <c r="AT39" i="1"/>
  <c r="AT38" i="1"/>
  <c r="AT36" i="1"/>
  <c r="AT35" i="1"/>
  <c r="AT34" i="1"/>
  <c r="AT33" i="1"/>
  <c r="AT32" i="1"/>
  <c r="AT5" i="1"/>
  <c r="AY343" i="1"/>
  <c r="AY342" i="1"/>
  <c r="AY341" i="1"/>
  <c r="AY340" i="1"/>
  <c r="AY339" i="1"/>
  <c r="AY336" i="1"/>
  <c r="AY333" i="1"/>
  <c r="AY332" i="1"/>
  <c r="AY331" i="1"/>
  <c r="AY330" i="1"/>
  <c r="AY325" i="1"/>
  <c r="AY324" i="1"/>
  <c r="AY323" i="1"/>
  <c r="AY321" i="1"/>
  <c r="AY320" i="1"/>
  <c r="AY315" i="1"/>
  <c r="AY314" i="1"/>
  <c r="AY313" i="1"/>
  <c r="AY311" i="1"/>
  <c r="AY310" i="1"/>
  <c r="AY302" i="1"/>
  <c r="AY298" i="1"/>
  <c r="AY295" i="1"/>
  <c r="AY293" i="1"/>
  <c r="AY292" i="1"/>
  <c r="AY289" i="1"/>
  <c r="AY288" i="1"/>
  <c r="AY287" i="1"/>
  <c r="AY282" i="1"/>
  <c r="AY278" i="1"/>
  <c r="AY277" i="1"/>
  <c r="AY276" i="1"/>
  <c r="AY275" i="1"/>
  <c r="AY273" i="1"/>
  <c r="AY272" i="1"/>
  <c r="AY271" i="1"/>
  <c r="AY270" i="1"/>
  <c r="AY269" i="1"/>
  <c r="AY266" i="1"/>
  <c r="AY261" i="1"/>
  <c r="AY259" i="1"/>
  <c r="AY258" i="1"/>
  <c r="AY257" i="1"/>
  <c r="AY256" i="1"/>
  <c r="AY255" i="1"/>
  <c r="AY254" i="1"/>
  <c r="AY253" i="1"/>
  <c r="AY248" i="1"/>
  <c r="AY247" i="1"/>
  <c r="AY246" i="1"/>
  <c r="AY245" i="1"/>
  <c r="AY244" i="1"/>
  <c r="AY243" i="1"/>
  <c r="AY241" i="1"/>
  <c r="AY239" i="1"/>
  <c r="AY238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199" i="1"/>
  <c r="AY198" i="1"/>
  <c r="AY194" i="1"/>
  <c r="AY192" i="1"/>
  <c r="AY191" i="1"/>
  <c r="AY190" i="1"/>
  <c r="AY189" i="1"/>
  <c r="AY188" i="1"/>
  <c r="AY187" i="1"/>
  <c r="AY186" i="1"/>
  <c r="AY184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4" i="1"/>
  <c r="AY163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6" i="1"/>
  <c r="AY145" i="1"/>
  <c r="AY144" i="1"/>
  <c r="AY143" i="1"/>
  <c r="AY138" i="1"/>
  <c r="AY137" i="1"/>
  <c r="AY136" i="1"/>
  <c r="AY135" i="1"/>
  <c r="AY134" i="1"/>
  <c r="AY133" i="1"/>
  <c r="AY131" i="1"/>
  <c r="AY130" i="1"/>
  <c r="AY129" i="1"/>
  <c r="AY128" i="1"/>
  <c r="AY127" i="1"/>
  <c r="AY126" i="1"/>
  <c r="AY125" i="1"/>
  <c r="AY124" i="1"/>
  <c r="AY123" i="1"/>
  <c r="AY122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7" i="1"/>
  <c r="AY96" i="1"/>
  <c r="AY95" i="1"/>
  <c r="AY94" i="1"/>
  <c r="AY93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2" i="1"/>
  <c r="AY71" i="1"/>
  <c r="AY70" i="1"/>
  <c r="AY69" i="1"/>
  <c r="AY68" i="1"/>
  <c r="AY67" i="1"/>
  <c r="AY64" i="1"/>
  <c r="AY63" i="1"/>
  <c r="AY60" i="1"/>
  <c r="AY59" i="1"/>
  <c r="AY55" i="1"/>
  <c r="AY54" i="1"/>
  <c r="AY53" i="1"/>
  <c r="AY43" i="1"/>
  <c r="AY42" i="1"/>
  <c r="AY41" i="1"/>
  <c r="AY37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4" i="1"/>
  <c r="AY347" i="1"/>
  <c r="AY346" i="1"/>
  <c r="AY345" i="1"/>
  <c r="AY344" i="1"/>
  <c r="AY338" i="1"/>
  <c r="AY337" i="1"/>
  <c r="AY335" i="1"/>
  <c r="AY334" i="1"/>
  <c r="AY329" i="1"/>
  <c r="AY328" i="1"/>
  <c r="AY327" i="1"/>
  <c r="AY326" i="1"/>
  <c r="AY322" i="1"/>
  <c r="AY319" i="1"/>
  <c r="AY318" i="1"/>
  <c r="AY317" i="1"/>
  <c r="AY316" i="1"/>
  <c r="AY312" i="1"/>
  <c r="AY309" i="1"/>
  <c r="AY308" i="1"/>
  <c r="AY307" i="1"/>
  <c r="AY306" i="1"/>
  <c r="AY305" i="1"/>
  <c r="AY304" i="1"/>
  <c r="AY303" i="1"/>
  <c r="AY301" i="1"/>
  <c r="AY300" i="1"/>
  <c r="AY299" i="1"/>
  <c r="AY297" i="1"/>
  <c r="AY296" i="1"/>
  <c r="AY294" i="1"/>
  <c r="AY291" i="1"/>
  <c r="AY290" i="1"/>
  <c r="AY286" i="1"/>
  <c r="AY285" i="1"/>
  <c r="AY284" i="1"/>
  <c r="AY283" i="1"/>
  <c r="AY281" i="1"/>
  <c r="AY280" i="1"/>
  <c r="AY279" i="1"/>
  <c r="AY274" i="1"/>
  <c r="AY268" i="1"/>
  <c r="AY267" i="1"/>
  <c r="AY265" i="1"/>
  <c r="AY264" i="1"/>
  <c r="AY263" i="1"/>
  <c r="AY262" i="1"/>
  <c r="AY260" i="1"/>
  <c r="AY252" i="1"/>
  <c r="AY251" i="1"/>
  <c r="AY250" i="1"/>
  <c r="AY249" i="1"/>
  <c r="AY242" i="1"/>
  <c r="AY240" i="1"/>
  <c r="AY237" i="1"/>
  <c r="AY223" i="1"/>
  <c r="AY222" i="1"/>
  <c r="AY221" i="1"/>
  <c r="AY220" i="1"/>
  <c r="AY219" i="1"/>
  <c r="AY202" i="1"/>
  <c r="AY201" i="1"/>
  <c r="AY200" i="1"/>
  <c r="AY197" i="1"/>
  <c r="AY196" i="1"/>
  <c r="AY195" i="1"/>
  <c r="AY193" i="1"/>
  <c r="AY185" i="1"/>
  <c r="AY183" i="1"/>
  <c r="AY165" i="1"/>
  <c r="AY162" i="1"/>
  <c r="AY148" i="1"/>
  <c r="AY147" i="1"/>
  <c r="AY142" i="1"/>
  <c r="AY141" i="1"/>
  <c r="AY140" i="1"/>
  <c r="AY139" i="1"/>
  <c r="AY132" i="1"/>
  <c r="AY121" i="1"/>
  <c r="AY99" i="1"/>
  <c r="AY98" i="1"/>
  <c r="AY92" i="1"/>
  <c r="AY73" i="1"/>
  <c r="AY66" i="1"/>
  <c r="AY65" i="1"/>
  <c r="AY62" i="1"/>
  <c r="AY61" i="1"/>
  <c r="AY58" i="1"/>
  <c r="AY57" i="1"/>
  <c r="AY56" i="1"/>
  <c r="AY52" i="1"/>
  <c r="AY51" i="1"/>
  <c r="AY50" i="1"/>
  <c r="AY49" i="1"/>
  <c r="AY48" i="1"/>
  <c r="AY47" i="1"/>
  <c r="AY46" i="1"/>
  <c r="AY45" i="1"/>
  <c r="AY44" i="1"/>
  <c r="AY40" i="1"/>
  <c r="AY39" i="1"/>
  <c r="AY38" i="1"/>
  <c r="AY36" i="1"/>
  <c r="AY35" i="1"/>
  <c r="AY34" i="1"/>
  <c r="AY33" i="1"/>
  <c r="AY32" i="1"/>
  <c r="AY5" i="1"/>
  <c r="BD343" i="1"/>
  <c r="BD342" i="1"/>
  <c r="BD341" i="1"/>
  <c r="BD340" i="1"/>
  <c r="BD339" i="1"/>
  <c r="BD336" i="1"/>
  <c r="BD333" i="1"/>
  <c r="BD332" i="1"/>
  <c r="BD331" i="1"/>
  <c r="BD330" i="1"/>
  <c r="BD325" i="1"/>
  <c r="BD324" i="1"/>
  <c r="BD323" i="1"/>
  <c r="BD321" i="1"/>
  <c r="BD320" i="1"/>
  <c r="BD315" i="1"/>
  <c r="BD314" i="1"/>
  <c r="BD313" i="1"/>
  <c r="BD311" i="1"/>
  <c r="BD310" i="1"/>
  <c r="BD302" i="1"/>
  <c r="BD298" i="1"/>
  <c r="BD295" i="1"/>
  <c r="BD293" i="1"/>
  <c r="BD292" i="1"/>
  <c r="BD289" i="1"/>
  <c r="BD288" i="1"/>
  <c r="BD287" i="1"/>
  <c r="BD282" i="1"/>
  <c r="BD278" i="1"/>
  <c r="BD277" i="1"/>
  <c r="BD276" i="1"/>
  <c r="BD275" i="1"/>
  <c r="BD273" i="1"/>
  <c r="BD272" i="1"/>
  <c r="BD271" i="1"/>
  <c r="BD270" i="1"/>
  <c r="BD269" i="1"/>
  <c r="BD266" i="1"/>
  <c r="BD261" i="1"/>
  <c r="BD259" i="1"/>
  <c r="BD258" i="1"/>
  <c r="BD257" i="1"/>
  <c r="BD256" i="1"/>
  <c r="BD255" i="1"/>
  <c r="BD254" i="1"/>
  <c r="BD253" i="1"/>
  <c r="BD248" i="1"/>
  <c r="BD247" i="1"/>
  <c r="BD246" i="1"/>
  <c r="BD245" i="1"/>
  <c r="BD244" i="1"/>
  <c r="BD243" i="1"/>
  <c r="BD241" i="1"/>
  <c r="BD239" i="1"/>
  <c r="BD238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199" i="1"/>
  <c r="BD198" i="1"/>
  <c r="BD194" i="1"/>
  <c r="BD192" i="1"/>
  <c r="BD191" i="1"/>
  <c r="BD190" i="1"/>
  <c r="BD189" i="1"/>
  <c r="BD188" i="1"/>
  <c r="BD187" i="1"/>
  <c r="BD186" i="1"/>
  <c r="BD184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4" i="1"/>
  <c r="BD163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6" i="1"/>
  <c r="BD145" i="1"/>
  <c r="BD144" i="1"/>
  <c r="BD143" i="1"/>
  <c r="BD138" i="1"/>
  <c r="BD137" i="1"/>
  <c r="BD136" i="1"/>
  <c r="BD135" i="1"/>
  <c r="BD134" i="1"/>
  <c r="BD133" i="1"/>
  <c r="BD131" i="1"/>
  <c r="BD130" i="1"/>
  <c r="BD129" i="1"/>
  <c r="BD128" i="1"/>
  <c r="BD127" i="1"/>
  <c r="BD126" i="1"/>
  <c r="BD125" i="1"/>
  <c r="BD124" i="1"/>
  <c r="BD123" i="1"/>
  <c r="BD122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7" i="1"/>
  <c r="BD96" i="1"/>
  <c r="BD95" i="1"/>
  <c r="BD94" i="1"/>
  <c r="BD93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2" i="1"/>
  <c r="BD71" i="1"/>
  <c r="BD70" i="1"/>
  <c r="BD69" i="1"/>
  <c r="BD68" i="1"/>
  <c r="BD67" i="1"/>
  <c r="BD64" i="1"/>
  <c r="BD63" i="1"/>
  <c r="BD60" i="1"/>
  <c r="BD59" i="1"/>
  <c r="BD55" i="1"/>
  <c r="BD54" i="1"/>
  <c r="BD53" i="1"/>
  <c r="BD43" i="1"/>
  <c r="BD42" i="1"/>
  <c r="BD41" i="1"/>
  <c r="BD37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4" i="1"/>
  <c r="BD347" i="1"/>
  <c r="BD346" i="1"/>
  <c r="BD345" i="1"/>
  <c r="BD344" i="1"/>
  <c r="BD338" i="1"/>
  <c r="BD337" i="1"/>
  <c r="BD335" i="1"/>
  <c r="BD334" i="1"/>
  <c r="BD329" i="1"/>
  <c r="BD328" i="1"/>
  <c r="BD327" i="1"/>
  <c r="BD326" i="1"/>
  <c r="BD322" i="1"/>
  <c r="BD319" i="1"/>
  <c r="BD318" i="1"/>
  <c r="BD317" i="1"/>
  <c r="BD316" i="1"/>
  <c r="BD312" i="1"/>
  <c r="BD309" i="1"/>
  <c r="BD308" i="1"/>
  <c r="BD307" i="1"/>
  <c r="BD306" i="1"/>
  <c r="BD305" i="1"/>
  <c r="BD304" i="1"/>
  <c r="BD303" i="1"/>
  <c r="BD301" i="1"/>
  <c r="BD300" i="1"/>
  <c r="BD299" i="1"/>
  <c r="BD297" i="1"/>
  <c r="BD296" i="1"/>
  <c r="BD294" i="1"/>
  <c r="BD291" i="1"/>
  <c r="BD290" i="1"/>
  <c r="BD286" i="1"/>
  <c r="BD285" i="1"/>
  <c r="BD284" i="1"/>
  <c r="BD283" i="1"/>
  <c r="BD281" i="1"/>
  <c r="BD280" i="1"/>
  <c r="BD279" i="1"/>
  <c r="BD274" i="1"/>
  <c r="BD268" i="1"/>
  <c r="BD267" i="1"/>
  <c r="BD265" i="1"/>
  <c r="BD264" i="1"/>
  <c r="BD263" i="1"/>
  <c r="BD262" i="1"/>
  <c r="BD260" i="1"/>
  <c r="BD252" i="1"/>
  <c r="BD251" i="1"/>
  <c r="BD250" i="1"/>
  <c r="BD249" i="1"/>
  <c r="BD242" i="1"/>
  <c r="BD240" i="1"/>
  <c r="BD237" i="1"/>
  <c r="BD223" i="1"/>
  <c r="BD222" i="1"/>
  <c r="BD221" i="1"/>
  <c r="BD220" i="1"/>
  <c r="BD219" i="1"/>
  <c r="BD202" i="1"/>
  <c r="BD201" i="1"/>
  <c r="BD200" i="1"/>
  <c r="BD197" i="1"/>
  <c r="BD196" i="1"/>
  <c r="BD195" i="1"/>
  <c r="BD193" i="1"/>
  <c r="BD185" i="1"/>
  <c r="BD183" i="1"/>
  <c r="BD165" i="1"/>
  <c r="BD162" i="1"/>
  <c r="BD148" i="1"/>
  <c r="BD147" i="1"/>
  <c r="BD142" i="1"/>
  <c r="BD141" i="1"/>
  <c r="BD140" i="1"/>
  <c r="BD139" i="1"/>
  <c r="BD132" i="1"/>
  <c r="BD121" i="1"/>
  <c r="BD99" i="1"/>
  <c r="BD98" i="1"/>
  <c r="BD92" i="1"/>
  <c r="BD73" i="1"/>
  <c r="BD66" i="1"/>
  <c r="BD65" i="1"/>
  <c r="BD62" i="1"/>
  <c r="BD61" i="1"/>
  <c r="BD58" i="1"/>
  <c r="BD57" i="1"/>
  <c r="BD56" i="1"/>
  <c r="BD52" i="1"/>
  <c r="BD51" i="1"/>
  <c r="BD50" i="1"/>
  <c r="BD49" i="1"/>
  <c r="BD48" i="1"/>
  <c r="BD47" i="1"/>
  <c r="BD46" i="1"/>
  <c r="BD45" i="1"/>
  <c r="BD44" i="1"/>
  <c r="BD40" i="1"/>
  <c r="BD39" i="1"/>
  <c r="BD38" i="1"/>
  <c r="BD36" i="1"/>
  <c r="BD35" i="1"/>
  <c r="BD34" i="1"/>
  <c r="BD33" i="1"/>
  <c r="BD32" i="1"/>
  <c r="BD5" i="1"/>
  <c r="BI343" i="1"/>
  <c r="BI342" i="1"/>
  <c r="BI341" i="1"/>
  <c r="BI340" i="1"/>
  <c r="BI339" i="1"/>
  <c r="BI336" i="1"/>
  <c r="BI333" i="1"/>
  <c r="BI332" i="1"/>
  <c r="BI331" i="1"/>
  <c r="BI330" i="1"/>
  <c r="BI325" i="1"/>
  <c r="BI324" i="1"/>
  <c r="BI323" i="1"/>
  <c r="BI321" i="1"/>
  <c r="BI320" i="1"/>
  <c r="BI315" i="1"/>
  <c r="BI314" i="1"/>
  <c r="BI313" i="1"/>
  <c r="BI311" i="1"/>
  <c r="BI310" i="1"/>
  <c r="BI302" i="1"/>
  <c r="BI298" i="1"/>
  <c r="BI295" i="1"/>
  <c r="BI293" i="1"/>
  <c r="BI292" i="1"/>
  <c r="BI289" i="1"/>
  <c r="BI288" i="1"/>
  <c r="BI287" i="1"/>
  <c r="BI282" i="1"/>
  <c r="BI278" i="1"/>
  <c r="BI277" i="1"/>
  <c r="BI276" i="1"/>
  <c r="BI275" i="1"/>
  <c r="BI273" i="1"/>
  <c r="BI272" i="1"/>
  <c r="BI271" i="1"/>
  <c r="BI270" i="1"/>
  <c r="BI269" i="1"/>
  <c r="BI266" i="1"/>
  <c r="BI261" i="1"/>
  <c r="BI259" i="1"/>
  <c r="BI258" i="1"/>
  <c r="BI257" i="1"/>
  <c r="BI256" i="1"/>
  <c r="BI255" i="1"/>
  <c r="BI254" i="1"/>
  <c r="BI253" i="1"/>
  <c r="BI248" i="1"/>
  <c r="BI247" i="1"/>
  <c r="BI246" i="1"/>
  <c r="BI245" i="1"/>
  <c r="BI244" i="1"/>
  <c r="BI243" i="1"/>
  <c r="BI241" i="1"/>
  <c r="BI239" i="1"/>
  <c r="BI238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199" i="1"/>
  <c r="BI198" i="1"/>
  <c r="BI194" i="1"/>
  <c r="BI192" i="1"/>
  <c r="BI191" i="1"/>
  <c r="BI190" i="1"/>
  <c r="BI189" i="1"/>
  <c r="BI188" i="1"/>
  <c r="BI187" i="1"/>
  <c r="BI186" i="1"/>
  <c r="BI184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4" i="1"/>
  <c r="BI163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6" i="1"/>
  <c r="BI145" i="1"/>
  <c r="BI144" i="1"/>
  <c r="BI143" i="1"/>
  <c r="BI138" i="1"/>
  <c r="BI137" i="1"/>
  <c r="BI136" i="1"/>
  <c r="BI135" i="1"/>
  <c r="BI134" i="1"/>
  <c r="BI133" i="1"/>
  <c r="BI131" i="1"/>
  <c r="BI130" i="1"/>
  <c r="BI129" i="1"/>
  <c r="BI128" i="1"/>
  <c r="BI127" i="1"/>
  <c r="BI126" i="1"/>
  <c r="BI125" i="1"/>
  <c r="BI124" i="1"/>
  <c r="BI123" i="1"/>
  <c r="BI122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7" i="1"/>
  <c r="BI96" i="1"/>
  <c r="BI95" i="1"/>
  <c r="BI94" i="1"/>
  <c r="BI93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2" i="1"/>
  <c r="BI71" i="1"/>
  <c r="BI70" i="1"/>
  <c r="BI69" i="1"/>
  <c r="BI68" i="1"/>
  <c r="BI67" i="1"/>
  <c r="BI64" i="1"/>
  <c r="BI63" i="1"/>
  <c r="BI60" i="1"/>
  <c r="BI59" i="1"/>
  <c r="BI55" i="1"/>
  <c r="BI54" i="1"/>
  <c r="BI53" i="1"/>
  <c r="BI43" i="1"/>
  <c r="BI42" i="1"/>
  <c r="BI41" i="1"/>
  <c r="BI37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4" i="1"/>
  <c r="BI347" i="1"/>
  <c r="BI346" i="1"/>
  <c r="BI345" i="1"/>
  <c r="BI344" i="1"/>
  <c r="BI338" i="1"/>
  <c r="BI337" i="1"/>
  <c r="BI335" i="1"/>
  <c r="BI334" i="1"/>
  <c r="BI329" i="1"/>
  <c r="BI328" i="1"/>
  <c r="BI327" i="1"/>
  <c r="BI326" i="1"/>
  <c r="BI322" i="1"/>
  <c r="BI319" i="1"/>
  <c r="BI318" i="1"/>
  <c r="BI317" i="1"/>
  <c r="BI316" i="1"/>
  <c r="BI312" i="1"/>
  <c r="BI309" i="1"/>
  <c r="BI308" i="1"/>
  <c r="BI307" i="1"/>
  <c r="BI306" i="1"/>
  <c r="BI305" i="1"/>
  <c r="BI304" i="1"/>
  <c r="BI303" i="1"/>
  <c r="BI301" i="1"/>
  <c r="BI300" i="1"/>
  <c r="BI299" i="1"/>
  <c r="BI297" i="1"/>
  <c r="BI296" i="1"/>
  <c r="BI294" i="1"/>
  <c r="BI291" i="1"/>
  <c r="BI290" i="1"/>
  <c r="BI286" i="1"/>
  <c r="BI285" i="1"/>
  <c r="BI284" i="1"/>
  <c r="BI283" i="1"/>
  <c r="BI281" i="1"/>
  <c r="BI280" i="1"/>
  <c r="BI279" i="1"/>
  <c r="BI274" i="1"/>
  <c r="BI268" i="1"/>
  <c r="BI267" i="1"/>
  <c r="BI265" i="1"/>
  <c r="BI264" i="1"/>
  <c r="BI263" i="1"/>
  <c r="BI262" i="1"/>
  <c r="BI260" i="1"/>
  <c r="BI252" i="1"/>
  <c r="BI251" i="1"/>
  <c r="BI250" i="1"/>
  <c r="BI249" i="1"/>
  <c r="BI242" i="1"/>
  <c r="BI240" i="1"/>
  <c r="BI237" i="1"/>
  <c r="BI223" i="1"/>
  <c r="BI222" i="1"/>
  <c r="BI221" i="1"/>
  <c r="BI220" i="1"/>
  <c r="BI219" i="1"/>
  <c r="BI202" i="1"/>
  <c r="BI201" i="1"/>
  <c r="BI200" i="1"/>
  <c r="BI197" i="1"/>
  <c r="BI196" i="1"/>
  <c r="BI195" i="1"/>
  <c r="BI193" i="1"/>
  <c r="BI185" i="1"/>
  <c r="BI183" i="1"/>
  <c r="BI165" i="1"/>
  <c r="BI162" i="1"/>
  <c r="BI148" i="1"/>
  <c r="BI147" i="1"/>
  <c r="BI142" i="1"/>
  <c r="BI141" i="1"/>
  <c r="BI140" i="1"/>
  <c r="BI139" i="1"/>
  <c r="BI132" i="1"/>
  <c r="BI121" i="1"/>
  <c r="BI99" i="1"/>
  <c r="BI98" i="1"/>
  <c r="BI92" i="1"/>
  <c r="BI73" i="1"/>
  <c r="BI66" i="1"/>
  <c r="BI65" i="1"/>
  <c r="BI62" i="1"/>
  <c r="BI61" i="1"/>
  <c r="BI58" i="1"/>
  <c r="BI57" i="1"/>
  <c r="BI56" i="1"/>
  <c r="BI52" i="1"/>
  <c r="BI51" i="1"/>
  <c r="BI50" i="1"/>
  <c r="BI49" i="1"/>
  <c r="BI48" i="1"/>
  <c r="BI47" i="1"/>
  <c r="BI46" i="1"/>
  <c r="BI45" i="1"/>
  <c r="BI44" i="1"/>
  <c r="BI40" i="1"/>
  <c r="BI39" i="1"/>
  <c r="BI38" i="1"/>
  <c r="BI36" i="1"/>
  <c r="BI35" i="1"/>
  <c r="BI34" i="1"/>
  <c r="BI33" i="1"/>
  <c r="BI32" i="1"/>
  <c r="BI5" i="1"/>
  <c r="AB314" i="9" l="1"/>
  <c r="AB288" i="9"/>
  <c r="AD288" i="9" s="1"/>
  <c r="X271" i="9"/>
  <c r="AE271" i="9" s="1"/>
  <c r="AB179" i="9"/>
  <c r="AI204" i="9"/>
  <c r="AJ204" i="9" s="1"/>
  <c r="AL204" i="9" s="1"/>
  <c r="X254" i="9"/>
  <c r="AE254" i="9" s="1"/>
  <c r="AL254" i="9" s="1"/>
  <c r="AB213" i="9"/>
  <c r="AD213" i="9" s="1"/>
  <c r="AB274" i="9"/>
  <c r="AF274" i="9" s="1"/>
  <c r="AH274" i="9" s="1"/>
  <c r="AB29" i="9"/>
  <c r="AB303" i="9"/>
  <c r="AF303" i="9" s="1"/>
  <c r="AH303" i="9" s="1"/>
  <c r="AI314" i="9"/>
  <c r="AJ314" i="9" s="1"/>
  <c r="AL314" i="9" s="1"/>
  <c r="AN314" i="9" s="1"/>
  <c r="AB257" i="9"/>
  <c r="X257" i="9"/>
  <c r="AE257" i="9" s="1"/>
  <c r="AB187" i="9"/>
  <c r="AF187" i="9" s="1"/>
  <c r="AH187" i="9" s="1"/>
  <c r="AI225" i="9"/>
  <c r="AJ225" i="9" s="1"/>
  <c r="AL225" i="9" s="1"/>
  <c r="AM225" i="9" s="1"/>
  <c r="AB278" i="9"/>
  <c r="AB225" i="9"/>
  <c r="AB207" i="9"/>
  <c r="AF207" i="9" s="1"/>
  <c r="AH207" i="9" s="1"/>
  <c r="X187" i="9"/>
  <c r="AE187" i="9" s="1"/>
  <c r="AI334" i="9"/>
  <c r="AJ334" i="9" s="1"/>
  <c r="X182" i="9"/>
  <c r="AE182" i="9" s="1"/>
  <c r="X288" i="9"/>
  <c r="AE288" i="9" s="1"/>
  <c r="AL288" i="9" s="1"/>
  <c r="AM288" i="9" s="1"/>
  <c r="AB247" i="9"/>
  <c r="AD247" i="9" s="1"/>
  <c r="AI205" i="9"/>
  <c r="AJ205" i="9" s="1"/>
  <c r="AB254" i="9"/>
  <c r="AB228" i="9"/>
  <c r="AF228" i="9" s="1"/>
  <c r="AH228" i="9" s="1"/>
  <c r="AI321" i="9"/>
  <c r="AJ321" i="9" s="1"/>
  <c r="AI311" i="9"/>
  <c r="AJ311" i="9" s="1"/>
  <c r="X303" i="9"/>
  <c r="AE303" i="9" s="1"/>
  <c r="AB296" i="9"/>
  <c r="AD296" i="9" s="1"/>
  <c r="X341" i="9"/>
  <c r="AE341" i="9" s="1"/>
  <c r="AB259" i="9"/>
  <c r="AI236" i="9"/>
  <c r="AJ236" i="9" s="1"/>
  <c r="AL236" i="9" s="1"/>
  <c r="AB189" i="9"/>
  <c r="AD189" i="9" s="1"/>
  <c r="AB180" i="9"/>
  <c r="AF180" i="9" s="1"/>
  <c r="AH180" i="9" s="1"/>
  <c r="AB174" i="9"/>
  <c r="X245" i="9"/>
  <c r="AE245" i="9" s="1"/>
  <c r="AB215" i="9"/>
  <c r="AF215" i="9" s="1"/>
  <c r="AH215" i="9" s="1"/>
  <c r="AB205" i="9"/>
  <c r="AD205" i="9" s="1"/>
  <c r="X267" i="9"/>
  <c r="AE267" i="9" s="1"/>
  <c r="X324" i="9"/>
  <c r="AE324" i="9" s="1"/>
  <c r="AI192" i="9"/>
  <c r="AJ192" i="9" s="1"/>
  <c r="AL192" i="9" s="1"/>
  <c r="AN192" i="9" s="1"/>
  <c r="AI180" i="9"/>
  <c r="AJ180" i="9" s="1"/>
  <c r="AL180" i="9" s="1"/>
  <c r="AI189" i="9"/>
  <c r="AJ189" i="9" s="1"/>
  <c r="AI199" i="9"/>
  <c r="AJ199" i="9" s="1"/>
  <c r="AB341" i="9"/>
  <c r="AD341" i="9" s="1"/>
  <c r="AB311" i="9"/>
  <c r="AF311" i="9" s="1"/>
  <c r="AH311" i="9" s="1"/>
  <c r="AB272" i="9"/>
  <c r="X256" i="9"/>
  <c r="AE256" i="9" s="1"/>
  <c r="AB236" i="9"/>
  <c r="AD236" i="9" s="1"/>
  <c r="X233" i="9"/>
  <c r="AE233" i="9" s="1"/>
  <c r="AB199" i="9"/>
  <c r="AB283" i="9"/>
  <c r="X259" i="9"/>
  <c r="AE259" i="9" s="1"/>
  <c r="X212" i="9"/>
  <c r="AE212" i="9" s="1"/>
  <c r="AI324" i="9"/>
  <c r="AJ324" i="9" s="1"/>
  <c r="AI296" i="9"/>
  <c r="AJ296" i="9" s="1"/>
  <c r="AB256" i="9"/>
  <c r="AF256" i="9" s="1"/>
  <c r="AH256" i="9" s="1"/>
  <c r="AB233" i="9"/>
  <c r="AF233" i="9" s="1"/>
  <c r="AH233" i="9" s="1"/>
  <c r="AI212" i="9"/>
  <c r="AJ212" i="9" s="1"/>
  <c r="AI283" i="9"/>
  <c r="AJ283" i="9" s="1"/>
  <c r="AB240" i="9"/>
  <c r="AD240" i="9" s="1"/>
  <c r="X174" i="9"/>
  <c r="AE174" i="9" s="1"/>
  <c r="AL174" i="9" s="1"/>
  <c r="X258" i="9"/>
  <c r="AE258" i="9" s="1"/>
  <c r="X239" i="9"/>
  <c r="AE239" i="9" s="1"/>
  <c r="AI249" i="9"/>
  <c r="AJ249" i="9" s="1"/>
  <c r="AL249" i="9" s="1"/>
  <c r="AB209" i="9"/>
  <c r="AF209" i="9" s="1"/>
  <c r="AH209" i="9" s="1"/>
  <c r="X326" i="9"/>
  <c r="AE326" i="9" s="1"/>
  <c r="X229" i="9"/>
  <c r="AE229" i="9" s="1"/>
  <c r="X176" i="9"/>
  <c r="AE176" i="9" s="1"/>
  <c r="AL176" i="9" s="1"/>
  <c r="AN176" i="9" s="1"/>
  <c r="X279" i="9"/>
  <c r="AE279" i="9" s="1"/>
  <c r="X235" i="9"/>
  <c r="AE235" i="9" s="1"/>
  <c r="X248" i="9"/>
  <c r="AE248" i="9" s="1"/>
  <c r="AB211" i="9"/>
  <c r="AF211" i="9" s="1"/>
  <c r="AH211" i="9" s="1"/>
  <c r="X276" i="9"/>
  <c r="AE276" i="9" s="1"/>
  <c r="X183" i="9"/>
  <c r="AE183" i="9" s="1"/>
  <c r="AL332" i="9"/>
  <c r="AB344" i="9"/>
  <c r="AD344" i="9" s="1"/>
  <c r="AB315" i="9"/>
  <c r="AF315" i="9" s="1"/>
  <c r="AH315" i="9" s="1"/>
  <c r="X294" i="9"/>
  <c r="AB262" i="9"/>
  <c r="AB255" i="9"/>
  <c r="AF255" i="9" s="1"/>
  <c r="AH255" i="9" s="1"/>
  <c r="AI255" i="9"/>
  <c r="AJ255" i="9" s="1"/>
  <c r="AB191" i="9"/>
  <c r="AI229" i="9"/>
  <c r="AJ229" i="9" s="1"/>
  <c r="AI214" i="9"/>
  <c r="AJ214" i="9" s="1"/>
  <c r="AB239" i="9"/>
  <c r="AD239" i="9" s="1"/>
  <c r="X344" i="9"/>
  <c r="AE344" i="9" s="1"/>
  <c r="AB217" i="9"/>
  <c r="X191" i="9"/>
  <c r="AE191" i="9" s="1"/>
  <c r="AL191" i="9" s="1"/>
  <c r="AM191" i="9" s="1"/>
  <c r="X214" i="9"/>
  <c r="AE214" i="9" s="1"/>
  <c r="X208" i="9"/>
  <c r="AE208" i="9" s="1"/>
  <c r="X343" i="9"/>
  <c r="AE343" i="9" s="1"/>
  <c r="X321" i="9"/>
  <c r="AE321" i="9" s="1"/>
  <c r="X244" i="9"/>
  <c r="AE244" i="9" s="1"/>
  <c r="AL244" i="9" s="1"/>
  <c r="AM244" i="9" s="1"/>
  <c r="AI188" i="9"/>
  <c r="AJ188" i="9" s="1"/>
  <c r="AL188" i="9" s="1"/>
  <c r="AN188" i="9" s="1"/>
  <c r="AL315" i="9"/>
  <c r="AI38" i="9"/>
  <c r="AJ38" i="9" s="1"/>
  <c r="AL38" i="9" s="1"/>
  <c r="AB333" i="9"/>
  <c r="AF333" i="9" s="1"/>
  <c r="AH333" i="9" s="1"/>
  <c r="AB322" i="9"/>
  <c r="AI279" i="9"/>
  <c r="AJ279" i="9" s="1"/>
  <c r="AI258" i="9"/>
  <c r="AJ258" i="9" s="1"/>
  <c r="AL258" i="9" s="1"/>
  <c r="AB188" i="9"/>
  <c r="AD188" i="9" s="1"/>
  <c r="AB176" i="9"/>
  <c r="AB232" i="9"/>
  <c r="AL212" i="9"/>
  <c r="AN212" i="9" s="1"/>
  <c r="X232" i="9"/>
  <c r="AE232" i="9" s="1"/>
  <c r="AL232" i="9" s="1"/>
  <c r="AN232" i="9" s="1"/>
  <c r="X217" i="9"/>
  <c r="AE217" i="9" s="1"/>
  <c r="AI248" i="9"/>
  <c r="AJ248" i="9" s="1"/>
  <c r="AL248" i="9" s="1"/>
  <c r="AB38" i="9"/>
  <c r="AF38" i="9" s="1"/>
  <c r="AH38" i="9" s="1"/>
  <c r="AB289" i="9"/>
  <c r="AD289" i="9" s="1"/>
  <c r="AI208" i="9"/>
  <c r="AJ208" i="9" s="1"/>
  <c r="AL208" i="9" s="1"/>
  <c r="AL334" i="9"/>
  <c r="X289" i="9"/>
  <c r="AE289" i="9" s="1"/>
  <c r="X185" i="9"/>
  <c r="AE185" i="9" s="1"/>
  <c r="X342" i="9"/>
  <c r="AE342" i="9" s="1"/>
  <c r="AL216" i="9"/>
  <c r="X209" i="9"/>
  <c r="AE209" i="9" s="1"/>
  <c r="AL209" i="9" s="1"/>
  <c r="AB340" i="9"/>
  <c r="AB294" i="9"/>
  <c r="AI340" i="9"/>
  <c r="AJ340" i="9" s="1"/>
  <c r="AL340" i="9" s="1"/>
  <c r="AN340" i="9" s="1"/>
  <c r="X333" i="9"/>
  <c r="AE333" i="9" s="1"/>
  <c r="AI242" i="9"/>
  <c r="AJ242" i="9" s="1"/>
  <c r="AL242" i="9" s="1"/>
  <c r="AB195" i="9"/>
  <c r="AB181" i="9"/>
  <c r="AF181" i="9" s="1"/>
  <c r="AH181" i="9" s="1"/>
  <c r="AB244" i="9"/>
  <c r="AD244" i="9" s="1"/>
  <c r="AI195" i="9"/>
  <c r="AJ195" i="9" s="1"/>
  <c r="AL195" i="9" s="1"/>
  <c r="AN195" i="9" s="1"/>
  <c r="AL303" i="9"/>
  <c r="AM303" i="9" s="1"/>
  <c r="AL213" i="9"/>
  <c r="AM213" i="9" s="1"/>
  <c r="AL205" i="9"/>
  <c r="AE199" i="9"/>
  <c r="AL199" i="9" s="1"/>
  <c r="AL337" i="9"/>
  <c r="AN337" i="9" s="1"/>
  <c r="AE294" i="9"/>
  <c r="AL294" i="9" s="1"/>
  <c r="AL230" i="9"/>
  <c r="AN230" i="9" s="1"/>
  <c r="AL217" i="9"/>
  <c r="AN217" i="9" s="1"/>
  <c r="AD274" i="9"/>
  <c r="AL226" i="9"/>
  <c r="AL177" i="9"/>
  <c r="AN177" i="9" s="1"/>
  <c r="X59" i="9"/>
  <c r="AE59" i="9" s="1"/>
  <c r="AL59" i="9" s="1"/>
  <c r="AB56" i="9"/>
  <c r="AF56" i="9" s="1"/>
  <c r="AH56" i="9" s="1"/>
  <c r="AB326" i="9"/>
  <c r="AD326" i="9" s="1"/>
  <c r="AB312" i="9"/>
  <c r="AD312" i="9" s="1"/>
  <c r="AB260" i="9"/>
  <c r="AD260" i="9" s="1"/>
  <c r="AI272" i="9"/>
  <c r="AJ272" i="9" s="1"/>
  <c r="AF279" i="9"/>
  <c r="AH279" i="9" s="1"/>
  <c r="AB182" i="9"/>
  <c r="AF182" i="9" s="1"/>
  <c r="AH182" i="9" s="1"/>
  <c r="AI235" i="9"/>
  <c r="AJ235" i="9" s="1"/>
  <c r="AL235" i="9" s="1"/>
  <c r="AI210" i="9"/>
  <c r="AJ210" i="9" s="1"/>
  <c r="AL210" i="9" s="1"/>
  <c r="AM210" i="9" s="1"/>
  <c r="AB171" i="9"/>
  <c r="AD171" i="9" s="1"/>
  <c r="X231" i="9"/>
  <c r="AE231" i="9" s="1"/>
  <c r="AL231" i="9" s="1"/>
  <c r="AM231" i="9" s="1"/>
  <c r="X173" i="9"/>
  <c r="AE173" i="9" s="1"/>
  <c r="AL342" i="9"/>
  <c r="AN342" i="9" s="1"/>
  <c r="AI322" i="9"/>
  <c r="AJ322" i="9" s="1"/>
  <c r="AL322" i="9" s="1"/>
  <c r="AN322" i="9" s="1"/>
  <c r="AI312" i="9"/>
  <c r="AJ312" i="9" s="1"/>
  <c r="AL312" i="9" s="1"/>
  <c r="AM312" i="9" s="1"/>
  <c r="AI178" i="9"/>
  <c r="AJ178" i="9" s="1"/>
  <c r="AL178" i="9" s="1"/>
  <c r="AM178" i="9" s="1"/>
  <c r="X331" i="9"/>
  <c r="X290" i="9"/>
  <c r="AE290" i="9" s="1"/>
  <c r="AL290" i="9" s="1"/>
  <c r="X190" i="9"/>
  <c r="X175" i="9"/>
  <c r="AE175" i="9" s="1"/>
  <c r="AL175" i="9" s="1"/>
  <c r="X193" i="9"/>
  <c r="X237" i="9"/>
  <c r="AE237" i="9" s="1"/>
  <c r="AL237" i="9" s="1"/>
  <c r="AM237" i="9" s="1"/>
  <c r="X144" i="9"/>
  <c r="AE144" i="9" s="1"/>
  <c r="AB332" i="9"/>
  <c r="AF332" i="9" s="1"/>
  <c r="AH332" i="9" s="1"/>
  <c r="AB273" i="9"/>
  <c r="AF273" i="9" s="1"/>
  <c r="AH273" i="9" s="1"/>
  <c r="AB242" i="9"/>
  <c r="AD242" i="9" s="1"/>
  <c r="AB190" i="9"/>
  <c r="AD190" i="9" s="1"/>
  <c r="AI218" i="9"/>
  <c r="AJ218" i="9" s="1"/>
  <c r="AL218" i="9" s="1"/>
  <c r="AM218" i="9" s="1"/>
  <c r="AB173" i="9"/>
  <c r="AF173" i="9" s="1"/>
  <c r="AH173" i="9" s="1"/>
  <c r="AI171" i="9"/>
  <c r="AJ171" i="9" s="1"/>
  <c r="AL171" i="9" s="1"/>
  <c r="AN171" i="9" s="1"/>
  <c r="X172" i="9"/>
  <c r="AE172" i="9" s="1"/>
  <c r="X240" i="9"/>
  <c r="AB172" i="9"/>
  <c r="AL324" i="9"/>
  <c r="AM324" i="9" s="1"/>
  <c r="AL289" i="9"/>
  <c r="AN289" i="9" s="1"/>
  <c r="AI102" i="9"/>
  <c r="AJ102" i="9" s="1"/>
  <c r="AL102" i="9" s="1"/>
  <c r="AN102" i="9" s="1"/>
  <c r="AB290" i="9"/>
  <c r="AD290" i="9" s="1"/>
  <c r="AB193" i="9"/>
  <c r="AF193" i="9" s="1"/>
  <c r="AH193" i="9" s="1"/>
  <c r="AB175" i="9"/>
  <c r="AD175" i="9" s="1"/>
  <c r="AI227" i="9"/>
  <c r="AJ227" i="9" s="1"/>
  <c r="AL227" i="9" s="1"/>
  <c r="AN227" i="9" s="1"/>
  <c r="AI206" i="9"/>
  <c r="AJ206" i="9" s="1"/>
  <c r="AL206" i="9" s="1"/>
  <c r="AN206" i="9" s="1"/>
  <c r="AL276" i="9"/>
  <c r="AN276" i="9" s="1"/>
  <c r="AL343" i="9"/>
  <c r="AN343" i="9" s="1"/>
  <c r="X234" i="9"/>
  <c r="AE234" i="9" s="1"/>
  <c r="AI234" i="9"/>
  <c r="AJ234" i="9" s="1"/>
  <c r="AL326" i="9"/>
  <c r="AM326" i="9" s="1"/>
  <c r="AL185" i="9"/>
  <c r="AM185" i="9" s="1"/>
  <c r="AL182" i="9"/>
  <c r="AN182" i="9" s="1"/>
  <c r="AD277" i="9"/>
  <c r="AF277" i="9"/>
  <c r="AH277" i="9" s="1"/>
  <c r="AL341" i="9"/>
  <c r="AM341" i="9" s="1"/>
  <c r="AL325" i="9"/>
  <c r="AN325" i="9" s="1"/>
  <c r="X277" i="9"/>
  <c r="AE277" i="9" s="1"/>
  <c r="X273" i="9"/>
  <c r="AE273" i="9" s="1"/>
  <c r="AL273" i="9" s="1"/>
  <c r="AB276" i="9"/>
  <c r="AF276" i="9" s="1"/>
  <c r="AH276" i="9" s="1"/>
  <c r="AB231" i="9"/>
  <c r="AD231" i="9" s="1"/>
  <c r="AL233" i="9"/>
  <c r="AN233" i="9" s="1"/>
  <c r="AI277" i="9"/>
  <c r="AJ277" i="9" s="1"/>
  <c r="AI247" i="9"/>
  <c r="AJ247" i="9" s="1"/>
  <c r="AL247" i="9" s="1"/>
  <c r="AN247" i="9" s="1"/>
  <c r="AI228" i="9"/>
  <c r="AJ228" i="9" s="1"/>
  <c r="AL228" i="9" s="1"/>
  <c r="AN228" i="9" s="1"/>
  <c r="AI219" i="9"/>
  <c r="AJ219" i="9" s="1"/>
  <c r="AL219" i="9" s="1"/>
  <c r="AN219" i="9" s="1"/>
  <c r="AI215" i="9"/>
  <c r="AJ215" i="9" s="1"/>
  <c r="AL215" i="9" s="1"/>
  <c r="AN215" i="9" s="1"/>
  <c r="AI211" i="9"/>
  <c r="AJ211" i="9" s="1"/>
  <c r="AL211" i="9" s="1"/>
  <c r="AN211" i="9" s="1"/>
  <c r="AI207" i="9"/>
  <c r="AJ207" i="9" s="1"/>
  <c r="AL207" i="9" s="1"/>
  <c r="AM207" i="9" s="1"/>
  <c r="AI200" i="9"/>
  <c r="AJ200" i="9" s="1"/>
  <c r="AL200" i="9" s="1"/>
  <c r="AN200" i="9" s="1"/>
  <c r="AL183" i="9"/>
  <c r="AF248" i="9"/>
  <c r="AH248" i="9" s="1"/>
  <c r="AD248" i="9"/>
  <c r="AL296" i="9"/>
  <c r="AL179" i="9"/>
  <c r="AL189" i="9"/>
  <c r="AL311" i="9"/>
  <c r="AF237" i="9"/>
  <c r="AH237" i="9" s="1"/>
  <c r="AD237" i="9"/>
  <c r="AL278" i="9"/>
  <c r="AN278" i="9" s="1"/>
  <c r="AM188" i="9"/>
  <c r="AF244" i="9"/>
  <c r="AH244" i="9" s="1"/>
  <c r="AL187" i="9"/>
  <c r="AM187" i="9" s="1"/>
  <c r="AN315" i="9"/>
  <c r="AM315" i="9"/>
  <c r="AM205" i="9"/>
  <c r="AN205" i="9"/>
  <c r="AN332" i="9"/>
  <c r="AM332" i="9"/>
  <c r="AM216" i="9"/>
  <c r="AN216" i="9"/>
  <c r="AM208" i="9"/>
  <c r="AN208" i="9"/>
  <c r="AM204" i="9"/>
  <c r="AN204" i="9"/>
  <c r="AM314" i="9"/>
  <c r="AF341" i="9"/>
  <c r="AH341" i="9" s="1"/>
  <c r="AF316" i="9"/>
  <c r="AH316" i="9" s="1"/>
  <c r="AD316" i="9"/>
  <c r="AF288" i="9"/>
  <c r="AH288" i="9" s="1"/>
  <c r="AF258" i="9"/>
  <c r="AH258" i="9" s="1"/>
  <c r="AD258" i="9"/>
  <c r="AL271" i="9"/>
  <c r="AF179" i="9"/>
  <c r="AH179" i="9" s="1"/>
  <c r="AD179" i="9"/>
  <c r="AF245" i="9"/>
  <c r="AH245" i="9" s="1"/>
  <c r="AD245" i="9"/>
  <c r="AD229" i="9"/>
  <c r="AF229" i="9"/>
  <c r="AH229" i="9" s="1"/>
  <c r="AD216" i="9"/>
  <c r="AF216" i="9"/>
  <c r="AH216" i="9" s="1"/>
  <c r="AD208" i="9"/>
  <c r="AF208" i="9"/>
  <c r="AH208" i="9" s="1"/>
  <c r="AM226" i="9"/>
  <c r="AN226" i="9"/>
  <c r="AF342" i="9"/>
  <c r="AH342" i="9" s="1"/>
  <c r="AD342" i="9"/>
  <c r="AF334" i="9"/>
  <c r="AH334" i="9" s="1"/>
  <c r="AD334" i="9"/>
  <c r="AF321" i="9"/>
  <c r="AH321" i="9" s="1"/>
  <c r="AD321" i="9"/>
  <c r="AF270" i="9"/>
  <c r="AH270" i="9" s="1"/>
  <c r="AD270" i="9"/>
  <c r="AF259" i="9"/>
  <c r="AH259" i="9" s="1"/>
  <c r="AD259" i="9"/>
  <c r="AL272" i="9"/>
  <c r="AF272" i="9"/>
  <c r="AH272" i="9" s="1"/>
  <c r="AD272" i="9"/>
  <c r="AL260" i="9"/>
  <c r="AL255" i="9"/>
  <c r="AL293" i="9"/>
  <c r="AD276" i="9"/>
  <c r="AF195" i="9"/>
  <c r="AH195" i="9" s="1"/>
  <c r="AD195" i="9"/>
  <c r="AF185" i="9"/>
  <c r="AH185" i="9" s="1"/>
  <c r="AD185" i="9"/>
  <c r="AD180" i="9"/>
  <c r="AF176" i="9"/>
  <c r="AH176" i="9" s="1"/>
  <c r="AD176" i="9"/>
  <c r="AN242" i="9"/>
  <c r="AM242" i="9"/>
  <c r="AF278" i="9"/>
  <c r="AH278" i="9" s="1"/>
  <c r="AD278" i="9"/>
  <c r="AF249" i="9"/>
  <c r="AH249" i="9" s="1"/>
  <c r="AD249" i="9"/>
  <c r="AD230" i="9"/>
  <c r="AF230" i="9"/>
  <c r="AH230" i="9" s="1"/>
  <c r="AD226" i="9"/>
  <c r="AF226" i="9"/>
  <c r="AH226" i="9" s="1"/>
  <c r="AD217" i="9"/>
  <c r="AF217" i="9"/>
  <c r="AH217" i="9" s="1"/>
  <c r="AF213" i="9"/>
  <c r="AH213" i="9" s="1"/>
  <c r="AF205" i="9"/>
  <c r="AH205" i="9" s="1"/>
  <c r="AL267" i="9"/>
  <c r="AD311" i="9"/>
  <c r="AF175" i="9"/>
  <c r="AH175" i="9" s="1"/>
  <c r="AL239" i="9"/>
  <c r="AF254" i="9"/>
  <c r="AH254" i="9" s="1"/>
  <c r="AD254" i="9"/>
  <c r="AD212" i="9"/>
  <c r="AF212" i="9"/>
  <c r="AH212" i="9" s="1"/>
  <c r="AF340" i="9"/>
  <c r="AH340" i="9" s="1"/>
  <c r="AD340" i="9"/>
  <c r="AF324" i="9"/>
  <c r="AH324" i="9" s="1"/>
  <c r="AD324" i="9"/>
  <c r="AF293" i="9"/>
  <c r="AH293" i="9" s="1"/>
  <c r="AD293" i="9"/>
  <c r="AM334" i="9"/>
  <c r="AN334" i="9"/>
  <c r="AN326" i="9"/>
  <c r="AF262" i="9"/>
  <c r="AH262" i="9" s="1"/>
  <c r="AD262" i="9"/>
  <c r="AF257" i="9"/>
  <c r="AH257" i="9" s="1"/>
  <c r="AD257" i="9"/>
  <c r="AL279" i="9"/>
  <c r="AL274" i="9"/>
  <c r="AL257" i="9"/>
  <c r="AL270" i="9"/>
  <c r="AL316" i="9"/>
  <c r="AD233" i="9"/>
  <c r="AF192" i="9"/>
  <c r="AH192" i="9" s="1"/>
  <c r="AD192" i="9"/>
  <c r="AD182" i="9"/>
  <c r="AF178" i="9"/>
  <c r="AH178" i="9" s="1"/>
  <c r="AD178" i="9"/>
  <c r="AF174" i="9"/>
  <c r="AH174" i="9" s="1"/>
  <c r="AD174" i="9"/>
  <c r="AD232" i="9"/>
  <c r="AF232" i="9"/>
  <c r="AH232" i="9" s="1"/>
  <c r="AF199" i="9"/>
  <c r="AH199" i="9" s="1"/>
  <c r="AD199" i="9"/>
  <c r="AL344" i="9"/>
  <c r="AF246" i="9"/>
  <c r="AH246" i="9" s="1"/>
  <c r="AD246" i="9"/>
  <c r="AL283" i="9"/>
  <c r="AD228" i="9"/>
  <c r="AD219" i="9"/>
  <c r="AF219" i="9"/>
  <c r="AH219" i="9" s="1"/>
  <c r="AD215" i="9"/>
  <c r="AD207" i="9"/>
  <c r="AD200" i="9"/>
  <c r="AF200" i="9"/>
  <c r="AH200" i="9" s="1"/>
  <c r="AL181" i="9"/>
  <c r="AF325" i="9"/>
  <c r="AH325" i="9" s="1"/>
  <c r="AD325" i="9"/>
  <c r="AF294" i="9"/>
  <c r="AH294" i="9" s="1"/>
  <c r="AD294" i="9"/>
  <c r="AF267" i="9"/>
  <c r="AH267" i="9" s="1"/>
  <c r="AD267" i="9"/>
  <c r="AM276" i="9"/>
  <c r="AF236" i="9"/>
  <c r="AH236" i="9" s="1"/>
  <c r="AF183" i="9"/>
  <c r="AH183" i="9" s="1"/>
  <c r="AD183" i="9"/>
  <c r="AF171" i="9"/>
  <c r="AH171" i="9" s="1"/>
  <c r="AF283" i="9"/>
  <c r="AH283" i="9" s="1"/>
  <c r="AD283" i="9"/>
  <c r="AD225" i="9"/>
  <c r="AF225" i="9"/>
  <c r="AH225" i="9" s="1"/>
  <c r="AD204" i="9"/>
  <c r="AF204" i="9"/>
  <c r="AH204" i="9" s="1"/>
  <c r="AF343" i="9"/>
  <c r="AH343" i="9" s="1"/>
  <c r="AD343" i="9"/>
  <c r="AF337" i="9"/>
  <c r="AH337" i="9" s="1"/>
  <c r="AD337" i="9"/>
  <c r="AF331" i="9"/>
  <c r="AH331" i="9" s="1"/>
  <c r="AD331" i="9"/>
  <c r="AF322" i="9"/>
  <c r="AH322" i="9" s="1"/>
  <c r="AD322" i="9"/>
  <c r="AF314" i="9"/>
  <c r="AH314" i="9" s="1"/>
  <c r="AD314" i="9"/>
  <c r="AF299" i="9"/>
  <c r="AH299" i="9" s="1"/>
  <c r="AD299" i="9"/>
  <c r="AN341" i="9"/>
  <c r="AL333" i="9"/>
  <c r="AF271" i="9"/>
  <c r="AH271" i="9" s="1"/>
  <c r="AD271" i="9"/>
  <c r="AD256" i="9"/>
  <c r="AL262" i="9"/>
  <c r="AL299" i="9"/>
  <c r="AL256" i="9"/>
  <c r="AF191" i="9"/>
  <c r="AH191" i="9" s="1"/>
  <c r="AD191" i="9"/>
  <c r="AD187" i="9"/>
  <c r="AF177" i="9"/>
  <c r="AH177" i="9" s="1"/>
  <c r="AD177" i="9"/>
  <c r="AF235" i="9"/>
  <c r="AH235" i="9" s="1"/>
  <c r="AD235" i="9"/>
  <c r="AL246" i="9"/>
  <c r="AL245" i="9"/>
  <c r="AL259" i="9"/>
  <c r="AD234" i="9"/>
  <c r="AF234" i="9"/>
  <c r="AH234" i="9" s="1"/>
  <c r="AD227" i="9"/>
  <c r="AF227" i="9"/>
  <c r="AH227" i="9" s="1"/>
  <c r="AD218" i="9"/>
  <c r="AF218" i="9"/>
  <c r="AH218" i="9" s="1"/>
  <c r="AD214" i="9"/>
  <c r="AF214" i="9"/>
  <c r="AH214" i="9" s="1"/>
  <c r="AD210" i="9"/>
  <c r="AF210" i="9"/>
  <c r="AH210" i="9" s="1"/>
  <c r="AD206" i="9"/>
  <c r="AF206" i="9"/>
  <c r="AH206" i="9" s="1"/>
  <c r="AL172" i="9"/>
  <c r="AL173" i="9"/>
  <c r="AB94" i="9"/>
  <c r="AD94" i="9" s="1"/>
  <c r="AI65" i="9"/>
  <c r="AJ65" i="9" s="1"/>
  <c r="AL65" i="9" s="1"/>
  <c r="X16" i="9"/>
  <c r="AI100" i="9"/>
  <c r="AJ100" i="9" s="1"/>
  <c r="AL100" i="9" s="1"/>
  <c r="AN100" i="9" s="1"/>
  <c r="AB16" i="9"/>
  <c r="AF16" i="9" s="1"/>
  <c r="AH16" i="9" s="1"/>
  <c r="AB201" i="9"/>
  <c r="AD201" i="9" s="1"/>
  <c r="AI297" i="9"/>
  <c r="AJ297" i="9" s="1"/>
  <c r="AL297" i="9" s="1"/>
  <c r="AB112" i="9"/>
  <c r="AD112" i="9" s="1"/>
  <c r="X29" i="9"/>
  <c r="AE29" i="9" s="1"/>
  <c r="X104" i="9"/>
  <c r="AB345" i="9"/>
  <c r="AF345" i="9" s="1"/>
  <c r="AH345" i="9" s="1"/>
  <c r="AB241" i="9"/>
  <c r="AF241" i="9" s="1"/>
  <c r="AH241" i="9" s="1"/>
  <c r="AI339" i="9"/>
  <c r="AJ339" i="9" s="1"/>
  <c r="X97" i="9"/>
  <c r="AI268" i="9"/>
  <c r="AJ268" i="9" s="1"/>
  <c r="AL268" i="9" s="1"/>
  <c r="AN268" i="9" s="1"/>
  <c r="X88" i="9"/>
  <c r="X145" i="9"/>
  <c r="AB301" i="9"/>
  <c r="AF301" i="9" s="1"/>
  <c r="AH301" i="9" s="1"/>
  <c r="AB157" i="9"/>
  <c r="AF157" i="9" s="1"/>
  <c r="AH157" i="9" s="1"/>
  <c r="AI158" i="9"/>
  <c r="AJ158" i="9" s="1"/>
  <c r="AB65" i="9"/>
  <c r="AF65" i="9" s="1"/>
  <c r="AH65" i="9" s="1"/>
  <c r="X287" i="9"/>
  <c r="AE287" i="9" s="1"/>
  <c r="AD287" i="9"/>
  <c r="AB69" i="9"/>
  <c r="AF69" i="9" s="1"/>
  <c r="AH69" i="9" s="1"/>
  <c r="AB26" i="9"/>
  <c r="AF26" i="9" s="1"/>
  <c r="AH26" i="9" s="1"/>
  <c r="X78" i="9"/>
  <c r="X302" i="9"/>
  <c r="AE302" i="9" s="1"/>
  <c r="AB108" i="9"/>
  <c r="AF108" i="9" s="1"/>
  <c r="AH108" i="9" s="1"/>
  <c r="AI115" i="9"/>
  <c r="AJ115" i="9" s="1"/>
  <c r="X81" i="9"/>
  <c r="X153" i="9"/>
  <c r="AI250" i="9"/>
  <c r="AJ250" i="9" s="1"/>
  <c r="AL250" i="9" s="1"/>
  <c r="AN250" i="9" s="1"/>
  <c r="X347" i="9"/>
  <c r="AB347" i="9"/>
  <c r="AD347" i="9" s="1"/>
  <c r="AB42" i="9"/>
  <c r="AF42" i="9" s="1"/>
  <c r="AH42" i="9" s="1"/>
  <c r="X70" i="9"/>
  <c r="AB184" i="9"/>
  <c r="AD184" i="9" s="1"/>
  <c r="AB9" i="9"/>
  <c r="AD9" i="9" s="1"/>
  <c r="AI57" i="9"/>
  <c r="AJ57" i="9" s="1"/>
  <c r="AL57" i="9" s="1"/>
  <c r="AI222" i="9"/>
  <c r="AJ222" i="9" s="1"/>
  <c r="AB111" i="9"/>
  <c r="AD111" i="9" s="1"/>
  <c r="AB165" i="9"/>
  <c r="AF165" i="9" s="1"/>
  <c r="AH165" i="9" s="1"/>
  <c r="X323" i="9"/>
  <c r="AE323" i="9" s="1"/>
  <c r="AB71" i="9"/>
  <c r="AF71" i="9" s="1"/>
  <c r="AH71" i="9" s="1"/>
  <c r="X101" i="9"/>
  <c r="AI42" i="9"/>
  <c r="AJ42" i="9" s="1"/>
  <c r="AL42" i="9" s="1"/>
  <c r="AB17" i="9"/>
  <c r="AD17" i="9" s="1"/>
  <c r="AB57" i="9"/>
  <c r="AD57" i="9" s="1"/>
  <c r="AI107" i="9"/>
  <c r="AJ107" i="9" s="1"/>
  <c r="AI184" i="9"/>
  <c r="AJ184" i="9" s="1"/>
  <c r="AL184" i="9" s="1"/>
  <c r="AB141" i="9"/>
  <c r="AF141" i="9" s="1"/>
  <c r="AH141" i="9" s="1"/>
  <c r="AI63" i="9"/>
  <c r="AJ63" i="9" s="1"/>
  <c r="AL63" i="9" s="1"/>
  <c r="AB23" i="9"/>
  <c r="AD23" i="9" s="1"/>
  <c r="X56" i="9"/>
  <c r="AI15" i="9"/>
  <c r="AJ15" i="9" s="1"/>
  <c r="AL15" i="9" s="1"/>
  <c r="AB317" i="9"/>
  <c r="AD317" i="9" s="1"/>
  <c r="AB144" i="9"/>
  <c r="AF144" i="9" s="1"/>
  <c r="AH144" i="9" s="1"/>
  <c r="AB102" i="9"/>
  <c r="AF102" i="9" s="1"/>
  <c r="AH102" i="9" s="1"/>
  <c r="AB20" i="9"/>
  <c r="AD20" i="9" s="1"/>
  <c r="AB336" i="9"/>
  <c r="AF336" i="9" s="1"/>
  <c r="AH336" i="9" s="1"/>
  <c r="X39" i="9"/>
  <c r="AI119" i="9"/>
  <c r="AJ119" i="9" s="1"/>
  <c r="AL119" i="9" s="1"/>
  <c r="X23" i="9"/>
  <c r="AI129" i="9"/>
  <c r="AJ129" i="9" s="1"/>
  <c r="AL129" i="9" s="1"/>
  <c r="AB84" i="9"/>
  <c r="AD84" i="9" s="1"/>
  <c r="X118" i="9"/>
  <c r="AE118" i="9" s="1"/>
  <c r="X46" i="9"/>
  <c r="AB129" i="9"/>
  <c r="AF129" i="9" s="1"/>
  <c r="AH129" i="9" s="1"/>
  <c r="AB153" i="9"/>
  <c r="AF153" i="9" s="1"/>
  <c r="AH153" i="9" s="1"/>
  <c r="X154" i="9"/>
  <c r="AI14" i="9"/>
  <c r="AJ14" i="9" s="1"/>
  <c r="X24" i="9"/>
  <c r="AI120" i="9"/>
  <c r="AJ120" i="9" s="1"/>
  <c r="AL120" i="9" s="1"/>
  <c r="AI308" i="9"/>
  <c r="AJ308" i="9" s="1"/>
  <c r="AL308" i="9" s="1"/>
  <c r="AB46" i="9"/>
  <c r="AF46" i="9" s="1"/>
  <c r="AH46" i="9" s="1"/>
  <c r="AI281" i="9"/>
  <c r="AJ281" i="9" s="1"/>
  <c r="AB154" i="9"/>
  <c r="AD154" i="9" s="1"/>
  <c r="AB120" i="9"/>
  <c r="AD120" i="9" s="1"/>
  <c r="AI323" i="9"/>
  <c r="AJ323" i="9" s="1"/>
  <c r="AD329" i="9"/>
  <c r="X34" i="9"/>
  <c r="AB308" i="9"/>
  <c r="AF308" i="9" s="1"/>
  <c r="AH308" i="9" s="1"/>
  <c r="X84" i="9"/>
  <c r="AB318" i="9"/>
  <c r="AD318" i="9" s="1"/>
  <c r="AL107" i="9"/>
  <c r="AM107" i="9" s="1"/>
  <c r="AB145" i="9"/>
  <c r="AD145" i="9" s="1"/>
  <c r="AB24" i="9"/>
  <c r="AD24" i="9" s="1"/>
  <c r="AB18" i="9"/>
  <c r="AD18" i="9" s="1"/>
  <c r="AB99" i="9"/>
  <c r="AD99" i="9" s="1"/>
  <c r="AB88" i="9"/>
  <c r="AD88" i="9" s="1"/>
  <c r="AD265" i="9"/>
  <c r="AI301" i="9"/>
  <c r="AJ301" i="9" s="1"/>
  <c r="AL301" i="9" s="1"/>
  <c r="AN301" i="9" s="1"/>
  <c r="X99" i="9"/>
  <c r="AB34" i="9"/>
  <c r="AF34" i="9" s="1"/>
  <c r="AH34" i="9" s="1"/>
  <c r="X76" i="9"/>
  <c r="AE76" i="9" s="1"/>
  <c r="X281" i="9"/>
  <c r="AB130" i="9"/>
  <c r="AD130" i="9" s="1"/>
  <c r="AB107" i="9"/>
  <c r="AF107" i="9" s="1"/>
  <c r="AH107" i="9" s="1"/>
  <c r="AI71" i="9"/>
  <c r="AJ71" i="9" s="1"/>
  <c r="AL71" i="9" s="1"/>
  <c r="X14" i="9"/>
  <c r="AE14" i="9" s="1"/>
  <c r="AI17" i="9"/>
  <c r="AJ17" i="9" s="1"/>
  <c r="AL17" i="9" s="1"/>
  <c r="AB70" i="9"/>
  <c r="AD70" i="9" s="1"/>
  <c r="AI18" i="9"/>
  <c r="AJ18" i="9" s="1"/>
  <c r="AL18" i="9" s="1"/>
  <c r="AB63" i="9"/>
  <c r="AF63" i="9" s="1"/>
  <c r="AH63" i="9" s="1"/>
  <c r="AB186" i="9"/>
  <c r="AF186" i="9" s="1"/>
  <c r="AH186" i="9" s="1"/>
  <c r="X133" i="9"/>
  <c r="AE133" i="9" s="1"/>
  <c r="X141" i="9"/>
  <c r="X93" i="9"/>
  <c r="X77" i="9"/>
  <c r="AE77" i="9" s="1"/>
  <c r="AI76" i="9"/>
  <c r="AJ76" i="9" s="1"/>
  <c r="X318" i="9"/>
  <c r="AI157" i="9"/>
  <c r="AJ157" i="9" s="1"/>
  <c r="AL157" i="9" s="1"/>
  <c r="AI302" i="9"/>
  <c r="AJ302" i="9" s="1"/>
  <c r="X203" i="9"/>
  <c r="X165" i="9"/>
  <c r="AB119" i="9"/>
  <c r="AF119" i="9" s="1"/>
  <c r="AH119" i="9" s="1"/>
  <c r="AB54" i="9"/>
  <c r="AF54" i="9" s="1"/>
  <c r="AH54" i="9" s="1"/>
  <c r="AI22" i="9"/>
  <c r="AJ22" i="9" s="1"/>
  <c r="AL22" i="9" s="1"/>
  <c r="AI118" i="9"/>
  <c r="AJ118" i="9" s="1"/>
  <c r="X54" i="9"/>
  <c r="AB268" i="9"/>
  <c r="AF268" i="9" s="1"/>
  <c r="AH268" i="9" s="1"/>
  <c r="X286" i="9"/>
  <c r="AI9" i="9"/>
  <c r="AJ9" i="9" s="1"/>
  <c r="AL9" i="9" s="1"/>
  <c r="AM9" i="9" s="1"/>
  <c r="AI74" i="9"/>
  <c r="AJ74" i="9" s="1"/>
  <c r="AL74" i="9" s="1"/>
  <c r="AM74" i="9" s="1"/>
  <c r="AB197" i="9"/>
  <c r="AD197" i="9" s="1"/>
  <c r="AI197" i="9"/>
  <c r="AJ197" i="9" s="1"/>
  <c r="AL197" i="9" s="1"/>
  <c r="AI202" i="9"/>
  <c r="AJ202" i="9" s="1"/>
  <c r="AL202" i="9" s="1"/>
  <c r="AB37" i="9"/>
  <c r="AD37" i="9" s="1"/>
  <c r="AI159" i="9"/>
  <c r="AJ159" i="9" s="1"/>
  <c r="AL159" i="9" s="1"/>
  <c r="X87" i="9"/>
  <c r="AI69" i="9"/>
  <c r="AJ69" i="9" s="1"/>
  <c r="AL69" i="9" s="1"/>
  <c r="AI241" i="9"/>
  <c r="AJ241" i="9" s="1"/>
  <c r="AL241" i="9" s="1"/>
  <c r="AM241" i="9" s="1"/>
  <c r="AI201" i="9"/>
  <c r="AJ201" i="9" s="1"/>
  <c r="AL201" i="9" s="1"/>
  <c r="X339" i="9"/>
  <c r="AB100" i="9"/>
  <c r="AD100" i="9" s="1"/>
  <c r="AB297" i="9"/>
  <c r="AF297" i="9" s="1"/>
  <c r="AH297" i="9" s="1"/>
  <c r="AI50" i="9"/>
  <c r="AJ50" i="9" s="1"/>
  <c r="AL50" i="9" s="1"/>
  <c r="AB81" i="9"/>
  <c r="AF81" i="9" s="1"/>
  <c r="AH81" i="9" s="1"/>
  <c r="X166" i="9"/>
  <c r="AI329" i="9"/>
  <c r="AJ329" i="9" s="1"/>
  <c r="X108" i="9"/>
  <c r="AB137" i="9"/>
  <c r="AD137" i="9" s="1"/>
  <c r="AB159" i="9"/>
  <c r="AF159" i="9" s="1"/>
  <c r="AH159" i="9" s="1"/>
  <c r="X137" i="9"/>
  <c r="AI25" i="9"/>
  <c r="AJ25" i="9" s="1"/>
  <c r="AI26" i="9"/>
  <c r="AJ26" i="9" s="1"/>
  <c r="AL26" i="9" s="1"/>
  <c r="AB286" i="9"/>
  <c r="AD286" i="9" s="1"/>
  <c r="AL310" i="9"/>
  <c r="AN310" i="9" s="1"/>
  <c r="X8" i="9"/>
  <c r="AE8" i="9" s="1"/>
  <c r="AI41" i="9"/>
  <c r="AJ41" i="9" s="1"/>
  <c r="AB152" i="9"/>
  <c r="AF152" i="9" s="1"/>
  <c r="AH152" i="9" s="1"/>
  <c r="AB126" i="9"/>
  <c r="AD126" i="9" s="1"/>
  <c r="AB135" i="9"/>
  <c r="AD135" i="9" s="1"/>
  <c r="AD81" i="9"/>
  <c r="AB117" i="9"/>
  <c r="AF117" i="9" s="1"/>
  <c r="AH117" i="9" s="1"/>
  <c r="AI55" i="9"/>
  <c r="AJ55" i="9" s="1"/>
  <c r="AL55" i="9" s="1"/>
  <c r="AN55" i="9" s="1"/>
  <c r="AB238" i="9"/>
  <c r="AD238" i="9" s="1"/>
  <c r="AF22" i="9"/>
  <c r="AH22" i="9" s="1"/>
  <c r="AB310" i="9"/>
  <c r="AF310" i="9" s="1"/>
  <c r="AH310" i="9" s="1"/>
  <c r="AI287" i="9"/>
  <c r="AJ287" i="9" s="1"/>
  <c r="X253" i="9"/>
  <c r="AE253" i="9" s="1"/>
  <c r="AB338" i="9"/>
  <c r="AF338" i="9" s="1"/>
  <c r="AH338" i="9" s="1"/>
  <c r="AB194" i="9"/>
  <c r="AF194" i="9" s="1"/>
  <c r="AH194" i="9" s="1"/>
  <c r="X52" i="9"/>
  <c r="AE52" i="9" s="1"/>
  <c r="AB33" i="9"/>
  <c r="AD33" i="9" s="1"/>
  <c r="AI238" i="9"/>
  <c r="AJ238" i="9" s="1"/>
  <c r="AL238" i="9" s="1"/>
  <c r="X117" i="9"/>
  <c r="X126" i="9"/>
  <c r="AB80" i="9"/>
  <c r="AF80" i="9" s="1"/>
  <c r="AH80" i="9" s="1"/>
  <c r="AB83" i="9"/>
  <c r="AD83" i="9" s="1"/>
  <c r="AB284" i="9"/>
  <c r="AF284" i="9" s="1"/>
  <c r="AH284" i="9" s="1"/>
  <c r="X284" i="9"/>
  <c r="AI253" i="9"/>
  <c r="AJ253" i="9" s="1"/>
  <c r="X45" i="9"/>
  <c r="X33" i="9"/>
  <c r="X80" i="9"/>
  <c r="X336" i="9"/>
  <c r="AB295" i="9"/>
  <c r="AD295" i="9" s="1"/>
  <c r="AB74" i="9"/>
  <c r="AF74" i="9" s="1"/>
  <c r="AH74" i="9" s="1"/>
  <c r="X194" i="9"/>
  <c r="AB264" i="9"/>
  <c r="AD264" i="9" s="1"/>
  <c r="AB45" i="9"/>
  <c r="AF45" i="9" s="1"/>
  <c r="AH45" i="9" s="1"/>
  <c r="X152" i="9"/>
  <c r="AI151" i="9"/>
  <c r="AJ151" i="9" s="1"/>
  <c r="AB101" i="9"/>
  <c r="AD101" i="9" s="1"/>
  <c r="X30" i="9"/>
  <c r="AB78" i="9"/>
  <c r="AF78" i="9" s="1"/>
  <c r="AH78" i="9" s="1"/>
  <c r="AB163" i="9"/>
  <c r="AF163" i="9" s="1"/>
  <c r="AH163" i="9" s="1"/>
  <c r="AI298" i="9"/>
  <c r="AJ298" i="9" s="1"/>
  <c r="AL298" i="9" s="1"/>
  <c r="AI8" i="9"/>
  <c r="AJ8" i="9" s="1"/>
  <c r="AI338" i="9"/>
  <c r="AJ338" i="9" s="1"/>
  <c r="AL338" i="9" s="1"/>
  <c r="AM338" i="9" s="1"/>
  <c r="AI243" i="9"/>
  <c r="AJ243" i="9" s="1"/>
  <c r="X37" i="9"/>
  <c r="AF151" i="9"/>
  <c r="AH151" i="9" s="1"/>
  <c r="AB92" i="9"/>
  <c r="AF92" i="9" s="1"/>
  <c r="AH92" i="9" s="1"/>
  <c r="X98" i="9"/>
  <c r="AE98" i="9" s="1"/>
  <c r="AI111" i="9"/>
  <c r="AJ111" i="9" s="1"/>
  <c r="AL111" i="9" s="1"/>
  <c r="AM111" i="9" s="1"/>
  <c r="X158" i="9"/>
  <c r="AE158" i="9" s="1"/>
  <c r="AF118" i="9"/>
  <c r="AH118" i="9" s="1"/>
  <c r="AB55" i="9"/>
  <c r="AD55" i="9" s="1"/>
  <c r="AD98" i="9"/>
  <c r="AB30" i="9"/>
  <c r="AF30" i="9" s="1"/>
  <c r="AH30" i="9" s="1"/>
  <c r="AB298" i="9"/>
  <c r="AF298" i="9" s="1"/>
  <c r="AH298" i="9" s="1"/>
  <c r="X295" i="9"/>
  <c r="AI186" i="9"/>
  <c r="AJ186" i="9" s="1"/>
  <c r="AL186" i="9" s="1"/>
  <c r="AM186" i="9" s="1"/>
  <c r="AD222" i="9"/>
  <c r="AI264" i="9"/>
  <c r="AJ264" i="9" s="1"/>
  <c r="AL264" i="9" s="1"/>
  <c r="AI133" i="9"/>
  <c r="AJ133" i="9" s="1"/>
  <c r="AF142" i="9"/>
  <c r="AH142" i="9" s="1"/>
  <c r="AB261" i="9"/>
  <c r="AB131" i="9"/>
  <c r="AF131" i="9" s="1"/>
  <c r="AH131" i="9" s="1"/>
  <c r="AB250" i="9"/>
  <c r="AF250" i="9" s="1"/>
  <c r="AH250" i="9" s="1"/>
  <c r="AI169" i="9"/>
  <c r="AJ169" i="9" s="1"/>
  <c r="AL169" i="9" s="1"/>
  <c r="AI98" i="9"/>
  <c r="AJ98" i="9" s="1"/>
  <c r="X92" i="9"/>
  <c r="X222" i="9"/>
  <c r="AE222" i="9" s="1"/>
  <c r="X163" i="9"/>
  <c r="X329" i="9"/>
  <c r="AE329" i="9" s="1"/>
  <c r="AD302" i="9"/>
  <c r="AI221" i="9"/>
  <c r="AJ221" i="9" s="1"/>
  <c r="AL221" i="9" s="1"/>
  <c r="AM221" i="9" s="1"/>
  <c r="AI148" i="9"/>
  <c r="AJ148" i="9" s="1"/>
  <c r="AL148" i="9" s="1"/>
  <c r="AM148" i="9" s="1"/>
  <c r="X47" i="9"/>
  <c r="X49" i="9"/>
  <c r="AE49" i="9" s="1"/>
  <c r="X161" i="9"/>
  <c r="X261" i="9"/>
  <c r="X28" i="9"/>
  <c r="AD323" i="9"/>
  <c r="AF323" i="9"/>
  <c r="AH323" i="9" s="1"/>
  <c r="AD125" i="9"/>
  <c r="AF125" i="9"/>
  <c r="AH125" i="9" s="1"/>
  <c r="AI164" i="9"/>
  <c r="AJ164" i="9" s="1"/>
  <c r="AL164" i="9" s="1"/>
  <c r="AB136" i="9"/>
  <c r="AF136" i="9" s="1"/>
  <c r="AH136" i="9" s="1"/>
  <c r="AI136" i="9"/>
  <c r="AJ136" i="9" s="1"/>
  <c r="AL136" i="9" s="1"/>
  <c r="AI125" i="9"/>
  <c r="AJ125" i="9" s="1"/>
  <c r="AI112" i="9"/>
  <c r="AJ112" i="9" s="1"/>
  <c r="AL112" i="9" s="1"/>
  <c r="AM112" i="9" s="1"/>
  <c r="AI109" i="9"/>
  <c r="AJ109" i="9" s="1"/>
  <c r="AI94" i="9"/>
  <c r="AJ94" i="9" s="1"/>
  <c r="AL94" i="9" s="1"/>
  <c r="AM94" i="9" s="1"/>
  <c r="AI348" i="9"/>
  <c r="AJ348" i="9" s="1"/>
  <c r="AL348" i="9" s="1"/>
  <c r="AN348" i="9" s="1"/>
  <c r="AI82" i="9"/>
  <c r="AJ82" i="9" s="1"/>
  <c r="AB319" i="9"/>
  <c r="AF319" i="9" s="1"/>
  <c r="AH319" i="9" s="1"/>
  <c r="AB53" i="9"/>
  <c r="AF53" i="9" s="1"/>
  <c r="AH53" i="9" s="1"/>
  <c r="AI263" i="9"/>
  <c r="AJ263" i="9" s="1"/>
  <c r="AL263" i="9" s="1"/>
  <c r="X243" i="9"/>
  <c r="AE243" i="9" s="1"/>
  <c r="AI35" i="9"/>
  <c r="AJ35" i="9" s="1"/>
  <c r="AI122" i="9"/>
  <c r="AJ122" i="9" s="1"/>
  <c r="AL122" i="9" s="1"/>
  <c r="X41" i="9"/>
  <c r="AE41" i="9" s="1"/>
  <c r="X139" i="9"/>
  <c r="AB164" i="9"/>
  <c r="AD164" i="9" s="1"/>
  <c r="AD89" i="9"/>
  <c r="AB12" i="9"/>
  <c r="AF12" i="9" s="1"/>
  <c r="AH12" i="9" s="1"/>
  <c r="AI12" i="9"/>
  <c r="AJ12" i="9" s="1"/>
  <c r="AL12" i="9" s="1"/>
  <c r="AB263" i="9"/>
  <c r="AD263" i="9" s="1"/>
  <c r="X85" i="9"/>
  <c r="AE85" i="9" s="1"/>
  <c r="X53" i="9"/>
  <c r="AD162" i="9"/>
  <c r="AI89" i="9"/>
  <c r="AJ89" i="9" s="1"/>
  <c r="AI77" i="9"/>
  <c r="AJ77" i="9" s="1"/>
  <c r="AI156" i="9"/>
  <c r="AJ156" i="9" s="1"/>
  <c r="X125" i="9"/>
  <c r="AE125" i="9" s="1"/>
  <c r="AB139" i="9"/>
  <c r="AF139" i="9" s="1"/>
  <c r="AH139" i="9" s="1"/>
  <c r="AB221" i="9"/>
  <c r="AF221" i="9" s="1"/>
  <c r="AH221" i="9" s="1"/>
  <c r="AL20" i="9"/>
  <c r="AN20" i="9" s="1"/>
  <c r="AB122" i="9"/>
  <c r="AD122" i="9" s="1"/>
  <c r="X62" i="9"/>
  <c r="AE62" i="9" s="1"/>
  <c r="X162" i="9"/>
  <c r="AE162" i="9" s="1"/>
  <c r="AI162" i="9"/>
  <c r="AJ162" i="9" s="1"/>
  <c r="X89" i="9"/>
  <c r="AE89" i="9" s="1"/>
  <c r="AI155" i="9"/>
  <c r="AJ155" i="9" s="1"/>
  <c r="AL155" i="9" s="1"/>
  <c r="AB124" i="9"/>
  <c r="AF124" i="9" s="1"/>
  <c r="AH124" i="9" s="1"/>
  <c r="AB168" i="9"/>
  <c r="AD168" i="9" s="1"/>
  <c r="X109" i="9"/>
  <c r="AE109" i="9" s="1"/>
  <c r="AB306" i="9"/>
  <c r="AD306" i="9" s="1"/>
  <c r="X25" i="9"/>
  <c r="AE25" i="9" s="1"/>
  <c r="AB203" i="9"/>
  <c r="AD203" i="9" s="1"/>
  <c r="X320" i="9"/>
  <c r="AE320" i="9" s="1"/>
  <c r="AB93" i="9"/>
  <c r="AD93" i="9" s="1"/>
  <c r="AI49" i="9"/>
  <c r="AJ49" i="9" s="1"/>
  <c r="AI149" i="9"/>
  <c r="AJ149" i="9" s="1"/>
  <c r="AL149" i="9" s="1"/>
  <c r="AI168" i="9"/>
  <c r="AJ168" i="9" s="1"/>
  <c r="AL168" i="9" s="1"/>
  <c r="X135" i="9"/>
  <c r="AB161" i="9"/>
  <c r="AD161" i="9" s="1"/>
  <c r="AI83" i="9"/>
  <c r="AJ83" i="9" s="1"/>
  <c r="AL83" i="9" s="1"/>
  <c r="AN83" i="9" s="1"/>
  <c r="X86" i="9"/>
  <c r="AB348" i="9"/>
  <c r="AF348" i="9" s="1"/>
  <c r="AH348" i="9" s="1"/>
  <c r="AI285" i="9"/>
  <c r="AJ285" i="9" s="1"/>
  <c r="AL285" i="9" s="1"/>
  <c r="AN285" i="9" s="1"/>
  <c r="AI282" i="9"/>
  <c r="AJ282" i="9" s="1"/>
  <c r="AL282" i="9" s="1"/>
  <c r="AM282" i="9" s="1"/>
  <c r="X36" i="9"/>
  <c r="AE36" i="9" s="1"/>
  <c r="X40" i="9"/>
  <c r="AE40" i="9" s="1"/>
  <c r="X124" i="9"/>
  <c r="X306" i="9"/>
  <c r="AB313" i="9"/>
  <c r="AF313" i="9" s="1"/>
  <c r="AH313" i="9" s="1"/>
  <c r="AB86" i="9"/>
  <c r="AB155" i="9"/>
  <c r="AB285" i="9"/>
  <c r="AF285" i="9" s="1"/>
  <c r="AH285" i="9" s="1"/>
  <c r="AB149" i="9"/>
  <c r="AD149" i="9" s="1"/>
  <c r="AB282" i="9"/>
  <c r="AD282" i="9" s="1"/>
  <c r="AI36" i="9"/>
  <c r="AJ36" i="9" s="1"/>
  <c r="AB47" i="9"/>
  <c r="AB166" i="9"/>
  <c r="AF166" i="9" s="1"/>
  <c r="AH166" i="9" s="1"/>
  <c r="AB50" i="9"/>
  <c r="AF50" i="9" s="1"/>
  <c r="AH50" i="9" s="1"/>
  <c r="X156" i="9"/>
  <c r="AE156" i="9" s="1"/>
  <c r="X151" i="9"/>
  <c r="AE151" i="9" s="1"/>
  <c r="AI131" i="9"/>
  <c r="AJ131" i="9" s="1"/>
  <c r="AL131" i="9" s="1"/>
  <c r="X115" i="9"/>
  <c r="AE115" i="9" s="1"/>
  <c r="AF116" i="9"/>
  <c r="AH116" i="9" s="1"/>
  <c r="AL68" i="9"/>
  <c r="AM68" i="9" s="1"/>
  <c r="AI317" i="9"/>
  <c r="AJ317" i="9" s="1"/>
  <c r="AL317" i="9" s="1"/>
  <c r="AI85" i="9"/>
  <c r="AJ85" i="9" s="1"/>
  <c r="AI313" i="9"/>
  <c r="AJ313" i="9" s="1"/>
  <c r="AL313" i="9" s="1"/>
  <c r="AI142" i="9"/>
  <c r="AJ142" i="9" s="1"/>
  <c r="AI52" i="9"/>
  <c r="AJ52" i="9" s="1"/>
  <c r="AI167" i="9"/>
  <c r="AJ167" i="9" s="1"/>
  <c r="AL167" i="9" s="1"/>
  <c r="AI103" i="9"/>
  <c r="AJ103" i="9" s="1"/>
  <c r="AL103" i="9" s="1"/>
  <c r="X21" i="9"/>
  <c r="AE21" i="9" s="1"/>
  <c r="X64" i="9"/>
  <c r="AE64" i="9" s="1"/>
  <c r="AI307" i="9"/>
  <c r="AJ307" i="9" s="1"/>
  <c r="AL307" i="9" s="1"/>
  <c r="AN307" i="9" s="1"/>
  <c r="AD252" i="9"/>
  <c r="AB90" i="9"/>
  <c r="AD90" i="9" s="1"/>
  <c r="AD21" i="9"/>
  <c r="AB39" i="9"/>
  <c r="AD39" i="9" s="1"/>
  <c r="AI40" i="9"/>
  <c r="AJ40" i="9" s="1"/>
  <c r="AI134" i="9"/>
  <c r="AJ134" i="9" s="1"/>
  <c r="X134" i="9"/>
  <c r="AE134" i="9" s="1"/>
  <c r="AB167" i="9"/>
  <c r="AD167" i="9" s="1"/>
  <c r="AL144" i="9"/>
  <c r="AN144" i="9" s="1"/>
  <c r="X150" i="9"/>
  <c r="X90" i="9"/>
  <c r="AI64" i="9"/>
  <c r="AJ64" i="9" s="1"/>
  <c r="X142" i="9"/>
  <c r="AE142" i="9" s="1"/>
  <c r="AB134" i="9"/>
  <c r="AB28" i="9"/>
  <c r="AD113" i="9"/>
  <c r="AF113" i="9"/>
  <c r="AH113" i="9" s="1"/>
  <c r="AF13" i="9"/>
  <c r="AH13" i="9" s="1"/>
  <c r="AD13" i="9"/>
  <c r="AB169" i="9"/>
  <c r="AF169" i="9" s="1"/>
  <c r="AH169" i="9" s="1"/>
  <c r="AB150" i="9"/>
  <c r="AD150" i="9" s="1"/>
  <c r="AI116" i="9"/>
  <c r="AJ116" i="9" s="1"/>
  <c r="X13" i="9"/>
  <c r="AE13" i="9" s="1"/>
  <c r="X113" i="9"/>
  <c r="AE113" i="9" s="1"/>
  <c r="AD14" i="9"/>
  <c r="AI10" i="9"/>
  <c r="AJ10" i="9" s="1"/>
  <c r="AL10" i="9" s="1"/>
  <c r="AI291" i="9"/>
  <c r="AJ291" i="9" s="1"/>
  <c r="AL291" i="9" s="1"/>
  <c r="X82" i="9"/>
  <c r="AE82" i="9" s="1"/>
  <c r="X196" i="9"/>
  <c r="AE196" i="9" s="1"/>
  <c r="AI79" i="9"/>
  <c r="AJ79" i="9" s="1"/>
  <c r="AB103" i="9"/>
  <c r="AF103" i="9" s="1"/>
  <c r="AH103" i="9" s="1"/>
  <c r="AI252" i="9"/>
  <c r="AJ252" i="9" s="1"/>
  <c r="AI58" i="9"/>
  <c r="AJ58" i="9" s="1"/>
  <c r="AL58" i="9" s="1"/>
  <c r="AN58" i="9" s="1"/>
  <c r="X265" i="9"/>
  <c r="AE265" i="9" s="1"/>
  <c r="AI143" i="9"/>
  <c r="AJ143" i="9" s="1"/>
  <c r="AL143" i="9" s="1"/>
  <c r="AF58" i="9"/>
  <c r="AH58" i="9" s="1"/>
  <c r="X35" i="9"/>
  <c r="AE35" i="9" s="1"/>
  <c r="AI320" i="9"/>
  <c r="AJ320" i="9" s="1"/>
  <c r="AI62" i="9"/>
  <c r="AJ62" i="9" s="1"/>
  <c r="AF196" i="9"/>
  <c r="AH196" i="9" s="1"/>
  <c r="X309" i="9"/>
  <c r="AB309" i="9"/>
  <c r="X60" i="9"/>
  <c r="AE60" i="9" s="1"/>
  <c r="AB60" i="9"/>
  <c r="AI60" i="9"/>
  <c r="AJ60" i="9" s="1"/>
  <c r="AI147" i="9"/>
  <c r="AJ147" i="9" s="1"/>
  <c r="X147" i="9"/>
  <c r="AE147" i="9" s="1"/>
  <c r="AI61" i="9"/>
  <c r="AJ61" i="9" s="1"/>
  <c r="X61" i="9"/>
  <c r="AE61" i="9" s="1"/>
  <c r="AB148" i="9"/>
  <c r="AI130" i="9"/>
  <c r="AJ130" i="9" s="1"/>
  <c r="AL130" i="9" s="1"/>
  <c r="AN130" i="9" s="1"/>
  <c r="AB87" i="9"/>
  <c r="AF87" i="9" s="1"/>
  <c r="AH87" i="9" s="1"/>
  <c r="AI13" i="9"/>
  <c r="AJ13" i="9" s="1"/>
  <c r="AI113" i="9"/>
  <c r="AJ113" i="9" s="1"/>
  <c r="AB48" i="9"/>
  <c r="AF48" i="9" s="1"/>
  <c r="AH48" i="9" s="1"/>
  <c r="AI196" i="9"/>
  <c r="AJ196" i="9" s="1"/>
  <c r="X79" i="9"/>
  <c r="AE79" i="9" s="1"/>
  <c r="AB10" i="9"/>
  <c r="AF10" i="9" s="1"/>
  <c r="AH10" i="9" s="1"/>
  <c r="AB291" i="9"/>
  <c r="AF291" i="9" s="1"/>
  <c r="AH291" i="9" s="1"/>
  <c r="AI265" i="9"/>
  <c r="AJ265" i="9" s="1"/>
  <c r="AB202" i="9"/>
  <c r="AD202" i="9" s="1"/>
  <c r="AI292" i="9"/>
  <c r="AJ292" i="9" s="1"/>
  <c r="X292" i="9"/>
  <c r="AE292" i="9" s="1"/>
  <c r="AI251" i="9"/>
  <c r="AJ251" i="9" s="1"/>
  <c r="X251" i="9"/>
  <c r="AE251" i="9" s="1"/>
  <c r="AB269" i="9"/>
  <c r="AI269" i="9"/>
  <c r="AJ269" i="9" s="1"/>
  <c r="AL269" i="9" s="1"/>
  <c r="AI67" i="9"/>
  <c r="AJ67" i="9" s="1"/>
  <c r="X67" i="9"/>
  <c r="AE67" i="9" s="1"/>
  <c r="AI198" i="9"/>
  <c r="AJ198" i="9" s="1"/>
  <c r="X198" i="9"/>
  <c r="AE198" i="9" s="1"/>
  <c r="X116" i="9"/>
  <c r="AE116" i="9" s="1"/>
  <c r="AI21" i="9"/>
  <c r="AJ21" i="9" s="1"/>
  <c r="AD56" i="9"/>
  <c r="AB307" i="9"/>
  <c r="AD307" i="9" s="1"/>
  <c r="AI48" i="9"/>
  <c r="AJ48" i="9" s="1"/>
  <c r="AL48" i="9" s="1"/>
  <c r="AN48" i="9" s="1"/>
  <c r="X252" i="9"/>
  <c r="AE252" i="9" s="1"/>
  <c r="AB143" i="9"/>
  <c r="AF143" i="9" s="1"/>
  <c r="AH143" i="9" s="1"/>
  <c r="X138" i="9"/>
  <c r="AE138" i="9" s="1"/>
  <c r="AI138" i="9"/>
  <c r="AJ138" i="9" s="1"/>
  <c r="AF77" i="9"/>
  <c r="AH77" i="9" s="1"/>
  <c r="AD77" i="9"/>
  <c r="X328" i="9"/>
  <c r="AE328" i="9" s="1"/>
  <c r="AI328" i="9"/>
  <c r="AJ328" i="9" s="1"/>
  <c r="AM345" i="9"/>
  <c r="AN345" i="9"/>
  <c r="AD346" i="9"/>
  <c r="AF346" i="9"/>
  <c r="AH346" i="9" s="1"/>
  <c r="AD32" i="9"/>
  <c r="AF32" i="9"/>
  <c r="AH32" i="9" s="1"/>
  <c r="AD220" i="9"/>
  <c r="AF220" i="9"/>
  <c r="AH220" i="9" s="1"/>
  <c r="AI160" i="9"/>
  <c r="AJ160" i="9" s="1"/>
  <c r="X160" i="9"/>
  <c r="AE160" i="9" s="1"/>
  <c r="AB160" i="9"/>
  <c r="X132" i="9"/>
  <c r="AE132" i="9" s="1"/>
  <c r="AI132" i="9"/>
  <c r="AJ132" i="9" s="1"/>
  <c r="AB132" i="9"/>
  <c r="X91" i="9"/>
  <c r="AE91" i="9" s="1"/>
  <c r="AI91" i="9"/>
  <c r="AJ91" i="9" s="1"/>
  <c r="AB91" i="9"/>
  <c r="AD79" i="9"/>
  <c r="AF79" i="9"/>
  <c r="AH79" i="9" s="1"/>
  <c r="AI72" i="9"/>
  <c r="AJ72" i="9" s="1"/>
  <c r="X72" i="9"/>
  <c r="AE72" i="9" s="1"/>
  <c r="AD61" i="9"/>
  <c r="AF61" i="9"/>
  <c r="AH61" i="9" s="1"/>
  <c r="AD15" i="9"/>
  <c r="AF15" i="9"/>
  <c r="AH15" i="9" s="1"/>
  <c r="X280" i="9"/>
  <c r="AE280" i="9" s="1"/>
  <c r="AB280" i="9"/>
  <c r="AI280" i="9"/>
  <c r="AJ280" i="9" s="1"/>
  <c r="X114" i="9"/>
  <c r="AE114" i="9" s="1"/>
  <c r="AB114" i="9"/>
  <c r="AI114" i="9"/>
  <c r="AJ114" i="9" s="1"/>
  <c r="AF25" i="9"/>
  <c r="AH25" i="9" s="1"/>
  <c r="AD25" i="9"/>
  <c r="AI327" i="9"/>
  <c r="AJ327" i="9" s="1"/>
  <c r="X327" i="9"/>
  <c r="AE327" i="9" s="1"/>
  <c r="AF82" i="9"/>
  <c r="AH82" i="9" s="1"/>
  <c r="AD82" i="9"/>
  <c r="AD253" i="9"/>
  <c r="AF253" i="9"/>
  <c r="AH253" i="9" s="1"/>
  <c r="AD251" i="9"/>
  <c r="AF251" i="9"/>
  <c r="AH251" i="9" s="1"/>
  <c r="X51" i="9"/>
  <c r="AE51" i="9" s="1"/>
  <c r="AB51" i="9"/>
  <c r="AI51" i="9"/>
  <c r="AJ51" i="9" s="1"/>
  <c r="AB327" i="9"/>
  <c r="AB72" i="9"/>
  <c r="AL319" i="9"/>
  <c r="AD243" i="9"/>
  <c r="AF243" i="9"/>
  <c r="AH243" i="9" s="1"/>
  <c r="AB66" i="9"/>
  <c r="X66" i="9"/>
  <c r="AE66" i="9" s="1"/>
  <c r="AI66" i="9"/>
  <c r="AJ66" i="9" s="1"/>
  <c r="W378" i="9"/>
  <c r="AF133" i="9"/>
  <c r="AH133" i="9" s="1"/>
  <c r="AD133" i="9"/>
  <c r="AD36" i="9"/>
  <c r="AF36" i="9"/>
  <c r="AH36" i="9" s="1"/>
  <c r="X110" i="9"/>
  <c r="AE110" i="9" s="1"/>
  <c r="AI110" i="9"/>
  <c r="AJ110" i="9" s="1"/>
  <c r="AD127" i="9"/>
  <c r="AF127" i="9"/>
  <c r="AH127" i="9" s="1"/>
  <c r="AI106" i="9"/>
  <c r="AJ106" i="9" s="1"/>
  <c r="X106" i="9"/>
  <c r="AE106" i="9" s="1"/>
  <c r="X96" i="9"/>
  <c r="AE96" i="9" s="1"/>
  <c r="AI96" i="9"/>
  <c r="AJ96" i="9" s="1"/>
  <c r="AF158" i="9"/>
  <c r="AH158" i="9" s="1"/>
  <c r="AD158" i="9"/>
  <c r="AF109" i="9"/>
  <c r="AH109" i="9" s="1"/>
  <c r="AD109" i="9"/>
  <c r="AF94" i="9"/>
  <c r="AH94" i="9" s="1"/>
  <c r="AD68" i="9"/>
  <c r="AF68" i="9"/>
  <c r="AH68" i="9" s="1"/>
  <c r="AL29" i="9"/>
  <c r="X305" i="9"/>
  <c r="AE305" i="9" s="1"/>
  <c r="AI305" i="9"/>
  <c r="AJ305" i="9" s="1"/>
  <c r="AB305" i="9"/>
  <c r="AF29" i="9"/>
  <c r="AH29" i="9" s="1"/>
  <c r="AD29" i="9"/>
  <c r="AD8" i="9"/>
  <c r="AF8" i="9"/>
  <c r="AH8" i="9" s="1"/>
  <c r="AI220" i="9"/>
  <c r="AJ220" i="9" s="1"/>
  <c r="X220" i="9"/>
  <c r="AE220" i="9" s="1"/>
  <c r="AF64" i="9"/>
  <c r="AH64" i="9" s="1"/>
  <c r="AD64" i="9"/>
  <c r="AI5" i="9"/>
  <c r="AJ5" i="9" s="1"/>
  <c r="X5" i="9"/>
  <c r="AE5" i="9" s="1"/>
  <c r="AB5" i="9"/>
  <c r="AI304" i="9"/>
  <c r="AJ304" i="9" s="1"/>
  <c r="X304" i="9"/>
  <c r="AE304" i="9" s="1"/>
  <c r="AB304" i="9"/>
  <c r="X140" i="9"/>
  <c r="AE140" i="9" s="1"/>
  <c r="AB140" i="9"/>
  <c r="AI140" i="9"/>
  <c r="AJ140" i="9" s="1"/>
  <c r="AD6" i="9"/>
  <c r="AF6" i="9"/>
  <c r="AH6" i="9" s="1"/>
  <c r="AD59" i="9"/>
  <c r="AF59" i="9"/>
  <c r="AH59" i="9" s="1"/>
  <c r="X11" i="9"/>
  <c r="AE11" i="9" s="1"/>
  <c r="AB11" i="9"/>
  <c r="AI11" i="9"/>
  <c r="AJ11" i="9" s="1"/>
  <c r="AI330" i="9"/>
  <c r="AJ330" i="9" s="1"/>
  <c r="X330" i="9"/>
  <c r="AE330" i="9" s="1"/>
  <c r="AB330" i="9"/>
  <c r="AD292" i="9"/>
  <c r="AF292" i="9"/>
  <c r="AH292" i="9" s="1"/>
  <c r="AF320" i="9"/>
  <c r="AH320" i="9" s="1"/>
  <c r="AD320" i="9"/>
  <c r="AD40" i="9"/>
  <c r="AF40" i="9"/>
  <c r="AH40" i="9" s="1"/>
  <c r="AI170" i="9"/>
  <c r="AJ170" i="9" s="1"/>
  <c r="X170" i="9"/>
  <c r="AE170" i="9" s="1"/>
  <c r="AB170" i="9"/>
  <c r="X128" i="9"/>
  <c r="AE128" i="9" s="1"/>
  <c r="AI128" i="9"/>
  <c r="AJ128" i="9" s="1"/>
  <c r="AB128" i="9"/>
  <c r="AI121" i="9"/>
  <c r="AJ121" i="9" s="1"/>
  <c r="X121" i="9"/>
  <c r="AE121" i="9" s="1"/>
  <c r="AB121" i="9"/>
  <c r="AD147" i="9"/>
  <c r="AF147" i="9"/>
  <c r="AH147" i="9" s="1"/>
  <c r="AI123" i="9"/>
  <c r="AJ123" i="9" s="1"/>
  <c r="X123" i="9"/>
  <c r="AE123" i="9" s="1"/>
  <c r="AI105" i="9"/>
  <c r="AJ105" i="9" s="1"/>
  <c r="X105" i="9"/>
  <c r="AE105" i="9" s="1"/>
  <c r="AF76" i="9"/>
  <c r="AH76" i="9" s="1"/>
  <c r="AD76" i="9"/>
  <c r="AB106" i="9"/>
  <c r="AI95" i="9"/>
  <c r="AJ95" i="9" s="1"/>
  <c r="X95" i="9"/>
  <c r="AE95" i="9" s="1"/>
  <c r="AB95" i="9"/>
  <c r="X19" i="9"/>
  <c r="AE19" i="9" s="1"/>
  <c r="AI19" i="9"/>
  <c r="AJ19" i="9" s="1"/>
  <c r="X346" i="9"/>
  <c r="AE346" i="9" s="1"/>
  <c r="AI346" i="9"/>
  <c r="AJ346" i="9" s="1"/>
  <c r="X335" i="9"/>
  <c r="AE335" i="9" s="1"/>
  <c r="AB335" i="9"/>
  <c r="AI335" i="9"/>
  <c r="AJ335" i="9" s="1"/>
  <c r="AB19" i="9"/>
  <c r="AI266" i="9"/>
  <c r="AJ266" i="9" s="1"/>
  <c r="X266" i="9"/>
  <c r="AE266" i="9" s="1"/>
  <c r="AB266" i="9"/>
  <c r="AL6" i="9"/>
  <c r="AD156" i="9"/>
  <c r="AF156" i="9"/>
  <c r="AH156" i="9" s="1"/>
  <c r="AI146" i="9"/>
  <c r="AJ146" i="9" s="1"/>
  <c r="AB146" i="9"/>
  <c r="X146" i="9"/>
  <c r="AE146" i="9" s="1"/>
  <c r="AD138" i="9"/>
  <c r="AF138" i="9"/>
  <c r="AH138" i="9" s="1"/>
  <c r="X127" i="9"/>
  <c r="AE127" i="9" s="1"/>
  <c r="AI127" i="9"/>
  <c r="AJ127" i="9" s="1"/>
  <c r="X75" i="9"/>
  <c r="AE75" i="9" s="1"/>
  <c r="AI75" i="9"/>
  <c r="AJ75" i="9" s="1"/>
  <c r="AB75" i="9"/>
  <c r="X44" i="9"/>
  <c r="AE44" i="9" s="1"/>
  <c r="AI44" i="9"/>
  <c r="AJ44" i="9" s="1"/>
  <c r="AB44" i="9"/>
  <c r="AB96" i="9"/>
  <c r="AI73" i="9"/>
  <c r="AJ73" i="9" s="1"/>
  <c r="X73" i="9"/>
  <c r="AE73" i="9" s="1"/>
  <c r="AB73" i="9"/>
  <c r="AI32" i="9"/>
  <c r="AJ32" i="9" s="1"/>
  <c r="X32" i="9"/>
  <c r="AE32" i="9" s="1"/>
  <c r="AD16" i="9"/>
  <c r="AB123" i="9"/>
  <c r="AD115" i="9"/>
  <c r="AF115" i="9"/>
  <c r="AH115" i="9" s="1"/>
  <c r="AD97" i="9"/>
  <c r="AF97" i="9"/>
  <c r="AH97" i="9" s="1"/>
  <c r="AB110" i="9"/>
  <c r="AI43" i="9"/>
  <c r="AJ43" i="9" s="1"/>
  <c r="X43" i="9"/>
  <c r="AE43" i="9" s="1"/>
  <c r="AB43" i="9"/>
  <c r="X27" i="9"/>
  <c r="AE27" i="9" s="1"/>
  <c r="AI27" i="9"/>
  <c r="AJ27" i="9" s="1"/>
  <c r="X7" i="9"/>
  <c r="AE7" i="9" s="1"/>
  <c r="AI7" i="9"/>
  <c r="AJ7" i="9" s="1"/>
  <c r="AB7" i="9"/>
  <c r="AD281" i="9"/>
  <c r="AF281" i="9"/>
  <c r="AH281" i="9" s="1"/>
  <c r="X224" i="9"/>
  <c r="AE224" i="9" s="1"/>
  <c r="AI224" i="9"/>
  <c r="AJ224" i="9" s="1"/>
  <c r="AB224" i="9"/>
  <c r="AF104" i="9"/>
  <c r="AH104" i="9" s="1"/>
  <c r="AD104" i="9"/>
  <c r="AI31" i="9"/>
  <c r="AJ31" i="9" s="1"/>
  <c r="X31" i="9"/>
  <c r="AE31" i="9" s="1"/>
  <c r="AB31" i="9"/>
  <c r="AB27" i="9"/>
  <c r="AF328" i="9"/>
  <c r="AH328" i="9" s="1"/>
  <c r="AD328" i="9"/>
  <c r="AI300" i="9"/>
  <c r="AJ300" i="9" s="1"/>
  <c r="X300" i="9"/>
  <c r="AE300" i="9" s="1"/>
  <c r="AB300" i="9"/>
  <c r="AD339" i="9"/>
  <c r="AF339" i="9"/>
  <c r="AH339" i="9" s="1"/>
  <c r="AI223" i="9"/>
  <c r="AJ223" i="9" s="1"/>
  <c r="X223" i="9"/>
  <c r="AE223" i="9" s="1"/>
  <c r="AB223" i="9"/>
  <c r="AD52" i="9"/>
  <c r="AF52" i="9"/>
  <c r="AH52" i="9" s="1"/>
  <c r="AB105" i="9"/>
  <c r="AF85" i="9"/>
  <c r="AH85" i="9" s="1"/>
  <c r="AD85" i="9"/>
  <c r="AI275" i="9"/>
  <c r="AJ275" i="9" s="1"/>
  <c r="X275" i="9"/>
  <c r="AE275" i="9" s="1"/>
  <c r="AB275" i="9"/>
  <c r="AD198" i="9"/>
  <c r="AF198" i="9"/>
  <c r="AH198" i="9" s="1"/>
  <c r="AD67" i="9"/>
  <c r="AF67" i="9"/>
  <c r="AH67" i="9" s="1"/>
  <c r="AD35" i="9"/>
  <c r="AF35" i="9"/>
  <c r="AH35" i="9" s="1"/>
  <c r="AF62" i="9"/>
  <c r="AH62" i="9" s="1"/>
  <c r="AD62" i="9"/>
  <c r="AF49" i="9"/>
  <c r="AH49" i="9" s="1"/>
  <c r="AD49" i="9"/>
  <c r="AD41" i="9"/>
  <c r="AF41" i="9"/>
  <c r="AH41" i="9" s="1"/>
  <c r="AN248" i="9" l="1"/>
  <c r="AM248" i="9"/>
  <c r="AN236" i="9"/>
  <c r="AO236" i="9" s="1"/>
  <c r="AM236" i="9"/>
  <c r="AD315" i="9"/>
  <c r="AF247" i="9"/>
  <c r="AH247" i="9" s="1"/>
  <c r="AD209" i="9"/>
  <c r="AM228" i="9"/>
  <c r="AN303" i="9"/>
  <c r="AF289" i="9"/>
  <c r="AH289" i="9" s="1"/>
  <c r="AO289" i="9" s="1"/>
  <c r="AL321" i="9"/>
  <c r="AN321" i="9" s="1"/>
  <c r="AO321" i="9" s="1"/>
  <c r="AD273" i="9"/>
  <c r="AD333" i="9"/>
  <c r="AD38" i="9"/>
  <c r="AF240" i="9"/>
  <c r="AH240" i="9" s="1"/>
  <c r="AD211" i="9"/>
  <c r="AD303" i="9"/>
  <c r="AF344" i="9"/>
  <c r="AH344" i="9" s="1"/>
  <c r="AF189" i="9"/>
  <c r="AH189" i="9" s="1"/>
  <c r="AD255" i="9"/>
  <c r="AF296" i="9"/>
  <c r="AH296" i="9" s="1"/>
  <c r="AM212" i="9"/>
  <c r="AN225" i="9"/>
  <c r="AM217" i="9"/>
  <c r="AD181" i="9"/>
  <c r="AN174" i="9"/>
  <c r="AO174" i="9" s="1"/>
  <c r="AM174" i="9"/>
  <c r="AM180" i="9"/>
  <c r="AN180" i="9"/>
  <c r="AL214" i="9"/>
  <c r="AM214" i="9" s="1"/>
  <c r="AL229" i="9"/>
  <c r="AM229" i="9" s="1"/>
  <c r="AF239" i="9"/>
  <c r="AH239" i="9" s="1"/>
  <c r="AF188" i="9"/>
  <c r="AH188" i="9" s="1"/>
  <c r="AO188" i="9" s="1"/>
  <c r="AN207" i="9"/>
  <c r="AM340" i="9"/>
  <c r="AM206" i="9"/>
  <c r="AF231" i="9"/>
  <c r="AH231" i="9" s="1"/>
  <c r="AM230" i="9"/>
  <c r="AN294" i="9"/>
  <c r="AO294" i="9" s="1"/>
  <c r="AM294" i="9"/>
  <c r="AM209" i="9"/>
  <c r="AN209" i="9"/>
  <c r="AN324" i="9"/>
  <c r="AM199" i="9"/>
  <c r="AN199" i="9"/>
  <c r="AO199" i="9" s="1"/>
  <c r="AN290" i="9"/>
  <c r="AM290" i="9"/>
  <c r="AE309" i="9"/>
  <c r="AL309" i="9" s="1"/>
  <c r="AE124" i="9"/>
  <c r="AL124" i="9" s="1"/>
  <c r="AE261" i="9"/>
  <c r="AL261" i="9" s="1"/>
  <c r="AE37" i="9"/>
  <c r="AL37" i="9" s="1"/>
  <c r="AE336" i="9"/>
  <c r="AL336" i="9" s="1"/>
  <c r="AE34" i="9"/>
  <c r="AL34" i="9" s="1"/>
  <c r="AE39" i="9"/>
  <c r="AL39" i="9" s="1"/>
  <c r="AE161" i="9"/>
  <c r="AL161" i="9" s="1"/>
  <c r="AE284" i="9"/>
  <c r="AL284" i="9" s="1"/>
  <c r="AE281" i="9"/>
  <c r="AL281" i="9" s="1"/>
  <c r="AE24" i="9"/>
  <c r="AL24" i="9" s="1"/>
  <c r="AE70" i="9"/>
  <c r="AL70" i="9" s="1"/>
  <c r="AE88" i="9"/>
  <c r="AL88" i="9" s="1"/>
  <c r="AE193" i="9"/>
  <c r="AL193" i="9" s="1"/>
  <c r="AE331" i="9"/>
  <c r="AL331" i="9" s="1"/>
  <c r="AE150" i="9"/>
  <c r="AL150" i="9" s="1"/>
  <c r="AE306" i="9"/>
  <c r="AL306" i="9" s="1"/>
  <c r="AE53" i="9"/>
  <c r="AL53" i="9" s="1"/>
  <c r="AE28" i="9"/>
  <c r="AL28" i="9" s="1"/>
  <c r="AE47" i="9"/>
  <c r="AL47" i="9" s="1"/>
  <c r="AE30" i="9"/>
  <c r="AL30" i="9" s="1"/>
  <c r="AE45" i="9"/>
  <c r="AL45" i="9" s="1"/>
  <c r="AE339" i="9"/>
  <c r="AL339" i="9" s="1"/>
  <c r="AE87" i="9"/>
  <c r="AL87" i="9" s="1"/>
  <c r="AE286" i="9"/>
  <c r="AL286" i="9" s="1"/>
  <c r="AE203" i="9"/>
  <c r="AL203" i="9" s="1"/>
  <c r="AE154" i="9"/>
  <c r="AL154" i="9" s="1"/>
  <c r="AE56" i="9"/>
  <c r="AL56" i="9" s="1"/>
  <c r="AE81" i="9"/>
  <c r="AL81" i="9" s="1"/>
  <c r="AE78" i="9"/>
  <c r="AL78" i="9" s="1"/>
  <c r="AE97" i="9"/>
  <c r="AL97" i="9" s="1"/>
  <c r="AE104" i="9"/>
  <c r="AL104" i="9" s="1"/>
  <c r="AF242" i="9"/>
  <c r="AH242" i="9" s="1"/>
  <c r="AO242" i="9" s="1"/>
  <c r="AF290" i="9"/>
  <c r="AH290" i="9" s="1"/>
  <c r="AN213" i="9"/>
  <c r="AO213" i="9" s="1"/>
  <c r="AF312" i="9"/>
  <c r="AH312" i="9" s="1"/>
  <c r="AM171" i="9"/>
  <c r="AM177" i="9"/>
  <c r="AM337" i="9"/>
  <c r="AE190" i="9"/>
  <c r="AL190" i="9" s="1"/>
  <c r="AE101" i="9"/>
  <c r="AL101" i="9" s="1"/>
  <c r="AE347" i="9"/>
  <c r="AL347" i="9" s="1"/>
  <c r="AE145" i="9"/>
  <c r="AL145" i="9" s="1"/>
  <c r="AE135" i="9"/>
  <c r="AL135" i="9" s="1"/>
  <c r="AE295" i="9"/>
  <c r="AL295" i="9" s="1"/>
  <c r="AE80" i="9"/>
  <c r="AL80" i="9" s="1"/>
  <c r="AN80" i="9" s="1"/>
  <c r="AO80" i="9" s="1"/>
  <c r="AE93" i="9"/>
  <c r="AL93" i="9" s="1"/>
  <c r="AE163" i="9"/>
  <c r="AL163" i="9" s="1"/>
  <c r="AE108" i="9"/>
  <c r="AL108" i="9" s="1"/>
  <c r="AM108" i="9" s="1"/>
  <c r="AE99" i="9"/>
  <c r="AL99" i="9" s="1"/>
  <c r="AM99" i="9" s="1"/>
  <c r="AE194" i="9"/>
  <c r="AL194" i="9" s="1"/>
  <c r="AM194" i="9" s="1"/>
  <c r="AE126" i="9"/>
  <c r="AL126" i="9" s="1"/>
  <c r="AE137" i="9"/>
  <c r="AL137" i="9" s="1"/>
  <c r="AM137" i="9" s="1"/>
  <c r="AE54" i="9"/>
  <c r="AL54" i="9" s="1"/>
  <c r="AO337" i="9"/>
  <c r="AD241" i="9"/>
  <c r="AN107" i="9"/>
  <c r="AO107" i="9" s="1"/>
  <c r="AE90" i="9"/>
  <c r="AL90" i="9" s="1"/>
  <c r="AE86" i="9"/>
  <c r="AL86" i="9" s="1"/>
  <c r="AE139" i="9"/>
  <c r="AL139" i="9" s="1"/>
  <c r="AE92" i="9"/>
  <c r="AL92" i="9" s="1"/>
  <c r="AE152" i="9"/>
  <c r="AL152" i="9" s="1"/>
  <c r="AE33" i="9"/>
  <c r="AL33" i="9" s="1"/>
  <c r="AE117" i="9"/>
  <c r="AL117" i="9" s="1"/>
  <c r="AE166" i="9"/>
  <c r="AL166" i="9" s="1"/>
  <c r="AE165" i="9"/>
  <c r="AL165" i="9" s="1"/>
  <c r="AE318" i="9"/>
  <c r="AL318" i="9" s="1"/>
  <c r="AE141" i="9"/>
  <c r="AL141" i="9" s="1"/>
  <c r="AE84" i="9"/>
  <c r="AL84" i="9" s="1"/>
  <c r="AE46" i="9"/>
  <c r="AL46" i="9" s="1"/>
  <c r="AE23" i="9"/>
  <c r="AL23" i="9" s="1"/>
  <c r="AE153" i="9"/>
  <c r="AL153" i="9" s="1"/>
  <c r="AE16" i="9"/>
  <c r="AL16" i="9" s="1"/>
  <c r="AD173" i="9"/>
  <c r="AE240" i="9"/>
  <c r="AL240" i="9" s="1"/>
  <c r="AN237" i="9"/>
  <c r="AO237" i="9" s="1"/>
  <c r="AM195" i="9"/>
  <c r="AN244" i="9"/>
  <c r="AO244" i="9" s="1"/>
  <c r="AN178" i="9"/>
  <c r="AO178" i="9" s="1"/>
  <c r="AM192" i="9"/>
  <c r="AN288" i="9"/>
  <c r="AO288" i="9" s="1"/>
  <c r="AM322" i="9"/>
  <c r="AM250" i="9"/>
  <c r="AM100" i="9"/>
  <c r="AM325" i="9"/>
  <c r="AN214" i="9"/>
  <c r="AO214" i="9" s="1"/>
  <c r="AN218" i="9"/>
  <c r="AO218" i="9" s="1"/>
  <c r="AM342" i="9"/>
  <c r="AN210" i="9"/>
  <c r="AO210" i="9" s="1"/>
  <c r="AM219" i="9"/>
  <c r="AF260" i="9"/>
  <c r="AH260" i="9" s="1"/>
  <c r="AO230" i="9"/>
  <c r="AD193" i="9"/>
  <c r="AF112" i="9"/>
  <c r="AH112" i="9" s="1"/>
  <c r="AD69" i="9"/>
  <c r="AN231" i="9"/>
  <c r="AL277" i="9"/>
  <c r="AM277" i="9" s="1"/>
  <c r="AF190" i="9"/>
  <c r="AH190" i="9" s="1"/>
  <c r="AM278" i="9"/>
  <c r="AN185" i="9"/>
  <c r="AO185" i="9" s="1"/>
  <c r="AM227" i="9"/>
  <c r="AM182" i="9"/>
  <c r="AD332" i="9"/>
  <c r="AM289" i="9"/>
  <c r="AN191" i="9"/>
  <c r="AO191" i="9" s="1"/>
  <c r="AF326" i="9"/>
  <c r="AH326" i="9" s="1"/>
  <c r="AO326" i="9" s="1"/>
  <c r="AN187" i="9"/>
  <c r="AO187" i="9" s="1"/>
  <c r="AM200" i="9"/>
  <c r="AM215" i="9"/>
  <c r="AM247" i="9"/>
  <c r="AM176" i="9"/>
  <c r="AN312" i="9"/>
  <c r="AM343" i="9"/>
  <c r="AL234" i="9"/>
  <c r="AD172" i="9"/>
  <c r="AF172" i="9"/>
  <c r="AH172" i="9" s="1"/>
  <c r="AO343" i="9"/>
  <c r="AO182" i="9"/>
  <c r="AO192" i="9"/>
  <c r="AO342" i="9"/>
  <c r="AM233" i="9"/>
  <c r="AM211" i="9"/>
  <c r="AM232" i="9"/>
  <c r="AN189" i="9"/>
  <c r="AM189" i="9"/>
  <c r="AM296" i="9"/>
  <c r="AN296" i="9"/>
  <c r="AO248" i="9"/>
  <c r="AM179" i="9"/>
  <c r="AN179" i="9"/>
  <c r="AO179" i="9" s="1"/>
  <c r="AN183" i="9"/>
  <c r="AO183" i="9" s="1"/>
  <c r="AM183" i="9"/>
  <c r="AM311" i="9"/>
  <c r="AN311" i="9"/>
  <c r="AO311" i="9" s="1"/>
  <c r="AN175" i="9"/>
  <c r="AO175" i="9" s="1"/>
  <c r="AM175" i="9"/>
  <c r="AM268" i="9"/>
  <c r="AF20" i="9"/>
  <c r="AH20" i="9" s="1"/>
  <c r="AO20" i="9" s="1"/>
  <c r="AO276" i="9"/>
  <c r="AO322" i="9"/>
  <c r="AO303" i="9"/>
  <c r="AN299" i="9"/>
  <c r="AO299" i="9" s="1"/>
  <c r="AM299" i="9"/>
  <c r="AN254" i="9"/>
  <c r="AO254" i="9" s="1"/>
  <c r="AM254" i="9"/>
  <c r="AN344" i="9"/>
  <c r="AO344" i="9" s="1"/>
  <c r="AM344" i="9"/>
  <c r="AN270" i="9"/>
  <c r="AO270" i="9" s="1"/>
  <c r="AM270" i="9"/>
  <c r="AN255" i="9"/>
  <c r="AO255" i="9" s="1"/>
  <c r="AM255" i="9"/>
  <c r="AN172" i="9"/>
  <c r="AM172" i="9"/>
  <c r="AO227" i="9"/>
  <c r="AN256" i="9"/>
  <c r="AO256" i="9" s="1"/>
  <c r="AM256" i="9"/>
  <c r="AO325" i="9"/>
  <c r="AM249" i="9"/>
  <c r="AN249" i="9"/>
  <c r="AO249" i="9" s="1"/>
  <c r="AM316" i="9"/>
  <c r="AN316" i="9"/>
  <c r="AO316" i="9" s="1"/>
  <c r="AN279" i="9"/>
  <c r="AO279" i="9" s="1"/>
  <c r="AM279" i="9"/>
  <c r="AO334" i="9"/>
  <c r="AO233" i="9"/>
  <c r="AM293" i="9"/>
  <c r="AN293" i="9"/>
  <c r="AO293" i="9" s="1"/>
  <c r="AO171" i="9"/>
  <c r="AO226" i="9"/>
  <c r="AO200" i="9"/>
  <c r="AO211" i="9"/>
  <c r="AO219" i="9"/>
  <c r="AO232" i="9"/>
  <c r="AO204" i="9"/>
  <c r="AO216" i="9"/>
  <c r="AO324" i="9"/>
  <c r="AO209" i="9"/>
  <c r="AN259" i="9"/>
  <c r="AO259" i="9" s="1"/>
  <c r="AM259" i="9"/>
  <c r="AM239" i="9"/>
  <c r="AN239" i="9"/>
  <c r="AO314" i="9"/>
  <c r="AM245" i="9"/>
  <c r="AN245" i="9"/>
  <c r="AO245" i="9" s="1"/>
  <c r="AN262" i="9"/>
  <c r="AO262" i="9" s="1"/>
  <c r="AM262" i="9"/>
  <c r="AO341" i="9"/>
  <c r="AM283" i="9"/>
  <c r="AN283" i="9"/>
  <c r="AO283" i="9" s="1"/>
  <c r="AN257" i="9"/>
  <c r="AO257" i="9" s="1"/>
  <c r="AM257" i="9"/>
  <c r="AN235" i="9"/>
  <c r="AO235" i="9" s="1"/>
  <c r="AM235" i="9"/>
  <c r="AN273" i="9"/>
  <c r="AO273" i="9" s="1"/>
  <c r="AM273" i="9"/>
  <c r="AN272" i="9"/>
  <c r="AO272" i="9" s="1"/>
  <c r="AM272" i="9"/>
  <c r="AO212" i="9"/>
  <c r="AN258" i="9"/>
  <c r="AO258" i="9" s="1"/>
  <c r="AM258" i="9"/>
  <c r="AO207" i="9"/>
  <c r="AO215" i="9"/>
  <c r="AO228" i="9"/>
  <c r="AO208" i="9"/>
  <c r="AO225" i="9"/>
  <c r="AO177" i="9"/>
  <c r="AO206" i="9"/>
  <c r="AO205" i="9"/>
  <c r="AO217" i="9"/>
  <c r="AM333" i="9"/>
  <c r="AN333" i="9"/>
  <c r="AO333" i="9" s="1"/>
  <c r="AO195" i="9"/>
  <c r="AN173" i="9"/>
  <c r="AO173" i="9" s="1"/>
  <c r="AM173" i="9"/>
  <c r="AN246" i="9"/>
  <c r="AO246" i="9" s="1"/>
  <c r="AM246" i="9"/>
  <c r="AM181" i="9"/>
  <c r="AN181" i="9"/>
  <c r="AO181" i="9" s="1"/>
  <c r="AN274" i="9"/>
  <c r="AO274" i="9" s="1"/>
  <c r="AM274" i="9"/>
  <c r="AN267" i="9"/>
  <c r="AO267" i="9" s="1"/>
  <c r="AM267" i="9"/>
  <c r="AN260" i="9"/>
  <c r="AM260" i="9"/>
  <c r="AO278" i="9"/>
  <c r="AN271" i="9"/>
  <c r="AO271" i="9" s="1"/>
  <c r="AM271" i="9"/>
  <c r="AO180" i="9"/>
  <c r="AO340" i="9"/>
  <c r="AO247" i="9"/>
  <c r="AO332" i="9"/>
  <c r="AO176" i="9"/>
  <c r="AO315" i="9"/>
  <c r="AF137" i="9"/>
  <c r="AH137" i="9" s="1"/>
  <c r="AD12" i="9"/>
  <c r="AF201" i="9"/>
  <c r="AH201" i="9" s="1"/>
  <c r="AF347" i="9"/>
  <c r="AH347" i="9" s="1"/>
  <c r="AD301" i="9"/>
  <c r="AD345" i="9"/>
  <c r="AD157" i="9"/>
  <c r="AD141" i="9"/>
  <c r="AL302" i="9"/>
  <c r="AM302" i="9" s="1"/>
  <c r="AF57" i="9"/>
  <c r="AH57" i="9" s="1"/>
  <c r="AD152" i="9"/>
  <c r="AL222" i="9"/>
  <c r="AM222" i="9" s="1"/>
  <c r="AL287" i="9"/>
  <c r="AN287" i="9" s="1"/>
  <c r="AO287" i="9" s="1"/>
  <c r="AD46" i="9"/>
  <c r="AN9" i="9"/>
  <c r="AF17" i="9"/>
  <c r="AH17" i="9" s="1"/>
  <c r="AD26" i="9"/>
  <c r="AF295" i="9"/>
  <c r="AH295" i="9" s="1"/>
  <c r="AD186" i="9"/>
  <c r="AD54" i="9"/>
  <c r="AD71" i="9"/>
  <c r="AF23" i="9"/>
  <c r="AH23" i="9" s="1"/>
  <c r="AF111" i="9"/>
  <c r="AH111" i="9" s="1"/>
  <c r="AM285" i="9"/>
  <c r="AD108" i="9"/>
  <c r="AD78" i="9"/>
  <c r="AN241" i="9"/>
  <c r="AO241" i="9" s="1"/>
  <c r="AL77" i="9"/>
  <c r="AN77" i="9" s="1"/>
  <c r="AO77" i="9" s="1"/>
  <c r="AL158" i="9"/>
  <c r="AN158" i="9" s="1"/>
  <c r="AO158" i="9" s="1"/>
  <c r="AL115" i="9"/>
  <c r="AM115" i="9" s="1"/>
  <c r="AL243" i="9"/>
  <c r="AN243" i="9" s="1"/>
  <c r="AO243" i="9" s="1"/>
  <c r="AD65" i="9"/>
  <c r="AD144" i="9"/>
  <c r="AO144" i="9"/>
  <c r="AF130" i="9"/>
  <c r="AH130" i="9" s="1"/>
  <c r="AO130" i="9" s="1"/>
  <c r="AM55" i="9"/>
  <c r="AF167" i="9"/>
  <c r="AH167" i="9" s="1"/>
  <c r="AF154" i="9"/>
  <c r="AH154" i="9" s="1"/>
  <c r="AL323" i="9"/>
  <c r="AM323" i="9" s="1"/>
  <c r="AL151" i="9"/>
  <c r="AN151" i="9" s="1"/>
  <c r="AO151" i="9" s="1"/>
  <c r="AL329" i="9"/>
  <c r="AN329" i="9" s="1"/>
  <c r="AO329" i="9" s="1"/>
  <c r="AN15" i="9"/>
  <c r="AO15" i="9" s="1"/>
  <c r="AM15" i="9"/>
  <c r="AF263" i="9"/>
  <c r="AH263" i="9" s="1"/>
  <c r="AF24" i="9"/>
  <c r="AH24" i="9" s="1"/>
  <c r="AD45" i="9"/>
  <c r="AL14" i="9"/>
  <c r="AM14" i="9" s="1"/>
  <c r="AD124" i="9"/>
  <c r="AD42" i="9"/>
  <c r="AF149" i="9"/>
  <c r="AH149" i="9" s="1"/>
  <c r="AL76" i="9"/>
  <c r="AN76" i="9" s="1"/>
  <c r="AO76" i="9" s="1"/>
  <c r="AL118" i="9"/>
  <c r="AN118" i="9" s="1"/>
  <c r="AO118" i="9" s="1"/>
  <c r="AD136" i="9"/>
  <c r="AF55" i="9"/>
  <c r="AH55" i="9" s="1"/>
  <c r="AO55" i="9" s="1"/>
  <c r="AL35" i="9"/>
  <c r="AM35" i="9" s="1"/>
  <c r="AL41" i="9"/>
  <c r="AM41" i="9" s="1"/>
  <c r="AL98" i="9"/>
  <c r="AN98" i="9" s="1"/>
  <c r="AO98" i="9" s="1"/>
  <c r="AL52" i="9"/>
  <c r="AM52" i="9" s="1"/>
  <c r="AM144" i="9"/>
  <c r="AD291" i="9"/>
  <c r="AD298" i="9"/>
  <c r="AL62" i="9"/>
  <c r="AM62" i="9" s="1"/>
  <c r="AF264" i="9"/>
  <c r="AH264" i="9" s="1"/>
  <c r="AD308" i="9"/>
  <c r="AF197" i="9"/>
  <c r="AH197" i="9" s="1"/>
  <c r="AD268" i="9"/>
  <c r="AF99" i="9"/>
  <c r="AH99" i="9" s="1"/>
  <c r="AF184" i="9"/>
  <c r="AH184" i="9" s="1"/>
  <c r="AF126" i="9"/>
  <c r="AH126" i="9" s="1"/>
  <c r="AD153" i="9"/>
  <c r="AN112" i="9"/>
  <c r="AO112" i="9" s="1"/>
  <c r="AL125" i="9"/>
  <c r="AM125" i="9" s="1"/>
  <c r="AF238" i="9"/>
  <c r="AH238" i="9" s="1"/>
  <c r="AD165" i="9"/>
  <c r="AD102" i="9"/>
  <c r="AN338" i="9"/>
  <c r="AO338" i="9" s="1"/>
  <c r="AL79" i="9"/>
  <c r="AN79" i="9" s="1"/>
  <c r="AO79" i="9" s="1"/>
  <c r="AF84" i="9"/>
  <c r="AH84" i="9" s="1"/>
  <c r="AF93" i="9"/>
  <c r="AH93" i="9" s="1"/>
  <c r="AM102" i="9"/>
  <c r="AF9" i="9"/>
  <c r="AH9" i="9" s="1"/>
  <c r="AF306" i="9"/>
  <c r="AH306" i="9" s="1"/>
  <c r="AF70" i="9"/>
  <c r="AH70" i="9" s="1"/>
  <c r="AD34" i="9"/>
  <c r="AF120" i="9"/>
  <c r="AH120" i="9" s="1"/>
  <c r="AF145" i="9"/>
  <c r="AH145" i="9" s="1"/>
  <c r="AL82" i="9"/>
  <c r="AN82" i="9" s="1"/>
  <c r="AO82" i="9" s="1"/>
  <c r="AD310" i="9"/>
  <c r="AD159" i="9"/>
  <c r="AN74" i="9"/>
  <c r="AO74" i="9" s="1"/>
  <c r="AN186" i="9"/>
  <c r="AO186" i="9" s="1"/>
  <c r="AD194" i="9"/>
  <c r="AD53" i="9"/>
  <c r="AN148" i="9"/>
  <c r="AD117" i="9"/>
  <c r="AF100" i="9"/>
  <c r="AH100" i="9" s="1"/>
  <c r="AO100" i="9" s="1"/>
  <c r="AD284" i="9"/>
  <c r="AD336" i="9"/>
  <c r="AM69" i="9"/>
  <c r="AN69" i="9"/>
  <c r="AO69" i="9" s="1"/>
  <c r="AF37" i="9"/>
  <c r="AH37" i="9" s="1"/>
  <c r="AD63" i="9"/>
  <c r="AD129" i="9"/>
  <c r="AN282" i="9"/>
  <c r="AM301" i="9"/>
  <c r="AF18" i="9"/>
  <c r="AH18" i="9" s="1"/>
  <c r="AD74" i="9"/>
  <c r="AF317" i="9"/>
  <c r="AH317" i="9" s="1"/>
  <c r="AF161" i="9"/>
  <c r="AH161" i="9" s="1"/>
  <c r="AF39" i="9"/>
  <c r="AH39" i="9" s="1"/>
  <c r="AD348" i="9"/>
  <c r="AF286" i="9"/>
  <c r="AH286" i="9" s="1"/>
  <c r="AD119" i="9"/>
  <c r="AM58" i="9"/>
  <c r="AN94" i="9"/>
  <c r="AO94" i="9" s="1"/>
  <c r="AN111" i="9"/>
  <c r="AD131" i="9"/>
  <c r="AF168" i="9"/>
  <c r="AH168" i="9" s="1"/>
  <c r="AD221" i="9"/>
  <c r="AL49" i="9"/>
  <c r="AM49" i="9" s="1"/>
  <c r="AL253" i="9"/>
  <c r="AM253" i="9" s="1"/>
  <c r="AL8" i="9"/>
  <c r="AM8" i="9" s="1"/>
  <c r="AL25" i="9"/>
  <c r="AN25" i="9" s="1"/>
  <c r="AO25" i="9" s="1"/>
  <c r="AF318" i="9"/>
  <c r="AH318" i="9" s="1"/>
  <c r="AL156" i="9"/>
  <c r="AN156" i="9" s="1"/>
  <c r="AO156" i="9" s="1"/>
  <c r="AN50" i="9"/>
  <c r="AO50" i="9" s="1"/>
  <c r="AM50" i="9"/>
  <c r="AN308" i="9"/>
  <c r="AO308" i="9" s="1"/>
  <c r="AM308" i="9"/>
  <c r="AF33" i="9"/>
  <c r="AH33" i="9" s="1"/>
  <c r="AF88" i="9"/>
  <c r="AH88" i="9" s="1"/>
  <c r="AD163" i="9"/>
  <c r="AD80" i="9"/>
  <c r="AF135" i="9"/>
  <c r="AH135" i="9" s="1"/>
  <c r="AL133" i="9"/>
  <c r="AM133" i="9" s="1"/>
  <c r="AD92" i="9"/>
  <c r="AD107" i="9"/>
  <c r="AM307" i="9"/>
  <c r="AL85" i="9"/>
  <c r="AM85" i="9" s="1"/>
  <c r="AD48" i="9"/>
  <c r="AD166" i="9"/>
  <c r="AL64" i="9"/>
  <c r="AM64" i="9" s="1"/>
  <c r="AO268" i="9"/>
  <c r="AD30" i="9"/>
  <c r="AM20" i="9"/>
  <c r="AM348" i="9"/>
  <c r="AM48" i="9"/>
  <c r="AM310" i="9"/>
  <c r="AN68" i="9"/>
  <c r="AO68" i="9" s="1"/>
  <c r="AO310" i="9"/>
  <c r="AD297" i="9"/>
  <c r="AL95" i="9"/>
  <c r="AN95" i="9" s="1"/>
  <c r="AM83" i="9"/>
  <c r="AL109" i="9"/>
  <c r="AN109" i="9" s="1"/>
  <c r="AO109" i="9" s="1"/>
  <c r="AF83" i="9"/>
  <c r="AH83" i="9" s="1"/>
  <c r="AO83" i="9" s="1"/>
  <c r="AF101" i="9"/>
  <c r="AH101" i="9" s="1"/>
  <c r="AL116" i="9"/>
  <c r="AN116" i="9" s="1"/>
  <c r="AO116" i="9" s="1"/>
  <c r="AD143" i="9"/>
  <c r="AN221" i="9"/>
  <c r="AO221" i="9" s="1"/>
  <c r="AD10" i="9"/>
  <c r="AD338" i="9"/>
  <c r="AO250" i="9"/>
  <c r="AL196" i="9"/>
  <c r="AN196" i="9" s="1"/>
  <c r="AO196" i="9" s="1"/>
  <c r="AF164" i="9"/>
  <c r="AH164" i="9" s="1"/>
  <c r="AL142" i="9"/>
  <c r="AN142" i="9" s="1"/>
  <c r="AO142" i="9" s="1"/>
  <c r="AD250" i="9"/>
  <c r="AL40" i="9"/>
  <c r="AM40" i="9" s="1"/>
  <c r="AL5" i="9"/>
  <c r="AD261" i="9"/>
  <c r="AF261" i="9"/>
  <c r="AH261" i="9" s="1"/>
  <c r="AM12" i="9"/>
  <c r="AN12" i="9"/>
  <c r="AO12" i="9" s="1"/>
  <c r="AD139" i="9"/>
  <c r="AF150" i="9"/>
  <c r="AH150" i="9" s="1"/>
  <c r="AF90" i="9"/>
  <c r="AH90" i="9" s="1"/>
  <c r="AD285" i="9"/>
  <c r="AF122" i="9"/>
  <c r="AH122" i="9" s="1"/>
  <c r="AL113" i="9"/>
  <c r="AN113" i="9" s="1"/>
  <c r="AO113" i="9" s="1"/>
  <c r="AD313" i="9"/>
  <c r="AD319" i="9"/>
  <c r="AL21" i="9"/>
  <c r="AN21" i="9" s="1"/>
  <c r="AO21" i="9" s="1"/>
  <c r="AL36" i="9"/>
  <c r="AN36" i="9" s="1"/>
  <c r="AO36" i="9" s="1"/>
  <c r="AL162" i="9"/>
  <c r="AL89" i="9"/>
  <c r="AL252" i="9"/>
  <c r="AM252" i="9" s="1"/>
  <c r="AL320" i="9"/>
  <c r="AM320" i="9" s="1"/>
  <c r="AF282" i="9"/>
  <c r="AH282" i="9" s="1"/>
  <c r="AD87" i="9"/>
  <c r="AL91" i="9"/>
  <c r="AN91" i="9" s="1"/>
  <c r="AN129" i="9"/>
  <c r="AO129" i="9" s="1"/>
  <c r="AM129" i="9"/>
  <c r="AF203" i="9"/>
  <c r="AH203" i="9" s="1"/>
  <c r="AD50" i="9"/>
  <c r="AF155" i="9"/>
  <c r="AH155" i="9" s="1"/>
  <c r="AD155" i="9"/>
  <c r="AD169" i="9"/>
  <c r="AL132" i="9"/>
  <c r="AM132" i="9" s="1"/>
  <c r="AO58" i="9"/>
  <c r="AF47" i="9"/>
  <c r="AH47" i="9" s="1"/>
  <c r="AD47" i="9"/>
  <c r="AF86" i="9"/>
  <c r="AH86" i="9" s="1"/>
  <c r="AD86" i="9"/>
  <c r="AD134" i="9"/>
  <c r="AF134" i="9"/>
  <c r="AH134" i="9" s="1"/>
  <c r="AL266" i="9"/>
  <c r="AM266" i="9" s="1"/>
  <c r="AL121" i="9"/>
  <c r="AN121" i="9" s="1"/>
  <c r="AF202" i="9"/>
  <c r="AH202" i="9" s="1"/>
  <c r="AL138" i="9"/>
  <c r="AL67" i="9"/>
  <c r="AL147" i="9"/>
  <c r="AD28" i="9"/>
  <c r="AF28" i="9"/>
  <c r="AH28" i="9" s="1"/>
  <c r="AL160" i="9"/>
  <c r="AN160" i="9" s="1"/>
  <c r="AM130" i="9"/>
  <c r="AL13" i="9"/>
  <c r="AN13" i="9" s="1"/>
  <c r="AO13" i="9" s="1"/>
  <c r="AL61" i="9"/>
  <c r="AN61" i="9" s="1"/>
  <c r="AO61" i="9" s="1"/>
  <c r="AL134" i="9"/>
  <c r="AL140" i="9"/>
  <c r="AM140" i="9" s="1"/>
  <c r="AN10" i="9"/>
  <c r="AO10" i="9" s="1"/>
  <c r="AM10" i="9"/>
  <c r="AL275" i="9"/>
  <c r="AM275" i="9" s="1"/>
  <c r="AL7" i="9"/>
  <c r="AM7" i="9" s="1"/>
  <c r="AL27" i="9"/>
  <c r="AN27" i="9" s="1"/>
  <c r="AL75" i="9"/>
  <c r="AM75" i="9" s="1"/>
  <c r="AL305" i="9"/>
  <c r="AM305" i="9" s="1"/>
  <c r="AL96" i="9"/>
  <c r="AM96" i="9" s="1"/>
  <c r="AL106" i="9"/>
  <c r="AN106" i="9" s="1"/>
  <c r="AF307" i="9"/>
  <c r="AH307" i="9" s="1"/>
  <c r="AO307" i="9" s="1"/>
  <c r="AL72" i="9"/>
  <c r="AN72" i="9" s="1"/>
  <c r="AN238" i="9"/>
  <c r="AM238" i="9"/>
  <c r="AL198" i="9"/>
  <c r="AL251" i="9"/>
  <c r="AF148" i="9"/>
  <c r="AH148" i="9" s="1"/>
  <c r="AD148" i="9"/>
  <c r="AF309" i="9"/>
  <c r="AH309" i="9" s="1"/>
  <c r="AD309" i="9"/>
  <c r="AL43" i="9"/>
  <c r="AN43" i="9" s="1"/>
  <c r="AO102" i="9"/>
  <c r="AL73" i="9"/>
  <c r="AN73" i="9" s="1"/>
  <c r="AL44" i="9"/>
  <c r="AN44" i="9" s="1"/>
  <c r="AL127" i="9"/>
  <c r="AN127" i="9" s="1"/>
  <c r="AO127" i="9" s="1"/>
  <c r="AL220" i="9"/>
  <c r="AM220" i="9" s="1"/>
  <c r="AD103" i="9"/>
  <c r="AF269" i="9"/>
  <c r="AH269" i="9" s="1"/>
  <c r="AD269" i="9"/>
  <c r="AL292" i="9"/>
  <c r="AD60" i="9"/>
  <c r="AF60" i="9"/>
  <c r="AH60" i="9" s="1"/>
  <c r="AM38" i="9"/>
  <c r="AN38" i="9"/>
  <c r="AO38" i="9" s="1"/>
  <c r="AL265" i="9"/>
  <c r="AL280" i="9"/>
  <c r="AN280" i="9" s="1"/>
  <c r="AL328" i="9"/>
  <c r="AL60" i="9"/>
  <c r="AM297" i="9"/>
  <c r="AN297" i="9"/>
  <c r="AO297" i="9" s="1"/>
  <c r="AF275" i="9"/>
  <c r="AH275" i="9" s="1"/>
  <c r="AD275" i="9"/>
  <c r="AM26" i="9"/>
  <c r="AN26" i="9"/>
  <c r="AO26" i="9" s="1"/>
  <c r="AD27" i="9"/>
  <c r="AF27" i="9"/>
  <c r="AH27" i="9" s="1"/>
  <c r="AL224" i="9"/>
  <c r="AL32" i="9"/>
  <c r="AN136" i="9"/>
  <c r="AO136" i="9" s="1"/>
  <c r="AM136" i="9"/>
  <c r="AL146" i="9"/>
  <c r="X378" i="9"/>
  <c r="AN120" i="9"/>
  <c r="AM120" i="9"/>
  <c r="AL335" i="9"/>
  <c r="AL19" i="9"/>
  <c r="AL123" i="9"/>
  <c r="AD121" i="9"/>
  <c r="AF121" i="9"/>
  <c r="AH121" i="9" s="1"/>
  <c r="AD128" i="9"/>
  <c r="AF128" i="9"/>
  <c r="AH128" i="9" s="1"/>
  <c r="AL170" i="9"/>
  <c r="AL330" i="9"/>
  <c r="AL11" i="9"/>
  <c r="AD5" i="9"/>
  <c r="AF5" i="9"/>
  <c r="AH5" i="9" s="1"/>
  <c r="AN119" i="9"/>
  <c r="AO119" i="9" s="1"/>
  <c r="AM119" i="9"/>
  <c r="AM264" i="9"/>
  <c r="AN264" i="9"/>
  <c r="AN319" i="9"/>
  <c r="AO319" i="9" s="1"/>
  <c r="AM319" i="9"/>
  <c r="AD327" i="9"/>
  <c r="AF327" i="9"/>
  <c r="AH327" i="9" s="1"/>
  <c r="AD51" i="9"/>
  <c r="AF51" i="9"/>
  <c r="AH51" i="9" s="1"/>
  <c r="AL327" i="9"/>
  <c r="AN131" i="9"/>
  <c r="AO131" i="9" s="1"/>
  <c r="AM131" i="9"/>
  <c r="AN169" i="9"/>
  <c r="AO169" i="9" s="1"/>
  <c r="AM169" i="9"/>
  <c r="AN155" i="9"/>
  <c r="AM155" i="9"/>
  <c r="AM157" i="9"/>
  <c r="AN157" i="9"/>
  <c r="AO157" i="9" s="1"/>
  <c r="AO48" i="9"/>
  <c r="AO301" i="9"/>
  <c r="AO285" i="9"/>
  <c r="AO345" i="9"/>
  <c r="AN143" i="9"/>
  <c r="AO143" i="9" s="1"/>
  <c r="AM143" i="9"/>
  <c r="AN313" i="9"/>
  <c r="AO313" i="9" s="1"/>
  <c r="AM313" i="9"/>
  <c r="AF223" i="9"/>
  <c r="AH223" i="9" s="1"/>
  <c r="AD223" i="9"/>
  <c r="AD31" i="9"/>
  <c r="AF31" i="9"/>
  <c r="AH31" i="9" s="1"/>
  <c r="AD110" i="9"/>
  <c r="AF110" i="9"/>
  <c r="AH110" i="9" s="1"/>
  <c r="AD96" i="9"/>
  <c r="AF96" i="9"/>
  <c r="AH96" i="9" s="1"/>
  <c r="AD44" i="9"/>
  <c r="AF44" i="9"/>
  <c r="AH44" i="9" s="1"/>
  <c r="AD146" i="9"/>
  <c r="AF146" i="9"/>
  <c r="AH146" i="9" s="1"/>
  <c r="AM202" i="9"/>
  <c r="AN202" i="9"/>
  <c r="AM263" i="9"/>
  <c r="AN263" i="9"/>
  <c r="AN57" i="9"/>
  <c r="AM57" i="9"/>
  <c r="AM201" i="9"/>
  <c r="AN201" i="9"/>
  <c r="AD19" i="9"/>
  <c r="AF19" i="9"/>
  <c r="AH19" i="9" s="1"/>
  <c r="AD106" i="9"/>
  <c r="AF106" i="9"/>
  <c r="AH106" i="9" s="1"/>
  <c r="AN168" i="9"/>
  <c r="AM168" i="9"/>
  <c r="AN197" i="9"/>
  <c r="AM197" i="9"/>
  <c r="AB378" i="9"/>
  <c r="AD140" i="9"/>
  <c r="AF140" i="9"/>
  <c r="AH140" i="9" s="1"/>
  <c r="AF304" i="9"/>
  <c r="AH304" i="9" s="1"/>
  <c r="AD304" i="9"/>
  <c r="AN103" i="9"/>
  <c r="AO103" i="9" s="1"/>
  <c r="AM103" i="9"/>
  <c r="AL51" i="9"/>
  <c r="AM18" i="9"/>
  <c r="AN18" i="9"/>
  <c r="AD280" i="9"/>
  <c r="AF280" i="9"/>
  <c r="AH280" i="9" s="1"/>
  <c r="AM167" i="9"/>
  <c r="AN167" i="9"/>
  <c r="AD160" i="9"/>
  <c r="AF160" i="9"/>
  <c r="AH160" i="9" s="1"/>
  <c r="AN317" i="9"/>
  <c r="AM317" i="9"/>
  <c r="AL223" i="9"/>
  <c r="AL300" i="9"/>
  <c r="AL31" i="9"/>
  <c r="AD224" i="9"/>
  <c r="AF224" i="9"/>
  <c r="AH224" i="9" s="1"/>
  <c r="AF43" i="9"/>
  <c r="AH43" i="9" s="1"/>
  <c r="AD43" i="9"/>
  <c r="AN71" i="9"/>
  <c r="AO71" i="9" s="1"/>
  <c r="AM71" i="9"/>
  <c r="AF73" i="9"/>
  <c r="AH73" i="9" s="1"/>
  <c r="AD73" i="9"/>
  <c r="AM122" i="9"/>
  <c r="AN122" i="9"/>
  <c r="AD266" i="9"/>
  <c r="AF266" i="9"/>
  <c r="AH266" i="9" s="1"/>
  <c r="AL346" i="9"/>
  <c r="AD95" i="9"/>
  <c r="AF95" i="9"/>
  <c r="AH95" i="9" s="1"/>
  <c r="AL105" i="9"/>
  <c r="AL128" i="9"/>
  <c r="AN63" i="9"/>
  <c r="AO63" i="9" s="1"/>
  <c r="AM63" i="9"/>
  <c r="AN184" i="9"/>
  <c r="AM184" i="9"/>
  <c r="AL304" i="9"/>
  <c r="AN298" i="9"/>
  <c r="AO298" i="9" s="1"/>
  <c r="AM298" i="9"/>
  <c r="AM29" i="9"/>
  <c r="AN29" i="9"/>
  <c r="AO29" i="9" s="1"/>
  <c r="AM22" i="9"/>
  <c r="AN22" i="9"/>
  <c r="AO22" i="9" s="1"/>
  <c r="AN159" i="9"/>
  <c r="AO159" i="9" s="1"/>
  <c r="AM159" i="9"/>
  <c r="AL110" i="9"/>
  <c r="AN59" i="9"/>
  <c r="AO59" i="9" s="1"/>
  <c r="AM59" i="9"/>
  <c r="AL66" i="9"/>
  <c r="AN17" i="9"/>
  <c r="AM17" i="9"/>
  <c r="AD114" i="9"/>
  <c r="AF114" i="9"/>
  <c r="AH114" i="9" s="1"/>
  <c r="AD105" i="9"/>
  <c r="AF105" i="9"/>
  <c r="AH105" i="9" s="1"/>
  <c r="AD300" i="9"/>
  <c r="AF300" i="9"/>
  <c r="AH300" i="9" s="1"/>
  <c r="AD7" i="9"/>
  <c r="AF7" i="9"/>
  <c r="AH7" i="9" s="1"/>
  <c r="AD123" i="9"/>
  <c r="AF123" i="9"/>
  <c r="AH123" i="9" s="1"/>
  <c r="AD75" i="9"/>
  <c r="AF75" i="9"/>
  <c r="AH75" i="9" s="1"/>
  <c r="AM6" i="9"/>
  <c r="AN6" i="9"/>
  <c r="AO6" i="9" s="1"/>
  <c r="AD335" i="9"/>
  <c r="AF335" i="9"/>
  <c r="AH335" i="9" s="1"/>
  <c r="AD170" i="9"/>
  <c r="AF170" i="9"/>
  <c r="AH170" i="9" s="1"/>
  <c r="AF330" i="9"/>
  <c r="AH330" i="9" s="1"/>
  <c r="AD330" i="9"/>
  <c r="AD11" i="9"/>
  <c r="AF11" i="9"/>
  <c r="AH11" i="9" s="1"/>
  <c r="AN65" i="9"/>
  <c r="AO65" i="9" s="1"/>
  <c r="AM65" i="9"/>
  <c r="AN291" i="9"/>
  <c r="AO291" i="9" s="1"/>
  <c r="AM291" i="9"/>
  <c r="AD305" i="9"/>
  <c r="AF305" i="9"/>
  <c r="AH305" i="9" s="1"/>
  <c r="AN164" i="9"/>
  <c r="AM164" i="9"/>
  <c r="AM149" i="9"/>
  <c r="AN149" i="9"/>
  <c r="AD66" i="9"/>
  <c r="AF66" i="9"/>
  <c r="AH66" i="9" s="1"/>
  <c r="AM269" i="9"/>
  <c r="AN269" i="9"/>
  <c r="AD72" i="9"/>
  <c r="AF72" i="9"/>
  <c r="AH72" i="9" s="1"/>
  <c r="AM42" i="9"/>
  <c r="AN42" i="9"/>
  <c r="AO42" i="9" s="1"/>
  <c r="AL114" i="9"/>
  <c r="AD91" i="9"/>
  <c r="AF91" i="9"/>
  <c r="AH91" i="9" s="1"/>
  <c r="AD132" i="9"/>
  <c r="AF132" i="9"/>
  <c r="AH132" i="9" s="1"/>
  <c r="AO348" i="9"/>
  <c r="AO231" i="9" l="1"/>
  <c r="AN229" i="9"/>
  <c r="AO229" i="9" s="1"/>
  <c r="AO290" i="9"/>
  <c r="AO260" i="9"/>
  <c r="AO189" i="9"/>
  <c r="AM321" i="9"/>
  <c r="AO296" i="9"/>
  <c r="AO172" i="9"/>
  <c r="AM295" i="9"/>
  <c r="AN295" i="9"/>
  <c r="AO295" i="9" s="1"/>
  <c r="AN101" i="9"/>
  <c r="AO101" i="9" s="1"/>
  <c r="AM101" i="9"/>
  <c r="AM54" i="9"/>
  <c r="AN54" i="9"/>
  <c r="AO54" i="9" s="1"/>
  <c r="AM347" i="9"/>
  <c r="AN347" i="9"/>
  <c r="AO347" i="9" s="1"/>
  <c r="AN126" i="9"/>
  <c r="AO126" i="9" s="1"/>
  <c r="AM126" i="9"/>
  <c r="AM163" i="9"/>
  <c r="AN163" i="9"/>
  <c r="AO163" i="9" s="1"/>
  <c r="AM135" i="9"/>
  <c r="AN135" i="9"/>
  <c r="AO135" i="9" s="1"/>
  <c r="AM190" i="9"/>
  <c r="AN190" i="9"/>
  <c r="AO190" i="9" s="1"/>
  <c r="AN240" i="9"/>
  <c r="AO240" i="9" s="1"/>
  <c r="AM240" i="9"/>
  <c r="AM93" i="9"/>
  <c r="AN93" i="9"/>
  <c r="AO93" i="9" s="1"/>
  <c r="AM145" i="9"/>
  <c r="AN145" i="9"/>
  <c r="AO145" i="9" s="1"/>
  <c r="AN275" i="9"/>
  <c r="AO275" i="9" s="1"/>
  <c r="AO239" i="9"/>
  <c r="AN277" i="9"/>
  <c r="AO277" i="9" s="1"/>
  <c r="AM77" i="9"/>
  <c r="AM16" i="9"/>
  <c r="AN16" i="9"/>
  <c r="AO16" i="9" s="1"/>
  <c r="AN84" i="9"/>
  <c r="AO84" i="9" s="1"/>
  <c r="AM84" i="9"/>
  <c r="AN166" i="9"/>
  <c r="AO166" i="9" s="1"/>
  <c r="AM166" i="9"/>
  <c r="AM92" i="9"/>
  <c r="AN92" i="9"/>
  <c r="AO92" i="9" s="1"/>
  <c r="AM104" i="9"/>
  <c r="AN104" i="9"/>
  <c r="AO104" i="9" s="1"/>
  <c r="AN56" i="9"/>
  <c r="AO56" i="9" s="1"/>
  <c r="AM56" i="9"/>
  <c r="AM87" i="9"/>
  <c r="AN87" i="9"/>
  <c r="AO87" i="9" s="1"/>
  <c r="AN47" i="9"/>
  <c r="AM47" i="9"/>
  <c r="AM150" i="9"/>
  <c r="AN150" i="9"/>
  <c r="AO150" i="9" s="1"/>
  <c r="AN70" i="9"/>
  <c r="AO70" i="9" s="1"/>
  <c r="AM70" i="9"/>
  <c r="AM161" i="9"/>
  <c r="AN161" i="9"/>
  <c r="AO161" i="9" s="1"/>
  <c r="AM37" i="9"/>
  <c r="AN37" i="9"/>
  <c r="AO37" i="9" s="1"/>
  <c r="AM153" i="9"/>
  <c r="AN153" i="9"/>
  <c r="AO153" i="9" s="1"/>
  <c r="AN141" i="9"/>
  <c r="AO141" i="9" s="1"/>
  <c r="AM141" i="9"/>
  <c r="AM117" i="9"/>
  <c r="AN117" i="9"/>
  <c r="AO117" i="9" s="1"/>
  <c r="AN139" i="9"/>
  <c r="AO139" i="9" s="1"/>
  <c r="AM139" i="9"/>
  <c r="AN97" i="9"/>
  <c r="AO97" i="9" s="1"/>
  <c r="AM97" i="9"/>
  <c r="AN154" i="9"/>
  <c r="AM154" i="9"/>
  <c r="AN339" i="9"/>
  <c r="AO339" i="9" s="1"/>
  <c r="AM339" i="9"/>
  <c r="AM28" i="9"/>
  <c r="AN28" i="9"/>
  <c r="AO28" i="9" s="1"/>
  <c r="AN331" i="9"/>
  <c r="AO331" i="9" s="1"/>
  <c r="AM331" i="9"/>
  <c r="AM24" i="9"/>
  <c r="AN24" i="9"/>
  <c r="AO24" i="9" s="1"/>
  <c r="AM39" i="9"/>
  <c r="AN39" i="9"/>
  <c r="AO39" i="9" s="1"/>
  <c r="AN261" i="9"/>
  <c r="AM261" i="9"/>
  <c r="AN23" i="9"/>
  <c r="AO23" i="9" s="1"/>
  <c r="AM23" i="9"/>
  <c r="AN318" i="9"/>
  <c r="AO318" i="9" s="1"/>
  <c r="AM318" i="9"/>
  <c r="AN33" i="9"/>
  <c r="AO33" i="9" s="1"/>
  <c r="AM33" i="9"/>
  <c r="AN86" i="9"/>
  <c r="AM86" i="9"/>
  <c r="AM78" i="9"/>
  <c r="AN78" i="9"/>
  <c r="AO78" i="9" s="1"/>
  <c r="AM203" i="9"/>
  <c r="AN203" i="9"/>
  <c r="AO203" i="9" s="1"/>
  <c r="AN45" i="9"/>
  <c r="AO45" i="9" s="1"/>
  <c r="AM45" i="9"/>
  <c r="AN53" i="9"/>
  <c r="AO53" i="9" s="1"/>
  <c r="AM53" i="9"/>
  <c r="AN193" i="9"/>
  <c r="AO193" i="9" s="1"/>
  <c r="AM193" i="9"/>
  <c r="AN281" i="9"/>
  <c r="AO281" i="9" s="1"/>
  <c r="AM281" i="9"/>
  <c r="AN34" i="9"/>
  <c r="AO34" i="9" s="1"/>
  <c r="AM34" i="9"/>
  <c r="AM124" i="9"/>
  <c r="AN124" i="9"/>
  <c r="AO124" i="9" s="1"/>
  <c r="AM46" i="9"/>
  <c r="AN46" i="9"/>
  <c r="AO46" i="9" s="1"/>
  <c r="AN165" i="9"/>
  <c r="AO165" i="9" s="1"/>
  <c r="AM165" i="9"/>
  <c r="AM152" i="9"/>
  <c r="AN152" i="9"/>
  <c r="AO152" i="9" s="1"/>
  <c r="AM90" i="9"/>
  <c r="AN90" i="9"/>
  <c r="AO90" i="9" s="1"/>
  <c r="AM81" i="9"/>
  <c r="AN81" i="9"/>
  <c r="AO81" i="9" s="1"/>
  <c r="AN286" i="9"/>
  <c r="AO286" i="9" s="1"/>
  <c r="AM286" i="9"/>
  <c r="AM30" i="9"/>
  <c r="AN30" i="9"/>
  <c r="AO30" i="9" s="1"/>
  <c r="AM306" i="9"/>
  <c r="AN306" i="9"/>
  <c r="AO306" i="9" s="1"/>
  <c r="AM88" i="9"/>
  <c r="AN88" i="9"/>
  <c r="AO88" i="9" s="1"/>
  <c r="AM284" i="9"/>
  <c r="AN284" i="9"/>
  <c r="AO284" i="9" s="1"/>
  <c r="AN336" i="9"/>
  <c r="AO336" i="9" s="1"/>
  <c r="AM336" i="9"/>
  <c r="AM309" i="9"/>
  <c r="AN309" i="9"/>
  <c r="AO309" i="9" s="1"/>
  <c r="AM80" i="9"/>
  <c r="AN137" i="9"/>
  <c r="AO137" i="9" s="1"/>
  <c r="AO261" i="9"/>
  <c r="AN194" i="9"/>
  <c r="AO194" i="9" s="1"/>
  <c r="AN108" i="9"/>
  <c r="AO108" i="9" s="1"/>
  <c r="AN99" i="9"/>
  <c r="AO99" i="9" s="1"/>
  <c r="AO312" i="9"/>
  <c r="AN320" i="9"/>
  <c r="AO320" i="9" s="1"/>
  <c r="AN35" i="9"/>
  <c r="AO35" i="9" s="1"/>
  <c r="AO263" i="9"/>
  <c r="AN234" i="9"/>
  <c r="AO234" i="9" s="1"/>
  <c r="AM234" i="9"/>
  <c r="AM287" i="9"/>
  <c r="AN5" i="9"/>
  <c r="AO5" i="9" s="1"/>
  <c r="AL378" i="9"/>
  <c r="AN222" i="9"/>
  <c r="AO222" i="9" s="1"/>
  <c r="AN115" i="9"/>
  <c r="AO115" i="9" s="1"/>
  <c r="AO57" i="9"/>
  <c r="AM243" i="9"/>
  <c r="AO201" i="9"/>
  <c r="AN40" i="9"/>
  <c r="AO40" i="9" s="1"/>
  <c r="AM36" i="9"/>
  <c r="AN14" i="9"/>
  <c r="AO14" i="9" s="1"/>
  <c r="AM160" i="9"/>
  <c r="AM151" i="9"/>
  <c r="AN41" i="9"/>
  <c r="AO41" i="9" s="1"/>
  <c r="AO17" i="9"/>
  <c r="AN302" i="9"/>
  <c r="AO302" i="9" s="1"/>
  <c r="AN323" i="9"/>
  <c r="AO323" i="9" s="1"/>
  <c r="AM76" i="9"/>
  <c r="AO9" i="9"/>
  <c r="AO197" i="9"/>
  <c r="AO111" i="9"/>
  <c r="AO264" i="9"/>
  <c r="AO238" i="9"/>
  <c r="AO168" i="9"/>
  <c r="AM158" i="9"/>
  <c r="AM79" i="9"/>
  <c r="AM329" i="9"/>
  <c r="AN8" i="9"/>
  <c r="AO8" i="9" s="1"/>
  <c r="AM98" i="9"/>
  <c r="AM95" i="9"/>
  <c r="AM156" i="9"/>
  <c r="AM5" i="9"/>
  <c r="AN85" i="9"/>
  <c r="AO85" i="9" s="1"/>
  <c r="AO120" i="9"/>
  <c r="AO167" i="9"/>
  <c r="AM196" i="9"/>
  <c r="AN62" i="9"/>
  <c r="AO62" i="9" s="1"/>
  <c r="AN52" i="9"/>
  <c r="AO52" i="9" s="1"/>
  <c r="AO282" i="9"/>
  <c r="AO149" i="9"/>
  <c r="AO154" i="9"/>
  <c r="AM91" i="9"/>
  <c r="AM118" i="9"/>
  <c r="AN125" i="9"/>
  <c r="AO125" i="9" s="1"/>
  <c r="AM116" i="9"/>
  <c r="AN253" i="9"/>
  <c r="AO253" i="9" s="1"/>
  <c r="AM82" i="9"/>
  <c r="AN220" i="9"/>
  <c r="AO220" i="9" s="1"/>
  <c r="AM127" i="9"/>
  <c r="AM21" i="9"/>
  <c r="AM109" i="9"/>
  <c r="AO18" i="9"/>
  <c r="AM27" i="9"/>
  <c r="AM113" i="9"/>
  <c r="AO184" i="9"/>
  <c r="AO317" i="9"/>
  <c r="AM13" i="9"/>
  <c r="AN140" i="9"/>
  <c r="AO140" i="9" s="1"/>
  <c r="AM25" i="9"/>
  <c r="AM142" i="9"/>
  <c r="AN64" i="9"/>
  <c r="AO64" i="9" s="1"/>
  <c r="AO164" i="9"/>
  <c r="AM121" i="9"/>
  <c r="AN49" i="9"/>
  <c r="AO49" i="9" s="1"/>
  <c r="AN7" i="9"/>
  <c r="AO7" i="9" s="1"/>
  <c r="AO148" i="9"/>
  <c r="AM44" i="9"/>
  <c r="AO122" i="9"/>
  <c r="AN266" i="9"/>
  <c r="AO266" i="9" s="1"/>
  <c r="AO202" i="9"/>
  <c r="AN133" i="9"/>
  <c r="AO133" i="9" s="1"/>
  <c r="AO155" i="9"/>
  <c r="AM72" i="9"/>
  <c r="AN252" i="9"/>
  <c r="AO252" i="9" s="1"/>
  <c r="AM61" i="9"/>
  <c r="AM73" i="9"/>
  <c r="AN132" i="9"/>
  <c r="AO132" i="9" s="1"/>
  <c r="AN305" i="9"/>
  <c r="AO305" i="9" s="1"/>
  <c r="AO86" i="9"/>
  <c r="AM89" i="9"/>
  <c r="AN89" i="9"/>
  <c r="AO89" i="9" s="1"/>
  <c r="AM162" i="9"/>
  <c r="AN162" i="9"/>
  <c r="AO162" i="9" s="1"/>
  <c r="AM280" i="9"/>
  <c r="AO47" i="9"/>
  <c r="AO160" i="9"/>
  <c r="AM106" i="9"/>
  <c r="AM138" i="9"/>
  <c r="AN138" i="9"/>
  <c r="AO138" i="9" s="1"/>
  <c r="AO269" i="9"/>
  <c r="AN67" i="9"/>
  <c r="AO67" i="9" s="1"/>
  <c r="AM67" i="9"/>
  <c r="AM43" i="9"/>
  <c r="AN75" i="9"/>
  <c r="AO75" i="9" s="1"/>
  <c r="AO44" i="9"/>
  <c r="AO27" i="9"/>
  <c r="AN134" i="9"/>
  <c r="AO134" i="9" s="1"/>
  <c r="AM134" i="9"/>
  <c r="AM147" i="9"/>
  <c r="AN147" i="9"/>
  <c r="AO147" i="9" s="1"/>
  <c r="AO72" i="9"/>
  <c r="AO280" i="9"/>
  <c r="AO106" i="9"/>
  <c r="AM60" i="9"/>
  <c r="AN60" i="9"/>
  <c r="AO60" i="9" s="1"/>
  <c r="AN96" i="9"/>
  <c r="AO96" i="9" s="1"/>
  <c r="AM328" i="9"/>
  <c r="AN328" i="9"/>
  <c r="AO328" i="9" s="1"/>
  <c r="AM292" i="9"/>
  <c r="AN292" i="9"/>
  <c r="AO292" i="9" s="1"/>
  <c r="AN251" i="9"/>
  <c r="AO251" i="9" s="1"/>
  <c r="AM251" i="9"/>
  <c r="AO95" i="9"/>
  <c r="AO73" i="9"/>
  <c r="AO43" i="9"/>
  <c r="AO121" i="9"/>
  <c r="AM265" i="9"/>
  <c r="AN265" i="9"/>
  <c r="AO265" i="9" s="1"/>
  <c r="AN198" i="9"/>
  <c r="AO198" i="9" s="1"/>
  <c r="AM198" i="9"/>
  <c r="AM110" i="9"/>
  <c r="AN110" i="9"/>
  <c r="AO110" i="9" s="1"/>
  <c r="AM300" i="9"/>
  <c r="AN300" i="9"/>
  <c r="AO300" i="9" s="1"/>
  <c r="AO91" i="9"/>
  <c r="AM51" i="9"/>
  <c r="AN51" i="9"/>
  <c r="AO51" i="9" s="1"/>
  <c r="AM335" i="9"/>
  <c r="AN335" i="9"/>
  <c r="AO335" i="9" s="1"/>
  <c r="AM32" i="9"/>
  <c r="AN32" i="9"/>
  <c r="AO32" i="9" s="1"/>
  <c r="AN223" i="9"/>
  <c r="AO223" i="9" s="1"/>
  <c r="AM223" i="9"/>
  <c r="AM11" i="9"/>
  <c r="AN11" i="9"/>
  <c r="AO11" i="9" s="1"/>
  <c r="AN170" i="9"/>
  <c r="AO170" i="9" s="1"/>
  <c r="AM170" i="9"/>
  <c r="AM146" i="9"/>
  <c r="AN146" i="9"/>
  <c r="AO146" i="9" s="1"/>
  <c r="AM224" i="9"/>
  <c r="AN224" i="9"/>
  <c r="AO224" i="9" s="1"/>
  <c r="AM128" i="9"/>
  <c r="AN128" i="9"/>
  <c r="AO128" i="9" s="1"/>
  <c r="AM346" i="9"/>
  <c r="AN346" i="9"/>
  <c r="AO346" i="9" s="1"/>
  <c r="AN330" i="9"/>
  <c r="AO330" i="9" s="1"/>
  <c r="AM330" i="9"/>
  <c r="AM123" i="9"/>
  <c r="AN123" i="9"/>
  <c r="AO123" i="9" s="1"/>
  <c r="AM114" i="9"/>
  <c r="AN114" i="9"/>
  <c r="AO114" i="9" s="1"/>
  <c r="AM66" i="9"/>
  <c r="AN66" i="9"/>
  <c r="AO66" i="9" s="1"/>
  <c r="AN304" i="9"/>
  <c r="AO304" i="9" s="1"/>
  <c r="AM304" i="9"/>
  <c r="AN105" i="9"/>
  <c r="AO105" i="9" s="1"/>
  <c r="AM105" i="9"/>
  <c r="AN31" i="9"/>
  <c r="AO31" i="9" s="1"/>
  <c r="AM31" i="9"/>
  <c r="AM327" i="9"/>
  <c r="AN327" i="9"/>
  <c r="AO327" i="9" s="1"/>
  <c r="AM19" i="9"/>
  <c r="AN19" i="9"/>
  <c r="AO19" i="9" s="1"/>
  <c r="AM378" i="9" l="1"/>
</calcChain>
</file>

<file path=xl/sharedStrings.xml><?xml version="1.0" encoding="utf-8"?>
<sst xmlns="http://schemas.openxmlformats.org/spreadsheetml/2006/main" count="2646" uniqueCount="894">
  <si>
    <t>Part No</t>
  </si>
  <si>
    <t>Description</t>
  </si>
  <si>
    <t>UPC</t>
  </si>
  <si>
    <t>Cost</t>
  </si>
  <si>
    <t>May</t>
  </si>
  <si>
    <t>June</t>
  </si>
  <si>
    <t>July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</si>
  <si>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</si>
  <si>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</si>
  <si>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</si>
  <si>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</si>
  <si>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</si>
  <si>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</si>
  <si>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FE020-1W</t>
  </si>
  <si>
    <t>Bone Collection PANDA STRAP-WHITE</t>
  </si>
  <si>
    <t>FE021-1G</t>
  </si>
  <si>
    <t>Bone Collection DINOSAUR STRAP-GREEN</t>
  </si>
  <si>
    <t>FE030-1GR</t>
  </si>
  <si>
    <t>Bone Collection TIGER STRAP-GREY</t>
  </si>
  <si>
    <t>FE031-1R</t>
  </si>
  <si>
    <t>Bone Collection NINJA STRAP-RED</t>
  </si>
  <si>
    <t>FE031-1BK</t>
  </si>
  <si>
    <t>Bone Collection NINJA STRAP-BLACK</t>
  </si>
  <si>
    <t>FE036-1G</t>
  </si>
  <si>
    <t>Bone Collection OWL STRAP-GREEN</t>
  </si>
  <si>
    <t>FE038-1BR</t>
  </si>
  <si>
    <t>Bone Collection DEER STRAP-BROWN</t>
  </si>
  <si>
    <t>FE045-BK</t>
  </si>
  <si>
    <t>Bone Collection CAT STRAP-BLACK</t>
  </si>
  <si>
    <t>FE053-BK</t>
  </si>
  <si>
    <t>Bone Collection Candy Maru Strap-BLACK</t>
  </si>
  <si>
    <t>FE059-R</t>
  </si>
  <si>
    <t>Bone Collection Ninja Wrap-RED</t>
  </si>
  <si>
    <t>Bone Collection LinKey Lightning-BLACK</t>
  </si>
  <si>
    <t>LF14062-D</t>
  </si>
  <si>
    <t>Bone Collection Q Cord Ties-SML(D)</t>
  </si>
  <si>
    <t>LF14062-C</t>
  </si>
  <si>
    <t>Bone Collection Q Cord Ties-SML(C)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</si>
  <si>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</si>
  <si>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</si>
  <si>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</si>
  <si>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</si>
  <si>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</si>
  <si>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</si>
  <si>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</si>
  <si>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</si>
  <si>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</si>
  <si>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</si>
  <si>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</si>
  <si>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</si>
  <si>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</si>
  <si>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</si>
  <si>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</si>
  <si>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</si>
  <si>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</si>
  <si>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</si>
  <si>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Bone Collection Phone Qcase XS Max-Mr. Deer</t>
  </si>
  <si>
    <t>Bone Collection Phone Qcase XS Max-Patti Duck</t>
  </si>
  <si>
    <t>Bone Collection Phone Qcase XS Max-Miao Cat</t>
  </si>
  <si>
    <t>Bone Collection Phone Bubble XS-Maru Penguin</t>
  </si>
  <si>
    <t>Bone Collection Phone Bubble XS-Mr. Deer</t>
  </si>
  <si>
    <t>Bone Collection Phone Bubble XS-Patti Duck</t>
  </si>
  <si>
    <t>Bone Collection Phone Bubble XS-Miao Cat</t>
  </si>
  <si>
    <t>Bone Collection Phone Bubble XS Max-Mr. Deer</t>
  </si>
  <si>
    <t>Bone Collection Phone Bubble XS Max-Miao Cat</t>
  </si>
  <si>
    <t>LF18091-PEN</t>
  </si>
  <si>
    <t>Bone Collection Lanyard PhoneTie-Maru Penguin</t>
  </si>
  <si>
    <t>LF18091-WH</t>
  </si>
  <si>
    <t>Bone Collection Lanyard PhoneTie-Original White</t>
  </si>
  <si>
    <t>LF18091-BK</t>
  </si>
  <si>
    <t>Bone Collection Lanyard PhoneTie-Black</t>
  </si>
  <si>
    <t>Bone Collection Phone Qcase XS-Miao Cat</t>
  </si>
  <si>
    <t>SUGENT-NT0S</t>
  </si>
  <si>
    <t>Baseus 360-degree Rotation Magnetic Mount Holder(Paste type) Silv</t>
  </si>
  <si>
    <t>SUMQ-01</t>
  </si>
  <si>
    <t>Baseus Privity Ring Bracket Black</t>
  </si>
  <si>
    <t>Baseus Small Ears Series Magnetic Bracket（Vertical type）Black</t>
  </si>
  <si>
    <t>Baseus Small Ears Series Magnetic Bracket（Vertical type）Silver</t>
  </si>
  <si>
    <t>SUER-C0V</t>
  </si>
  <si>
    <t>Baseus Small ears series Magnetic suction bracket（Flat type）Gold</t>
  </si>
  <si>
    <t>SUMR-0R</t>
  </si>
  <si>
    <t>Baseus Multifunctional Ring Bracket Rose Gold</t>
  </si>
  <si>
    <t>SUMR-0V</t>
  </si>
  <si>
    <t>Baseus Multifunctional Ring Bracket Gold</t>
  </si>
  <si>
    <t>SUMR-01</t>
  </si>
  <si>
    <t>Baseus Multifunctional Ring Bracket Black</t>
  </si>
  <si>
    <t>CAMLL-SU09</t>
  </si>
  <si>
    <t>Baseus Rapid Series 3-in-1 Cable Micro+Dual Lightning 3A 1.2M Red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</si>
  <si>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</si>
  <si>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</si>
  <si>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</si>
  <si>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</si>
  <si>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</si>
  <si>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</si>
  <si>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NGA02-03</t>
  </si>
  <si>
    <t>Baseus Encok Mini Wireless Earphone A02 Blue</t>
  </si>
  <si>
    <t>NGA02-0V</t>
  </si>
  <si>
    <t>Baseus Encok Mini Wireless Earphone A02 Gold</t>
  </si>
  <si>
    <t>NGA02-0A</t>
  </si>
  <si>
    <t>Baseus Encok Mini Wireless Earphone A02 Tarnish</t>
  </si>
  <si>
    <t>SUPMD-01</t>
  </si>
  <si>
    <t>Baseus Symbol Ring Bracket Black</t>
  </si>
  <si>
    <t>SUPMD-03</t>
  </si>
  <si>
    <t>Baseus Symbol Ring Bracket Blue</t>
  </si>
  <si>
    <t>Baseus Magnetic Air Vent Car Mount Holder with cable clip Silver</t>
  </si>
  <si>
    <t>SUHZ-91</t>
  </si>
  <si>
    <t>Baseus Back Seat Car Mount Holder Black+Red</t>
  </si>
  <si>
    <t>CAMLT-FW09</t>
  </si>
  <si>
    <t>Baseus Rapid Series 3-in-1 cable 1.2m For IP+Micro+Type-C Red</t>
  </si>
  <si>
    <t>Baseus Osculum Wireless Gravity Car Charger</t>
  </si>
  <si>
    <t>Baseus Simple Wireless Charger Black</t>
  </si>
  <si>
    <t>Baseus full screen bracket wireless charge Power Bank 8000mAh red</t>
  </si>
  <si>
    <t>Baseus Rotation Type Universal Charger Black</t>
  </si>
  <si>
    <t>Baseus Parallel line portable version Power Bank 10000mAh Black</t>
  </si>
  <si>
    <t>Baseus Encok W02 TWS Truly Wireless headset Black</t>
  </si>
  <si>
    <t>CAMLT-ASY01</t>
  </si>
  <si>
    <t>Baseus Three Primary Colors 3-in-1 Cable USB For M+L+T 3.5A 30C</t>
  </si>
  <si>
    <t>CALXD-A01</t>
  </si>
  <si>
    <t>Baseus X-type Light Cable For Lightning 2A 0.5M Black</t>
  </si>
  <si>
    <t>CALXD-A09</t>
  </si>
  <si>
    <t>Baseus X-type Light Cable For Lightning 2.4A 0.5M Red</t>
  </si>
  <si>
    <t>Baseus Silicone Horizontal Desktop Wireless Charger Black</t>
  </si>
  <si>
    <t>Baseus Dual Wireless Charger Black</t>
  </si>
  <si>
    <t>SUBR-08</t>
  </si>
  <si>
    <t>Baseus Bear Finger Metal Ring Grip Stand Holder Brown</t>
  </si>
  <si>
    <t>CAMLT-PY09</t>
  </si>
  <si>
    <t>Baseus Data Faction 3-in-1 Cable USB For M+L+T 3.5A 1.2M Red</t>
  </si>
  <si>
    <t>CA1T4-B01</t>
  </si>
  <si>
    <t>Baseus Fast 4-in-1 Cable For lightning+Type-C(2)+Micro 3.5A 1.2M B</t>
  </si>
  <si>
    <t>Baseus Wireless charger power bank 10000mAh(Dual coil /Typec /P</t>
  </si>
  <si>
    <t>Baseus Mini Cu digital display Power Bank 10000mAh White</t>
  </si>
  <si>
    <t>Baseus Suspension glass Desktop Bracket Black</t>
  </si>
  <si>
    <t>Baseus Suspension glass Desktop Bracket Silver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</si>
  <si>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</si>
  <si>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</si>
  <si>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</si>
  <si>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</si>
  <si>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Baseus Glowing Data cable USB For Lightning Black</t>
  </si>
  <si>
    <t>Baseus Glowing Data cable USB For Lightning Red</t>
  </si>
  <si>
    <t>Baseus Baseus case for Airpods Red</t>
  </si>
  <si>
    <t>ACAPIPH58-BJ01</t>
  </si>
  <si>
    <t>Baseus Continuous Backpack Power Bank 4000mAh Black iPhone X/</t>
  </si>
  <si>
    <t>Baseus Adapter X-Men Audio Radiator Red/Black</t>
  </si>
  <si>
    <t>Baseus wireless charger for Airpods Black</t>
  </si>
  <si>
    <t>Baseus Holder Red-Dot Mobile Game Scoring Tool Black</t>
  </si>
  <si>
    <t>Baseus Holder Red-Dot Mobile Game Scoring Tool Transparent</t>
  </si>
  <si>
    <t>CALL50-01</t>
  </si>
  <si>
    <t>Baseus iP Male to iP &amp; 3.5mm Female Adapter L50 Black</t>
  </si>
  <si>
    <t>CALL50S-01</t>
  </si>
  <si>
    <t>Baseus iP Male to iP &amp; 3.5mm Female Adapter L50S Black</t>
  </si>
  <si>
    <t>Baseus round box HUB adapter （USB 3.0 to USB3.0*1+USB2.0*3）</t>
  </si>
  <si>
    <t>Baseus Golden Cudgel Capacitive Stylus Pen Black</t>
  </si>
  <si>
    <t>ACPCL-0S</t>
  </si>
  <si>
    <t>Baseus Golden Cudgel Capacitive Stylus Pen Silver</t>
  </si>
  <si>
    <t>Baseus grenade handle for games Black</t>
  </si>
  <si>
    <t>Baseus grenade handle for games Army green</t>
  </si>
  <si>
    <t>SUJG-ALR01</t>
  </si>
  <si>
    <t>Baseus New Neck-Mounted Lazy Bracket Black</t>
  </si>
  <si>
    <t>PPALL-MY01</t>
  </si>
  <si>
    <t>Baseus Mu Light Power Bank 2000mAh with Voltage/Power Display P</t>
  </si>
  <si>
    <t>Baseus winner cooling heat sink Black</t>
  </si>
  <si>
    <t>CAMLT-BYG1</t>
  </si>
  <si>
    <t>Baseus Fabric 3-in-1 Flexible Cable USB For M+L+T 3.5A 1.2m Dark</t>
  </si>
  <si>
    <t>CALMC-A03</t>
  </si>
  <si>
    <t>Baseus Camouflage Mobile Game Cable USB For iP 2.4A 1m Blue</t>
  </si>
  <si>
    <t>Baseus Amblight Quick Charge power bank 33W 30000mAh Black</t>
  </si>
  <si>
    <t>NGC15-01</t>
  </si>
  <si>
    <t>Baseus GAMO Type-c Wired Earphone C15 Black</t>
  </si>
  <si>
    <t>NGC15-91</t>
  </si>
  <si>
    <t>Baseus GAMO Type-c Wired Earphone C15 Red-black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</si>
  <si>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</si>
  <si>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</si>
  <si>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</si>
  <si>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</si>
  <si>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</si>
  <si>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</si>
  <si>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Baseus Encok Wireless Earphone A03 Black</t>
  </si>
  <si>
    <t>Baseus Encok Wireless Earphone A03 White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</si>
  <si>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</si>
  <si>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</si>
  <si>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</si>
  <si>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</si>
  <si>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Baseus Star Ring Series Four-in-one Wireless Charging Cable USB For+M+L+T+iW 1.2m Deep gray</t>
  </si>
  <si>
    <t>WXYYQIW03-01</t>
  </si>
  <si>
    <t>Baseus YOYO Wireless Charger for iW（with 1M Cable）Black</t>
  </si>
  <si>
    <t>WXYYQIW03-02</t>
  </si>
  <si>
    <t>Baseus YOYO Wireless Charger for iW（with 1M Cable）White</t>
  </si>
  <si>
    <t>CAHUB-AH01</t>
  </si>
  <si>
    <t>Baseus Converter (HD4K to VGA+Micro+DC3.5) Black</t>
  </si>
  <si>
    <t>Baseus Dotter Wireless Charger for AP Watch Black</t>
  </si>
  <si>
    <t>Baseus Transparent Key Phone Case For IPX/XS 5.8inch Black</t>
  </si>
  <si>
    <t>Baseus Transparent Key Phone Case For IPX/XS 5.8inch Transparent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</si>
  <si>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</si>
  <si>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</si>
  <si>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</si>
  <si>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</si>
  <si>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</si>
  <si>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</si>
  <si>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</si>
  <si>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</si>
  <si>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Baseus Smart 3in1 Wireless Charger For Phone+Watch+Pods（18W MAX）Black</t>
  </si>
  <si>
    <t>Baseus Smart 3in1 Wireless Charger For Phone+Watch+Pods（18W MAX）White</t>
  </si>
  <si>
    <t>Brave Lightning USB Fast Charger Data Cable 2.4A 1m (MFI Certified) - Silver</t>
  </si>
  <si>
    <t>Brave Backapck with Bluetooth Speaker and Power Bank 5000mAh Nylon Beige</t>
  </si>
  <si>
    <t>Brave Backapck with Bluetooth Speaker and Power Bank 5000mAh Nylon Dark Camouflage</t>
  </si>
  <si>
    <t>Brave Backapck with Bluetooth Speaker and Power Bank 5000mAh Nylon Army Grey</t>
  </si>
  <si>
    <t>Brave Backapck with Bluetooth Speaker and Power Bank 5000mAh Nylon Black Circuit Pattern</t>
  </si>
  <si>
    <t>Brave Backapck with Bluetooth Speaker and Power Bank 5000mAh Leather Black PU</t>
  </si>
  <si>
    <t>Brave Lightning to 3.5mm Audio Cable White</t>
  </si>
  <si>
    <t>Brave Lightning USB Fast Charger Data Cable 2.4A 1m (MFI Certified) - Black</t>
  </si>
  <si>
    <t>Bone Collection Phone Qcase XS-Mr. Deer</t>
  </si>
  <si>
    <t>Baseus Dual Wireless Charger Silver</t>
  </si>
  <si>
    <t>Total</t>
  </si>
  <si>
    <t>March</t>
  </si>
  <si>
    <t>April</t>
  </si>
  <si>
    <t>Baseus Parallel line  Power Bank 10000mAh White</t>
  </si>
  <si>
    <t>Baseus Parallel line  Power Bank 10000mAh Blue</t>
  </si>
  <si>
    <t>Baseus Mini Cu display Power Bank 10000mAh Black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</si>
  <si>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</si>
  <si>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</si>
  <si>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</si>
  <si>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</si>
  <si>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</si>
  <si>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</si>
  <si>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</si>
  <si>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</si>
  <si>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Dual Wireless Plastic Style Charger Black</t>
  </si>
  <si>
    <t>Baseus Dual Wireless Plastic Style Charger White</t>
  </si>
  <si>
    <t>Baseus X-type  Cable For Lightning 2.4A .5M Purple</t>
  </si>
  <si>
    <t>Baseus Rapid  3-in-1 Cable M+L+Type-C 1.2M Black</t>
  </si>
  <si>
    <t>Baseus Rapid  3-in-1 Cable M+L+Type-C 3A 1.2M Red</t>
  </si>
  <si>
    <t>Baseus Rapid 3-n-1 Cable M+L+Type-C 1.2M Dark Blue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</si>
  <si>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</si>
  <si>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</si>
  <si>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</si>
  <si>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</si>
  <si>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</si>
  <si>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</si>
  <si>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</si>
  <si>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</si>
  <si>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</si>
  <si>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</si>
  <si>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</si>
  <si>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</si>
  <si>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</si>
  <si>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</si>
  <si>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</si>
  <si>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</si>
  <si>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</si>
  <si>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</si>
  <si>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</si>
  <si>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</si>
  <si>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</si>
  <si>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</si>
  <si>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</si>
  <si>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</si>
  <si>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Red</t>
  </si>
  <si>
    <t>Baseus Symbol Ring Bracket Glod</t>
  </si>
  <si>
    <t>Baseus Bear Finger Metal Ring Grip  Red</t>
  </si>
  <si>
    <t>Baseus Cross Peas Cable Clip Black</t>
  </si>
  <si>
    <t>Baseus Cafule Cable Durable Nylon Braided Wire USB/ micro US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</si>
  <si>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</si>
  <si>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</si>
  <si>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</si>
  <si>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</si>
  <si>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</si>
  <si>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</si>
  <si>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</si>
  <si>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</si>
  <si>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</si>
  <si>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</si>
  <si>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</si>
  <si>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</si>
  <si>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</si>
  <si>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</si>
  <si>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</si>
  <si>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</si>
  <si>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</si>
  <si>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</si>
  <si>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</si>
  <si>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</si>
  <si>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</si>
  <si>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</si>
  <si>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</si>
  <si>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</si>
  <si>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</si>
  <si>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</si>
  <si>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</si>
  <si>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</si>
  <si>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</si>
  <si>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</si>
  <si>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</si>
  <si>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</si>
  <si>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</si>
  <si>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</si>
  <si>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</si>
  <si>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</si>
  <si>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</si>
  <si>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</si>
  <si>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</si>
  <si>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</si>
  <si>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</si>
  <si>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</si>
  <si>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</si>
  <si>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</si>
  <si>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</si>
  <si>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</si>
  <si>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</si>
  <si>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</si>
  <si>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</si>
  <si>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</si>
  <si>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</si>
  <si>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</si>
  <si>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</si>
  <si>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</si>
  <si>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</si>
  <si>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</si>
  <si>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</si>
  <si>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</si>
  <si>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</si>
  <si>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</si>
  <si>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</si>
  <si>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</si>
  <si>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</si>
  <si>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</si>
  <si>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</si>
  <si>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</si>
  <si>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</si>
  <si>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</si>
  <si>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</si>
  <si>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</si>
  <si>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</si>
  <si>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</si>
  <si>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</si>
  <si>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</si>
  <si>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</si>
  <si>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</si>
  <si>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</si>
  <si>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</si>
  <si>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</si>
  <si>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</si>
  <si>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</si>
  <si>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</si>
  <si>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</si>
  <si>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</si>
  <si>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</si>
  <si>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</si>
  <si>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</si>
  <si>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</si>
  <si>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</si>
  <si>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</si>
  <si>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</si>
  <si>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</si>
  <si>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</si>
  <si>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</si>
  <si>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</si>
  <si>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</si>
  <si>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</si>
  <si>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</si>
  <si>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</si>
  <si>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</si>
  <si>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</si>
  <si>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</si>
  <si>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</si>
  <si>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</si>
  <si>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</si>
  <si>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</si>
  <si>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</si>
  <si>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</si>
  <si>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</si>
  <si>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</si>
  <si>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</si>
  <si>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</si>
  <si>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</si>
  <si>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</si>
  <si>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</si>
  <si>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</si>
  <si>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</si>
  <si>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</si>
  <si>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</si>
  <si>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</si>
  <si>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</si>
  <si>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</si>
  <si>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</si>
  <si>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</si>
  <si>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</si>
  <si>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</si>
  <si>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</si>
  <si>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</si>
  <si>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</si>
  <si>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</si>
  <si>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</si>
  <si>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</si>
  <si>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</si>
  <si>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</si>
  <si>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</si>
  <si>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</si>
  <si>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</si>
  <si>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</si>
  <si>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</si>
  <si>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</si>
  <si>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</si>
  <si>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</si>
  <si>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</si>
  <si>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</si>
  <si>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</si>
  <si>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</si>
  <si>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</si>
  <si>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</si>
  <si>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</si>
  <si>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</si>
  <si>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</si>
  <si>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</si>
  <si>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</si>
  <si>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</si>
  <si>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</si>
  <si>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</si>
  <si>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</si>
  <si>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</si>
  <si>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</si>
  <si>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</si>
  <si>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</si>
  <si>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</si>
  <si>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</si>
  <si>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</si>
  <si>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</si>
  <si>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</si>
  <si>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</si>
  <si>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</si>
  <si>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</si>
  <si>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</si>
  <si>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</si>
  <si>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</si>
  <si>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</si>
  <si>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</si>
  <si>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</si>
  <si>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</si>
  <si>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</si>
  <si>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</si>
  <si>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</si>
  <si>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</si>
  <si>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</si>
  <si>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</si>
  <si>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</si>
  <si>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</si>
  <si>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</si>
  <si>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</si>
  <si>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</si>
  <si>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</si>
  <si>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</si>
  <si>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</si>
  <si>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</si>
  <si>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</si>
  <si>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</si>
  <si>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</si>
  <si>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</si>
  <si>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</si>
  <si>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</si>
  <si>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</si>
  <si>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</si>
  <si>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</si>
  <si>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</si>
  <si>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</si>
  <si>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</si>
  <si>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</si>
  <si>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</si>
  <si>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</si>
  <si>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</si>
  <si>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</si>
  <si>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</si>
  <si>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</si>
  <si>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</si>
  <si>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</si>
  <si>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</si>
  <si>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</si>
  <si>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</si>
  <si>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</si>
  <si>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</si>
  <si>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</si>
  <si>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</si>
  <si>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</si>
  <si>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</si>
  <si>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</si>
  <si>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</si>
  <si>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</si>
  <si>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</si>
  <si>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</si>
  <si>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</si>
  <si>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</si>
  <si>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</si>
  <si>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</si>
  <si>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</si>
  <si>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</si>
  <si>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</si>
  <si>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</si>
  <si>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</si>
  <si>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</si>
  <si>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</si>
  <si>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</si>
  <si>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</si>
  <si>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</si>
  <si>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</si>
  <si>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</si>
  <si>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</si>
  <si>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</si>
  <si>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</si>
  <si>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</si>
  <si>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</si>
  <si>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</si>
  <si>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</si>
  <si>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</si>
  <si>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</si>
  <si>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</si>
  <si>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</si>
  <si>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</si>
  <si>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</si>
  <si>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</si>
  <si>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</si>
  <si>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</si>
  <si>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</si>
  <si>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</si>
  <si>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</si>
  <si>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</si>
  <si>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</si>
  <si>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</si>
  <si>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</si>
  <si>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</si>
  <si>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</si>
  <si>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</si>
  <si>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</si>
  <si>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</si>
  <si>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</si>
  <si>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</si>
  <si>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</si>
  <si>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</si>
  <si>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</si>
  <si>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</si>
  <si>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</si>
  <si>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</si>
  <si>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</si>
  <si>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</si>
  <si>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</si>
  <si>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</si>
  <si>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</si>
  <si>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</si>
  <si>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</si>
  <si>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</si>
  <si>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</si>
  <si>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</si>
  <si>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</si>
  <si>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</si>
  <si>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</si>
  <si>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</si>
  <si>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</si>
  <si>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</si>
  <si>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</si>
  <si>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</si>
  <si>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</si>
  <si>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</si>
  <si>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</si>
  <si>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</si>
  <si>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</si>
  <si>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</si>
  <si>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</si>
  <si>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</si>
  <si>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</si>
  <si>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</si>
  <si>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</si>
  <si>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</si>
  <si>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</si>
  <si>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</si>
  <si>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</si>
  <si>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</si>
  <si>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</si>
  <si>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</si>
  <si>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</si>
  <si>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</si>
  <si>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</si>
  <si>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</si>
  <si>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</si>
  <si>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</si>
  <si>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</si>
  <si>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</si>
  <si>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</si>
  <si>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</si>
  <si>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</si>
  <si>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</si>
  <si>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</si>
  <si>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</si>
  <si>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</si>
  <si>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</si>
  <si>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</si>
  <si>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</si>
  <si>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</si>
  <si>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</si>
  <si>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</si>
  <si>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</si>
  <si>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</si>
  <si>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</si>
  <si>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</si>
  <si>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</si>
  <si>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</si>
  <si>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</si>
  <si>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</si>
  <si>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</si>
  <si>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</si>
  <si>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</si>
  <si>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</si>
  <si>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</si>
  <si>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</si>
  <si>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</si>
  <si>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</si>
  <si>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</si>
  <si>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</si>
  <si>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</si>
  <si>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</si>
  <si>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</si>
  <si>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</si>
  <si>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</si>
  <si>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</si>
  <si>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</si>
  <si>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</si>
  <si>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</si>
  <si>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</si>
  <si>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</si>
  <si>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</si>
  <si>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</si>
  <si>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</si>
  <si>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</si>
  <si>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</si>
  <si>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</si>
  <si>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</si>
  <si>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</si>
  <si>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</si>
  <si>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</si>
  <si>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</si>
  <si>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</si>
  <si>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</si>
  <si>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</si>
  <si>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</si>
  <si>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</si>
  <si>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</si>
  <si>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</si>
  <si>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</si>
  <si>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</si>
  <si>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</si>
  <si>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</si>
  <si>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</si>
  <si>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</si>
  <si>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</si>
  <si>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</si>
  <si>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</si>
  <si>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</si>
  <si>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</si>
  <si>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</si>
  <si>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</si>
  <si>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</si>
  <si>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</si>
  <si>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</si>
  <si>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</si>
  <si>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</si>
  <si>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</si>
  <si>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</si>
  <si>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</si>
  <si>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</si>
  <si>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</si>
  <si>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</si>
  <si>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</si>
  <si>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</si>
  <si>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</si>
  <si>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</si>
  <si>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</si>
  <si>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</si>
  <si>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</si>
  <si>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</si>
  <si>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</si>
  <si>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</si>
  <si>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</si>
  <si>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</si>
  <si>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</si>
  <si>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</si>
  <si>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</si>
  <si>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</si>
  <si>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</si>
  <si>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</si>
  <si>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</si>
  <si>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</si>
  <si>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</si>
  <si>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</si>
  <si>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</si>
  <si>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</si>
  <si>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</si>
  <si>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</si>
  <si>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</si>
  <si>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</si>
  <si>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</si>
  <si>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</si>
  <si>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</si>
  <si>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</si>
  <si>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</si>
  <si>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</si>
  <si>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</si>
  <si>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</si>
  <si>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</si>
  <si>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</si>
  <si>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</si>
  <si>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</si>
  <si>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</si>
  <si>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</si>
  <si>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</si>
  <si>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</si>
  <si>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</si>
  <si>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</si>
  <si>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</si>
  <si>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</si>
  <si>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</si>
  <si>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</si>
  <si>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</si>
  <si>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</si>
  <si>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</si>
  <si>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</si>
  <si>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</si>
  <si>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</si>
  <si>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</si>
  <si>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</si>
  <si>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</si>
  <si>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</si>
  <si>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</si>
  <si>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>SKU</t>
  </si>
  <si>
    <t>HMV</t>
  </si>
  <si>
    <t>Vir</t>
  </si>
  <si>
    <t>Cataloug Num</t>
  </si>
  <si>
    <t>Title</t>
  </si>
  <si>
    <t>Arq COST</t>
  </si>
  <si>
    <t>Arq Price</t>
  </si>
  <si>
    <t>RRP</t>
  </si>
  <si>
    <t>Latest SOH</t>
  </si>
  <si>
    <t>January</t>
  </si>
  <si>
    <t>February</t>
  </si>
  <si>
    <t>Sku</t>
  </si>
  <si>
    <t>Catalogue N›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</si>
  <si>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</si>
  <si>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</si>
  <si>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Feb</t>
  </si>
  <si>
    <t>SOH</t>
  </si>
  <si>
    <t xml:space="preserve"> </t>
  </si>
  <si>
    <t xml:space="preserve">   </t>
  </si>
  <si>
    <t>VMS UAE</t>
  </si>
  <si>
    <t>Jan</t>
  </si>
  <si>
    <t>VMS-Q</t>
  </si>
  <si>
    <t>VMS-U</t>
  </si>
  <si>
    <t>Price</t>
  </si>
  <si>
    <t>Vir (QAR)</t>
  </si>
  <si>
    <t>VMS QAT</t>
  </si>
  <si>
    <t>Last Update:</t>
  </si>
  <si>
    <t>On Shop</t>
  </si>
  <si>
    <t>TOTAL</t>
  </si>
  <si>
    <t>Start From:</t>
  </si>
  <si>
    <t>Total Day:</t>
  </si>
  <si>
    <t>Catalogue N°</t>
  </si>
  <si>
    <t>Arqoob Cost</t>
  </si>
  <si>
    <t>QTY SOLD</t>
  </si>
  <si>
    <t>Month</t>
  </si>
  <si>
    <t>Weeks</t>
  </si>
  <si>
    <t xml:space="preserve">QTY SOLD </t>
  </si>
  <si>
    <t>Avg. per day</t>
  </si>
  <si>
    <t>Avg. per Month</t>
  </si>
  <si>
    <t>Arqoob SOH</t>
  </si>
  <si>
    <t>Closing Stock</t>
  </si>
  <si>
    <t>Days Stock in Hand</t>
  </si>
  <si>
    <t>Product Lead Time (Days)</t>
  </si>
  <si>
    <t>Deviation from Minimum Stock Level</t>
  </si>
  <si>
    <t>Current Stock Cover upto (Date)</t>
  </si>
  <si>
    <t>Arrival Date</t>
  </si>
  <si>
    <t>Arrival Date (ETA)</t>
  </si>
  <si>
    <t>required
(Qty)</t>
  </si>
  <si>
    <t>Balance
Stock</t>
  </si>
  <si>
    <t>Minimum order QTY</t>
  </si>
  <si>
    <t>PO QTY</t>
  </si>
  <si>
    <t>New PO Value</t>
  </si>
  <si>
    <t xml:space="preserve">Stock Days inc On Order </t>
  </si>
  <si>
    <t>Stock cover upto (Date) Inc On Order</t>
  </si>
  <si>
    <t>GRAND TOTAL:</t>
  </si>
  <si>
    <t>Retailer SOH</t>
  </si>
  <si>
    <t>QTY Sold for VMS UAE, QAT, Virtuocity and HMV</t>
  </si>
  <si>
    <t>Final</t>
  </si>
  <si>
    <t>282.00</t>
  </si>
  <si>
    <t>93.00</t>
  </si>
  <si>
    <t>174.00</t>
  </si>
  <si>
    <t>139.00</t>
  </si>
  <si>
    <t>131.00</t>
  </si>
  <si>
    <t>523.00</t>
  </si>
  <si>
    <t>4.00</t>
  </si>
  <si>
    <t>8.00</t>
  </si>
  <si>
    <t>5.00</t>
  </si>
  <si>
    <t>134.00</t>
  </si>
  <si>
    <t>1.00</t>
  </si>
  <si>
    <t>2.00</t>
  </si>
  <si>
    <t>81.00</t>
  </si>
  <si>
    <t>3.00</t>
  </si>
  <si>
    <t>49.00</t>
  </si>
  <si>
    <t>27.00</t>
  </si>
  <si>
    <t>38.00</t>
  </si>
  <si>
    <t>7.00</t>
  </si>
  <si>
    <t>33.00</t>
  </si>
  <si>
    <t>25.00</t>
  </si>
  <si>
    <t>46.00</t>
  </si>
  <si>
    <t>6.00</t>
  </si>
  <si>
    <t>11.00</t>
  </si>
  <si>
    <t>100.00</t>
  </si>
  <si>
    <t>61.00</t>
  </si>
  <si>
    <t>10.00</t>
  </si>
  <si>
    <t>56.00</t>
  </si>
  <si>
    <t>63.00</t>
  </si>
  <si>
    <t>35.00</t>
  </si>
  <si>
    <t>39.00</t>
  </si>
  <si>
    <t>52.00</t>
  </si>
  <si>
    <t>272.00</t>
  </si>
  <si>
    <t>36.00</t>
  </si>
  <si>
    <t>90.00</t>
  </si>
  <si>
    <t>97.00</t>
  </si>
  <si>
    <t>9.00</t>
  </si>
  <si>
    <t>13.00</t>
  </si>
  <si>
    <t>30.00</t>
  </si>
  <si>
    <t>15.00</t>
  </si>
  <si>
    <t>19.00</t>
  </si>
  <si>
    <t>40.00</t>
  </si>
  <si>
    <t>34.00</t>
  </si>
  <si>
    <t>20.00</t>
  </si>
  <si>
    <t>47.00</t>
  </si>
  <si>
    <t>60.00</t>
  </si>
  <si>
    <t>119.00</t>
  </si>
  <si>
    <t>32.00</t>
  </si>
  <si>
    <t>777.00</t>
  </si>
  <si>
    <t>264.00</t>
  </si>
  <si>
    <t>18.00</t>
  </si>
  <si>
    <t>31.00</t>
  </si>
  <si>
    <t>51.00</t>
  </si>
  <si>
    <t>91.00</t>
  </si>
  <si>
    <t>23.00</t>
  </si>
  <si>
    <t>26.00</t>
  </si>
  <si>
    <t>88.00</t>
  </si>
  <si>
    <t>44.00</t>
  </si>
  <si>
    <t>70.00</t>
  </si>
  <si>
    <t>65.00</t>
  </si>
  <si>
    <t>106.00</t>
  </si>
  <si>
    <t>37.00</t>
  </si>
  <si>
    <t>73.00</t>
  </si>
  <si>
    <t>86.00</t>
  </si>
  <si>
    <t>14.00</t>
  </si>
  <si>
    <t>177.00</t>
  </si>
  <si>
    <t>404.00</t>
  </si>
  <si>
    <t>171.00</t>
  </si>
  <si>
    <t>66.00</t>
  </si>
  <si>
    <t>55.00</t>
  </si>
  <si>
    <t>64.00</t>
  </si>
  <si>
    <t>22.00</t>
  </si>
  <si>
    <t>54.00</t>
  </si>
  <si>
    <t>77.00</t>
  </si>
  <si>
    <t>24.00</t>
  </si>
  <si>
    <t>17.00</t>
  </si>
  <si>
    <t>48.00</t>
  </si>
  <si>
    <t>58.00</t>
  </si>
  <si>
    <t>89.00</t>
  </si>
  <si>
    <t>140.00</t>
  </si>
  <si>
    <t>21.00</t>
  </si>
  <si>
    <t>41.00</t>
  </si>
  <si>
    <t>330.00</t>
  </si>
  <si>
    <t>143.00</t>
  </si>
  <si>
    <t>95.00</t>
  </si>
  <si>
    <t>59.00</t>
  </si>
  <si>
    <t>28.00</t>
  </si>
  <si>
    <t>181.00</t>
  </si>
  <si>
    <t>167.00</t>
  </si>
  <si>
    <t>45.00</t>
  </si>
  <si>
    <t>12.00</t>
  </si>
  <si>
    <t>53.00</t>
  </si>
  <si>
    <t>16.00</t>
  </si>
  <si>
    <t>115.00</t>
  </si>
  <si>
    <t>ARQOOB SOH</t>
  </si>
  <si>
    <t>83.00</t>
  </si>
  <si>
    <t>3,662.00</t>
  </si>
  <si>
    <t>2,680.00</t>
  </si>
  <si>
    <t>87.00</t>
  </si>
  <si>
    <t>101.00</t>
  </si>
  <si>
    <t>141.00</t>
  </si>
  <si>
    <t>1,684.00</t>
  </si>
  <si>
    <t>1,645.00</t>
  </si>
  <si>
    <t>2,623.00</t>
  </si>
  <si>
    <t>MSL (2 Mont Covering)</t>
  </si>
  <si>
    <t>Mar</t>
  </si>
  <si>
    <t>Apr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</si>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</sst>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QAR]\ * #,##0.00_);_([$QAR]\ * \(#,##0.00\);_([$QAR]\ * &quot;-&quot;??_);_(@_)"/>
    <numFmt numFmtId="165" formatCode="[$-409]dd\-mmm\-yy;@"/>
    <numFmt numFmtId="166" formatCode="[$-409]mmmm\-yy;@"/>
    <numFmt numFmtId="167" formatCode="[$-409]d\-mmm\-yy;@"/>
    <numFmt numFmtId="168" formatCode="#,##0.00;[Red]#,##0.00"/>
    <numFmt numFmtId="169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48"/>
      <color theme="0"/>
      <name val="Arial"/>
      <family val="2"/>
    </font>
    <font>
      <b/>
      <i/>
      <sz val="9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b/>
      <i/>
      <sz val="11"/>
      <color rgb="FFFF0000"/>
      <name val="Arial"/>
      <family val="2"/>
    </font>
    <font>
      <b/>
      <sz val="12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/>
  </cellStyleXfs>
  <cellXfs count="266">
    <xf numFmtId="0" fontId="0" fillId="0" borderId="0" xfId="0"/>
    <xf numFmtId="0" fontId="0" fillId="0" borderId="6" xfId="0" applyBorder="1" applyAlignment="1">
      <alignment horizontal="left" vertical="center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/>
    </xf>
    <xf numFmtId="165" fontId="4" fillId="3" borderId="19" xfId="2" applyNumberFormat="1" applyFont="1" applyFill="1" applyBorder="1" applyAlignment="1">
      <alignment horizontal="center" vertical="center" wrapText="1"/>
    </xf>
    <xf numFmtId="0" fontId="3" fillId="0" borderId="20" xfId="2" applyNumberFormat="1" applyFont="1" applyBorder="1" applyAlignment="1">
      <alignment horizontal="center" vertical="center"/>
    </xf>
    <xf numFmtId="165" fontId="5" fillId="7" borderId="19" xfId="2" applyNumberFormat="1" applyFont="1" applyFill="1" applyBorder="1" applyAlignment="1">
      <alignment horizontal="center" vertical="center" wrapText="1"/>
    </xf>
    <xf numFmtId="165" fontId="5" fillId="7" borderId="9" xfId="2" applyNumberFormat="1" applyFont="1" applyFill="1" applyBorder="1" applyAlignment="1">
      <alignment horizontal="center" vertical="center" wrapText="1"/>
    </xf>
    <xf numFmtId="2" fontId="5" fillId="7" borderId="19" xfId="2" applyNumberFormat="1" applyFont="1" applyFill="1" applyBorder="1" applyAlignment="1">
      <alignment horizontal="center" vertical="center" wrapText="1"/>
    </xf>
    <xf numFmtId="165" fontId="5" fillId="7" borderId="10" xfId="2" applyNumberFormat="1" applyFont="1" applyFill="1" applyBorder="1" applyAlignment="1">
      <alignment horizontal="center" vertical="center" wrapText="1"/>
    </xf>
    <xf numFmtId="0" fontId="3" fillId="0" borderId="13" xfId="2" applyNumberFormat="1" applyFont="1" applyBorder="1" applyAlignment="1">
      <alignment horizontal="center" vertical="center"/>
    </xf>
    <xf numFmtId="0" fontId="3" fillId="0" borderId="13" xfId="2" applyNumberFormat="1" applyFont="1" applyBorder="1" applyAlignment="1">
      <alignment vertical="center"/>
    </xf>
    <xf numFmtId="0" fontId="3" fillId="0" borderId="14" xfId="2" applyNumberFormat="1" applyFont="1" applyBorder="1" applyAlignment="1">
      <alignment vertical="center"/>
    </xf>
    <xf numFmtId="2" fontId="3" fillId="0" borderId="0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vertical="center"/>
    </xf>
    <xf numFmtId="0" fontId="3" fillId="0" borderId="16" xfId="2" applyNumberFormat="1" applyFont="1" applyBorder="1" applyAlignment="1">
      <alignment vertical="center"/>
    </xf>
    <xf numFmtId="0" fontId="3" fillId="0" borderId="17" xfId="2" applyNumberFormat="1" applyFont="1" applyBorder="1" applyAlignment="1">
      <alignment horizontal="center" vertical="center"/>
    </xf>
    <xf numFmtId="0" fontId="3" fillId="0" borderId="17" xfId="2" applyNumberFormat="1" applyFont="1" applyBorder="1" applyAlignment="1">
      <alignment vertical="center"/>
    </xf>
    <xf numFmtId="0" fontId="3" fillId="0" borderId="18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center" vertical="center"/>
    </xf>
    <xf numFmtId="165" fontId="9" fillId="6" borderId="22" xfId="2" quotePrefix="1" applyNumberFormat="1" applyFont="1" applyFill="1" applyBorder="1" applyAlignment="1">
      <alignment horizontal="center" vertical="center" wrapText="1"/>
    </xf>
    <xf numFmtId="165" fontId="9" fillId="4" borderId="22" xfId="2" quotePrefix="1" applyNumberFormat="1" applyFont="1" applyFill="1" applyBorder="1" applyAlignment="1">
      <alignment horizontal="center" vertical="center" wrapText="1"/>
    </xf>
    <xf numFmtId="0" fontId="6" fillId="0" borderId="23" xfId="2" applyNumberFormat="1" applyFont="1" applyBorder="1" applyAlignment="1">
      <alignment horizontal="center" vertical="center" wrapText="1"/>
    </xf>
    <xf numFmtId="0" fontId="6" fillId="0" borderId="24" xfId="2" applyNumberFormat="1" applyFont="1" applyBorder="1" applyAlignment="1">
      <alignment horizontal="center" vertical="center" wrapText="1"/>
    </xf>
    <xf numFmtId="0" fontId="6" fillId="0" borderId="25" xfId="2" applyNumberFormat="1" applyFont="1" applyBorder="1" applyAlignment="1">
      <alignment horizontal="center" vertical="center" wrapText="1"/>
    </xf>
    <xf numFmtId="0" fontId="6" fillId="0" borderId="26" xfId="2" applyNumberFormat="1" applyFont="1" applyBorder="1" applyAlignment="1">
      <alignment horizontal="center" vertical="center" wrapText="1"/>
    </xf>
    <xf numFmtId="1" fontId="3" fillId="0" borderId="13" xfId="2" applyNumberFormat="1" applyFont="1" applyBorder="1" applyAlignment="1">
      <alignment horizontal="center" vertical="center"/>
    </xf>
    <xf numFmtId="1" fontId="3" fillId="0" borderId="15" xfId="2" applyNumberFormat="1" applyFont="1" applyBorder="1" applyAlignment="1">
      <alignment horizontal="center" vertical="center"/>
    </xf>
    <xf numFmtId="1" fontId="3" fillId="0" borderId="17" xfId="2" applyNumberFormat="1" applyFont="1" applyBorder="1" applyAlignment="1">
      <alignment horizontal="center" vertical="center"/>
    </xf>
    <xf numFmtId="1" fontId="4" fillId="0" borderId="6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165" fontId="4" fillId="3" borderId="6" xfId="2" applyNumberFormat="1" applyFont="1" applyFill="1" applyBorder="1" applyAlignment="1">
      <alignment horizontal="center" vertical="center" wrapText="1"/>
    </xf>
    <xf numFmtId="165" fontId="5" fillId="6" borderId="6" xfId="2" quotePrefix="1" applyNumberFormat="1" applyFont="1" applyFill="1" applyBorder="1" applyAlignment="1">
      <alignment horizontal="center" vertical="center" wrapText="1"/>
    </xf>
    <xf numFmtId="0" fontId="5" fillId="6" borderId="6" xfId="2" quotePrefix="1" applyNumberFormat="1" applyFont="1" applyFill="1" applyBorder="1" applyAlignment="1">
      <alignment horizontal="center" vertical="center" wrapText="1"/>
    </xf>
    <xf numFmtId="0" fontId="5" fillId="4" borderId="6" xfId="2" quotePrefix="1" applyNumberFormat="1" applyFont="1" applyFill="1" applyBorder="1" applyAlignment="1">
      <alignment horizontal="center" vertical="center" wrapText="1"/>
    </xf>
    <xf numFmtId="1" fontId="3" fillId="0" borderId="6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left" vertical="center"/>
    </xf>
    <xf numFmtId="0" fontId="3" fillId="0" borderId="6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 wrapText="1"/>
    </xf>
    <xf numFmtId="0" fontId="7" fillId="0" borderId="6" xfId="2" applyNumberFormat="1" applyFont="1" applyBorder="1" applyAlignment="1">
      <alignment horizontal="center" vertical="center"/>
    </xf>
    <xf numFmtId="0" fontId="8" fillId="0" borderId="6" xfId="2" applyNumberFormat="1" applyFont="1" applyBorder="1" applyAlignment="1">
      <alignment horizontal="center" vertical="center" wrapText="1"/>
    </xf>
    <xf numFmtId="1" fontId="10" fillId="0" borderId="6" xfId="2" applyNumberFormat="1" applyFont="1" applyBorder="1" applyAlignment="1">
      <alignment horizontal="center" vertical="center"/>
    </xf>
    <xf numFmtId="0" fontId="10" fillId="0" borderId="6" xfId="2" applyNumberFormat="1" applyFont="1" applyBorder="1" applyAlignment="1">
      <alignment horizontal="left" vertical="center"/>
    </xf>
    <xf numFmtId="0" fontId="10" fillId="0" borderId="6" xfId="2" applyNumberFormat="1" applyFont="1" applyBorder="1" applyAlignment="1">
      <alignment horizontal="center" vertical="center"/>
    </xf>
    <xf numFmtId="0" fontId="11" fillId="0" borderId="6" xfId="2" applyNumberFormat="1" applyFont="1" applyBorder="1" applyAlignment="1">
      <alignment horizontal="center" vertical="center" wrapText="1"/>
    </xf>
    <xf numFmtId="0" fontId="11" fillId="0" borderId="6" xfId="2" applyNumberFormat="1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2" xfId="0" applyNumberFormat="1" applyFont="1" applyBorder="1" applyAlignment="1">
      <alignment horizontal="center" vertical="center"/>
    </xf>
    <xf numFmtId="0" fontId="2" fillId="5" borderId="12" xfId="1" applyNumberFormat="1" applyFont="1" applyFill="1" applyBorder="1" applyAlignment="1">
      <alignment horizontal="center" vertical="center"/>
    </xf>
    <xf numFmtId="0" fontId="0" fillId="0" borderId="12" xfId="0" applyNumberFormat="1" applyBorder="1"/>
    <xf numFmtId="0" fontId="0" fillId="0" borderId="12" xfId="1" applyNumberFormat="1" applyFont="1" applyBorder="1" applyAlignment="1">
      <alignment horizontal="center"/>
    </xf>
    <xf numFmtId="0" fontId="0" fillId="0" borderId="0" xfId="0" applyNumberFormat="1"/>
    <xf numFmtId="43" fontId="2" fillId="5" borderId="12" xfId="1" applyFont="1" applyFill="1" applyBorder="1" applyAlignment="1">
      <alignment horizontal="center" vertical="center"/>
    </xf>
    <xf numFmtId="2" fontId="0" fillId="0" borderId="12" xfId="0" applyNumberFormat="1" applyBorder="1"/>
    <xf numFmtId="2" fontId="0" fillId="0" borderId="21" xfId="0" applyNumberFormat="1" applyBorder="1" applyAlignment="1">
      <alignment horizontal="center"/>
    </xf>
    <xf numFmtId="2" fontId="0" fillId="0" borderId="21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1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7" xfId="1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0" fontId="2" fillId="5" borderId="5" xfId="1" applyNumberFormat="1" applyFont="1" applyFill="1" applyBorder="1" applyAlignment="1">
      <alignment horizontal="center" vertical="center"/>
    </xf>
    <xf numFmtId="0" fontId="2" fillId="5" borderId="6" xfId="1" applyNumberFormat="1" applyFont="1" applyFill="1" applyBorder="1" applyAlignment="1">
      <alignment horizontal="center" vertical="center"/>
    </xf>
    <xf numFmtId="0" fontId="2" fillId="5" borderId="21" xfId="1" applyNumberFormat="1" applyFont="1" applyFill="1" applyBorder="1" applyAlignment="1">
      <alignment horizontal="center" vertical="center"/>
    </xf>
    <xf numFmtId="0" fontId="2" fillId="5" borderId="12" xfId="1" quotePrefix="1" applyNumberFormat="1" applyFont="1" applyFill="1" applyBorder="1" applyAlignment="1">
      <alignment horizontal="center" vertical="center"/>
    </xf>
    <xf numFmtId="0" fontId="2" fillId="5" borderId="7" xfId="1" quotePrefix="1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21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1" xfId="0" applyNumberFormat="1" applyBorder="1" applyAlignment="1">
      <alignment horizontal="center"/>
    </xf>
    <xf numFmtId="1" fontId="5" fillId="7" borderId="19" xfId="2" applyNumberFormat="1" applyFont="1" applyFill="1" applyBorder="1" applyAlignment="1">
      <alignment horizontal="center" vertical="center" wrapText="1"/>
    </xf>
    <xf numFmtId="0" fontId="2" fillId="5" borderId="12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5" xfId="0" applyNumberFormat="1" applyFont="1" applyBorder="1" applyAlignment="1">
      <alignment horizontal="center" vertical="center" textRotation="90"/>
    </xf>
    <xf numFmtId="0" fontId="12" fillId="0" borderId="6" xfId="0" applyNumberFormat="1" applyFont="1" applyBorder="1" applyAlignment="1">
      <alignment horizontal="center" vertical="center" textRotation="90"/>
    </xf>
    <xf numFmtId="0" fontId="12" fillId="0" borderId="12" xfId="0" applyNumberFormat="1" applyFont="1" applyBorder="1" applyAlignment="1">
      <alignment horizontal="center" vertical="center" textRotation="90"/>
    </xf>
    <xf numFmtId="164" fontId="12" fillId="2" borderId="21" xfId="1" applyNumberFormat="1" applyFont="1" applyFill="1" applyBorder="1" applyAlignment="1">
      <alignment horizontal="center" vertical="center" textRotation="90"/>
    </xf>
    <xf numFmtId="164" fontId="12" fillId="2" borderId="6" xfId="1" applyNumberFormat="1" applyFont="1" applyFill="1" applyBorder="1" applyAlignment="1">
      <alignment horizontal="center" vertical="center" textRotation="90"/>
    </xf>
    <xf numFmtId="0" fontId="12" fillId="2" borderId="12" xfId="1" applyNumberFormat="1" applyFont="1" applyFill="1" applyBorder="1" applyAlignment="1">
      <alignment horizontal="center" vertical="center" textRotation="90"/>
    </xf>
    <xf numFmtId="164" fontId="12" fillId="2" borderId="5" xfId="1" applyNumberFormat="1" applyFont="1" applyFill="1" applyBorder="1" applyAlignment="1">
      <alignment horizontal="center" vertical="center" textRotation="90"/>
    </xf>
    <xf numFmtId="0" fontId="12" fillId="2" borderId="7" xfId="1" applyNumberFormat="1" applyFont="1" applyFill="1" applyBorder="1" applyAlignment="1">
      <alignment horizontal="center" vertical="center" textRotation="90"/>
    </xf>
    <xf numFmtId="0" fontId="12" fillId="2" borderId="5" xfId="1" applyNumberFormat="1" applyFont="1" applyFill="1" applyBorder="1" applyAlignment="1">
      <alignment horizontal="center" vertical="center" textRotation="90"/>
    </xf>
    <xf numFmtId="0" fontId="12" fillId="2" borderId="6" xfId="1" applyNumberFormat="1" applyFont="1" applyFill="1" applyBorder="1" applyAlignment="1">
      <alignment horizontal="center" vertical="center" textRotation="90"/>
    </xf>
    <xf numFmtId="0" fontId="12" fillId="2" borderId="21" xfId="1" applyNumberFormat="1" applyFont="1" applyFill="1" applyBorder="1" applyAlignment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 textRotation="90"/>
    </xf>
    <xf numFmtId="0" fontId="12" fillId="2" borderId="2" xfId="1" applyNumberFormat="1" applyFont="1" applyFill="1" applyBorder="1" applyAlignment="1">
      <alignment horizontal="center" vertical="center" textRotation="90"/>
    </xf>
    <xf numFmtId="0" fontId="12" fillId="2" borderId="32" xfId="1" applyNumberFormat="1" applyFont="1" applyFill="1" applyBorder="1" applyAlignment="1">
      <alignment horizontal="center" vertical="center" textRotation="90"/>
    </xf>
    <xf numFmtId="0" fontId="12" fillId="0" borderId="21" xfId="0" applyNumberFormat="1" applyFont="1" applyBorder="1" applyAlignment="1">
      <alignment horizontal="center" vertical="center" textRotation="90"/>
    </xf>
    <xf numFmtId="0" fontId="12" fillId="6" borderId="7" xfId="1" quotePrefix="1" applyNumberFormat="1" applyFont="1" applyFill="1" applyBorder="1" applyAlignment="1">
      <alignment horizontal="center" vertical="center" textRotation="90"/>
    </xf>
    <xf numFmtId="0" fontId="12" fillId="6" borderId="12" xfId="1" quotePrefix="1" applyNumberFormat="1" applyFont="1" applyFill="1" applyBorder="1" applyAlignment="1">
      <alignment horizontal="center" vertical="center" textRotation="90"/>
    </xf>
    <xf numFmtId="0" fontId="12" fillId="6" borderId="12" xfId="1" applyNumberFormat="1" applyFont="1" applyFill="1" applyBorder="1" applyAlignment="1">
      <alignment horizontal="center" vertical="center" textRotation="90"/>
    </xf>
    <xf numFmtId="0" fontId="12" fillId="6" borderId="32" xfId="1" quotePrefix="1" applyNumberFormat="1" applyFont="1" applyFill="1" applyBorder="1" applyAlignment="1">
      <alignment horizontal="center" vertical="center" textRotation="90"/>
    </xf>
    <xf numFmtId="0" fontId="0" fillId="6" borderId="7" xfId="0" applyNumberForma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 vertical="center"/>
    </xf>
    <xf numFmtId="0" fontId="12" fillId="6" borderId="19" xfId="1" quotePrefix="1" applyNumberFormat="1" applyFont="1" applyFill="1" applyBorder="1" applyAlignment="1">
      <alignment horizontal="center" vertical="center" textRotation="90"/>
    </xf>
    <xf numFmtId="0" fontId="0" fillId="6" borderId="7" xfId="1" applyNumberFormat="1" applyFont="1" applyFill="1" applyBorder="1" applyAlignment="1">
      <alignment horizontal="center"/>
    </xf>
    <xf numFmtId="0" fontId="0" fillId="6" borderId="12" xfId="0" applyNumberFormat="1" applyFill="1" applyBorder="1" applyAlignment="1">
      <alignment horizontal="center"/>
    </xf>
    <xf numFmtId="0" fontId="0" fillId="6" borderId="12" xfId="1" applyNumberFormat="1" applyFont="1" applyFill="1" applyBorder="1" applyAlignment="1">
      <alignment horizontal="center"/>
    </xf>
    <xf numFmtId="0" fontId="2" fillId="6" borderId="12" xfId="1" applyNumberFormat="1" applyFont="1" applyFill="1" applyBorder="1" applyAlignment="1">
      <alignment horizontal="center"/>
    </xf>
    <xf numFmtId="0" fontId="2" fillId="6" borderId="7" xfId="1" applyNumberFormat="1" applyFont="1" applyFill="1" applyBorder="1" applyAlignment="1">
      <alignment horizontal="center"/>
    </xf>
    <xf numFmtId="0" fontId="17" fillId="5" borderId="0" xfId="0" applyFont="1" applyFill="1" applyAlignment="1">
      <alignment vertical="center"/>
    </xf>
    <xf numFmtId="166" fontId="18" fillId="5" borderId="0" xfId="0" applyNumberFormat="1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7" fontId="4" fillId="16" borderId="6" xfId="0" applyNumberFormat="1" applyFont="1" applyFill="1" applyBorder="1" applyAlignment="1">
      <alignment horizontal="center" vertical="center" wrapText="1"/>
    </xf>
    <xf numFmtId="167" fontId="4" fillId="16" borderId="12" xfId="0" applyNumberFormat="1" applyFont="1" applyFill="1" applyBorder="1" applyAlignment="1">
      <alignment horizontal="center" vertical="center" wrapText="1"/>
    </xf>
    <xf numFmtId="166" fontId="18" fillId="5" borderId="47" xfId="0" applyNumberFormat="1" applyFont="1" applyFill="1" applyBorder="1" applyAlignment="1">
      <alignment horizontal="center" vertical="center" wrapText="1"/>
    </xf>
    <xf numFmtId="0" fontId="4" fillId="16" borderId="49" xfId="0" applyNumberFormat="1" applyFont="1" applyFill="1" applyBorder="1" applyAlignment="1">
      <alignment horizontal="center" vertical="center" wrapText="1"/>
    </xf>
    <xf numFmtId="0" fontId="4" fillId="16" borderId="50" xfId="0" applyNumberFormat="1" applyFont="1" applyFill="1" applyBorder="1" applyAlignment="1">
      <alignment horizontal="center" vertical="center" wrapText="1"/>
    </xf>
    <xf numFmtId="0" fontId="20" fillId="3" borderId="50" xfId="0" applyNumberFormat="1" applyFont="1" applyFill="1" applyBorder="1" applyAlignment="1">
      <alignment horizontal="center" vertical="center" wrapText="1"/>
    </xf>
    <xf numFmtId="0" fontId="20" fillId="3" borderId="50" xfId="1" applyNumberFormat="1" applyFont="1" applyFill="1" applyBorder="1" applyAlignment="1">
      <alignment horizontal="center" vertical="center" wrapText="1"/>
    </xf>
    <xf numFmtId="0" fontId="4" fillId="17" borderId="51" xfId="0" applyNumberFormat="1" applyFont="1" applyFill="1" applyBorder="1" applyAlignment="1">
      <alignment horizontal="center" vertical="center" wrapText="1"/>
    </xf>
    <xf numFmtId="0" fontId="4" fillId="16" borderId="52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/>
    </xf>
    <xf numFmtId="168" fontId="22" fillId="7" borderId="3" xfId="0" applyNumberFormat="1" applyFont="1" applyFill="1" applyBorder="1"/>
    <xf numFmtId="169" fontId="0" fillId="0" borderId="6" xfId="0" applyNumberFormat="1" applyBorder="1" applyAlignment="1">
      <alignment horizontal="center"/>
    </xf>
    <xf numFmtId="0" fontId="21" fillId="5" borderId="0" xfId="0" applyFont="1" applyFill="1"/>
    <xf numFmtId="0" fontId="16" fillId="5" borderId="6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14" fontId="0" fillId="0" borderId="3" xfId="1" applyNumberFormat="1" applyFont="1" applyBorder="1" applyAlignment="1">
      <alignment horizontal="center" vertical="center"/>
    </xf>
    <xf numFmtId="14" fontId="21" fillId="0" borderId="3" xfId="1" applyNumberFormat="1" applyFont="1" applyBorder="1" applyAlignment="1">
      <alignment horizontal="center"/>
    </xf>
    <xf numFmtId="2" fontId="21" fillId="0" borderId="3" xfId="1" applyNumberFormat="1" applyFont="1" applyBorder="1" applyAlignment="1">
      <alignment horizont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21" fillId="0" borderId="6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 vertical="center"/>
    </xf>
    <xf numFmtId="14" fontId="21" fillId="0" borderId="6" xfId="1" applyNumberFormat="1" applyFont="1" applyBorder="1" applyAlignment="1">
      <alignment horizontal="center"/>
    </xf>
    <xf numFmtId="2" fontId="21" fillId="0" borderId="6" xfId="1" applyNumberFormat="1" applyFont="1" applyBorder="1" applyAlignment="1">
      <alignment horizontal="center"/>
    </xf>
    <xf numFmtId="0" fontId="17" fillId="0" borderId="6" xfId="0" applyNumberFormat="1" applyFont="1" applyFill="1" applyBorder="1" applyAlignment="1">
      <alignment horizontal="center" vertical="center" wrapText="1"/>
    </xf>
    <xf numFmtId="168" fontId="22" fillId="7" borderId="6" xfId="0" applyNumberFormat="1" applyFont="1" applyFill="1" applyBorder="1"/>
    <xf numFmtId="0" fontId="21" fillId="0" borderId="6" xfId="0" applyFont="1" applyFill="1" applyBorder="1" applyAlignment="1">
      <alignment horizontal="center"/>
    </xf>
    <xf numFmtId="168" fontId="22" fillId="0" borderId="3" xfId="0" applyNumberFormat="1" applyFont="1" applyFill="1" applyBorder="1"/>
    <xf numFmtId="169" fontId="0" fillId="0" borderId="6" xfId="0" applyNumberFormat="1" applyFill="1" applyBorder="1" applyAlignment="1">
      <alignment horizontal="center"/>
    </xf>
    <xf numFmtId="0" fontId="0" fillId="0" borderId="6" xfId="1" applyNumberFormat="1" applyFont="1" applyFill="1" applyBorder="1" applyAlignment="1">
      <alignment horizontal="center"/>
    </xf>
    <xf numFmtId="0" fontId="21" fillId="0" borderId="6" xfId="0" applyNumberFormat="1" applyFont="1" applyFill="1" applyBorder="1" applyAlignment="1">
      <alignment horizontal="center"/>
    </xf>
    <xf numFmtId="0" fontId="21" fillId="0" borderId="6" xfId="1" applyNumberFormat="1" applyFont="1" applyFill="1" applyBorder="1" applyAlignment="1">
      <alignment horizontal="center"/>
    </xf>
    <xf numFmtId="168" fontId="22" fillId="0" borderId="6" xfId="0" applyNumberFormat="1" applyFont="1" applyFill="1" applyBorder="1"/>
    <xf numFmtId="0" fontId="21" fillId="0" borderId="0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14" fontId="21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21" fillId="0" borderId="0" xfId="1" applyNumberFormat="1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4" fillId="16" borderId="3" xfId="0" applyNumberFormat="1" applyFont="1" applyFill="1" applyBorder="1" applyAlignment="1">
      <alignment horizontal="center" vertical="center"/>
    </xf>
    <xf numFmtId="2" fontId="22" fillId="7" borderId="3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6" xfId="0" applyNumberFormat="1" applyFont="1" applyFill="1" applyBorder="1" applyAlignment="1">
      <alignment horizontal="center"/>
    </xf>
    <xf numFmtId="1" fontId="22" fillId="0" borderId="3" xfId="0" applyNumberFormat="1" applyFont="1" applyFill="1" applyBorder="1" applyAlignment="1">
      <alignment horizontal="center"/>
    </xf>
    <xf numFmtId="1" fontId="22" fillId="0" borderId="6" xfId="0" applyNumberFormat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textRotation="90"/>
    </xf>
    <xf numFmtId="0" fontId="12" fillId="2" borderId="11" xfId="1" applyNumberFormat="1" applyFont="1" applyFill="1" applyBorder="1" applyAlignment="1">
      <alignment horizontal="center" vertical="center" textRotation="90"/>
    </xf>
    <xf numFmtId="0" fontId="12" fillId="6" borderId="56" xfId="1" applyNumberFormat="1" applyFont="1" applyFill="1" applyBorder="1" applyAlignment="1">
      <alignment horizontal="center" vertical="center" textRotation="90"/>
    </xf>
    <xf numFmtId="0" fontId="12" fillId="2" borderId="54" xfId="1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 applyAlignment="1">
      <alignment horizontal="center" vertical="center"/>
    </xf>
    <xf numFmtId="1" fontId="0" fillId="0" borderId="58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59" xfId="0" applyNumberFormat="1" applyBorder="1" applyAlignment="1">
      <alignment horizontal="center" vertical="center"/>
    </xf>
    <xf numFmtId="1" fontId="0" fillId="0" borderId="60" xfId="0" applyNumberForma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3" xfId="1" applyNumberFormat="1" applyFont="1" applyFill="1" applyBorder="1" applyAlignment="1">
      <alignment horizontal="center"/>
    </xf>
    <xf numFmtId="167" fontId="4" fillId="16" borderId="6" xfId="0" applyNumberFormat="1" applyFont="1" applyFill="1" applyBorder="1" applyAlignment="1">
      <alignment horizontal="center" vertical="center" textRotation="90" wrapText="1"/>
    </xf>
    <xf numFmtId="166" fontId="24" fillId="13" borderId="48" xfId="0" applyNumberFormat="1" applyFont="1" applyFill="1" applyBorder="1" applyAlignment="1">
      <alignment horizontal="center" vertical="center" textRotation="90" wrapText="1"/>
    </xf>
    <xf numFmtId="166" fontId="24" fillId="13" borderId="0" xfId="0" applyNumberFormat="1" applyFont="1" applyFill="1" applyBorder="1" applyAlignment="1">
      <alignment horizontal="center" vertical="center" textRotation="90" wrapText="1"/>
    </xf>
    <xf numFmtId="0" fontId="16" fillId="3" borderId="28" xfId="0" applyFont="1" applyFill="1" applyBorder="1" applyAlignment="1">
      <alignment vertical="center"/>
    </xf>
    <xf numFmtId="0" fontId="16" fillId="3" borderId="29" xfId="0" applyFont="1" applyFill="1" applyBorder="1" applyAlignment="1">
      <alignment vertical="center"/>
    </xf>
    <xf numFmtId="0" fontId="16" fillId="3" borderId="39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15" borderId="42" xfId="0" applyFont="1" applyFill="1" applyBorder="1" applyAlignment="1">
      <alignment vertical="center"/>
    </xf>
    <xf numFmtId="0" fontId="16" fillId="15" borderId="43" xfId="0" applyFont="1" applyFill="1" applyBorder="1" applyAlignment="1">
      <alignment vertical="center"/>
    </xf>
    <xf numFmtId="0" fontId="13" fillId="10" borderId="57" xfId="0" applyFont="1" applyFill="1" applyBorder="1" applyAlignment="1">
      <alignment horizontal="center" vertical="center" textRotation="90"/>
    </xf>
    <xf numFmtId="0" fontId="13" fillId="10" borderId="56" xfId="0" applyFont="1" applyFill="1" applyBorder="1" applyAlignment="1">
      <alignment horizontal="center" vertical="center" textRotation="90"/>
    </xf>
    <xf numFmtId="0" fontId="15" fillId="12" borderId="34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center" vertical="center"/>
    </xf>
    <xf numFmtId="1" fontId="15" fillId="12" borderId="36" xfId="0" applyNumberFormat="1" applyFont="1" applyFill="1" applyBorder="1" applyAlignment="1">
      <alignment horizontal="center" vertical="center"/>
    </xf>
    <xf numFmtId="0" fontId="12" fillId="11" borderId="31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 textRotation="90"/>
    </xf>
    <xf numFmtId="0" fontId="12" fillId="11" borderId="8" xfId="0" applyFont="1" applyFill="1" applyBorder="1" applyAlignment="1">
      <alignment horizontal="center" vertical="center" textRotation="90"/>
    </xf>
    <xf numFmtId="0" fontId="12" fillId="11" borderId="3" xfId="0" applyFont="1" applyFill="1" applyBorder="1" applyAlignment="1">
      <alignment horizontal="center" vertical="center" textRotation="90"/>
    </xf>
    <xf numFmtId="0" fontId="12" fillId="8" borderId="39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3" fillId="10" borderId="1" xfId="1" quotePrefix="1" applyNumberFormat="1" applyFont="1" applyFill="1" applyBorder="1" applyAlignment="1">
      <alignment horizontal="center" vertical="center"/>
    </xf>
    <xf numFmtId="0" fontId="13" fillId="10" borderId="2" xfId="1" quotePrefix="1" applyNumberFormat="1" applyFont="1" applyFill="1" applyBorder="1" applyAlignment="1">
      <alignment horizontal="center" vertical="center"/>
    </xf>
    <xf numFmtId="0" fontId="13" fillId="10" borderId="32" xfId="1" quotePrefix="1" applyNumberFormat="1" applyFont="1" applyFill="1" applyBorder="1" applyAlignment="1">
      <alignment horizontal="center" vertical="center"/>
    </xf>
    <xf numFmtId="0" fontId="13" fillId="10" borderId="37" xfId="1" quotePrefix="1" applyNumberFormat="1" applyFont="1" applyFill="1" applyBorder="1" applyAlignment="1">
      <alignment horizontal="center" vertical="center"/>
    </xf>
    <xf numFmtId="0" fontId="12" fillId="9" borderId="22" xfId="1" applyNumberFormat="1" applyFont="1" applyFill="1" applyBorder="1" applyAlignment="1">
      <alignment horizontal="center" vertical="center"/>
    </xf>
    <xf numFmtId="0" fontId="12" fillId="9" borderId="55" xfId="1" applyNumberFormat="1" applyFont="1" applyFill="1" applyBorder="1" applyAlignment="1">
      <alignment horizontal="center" vertical="center"/>
    </xf>
    <xf numFmtId="0" fontId="12" fillId="9" borderId="38" xfId="1" applyNumberFormat="1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166" fontId="16" fillId="6" borderId="8" xfId="0" applyNumberFormat="1" applyFont="1" applyFill="1" applyBorder="1" applyAlignment="1">
      <alignment horizontal="center" vertical="center" textRotation="90" wrapText="1"/>
    </xf>
    <xf numFmtId="166" fontId="16" fillId="6" borderId="3" xfId="0" applyNumberFormat="1" applyFont="1" applyFill="1" applyBorder="1" applyAlignment="1">
      <alignment horizontal="center" vertical="center" textRotation="90" wrapText="1"/>
    </xf>
    <xf numFmtId="0" fontId="23" fillId="2" borderId="47" xfId="0" applyFont="1" applyFill="1" applyBorder="1" applyAlignment="1">
      <alignment horizontal="center"/>
    </xf>
    <xf numFmtId="0" fontId="23" fillId="2" borderId="53" xfId="0" applyFont="1" applyFill="1" applyBorder="1" applyAlignment="1">
      <alignment horizontal="center"/>
    </xf>
    <xf numFmtId="14" fontId="16" fillId="3" borderId="29" xfId="0" applyNumberFormat="1" applyFont="1" applyFill="1" applyBorder="1" applyAlignment="1">
      <alignment horizontal="center" vertical="center"/>
    </xf>
    <xf numFmtId="14" fontId="16" fillId="3" borderId="27" xfId="0" applyNumberFormat="1" applyFont="1" applyFill="1" applyBorder="1" applyAlignment="1">
      <alignment horizontal="center" vertical="center"/>
    </xf>
    <xf numFmtId="0" fontId="16" fillId="15" borderId="43" xfId="0" applyNumberFormat="1" applyFont="1" applyFill="1" applyBorder="1" applyAlignment="1">
      <alignment horizontal="center" vertical="center"/>
    </xf>
    <xf numFmtId="166" fontId="4" fillId="0" borderId="6" xfId="0" applyNumberFormat="1" applyFont="1" applyFill="1" applyBorder="1" applyAlignment="1">
      <alignment horizontal="center" vertical="center" wrapText="1"/>
    </xf>
    <xf numFmtId="0" fontId="24" fillId="13" borderId="22" xfId="0" applyFont="1" applyFill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13" borderId="40" xfId="0" applyFont="1" applyFill="1" applyBorder="1" applyAlignment="1">
      <alignment horizontal="center" vertical="center"/>
    </xf>
    <xf numFmtId="0" fontId="24" fillId="13" borderId="41" xfId="0" applyFont="1" applyFill="1" applyBorder="1" applyAlignment="1">
      <alignment horizontal="center" vertical="center"/>
    </xf>
    <xf numFmtId="0" fontId="24" fillId="13" borderId="44" xfId="0" applyFont="1" applyFill="1" applyBorder="1" applyAlignment="1">
      <alignment horizontal="center" vertical="center"/>
    </xf>
    <xf numFmtId="0" fontId="24" fillId="13" borderId="45" xfId="0" applyFont="1" applyFill="1" applyBorder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 wrapText="1"/>
    </xf>
    <xf numFmtId="0" fontId="19" fillId="14" borderId="46" xfId="0" applyNumberFormat="1" applyFont="1" applyFill="1" applyBorder="1" applyAlignment="1">
      <alignment horizontal="center" vertical="center" wrapText="1"/>
    </xf>
    <xf numFmtId="166" fontId="16" fillId="4" borderId="8" xfId="0" applyNumberFormat="1" applyFont="1" applyFill="1" applyBorder="1" applyAlignment="1">
      <alignment horizontal="center" vertical="center" textRotation="90" wrapText="1"/>
    </xf>
    <xf numFmtId="166" fontId="16" fillId="4" borderId="3" xfId="0" applyNumberFormat="1" applyFont="1" applyFill="1" applyBorder="1" applyAlignment="1">
      <alignment horizontal="center" vertical="center" textRotation="90" wrapText="1"/>
    </xf>
  </cellXfs>
  <cellStyles count="3">
    <cellStyle name="Comma" xfId="1" builtinId="3"/>
    <cellStyle name="Normal" xfId="0" builtinId="0"/>
    <cellStyle name="Normal 14" xfId="2"/>
  </cellStyles>
  <dxfs count="370"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V/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I347"/>
  <sheetViews>
    <sheetView tabSelected="1" workbookViewId="0">
      <pane ySplit="2" topLeftCell="A3" activePane="bottomLeft" state="frozen"/>
      <selection pane="bottomLeft" activeCell="C10" sqref="C10"/>
    </sheetView>
  </sheetViews>
  <sheetFormatPr defaultRowHeight="15" x14ac:dyDescent="0.25"/>
  <cols>
    <col min="2" max="2" width="14.28515625" customWidth="1"/>
    <col min="3" max="3" width="16.7109375" style="9" bestFit="1" customWidth="1"/>
    <col min="4" max="4" width="3.7109375" style="7" bestFit="1" customWidth="1"/>
    <col min="5" max="5" width="3.5703125" style="7" bestFit="1" customWidth="1"/>
    <col min="6" max="7" width="3.7109375" style="7" bestFit="1" customWidth="1"/>
    <col min="8" max="8" width="8.140625" style="7" bestFit="1" customWidth="1"/>
    <col min="9" max="11" width="3.7109375" style="98" bestFit="1" customWidth="1"/>
    <col min="12" max="12" width="3.7109375" style="98" customWidth="1"/>
    <col min="13" max="13" width="5.140625" style="98" bestFit="1" customWidth="1"/>
    <col min="14" max="16" width="6.5703125" bestFit="1" customWidth="1"/>
    <col min="17" max="17" width="6.5703125" customWidth="1"/>
    <col min="18" max="21" width="6.5703125" bestFit="1" customWidth="1"/>
    <col min="22" max="22" width="4" style="76" bestFit="1" customWidth="1"/>
    <col min="23" max="25" width="6.5703125" bestFit="1" customWidth="1"/>
    <col min="26" max="26" width="4" style="76" bestFit="1" customWidth="1"/>
    <col min="27" max="29" width="3.7109375" style="98" bestFit="1" customWidth="1"/>
    <col min="30" max="30" width="3.7109375" style="98" customWidth="1"/>
    <col min="31" max="34" width="3.7109375" style="98" bestFit="1" customWidth="1"/>
    <col min="35" max="35" width="3.7109375" style="98" customWidth="1"/>
    <col min="36" max="39" width="3.7109375" style="98" bestFit="1" customWidth="1"/>
    <col min="40" max="40" width="3.7109375" style="98" customWidth="1"/>
    <col min="41" max="41" width="5.140625" style="98" bestFit="1" customWidth="1"/>
    <col min="42" max="44" width="3.7109375" style="98" bestFit="1" customWidth="1"/>
    <col min="45" max="45" width="3.7109375" style="98" customWidth="1"/>
    <col min="46" max="49" width="3.7109375" style="98" bestFit="1" customWidth="1"/>
    <col min="50" max="50" width="3.7109375" style="98" customWidth="1"/>
    <col min="51" max="51" width="5.140625" style="98" bestFit="1" customWidth="1"/>
    <col min="52" max="54" width="3.7109375" style="98" bestFit="1" customWidth="1"/>
    <col min="55" max="55" width="3.7109375" style="98" customWidth="1"/>
    <col min="56" max="56" width="5.140625" style="98" bestFit="1" customWidth="1"/>
    <col min="57" max="59" width="3.7109375" style="98" bestFit="1" customWidth="1"/>
    <col min="60" max="60" width="3.7109375" style="98" customWidth="1"/>
    <col min="61" max="61" width="5.140625" style="98" bestFit="1" customWidth="1"/>
  </cols>
  <sheetData>
    <row r="1" spans="1:61" s="109" customFormat="1" ht="25.5" customHeight="1" thickBot="1" x14ac:dyDescent="0.3">
      <c r="A1" s="228" t="s">
        <v>0</v>
      </c>
      <c r="B1" s="229" t="s">
        <v>1</v>
      </c>
      <c r="C1" s="230" t="s">
        <v>2</v>
      </c>
      <c r="D1" s="233" t="s">
        <v>729</v>
      </c>
      <c r="E1" s="233" t="s">
        <v>730</v>
      </c>
      <c r="F1" s="233" t="s">
        <v>747</v>
      </c>
      <c r="G1" s="231" t="s">
        <v>753</v>
      </c>
      <c r="H1" s="226" t="s">
        <v>879</v>
      </c>
      <c r="I1" s="238" t="s">
        <v>783</v>
      </c>
      <c r="J1" s="239"/>
      <c r="K1" s="239"/>
      <c r="L1" s="240"/>
      <c r="M1" s="241"/>
      <c r="N1" s="235" t="s">
        <v>3</v>
      </c>
      <c r="O1" s="236"/>
      <c r="P1" s="236"/>
      <c r="Q1" s="236"/>
      <c r="R1" s="237"/>
      <c r="S1" s="245" t="s">
        <v>751</v>
      </c>
      <c r="T1" s="246"/>
      <c r="U1" s="246"/>
      <c r="V1" s="247"/>
      <c r="W1" s="235" t="s">
        <v>735</v>
      </c>
      <c r="X1" s="236"/>
      <c r="Y1" s="236"/>
      <c r="Z1" s="237"/>
      <c r="AA1" s="242" t="s">
        <v>748</v>
      </c>
      <c r="AB1" s="243"/>
      <c r="AC1" s="243"/>
      <c r="AD1" s="243"/>
      <c r="AE1" s="244"/>
      <c r="AF1" s="242" t="s">
        <v>743</v>
      </c>
      <c r="AG1" s="243"/>
      <c r="AH1" s="243"/>
      <c r="AI1" s="243"/>
      <c r="AJ1" s="244"/>
      <c r="AK1" s="242" t="s">
        <v>213</v>
      </c>
      <c r="AL1" s="243"/>
      <c r="AM1" s="243"/>
      <c r="AN1" s="243"/>
      <c r="AO1" s="244"/>
      <c r="AP1" s="242" t="s">
        <v>214</v>
      </c>
      <c r="AQ1" s="243"/>
      <c r="AR1" s="243"/>
      <c r="AS1" s="243"/>
      <c r="AT1" s="244"/>
      <c r="AU1" s="242" t="s">
        <v>4</v>
      </c>
      <c r="AV1" s="243"/>
      <c r="AW1" s="243"/>
      <c r="AX1" s="243"/>
      <c r="AY1" s="244"/>
      <c r="AZ1" s="242" t="s">
        <v>5</v>
      </c>
      <c r="BA1" s="243"/>
      <c r="BB1" s="243"/>
      <c r="BC1" s="243"/>
      <c r="BD1" s="244"/>
      <c r="BE1" s="242" t="s">
        <v>6</v>
      </c>
      <c r="BF1" s="243"/>
      <c r="BG1" s="243"/>
      <c r="BH1" s="243"/>
      <c r="BI1" s="244"/>
    </row>
    <row r="2" spans="1:61" s="109" customFormat="1" ht="63" thickBot="1" x14ac:dyDescent="0.3">
      <c r="A2" s="228"/>
      <c r="B2" s="229"/>
      <c r="C2" s="230"/>
      <c r="D2" s="234"/>
      <c r="E2" s="234"/>
      <c r="F2" s="234"/>
      <c r="G2" s="232"/>
      <c r="H2" s="227"/>
      <c r="I2" s="110" t="s">
        <v>729</v>
      </c>
      <c r="J2" s="111" t="s">
        <v>750</v>
      </c>
      <c r="K2" s="111" t="s">
        <v>749</v>
      </c>
      <c r="L2" s="112" t="s">
        <v>730</v>
      </c>
      <c r="M2" s="131" t="s">
        <v>212</v>
      </c>
      <c r="N2" s="113" t="s">
        <v>729</v>
      </c>
      <c r="O2" s="114" t="s">
        <v>750</v>
      </c>
      <c r="P2" s="114" t="s">
        <v>749</v>
      </c>
      <c r="Q2" s="203" t="s">
        <v>752</v>
      </c>
      <c r="R2" s="115" t="s">
        <v>785</v>
      </c>
      <c r="S2" s="116" t="s">
        <v>729</v>
      </c>
      <c r="T2" s="114" t="s">
        <v>750</v>
      </c>
      <c r="U2" s="114" t="s">
        <v>749</v>
      </c>
      <c r="V2" s="117" t="s">
        <v>752</v>
      </c>
      <c r="W2" s="113" t="s">
        <v>729</v>
      </c>
      <c r="X2" s="114" t="s">
        <v>750</v>
      </c>
      <c r="Y2" s="114" t="s">
        <v>749</v>
      </c>
      <c r="Z2" s="117" t="s">
        <v>752</v>
      </c>
      <c r="AA2" s="209" t="s">
        <v>729</v>
      </c>
      <c r="AB2" s="206" t="s">
        <v>750</v>
      </c>
      <c r="AC2" s="206" t="s">
        <v>749</v>
      </c>
      <c r="AD2" s="207" t="s">
        <v>730</v>
      </c>
      <c r="AE2" s="208" t="s">
        <v>212</v>
      </c>
      <c r="AF2" s="120" t="s">
        <v>729</v>
      </c>
      <c r="AG2" s="119" t="s">
        <v>750</v>
      </c>
      <c r="AH2" s="119" t="s">
        <v>749</v>
      </c>
      <c r="AI2" s="115" t="s">
        <v>730</v>
      </c>
      <c r="AJ2" s="127" t="s">
        <v>212</v>
      </c>
      <c r="AK2" s="121" t="s">
        <v>729</v>
      </c>
      <c r="AL2" s="122" t="s">
        <v>750</v>
      </c>
      <c r="AM2" s="122" t="s">
        <v>749</v>
      </c>
      <c r="AN2" s="123" t="s">
        <v>730</v>
      </c>
      <c r="AO2" s="128" t="s">
        <v>212</v>
      </c>
      <c r="AP2" s="118" t="s">
        <v>729</v>
      </c>
      <c r="AQ2" s="119" t="s">
        <v>750</v>
      </c>
      <c r="AR2" s="119" t="s">
        <v>749</v>
      </c>
      <c r="AS2" s="119" t="s">
        <v>730</v>
      </c>
      <c r="AT2" s="125" t="s">
        <v>212</v>
      </c>
      <c r="AU2" s="124" t="s">
        <v>729</v>
      </c>
      <c r="AV2" s="111" t="s">
        <v>750</v>
      </c>
      <c r="AW2" s="111" t="s">
        <v>749</v>
      </c>
      <c r="AX2" s="112" t="s">
        <v>730</v>
      </c>
      <c r="AY2" s="126" t="s">
        <v>212</v>
      </c>
      <c r="AZ2" s="110" t="s">
        <v>729</v>
      </c>
      <c r="BA2" s="111" t="s">
        <v>750</v>
      </c>
      <c r="BB2" s="111" t="s">
        <v>749</v>
      </c>
      <c r="BC2" s="112" t="s">
        <v>730</v>
      </c>
      <c r="BD2" s="125" t="s">
        <v>212</v>
      </c>
      <c r="BE2" s="110" t="s">
        <v>729</v>
      </c>
      <c r="BF2" s="111" t="s">
        <v>750</v>
      </c>
      <c r="BG2" s="111" t="s">
        <v>749</v>
      </c>
      <c r="BH2" s="112" t="s">
        <v>730</v>
      </c>
      <c r="BI2" s="125" t="s">
        <v>212</v>
      </c>
    </row>
    <row r="3" spans="1:61" s="12" customFormat="1" ht="9" customHeight="1" thickBot="1" x14ac:dyDescent="0.3">
      <c r="A3" s="15"/>
      <c r="B3" s="15"/>
      <c r="C3" s="62"/>
      <c r="D3" s="16"/>
      <c r="E3" s="16"/>
      <c r="F3" s="16"/>
      <c r="G3" s="104"/>
      <c r="H3" s="210"/>
      <c r="I3" s="67"/>
      <c r="J3" s="63"/>
      <c r="K3" s="63"/>
      <c r="L3" s="63"/>
      <c r="M3" s="130"/>
      <c r="N3" s="107"/>
      <c r="O3" s="17"/>
      <c r="P3" s="17"/>
      <c r="Q3" s="204"/>
      <c r="R3" s="77"/>
      <c r="S3" s="81"/>
      <c r="T3" s="70"/>
      <c r="U3" s="70"/>
      <c r="V3" s="82"/>
      <c r="W3" s="66"/>
      <c r="X3" s="70"/>
      <c r="Y3" s="70"/>
      <c r="Z3" s="73"/>
      <c r="AA3" s="87"/>
      <c r="AB3" s="88"/>
      <c r="AC3" s="88"/>
      <c r="AD3" s="73"/>
      <c r="AE3" s="73"/>
      <c r="AF3" s="89"/>
      <c r="AG3" s="88"/>
      <c r="AH3" s="88"/>
      <c r="AI3" s="73"/>
      <c r="AJ3" s="73"/>
      <c r="AK3" s="87"/>
      <c r="AL3" s="88"/>
      <c r="AM3" s="88"/>
      <c r="AN3" s="73"/>
      <c r="AO3" s="90"/>
      <c r="AP3" s="87"/>
      <c r="AQ3" s="88"/>
      <c r="AR3" s="88"/>
      <c r="AS3" s="73"/>
      <c r="AT3" s="91"/>
      <c r="AU3" s="63"/>
      <c r="AV3" s="18"/>
      <c r="AW3" s="18"/>
      <c r="AX3" s="101"/>
      <c r="AY3" s="90"/>
      <c r="AZ3" s="67"/>
      <c r="BA3" s="18"/>
      <c r="BB3" s="18"/>
      <c r="BC3" s="101"/>
      <c r="BD3" s="91"/>
      <c r="BE3" s="67"/>
      <c r="BF3" s="18"/>
      <c r="BG3" s="18"/>
      <c r="BH3" s="101"/>
      <c r="BI3" s="91"/>
    </row>
    <row r="4" spans="1:61" x14ac:dyDescent="0.25">
      <c r="A4" s="4"/>
      <c r="B4" s="3" t="s">
        <v>260</v>
      </c>
      <c r="C4" s="10">
        <v>695315628039</v>
      </c>
      <c r="D4" s="10"/>
      <c r="E4" s="10">
        <v>1</v>
      </c>
      <c r="F4" s="10"/>
      <c r="G4" s="105"/>
      <c r="H4" s="211"/>
      <c r="I4" s="68"/>
      <c r="J4" s="64"/>
      <c r="K4" s="64"/>
      <c r="L4" s="64">
        <v>0</v>
      </c>
      <c r="M4" s="129">
        <f>SUM(I4:L4)</f>
        <v>0</v>
      </c>
      <c r="N4" s="79"/>
      <c r="O4" s="13"/>
      <c r="P4" s="13"/>
      <c r="Q4" s="71"/>
      <c r="R4" s="78">
        <f>IF(O4&gt;0,O4,N4)</f>
        <v>0</v>
      </c>
      <c r="S4" s="83"/>
      <c r="T4" s="71"/>
      <c r="U4" s="71"/>
      <c r="V4" s="84"/>
      <c r="W4" s="79"/>
      <c r="X4" s="71"/>
      <c r="Y4" s="71"/>
      <c r="Z4" s="74">
        <v>37</v>
      </c>
      <c r="AA4" s="92"/>
      <c r="AB4" s="93"/>
      <c r="AC4" s="93"/>
      <c r="AD4" s="94"/>
      <c r="AE4" s="129">
        <f>SUM(AA4:AD4)</f>
        <v>0</v>
      </c>
      <c r="AF4" s="99"/>
      <c r="AG4" s="93"/>
      <c r="AH4" s="93"/>
      <c r="AI4" s="94"/>
      <c r="AJ4" s="133">
        <f>SUM(AF4:AI4)</f>
        <v>0</v>
      </c>
      <c r="AK4" s="92"/>
      <c r="AL4" s="93"/>
      <c r="AM4" s="93"/>
      <c r="AN4" s="94">
        <v>0</v>
      </c>
      <c r="AO4" s="133">
        <f>SUM(AK4:AN4)</f>
        <v>0</v>
      </c>
      <c r="AP4" s="92"/>
      <c r="AQ4" s="93"/>
      <c r="AR4" s="93"/>
      <c r="AS4" s="94"/>
      <c r="AT4" s="129">
        <f>SUM(AP4:AS4)</f>
        <v>0</v>
      </c>
      <c r="AU4" s="64"/>
      <c r="AV4" s="6"/>
      <c r="AW4" s="6"/>
      <c r="AX4" s="102">
        <v>0</v>
      </c>
      <c r="AY4" s="133">
        <f>SUM(AU4:AX4)</f>
        <v>0</v>
      </c>
      <c r="AZ4" s="68"/>
      <c r="BA4" s="6"/>
      <c r="BB4" s="6"/>
      <c r="BC4" s="102">
        <v>0</v>
      </c>
      <c r="BD4" s="129">
        <f>SUM(AZ4:BC4)</f>
        <v>0</v>
      </c>
      <c r="BE4" s="68"/>
      <c r="BF4" s="6"/>
      <c r="BG4" s="6"/>
      <c r="BH4" s="102">
        <v>0</v>
      </c>
      <c r="BI4" s="129">
        <f>SUM(BE4:BH4)</f>
        <v>0</v>
      </c>
    </row>
    <row r="5" spans="1:61" x14ac:dyDescent="0.25">
      <c r="A5" s="4" t="s">
        <v>663</v>
      </c>
      <c r="B5" s="3" t="s">
        <v>10</v>
      </c>
      <c r="C5" s="10">
        <v>744790286205</v>
      </c>
      <c r="D5" s="10">
        <v>1</v>
      </c>
      <c r="E5" s="10"/>
      <c r="F5" s="10">
        <v>1</v>
      </c>
      <c r="G5" s="105">
        <v>1</v>
      </c>
      <c r="H5" s="212"/>
      <c r="I5" s="68">
        <v>5</v>
      </c>
      <c r="J5" s="64">
        <v>37</v>
      </c>
      <c r="K5" s="64">
        <v>22</v>
      </c>
      <c r="L5" s="64"/>
      <c r="M5" s="129">
        <f>SUM(I5:L5)</f>
        <v>64</v>
      </c>
      <c r="N5" s="79">
        <v>18.71</v>
      </c>
      <c r="O5" s="13">
        <v>22</v>
      </c>
      <c r="P5" s="13">
        <v>22</v>
      </c>
      <c r="Q5" s="71"/>
      <c r="R5" s="78">
        <f>IF(O5&gt;0,O5,N5)</f>
        <v>22</v>
      </c>
      <c r="S5" s="83">
        <v>54.45</v>
      </c>
      <c r="T5" s="71">
        <v>44.5</v>
      </c>
      <c r="U5" s="71">
        <v>49.5</v>
      </c>
      <c r="V5" s="84"/>
      <c r="W5" s="79"/>
      <c r="X5" s="71">
        <v>93</v>
      </c>
      <c r="Y5" s="71">
        <v>99</v>
      </c>
      <c r="Z5" s="74"/>
      <c r="AA5" s="92"/>
      <c r="AB5" s="93"/>
      <c r="AC5" s="93"/>
      <c r="AD5" s="94"/>
      <c r="AE5" s="129">
        <f>SUM(AA5:AD5)</f>
        <v>0</v>
      </c>
      <c r="AF5" s="99"/>
      <c r="AG5" s="93"/>
      <c r="AH5" s="93"/>
      <c r="AI5" s="94"/>
      <c r="AJ5" s="133">
        <f>SUM(AF5:AI5)</f>
        <v>0</v>
      </c>
      <c r="AK5" s="92"/>
      <c r="AL5" s="93"/>
      <c r="AM5" s="93"/>
      <c r="AN5" s="94"/>
      <c r="AO5" s="133">
        <f>SUM(AK5:AN5)</f>
        <v>0</v>
      </c>
      <c r="AP5" s="92"/>
      <c r="AQ5" s="93">
        <v>0</v>
      </c>
      <c r="AR5" s="93">
        <v>0</v>
      </c>
      <c r="AS5" s="94"/>
      <c r="AT5" s="129">
        <f>SUM(AP5:AS5)</f>
        <v>0</v>
      </c>
      <c r="AU5" s="64"/>
      <c r="AV5" s="6">
        <v>12</v>
      </c>
      <c r="AW5" s="6">
        <v>0</v>
      </c>
      <c r="AX5" s="102"/>
      <c r="AY5" s="133">
        <f>SUM(AU5:AX5)</f>
        <v>12</v>
      </c>
      <c r="AZ5" s="68"/>
      <c r="BA5" s="6">
        <v>20</v>
      </c>
      <c r="BB5" s="6">
        <v>3</v>
      </c>
      <c r="BC5" s="102"/>
      <c r="BD5" s="129">
        <f>SUM(AZ5:BC5)</f>
        <v>23</v>
      </c>
      <c r="BE5" s="68"/>
      <c r="BF5" s="6">
        <v>16</v>
      </c>
      <c r="BG5" s="6">
        <v>1</v>
      </c>
      <c r="BH5" s="102"/>
      <c r="BI5" s="129">
        <f>SUM(BE5:BH5)</f>
        <v>17</v>
      </c>
    </row>
    <row r="6" spans="1:61" x14ac:dyDescent="0.25">
      <c r="A6" s="5" t="s">
        <v>7</v>
      </c>
      <c r="B6" s="1" t="s">
        <v>8</v>
      </c>
      <c r="C6" s="11">
        <v>744790317350</v>
      </c>
      <c r="D6" s="10">
        <v>1</v>
      </c>
      <c r="E6" s="11"/>
      <c r="F6" s="11"/>
      <c r="G6" s="106"/>
      <c r="H6" s="213" t="s">
        <v>824</v>
      </c>
      <c r="I6" s="69">
        <v>0</v>
      </c>
      <c r="J6" s="65"/>
      <c r="K6" s="65"/>
      <c r="L6" s="65"/>
      <c r="M6" s="129">
        <f>SUM(I6:L6)</f>
        <v>0</v>
      </c>
      <c r="N6" s="108"/>
      <c r="O6" s="14"/>
      <c r="P6" s="14"/>
      <c r="Q6" s="205"/>
      <c r="R6" s="78">
        <f>IF(O6&gt;0,O6,N6)</f>
        <v>0</v>
      </c>
      <c r="S6" s="86"/>
      <c r="T6" s="72"/>
      <c r="U6" s="72"/>
      <c r="V6" s="84"/>
      <c r="W6" s="80"/>
      <c r="X6" s="72"/>
      <c r="Y6" s="72"/>
      <c r="Z6" s="74"/>
      <c r="AA6" s="92"/>
      <c r="AB6" s="93"/>
      <c r="AC6" s="93"/>
      <c r="AD6" s="94"/>
      <c r="AE6" s="129">
        <f>SUM(AA6:AD6)</f>
        <v>0</v>
      </c>
      <c r="AF6" s="99"/>
      <c r="AG6" s="93"/>
      <c r="AH6" s="93"/>
      <c r="AI6" s="94"/>
      <c r="AJ6" s="133">
        <f>SUM(AF6:AI6)</f>
        <v>0</v>
      </c>
      <c r="AK6" s="92"/>
      <c r="AL6" s="93"/>
      <c r="AM6" s="93"/>
      <c r="AN6" s="94"/>
      <c r="AO6" s="133">
        <f>SUM(AK6:AN6)</f>
        <v>0</v>
      </c>
      <c r="AP6" s="92"/>
      <c r="AQ6" s="93"/>
      <c r="AR6" s="93"/>
      <c r="AS6" s="94"/>
      <c r="AT6" s="129">
        <f>SUM(AP6:AS6)</f>
        <v>0</v>
      </c>
      <c r="AU6" s="65"/>
      <c r="AV6" s="2"/>
      <c r="AW6" s="2"/>
      <c r="AX6" s="103"/>
      <c r="AY6" s="133">
        <f>SUM(AU6:AX6)</f>
        <v>0</v>
      </c>
      <c r="AZ6" s="69"/>
      <c r="BA6" s="2"/>
      <c r="BB6" s="2"/>
      <c r="BC6" s="103"/>
      <c r="BD6" s="129">
        <f>SUM(AZ6:BC6)</f>
        <v>0</v>
      </c>
      <c r="BE6" s="69">
        <v>3</v>
      </c>
      <c r="BF6" s="2"/>
      <c r="BG6" s="2"/>
      <c r="BH6" s="103"/>
      <c r="BI6" s="129">
        <f>SUM(BE6:BH6)</f>
        <v>3</v>
      </c>
    </row>
    <row r="7" spans="1:61" x14ac:dyDescent="0.25">
      <c r="A7" s="4" t="s">
        <v>629</v>
      </c>
      <c r="B7" s="3" t="s">
        <v>630</v>
      </c>
      <c r="C7" s="10">
        <v>744790317374</v>
      </c>
      <c r="D7" s="10"/>
      <c r="E7" s="10"/>
      <c r="F7" s="10">
        <v>1</v>
      </c>
      <c r="G7" s="105"/>
      <c r="H7" s="212"/>
      <c r="I7" s="68"/>
      <c r="J7" s="64">
        <v>29</v>
      </c>
      <c r="K7" s="64"/>
      <c r="L7" s="64"/>
      <c r="M7" s="129">
        <f>SUM(I7:L7)</f>
        <v>29</v>
      </c>
      <c r="N7" s="79"/>
      <c r="O7" s="13">
        <v>12.99</v>
      </c>
      <c r="P7" s="13"/>
      <c r="Q7" s="71"/>
      <c r="R7" s="78">
        <f>IF(O7&gt;0,O7,N7)</f>
        <v>12.99</v>
      </c>
      <c r="S7" s="83"/>
      <c r="T7" s="71">
        <v>34.5</v>
      </c>
      <c r="U7" s="71"/>
      <c r="V7" s="84"/>
      <c r="W7" s="79"/>
      <c r="X7" s="71">
        <v>69</v>
      </c>
      <c r="Y7" s="71"/>
      <c r="Z7" s="74"/>
      <c r="AA7" s="92"/>
      <c r="AB7" s="93">
        <v>6</v>
      </c>
      <c r="AC7" s="93"/>
      <c r="AD7" s="94"/>
      <c r="AE7" s="129">
        <f>SUM(AA7:AD7)</f>
        <v>6</v>
      </c>
      <c r="AF7" s="99"/>
      <c r="AG7" s="93">
        <v>13</v>
      </c>
      <c r="AH7" s="93"/>
      <c r="AI7" s="94"/>
      <c r="AJ7" s="133">
        <f>SUM(AF7:AI7)</f>
        <v>13</v>
      </c>
      <c r="AK7" s="92"/>
      <c r="AL7" s="93">
        <v>16</v>
      </c>
      <c r="AM7" s="93"/>
      <c r="AN7" s="94"/>
      <c r="AO7" s="133">
        <f>SUM(AK7:AN7)</f>
        <v>16</v>
      </c>
      <c r="AP7" s="92"/>
      <c r="AQ7" s="93">
        <v>21</v>
      </c>
      <c r="AR7" s="93"/>
      <c r="AS7" s="94"/>
      <c r="AT7" s="129">
        <f>SUM(AP7:AS7)</f>
        <v>21</v>
      </c>
      <c r="AU7" s="64"/>
      <c r="AV7" s="6">
        <v>5</v>
      </c>
      <c r="AW7" s="6"/>
      <c r="AX7" s="102"/>
      <c r="AY7" s="133">
        <f>SUM(AU7:AX7)</f>
        <v>5</v>
      </c>
      <c r="AZ7" s="68"/>
      <c r="BA7" s="6">
        <v>10</v>
      </c>
      <c r="BB7" s="6"/>
      <c r="BC7" s="102"/>
      <c r="BD7" s="129">
        <f>SUM(AZ7:BC7)</f>
        <v>10</v>
      </c>
      <c r="BE7" s="68"/>
      <c r="BF7" s="6">
        <v>23</v>
      </c>
      <c r="BG7" s="6"/>
      <c r="BH7" s="102"/>
      <c r="BI7" s="129">
        <f>SUM(BE7:BH7)</f>
        <v>23</v>
      </c>
    </row>
    <row r="8" spans="1:61" x14ac:dyDescent="0.25">
      <c r="A8" s="4" t="s">
        <v>631</v>
      </c>
      <c r="B8" s="3" t="s">
        <v>632</v>
      </c>
      <c r="C8" s="10">
        <v>744790317381</v>
      </c>
      <c r="D8" s="10"/>
      <c r="E8" s="10"/>
      <c r="F8" s="10">
        <v>1</v>
      </c>
      <c r="G8" s="105"/>
      <c r="H8" s="212"/>
      <c r="I8" s="68"/>
      <c r="J8" s="64">
        <v>57</v>
      </c>
      <c r="K8" s="64"/>
      <c r="L8" s="64"/>
      <c r="M8" s="129">
        <f>SUM(I8:L8)</f>
        <v>57</v>
      </c>
      <c r="N8" s="79"/>
      <c r="O8" s="13">
        <v>12.81</v>
      </c>
      <c r="P8" s="13"/>
      <c r="Q8" s="71"/>
      <c r="R8" s="78">
        <f>IF(O8&gt;0,O8,N8)</f>
        <v>12.81</v>
      </c>
      <c r="S8" s="83"/>
      <c r="T8" s="71">
        <v>29.5</v>
      </c>
      <c r="U8" s="71"/>
      <c r="V8" s="84"/>
      <c r="W8" s="79"/>
      <c r="X8" s="71">
        <v>59</v>
      </c>
      <c r="Y8" s="71"/>
      <c r="Z8" s="74"/>
      <c r="AA8" s="92"/>
      <c r="AB8" s="93">
        <v>12</v>
      </c>
      <c r="AC8" s="93"/>
      <c r="AD8" s="94"/>
      <c r="AE8" s="129">
        <f>SUM(AA8:AD8)</f>
        <v>12</v>
      </c>
      <c r="AF8" s="99"/>
      <c r="AG8" s="93">
        <v>18</v>
      </c>
      <c r="AH8" s="93"/>
      <c r="AI8" s="94"/>
      <c r="AJ8" s="133">
        <f>SUM(AF8:AI8)</f>
        <v>18</v>
      </c>
      <c r="AK8" s="92"/>
      <c r="AL8" s="93">
        <v>14</v>
      </c>
      <c r="AM8" s="93"/>
      <c r="AN8" s="94"/>
      <c r="AO8" s="133">
        <f>SUM(AK8:AN8)</f>
        <v>14</v>
      </c>
      <c r="AP8" s="92"/>
      <c r="AQ8" s="93">
        <v>44</v>
      </c>
      <c r="AR8" s="93"/>
      <c r="AS8" s="94"/>
      <c r="AT8" s="129">
        <f>SUM(AP8:AS8)</f>
        <v>44</v>
      </c>
      <c r="AU8" s="64"/>
      <c r="AV8" s="6">
        <v>30</v>
      </c>
      <c r="AW8" s="6"/>
      <c r="AX8" s="102"/>
      <c r="AY8" s="133">
        <f>SUM(AU8:AX8)</f>
        <v>30</v>
      </c>
      <c r="AZ8" s="68"/>
      <c r="BA8" s="6">
        <v>47</v>
      </c>
      <c r="BB8" s="6"/>
      <c r="BC8" s="102"/>
      <c r="BD8" s="129">
        <f>SUM(AZ8:BC8)</f>
        <v>47</v>
      </c>
      <c r="BE8" s="68"/>
      <c r="BF8" s="6">
        <v>33</v>
      </c>
      <c r="BG8" s="6"/>
      <c r="BH8" s="102"/>
      <c r="BI8" s="129">
        <f>SUM(BE8:BH8)</f>
        <v>33</v>
      </c>
    </row>
    <row r="9" spans="1:61" x14ac:dyDescent="0.25">
      <c r="A9" s="5" t="s">
        <v>9</v>
      </c>
      <c r="B9" s="1" t="s">
        <v>10</v>
      </c>
      <c r="C9" s="11">
        <v>744790317428</v>
      </c>
      <c r="D9" s="10">
        <v>1</v>
      </c>
      <c r="E9" s="11"/>
      <c r="F9" s="11"/>
      <c r="G9" s="106"/>
      <c r="H9" s="213" t="s">
        <v>881</v>
      </c>
      <c r="I9" s="69">
        <v>5</v>
      </c>
      <c r="J9" s="65"/>
      <c r="K9" s="65"/>
      <c r="L9" s="65"/>
      <c r="M9" s="129">
        <f>SUM(I9:L9)</f>
        <v>5</v>
      </c>
      <c r="N9" s="108"/>
      <c r="O9" s="14"/>
      <c r="P9" s="14"/>
      <c r="Q9" s="205"/>
      <c r="R9" s="78">
        <f>IF(O9&gt;0,O9,N9)</f>
        <v>0</v>
      </c>
      <c r="S9" s="86"/>
      <c r="T9" s="72"/>
      <c r="U9" s="72"/>
      <c r="V9" s="84"/>
      <c r="W9" s="80"/>
      <c r="X9" s="72"/>
      <c r="Y9" s="72"/>
      <c r="Z9" s="74"/>
      <c r="AA9" s="92"/>
      <c r="AB9" s="93"/>
      <c r="AC9" s="93"/>
      <c r="AD9" s="94"/>
      <c r="AE9" s="129">
        <f>SUM(AA9:AD9)</f>
        <v>0</v>
      </c>
      <c r="AF9" s="99"/>
      <c r="AG9" s="93"/>
      <c r="AH9" s="93"/>
      <c r="AI9" s="94"/>
      <c r="AJ9" s="133">
        <f>SUM(AF9:AI9)</f>
        <v>0</v>
      </c>
      <c r="AK9" s="92"/>
      <c r="AL9" s="93"/>
      <c r="AM9" s="93"/>
      <c r="AN9" s="94"/>
      <c r="AO9" s="133">
        <f>SUM(AK9:AN9)</f>
        <v>0</v>
      </c>
      <c r="AP9" s="92"/>
      <c r="AQ9" s="93"/>
      <c r="AR9" s="93"/>
      <c r="AS9" s="94"/>
      <c r="AT9" s="129">
        <f>SUM(AP9:AS9)</f>
        <v>0</v>
      </c>
      <c r="AU9" s="65"/>
      <c r="AV9" s="2"/>
      <c r="AW9" s="2"/>
      <c r="AX9" s="103"/>
      <c r="AY9" s="133">
        <f>SUM(AU9:AX9)</f>
        <v>0</v>
      </c>
      <c r="AZ9" s="69"/>
      <c r="BA9" s="2"/>
      <c r="BB9" s="2"/>
      <c r="BC9" s="103"/>
      <c r="BD9" s="129">
        <f>SUM(AZ9:BC9)</f>
        <v>0</v>
      </c>
      <c r="BE9" s="69">
        <v>0</v>
      </c>
      <c r="BF9" s="2"/>
      <c r="BG9" s="2"/>
      <c r="BH9" s="103"/>
      <c r="BI9" s="129">
        <f>SUM(BE9:BH9)</f>
        <v>0</v>
      </c>
    </row>
    <row r="10" spans="1:61" x14ac:dyDescent="0.25">
      <c r="A10" s="4" t="s">
        <v>7</v>
      </c>
      <c r="B10" s="3" t="s">
        <v>8</v>
      </c>
      <c r="C10" s="10">
        <v>744796317350</v>
      </c>
      <c r="D10" s="10">
        <v>1</v>
      </c>
      <c r="E10" s="10"/>
      <c r="F10" s="10"/>
      <c r="G10" s="105"/>
      <c r="H10" s="212"/>
      <c r="I10" s="68">
        <v>5</v>
      </c>
      <c r="J10" s="64"/>
      <c r="K10" s="64"/>
      <c r="L10" s="64"/>
      <c r="M10" s="129">
        <f>SUM(I10:L10)</f>
        <v>5</v>
      </c>
      <c r="N10" s="79">
        <v>22.36</v>
      </c>
      <c r="O10" s="13"/>
      <c r="P10" s="13"/>
      <c r="Q10" s="71"/>
      <c r="R10" s="78">
        <f>IF(O10&gt;0,O10,N10)</f>
        <v>22.36</v>
      </c>
      <c r="S10" s="83">
        <v>54.45</v>
      </c>
      <c r="T10" s="71"/>
      <c r="U10" s="71"/>
      <c r="V10" s="84"/>
      <c r="W10" s="79"/>
      <c r="X10" s="71"/>
      <c r="Y10" s="71"/>
      <c r="Z10" s="74"/>
      <c r="AA10" s="92"/>
      <c r="AB10" s="93"/>
      <c r="AC10" s="93"/>
      <c r="AD10" s="94"/>
      <c r="AE10" s="129">
        <f>SUM(AA10:AD10)</f>
        <v>0</v>
      </c>
      <c r="AF10" s="99"/>
      <c r="AG10" s="93"/>
      <c r="AH10" s="93"/>
      <c r="AI10" s="94"/>
      <c r="AJ10" s="133">
        <f>SUM(AF10:AI10)</f>
        <v>0</v>
      </c>
      <c r="AK10" s="92"/>
      <c r="AL10" s="93"/>
      <c r="AM10" s="93"/>
      <c r="AN10" s="94"/>
      <c r="AO10" s="133">
        <f>SUM(AK10:AN10)</f>
        <v>0</v>
      </c>
      <c r="AP10" s="92"/>
      <c r="AQ10" s="93"/>
      <c r="AR10" s="93"/>
      <c r="AS10" s="94"/>
      <c r="AT10" s="129">
        <f>SUM(AP10:AS10)</f>
        <v>0</v>
      </c>
      <c r="AU10" s="64"/>
      <c r="AV10" s="6"/>
      <c r="AW10" s="6"/>
      <c r="AX10" s="102"/>
      <c r="AY10" s="133">
        <f>SUM(AU10:AX10)</f>
        <v>0</v>
      </c>
      <c r="AZ10" s="68">
        <v>2</v>
      </c>
      <c r="BA10" s="6"/>
      <c r="BB10" s="6"/>
      <c r="BC10" s="102"/>
      <c r="BD10" s="129">
        <f>SUM(AZ10:BC10)</f>
        <v>2</v>
      </c>
      <c r="BE10" s="68"/>
      <c r="BF10" s="6"/>
      <c r="BG10" s="6"/>
      <c r="BH10" s="102"/>
      <c r="BI10" s="129">
        <f>SUM(BE10:BH10)</f>
        <v>0</v>
      </c>
    </row>
    <row r="11" spans="1:61" x14ac:dyDescent="0.25">
      <c r="A11" s="4" t="s">
        <v>11</v>
      </c>
      <c r="B11" s="3" t="s">
        <v>12</v>
      </c>
      <c r="C11" s="10">
        <v>744796317428</v>
      </c>
      <c r="D11" s="10">
        <v>1</v>
      </c>
      <c r="E11" s="10"/>
      <c r="F11" s="10"/>
      <c r="G11" s="105"/>
      <c r="H11" s="212"/>
      <c r="I11" s="68">
        <v>5</v>
      </c>
      <c r="J11" s="64"/>
      <c r="K11" s="64"/>
      <c r="L11" s="64"/>
      <c r="M11" s="129">
        <f>SUM(I11:L11)</f>
        <v>5</v>
      </c>
      <c r="N11" s="79">
        <v>18.71</v>
      </c>
      <c r="O11" s="13"/>
      <c r="P11" s="13"/>
      <c r="Q11" s="71"/>
      <c r="R11" s="78">
        <f>IF(O11&gt;0,O11,N11)</f>
        <v>18.71</v>
      </c>
      <c r="S11" s="83">
        <v>54.45</v>
      </c>
      <c r="T11" s="71"/>
      <c r="U11" s="71"/>
      <c r="V11" s="84"/>
      <c r="W11" s="79"/>
      <c r="X11" s="71"/>
      <c r="Y11" s="71"/>
      <c r="Z11" s="74"/>
      <c r="AA11" s="92"/>
      <c r="AB11" s="93"/>
      <c r="AC11" s="93"/>
      <c r="AD11" s="94"/>
      <c r="AE11" s="129">
        <f>SUM(AA11:AD11)</f>
        <v>0</v>
      </c>
      <c r="AF11" s="99"/>
      <c r="AG11" s="93"/>
      <c r="AH11" s="93"/>
      <c r="AI11" s="94"/>
      <c r="AJ11" s="133">
        <f>SUM(AF11:AI11)</f>
        <v>0</v>
      </c>
      <c r="AK11" s="92"/>
      <c r="AL11" s="93"/>
      <c r="AM11" s="93"/>
      <c r="AN11" s="94"/>
      <c r="AO11" s="133">
        <f>SUM(AK11:AN11)</f>
        <v>0</v>
      </c>
      <c r="AP11" s="92"/>
      <c r="AQ11" s="93"/>
      <c r="AR11" s="93"/>
      <c r="AS11" s="94"/>
      <c r="AT11" s="129">
        <f>SUM(AP11:AS11)</f>
        <v>0</v>
      </c>
      <c r="AU11" s="64"/>
      <c r="AV11" s="6"/>
      <c r="AW11" s="6"/>
      <c r="AX11" s="102"/>
      <c r="AY11" s="133">
        <f>SUM(AU11:AX11)</f>
        <v>0</v>
      </c>
      <c r="AZ11" s="68"/>
      <c r="BA11" s="6"/>
      <c r="BB11" s="6"/>
      <c r="BC11" s="102"/>
      <c r="BD11" s="129">
        <f>SUM(AZ11:BC11)</f>
        <v>0</v>
      </c>
      <c r="BE11" s="68"/>
      <c r="BF11" s="6"/>
      <c r="BG11" s="6"/>
      <c r="BH11" s="102"/>
      <c r="BI11" s="129">
        <f>SUM(BE11:BH11)</f>
        <v>0</v>
      </c>
    </row>
    <row r="12" spans="1:61" x14ac:dyDescent="0.25">
      <c r="A12" s="5" t="s">
        <v>11</v>
      </c>
      <c r="B12" s="1" t="s">
        <v>12</v>
      </c>
      <c r="C12" s="11">
        <v>744796317429</v>
      </c>
      <c r="D12" s="10">
        <v>1</v>
      </c>
      <c r="E12" s="11"/>
      <c r="F12" s="11"/>
      <c r="G12" s="106"/>
      <c r="H12" s="213"/>
      <c r="I12" s="69">
        <v>4</v>
      </c>
      <c r="J12" s="65"/>
      <c r="K12" s="65"/>
      <c r="L12" s="65"/>
      <c r="M12" s="129">
        <f>SUM(I12:L12)</f>
        <v>4</v>
      </c>
      <c r="N12" s="108"/>
      <c r="O12" s="14"/>
      <c r="P12" s="14"/>
      <c r="Q12" s="205"/>
      <c r="R12" s="78">
        <f>IF(O12&gt;0,O12,N12)</f>
        <v>0</v>
      </c>
      <c r="S12" s="86"/>
      <c r="T12" s="72"/>
      <c r="U12" s="72"/>
      <c r="V12" s="84"/>
      <c r="W12" s="80"/>
      <c r="X12" s="72"/>
      <c r="Y12" s="72"/>
      <c r="Z12" s="74"/>
      <c r="AA12" s="92"/>
      <c r="AB12" s="93"/>
      <c r="AC12" s="93"/>
      <c r="AD12" s="94"/>
      <c r="AE12" s="129">
        <f>SUM(AA12:AD12)</f>
        <v>0</v>
      </c>
      <c r="AF12" s="99"/>
      <c r="AG12" s="93"/>
      <c r="AH12" s="93"/>
      <c r="AI12" s="94"/>
      <c r="AJ12" s="133">
        <f>SUM(AF12:AI12)</f>
        <v>0</v>
      </c>
      <c r="AK12" s="92"/>
      <c r="AL12" s="93"/>
      <c r="AM12" s="93"/>
      <c r="AN12" s="94"/>
      <c r="AO12" s="133">
        <f>SUM(AK12:AN12)</f>
        <v>0</v>
      </c>
      <c r="AP12" s="92"/>
      <c r="AQ12" s="93"/>
      <c r="AR12" s="93"/>
      <c r="AS12" s="94"/>
      <c r="AT12" s="129">
        <f>SUM(AP12:AS12)</f>
        <v>0</v>
      </c>
      <c r="AU12" s="65"/>
      <c r="AV12" s="2"/>
      <c r="AW12" s="2"/>
      <c r="AX12" s="103"/>
      <c r="AY12" s="133">
        <f>SUM(AU12:AX12)</f>
        <v>0</v>
      </c>
      <c r="AZ12" s="69"/>
      <c r="BA12" s="2"/>
      <c r="BB12" s="2"/>
      <c r="BC12" s="103"/>
      <c r="BD12" s="129">
        <f>SUM(AZ12:BC12)</f>
        <v>0</v>
      </c>
      <c r="BE12" s="69">
        <v>1</v>
      </c>
      <c r="BF12" s="2"/>
      <c r="BG12" s="2"/>
      <c r="BH12" s="103"/>
      <c r="BI12" s="129">
        <f>SUM(BE12:BH12)</f>
        <v>1</v>
      </c>
    </row>
    <row r="13" spans="1:61" x14ac:dyDescent="0.25">
      <c r="A13" s="4" t="s">
        <v>13</v>
      </c>
      <c r="B13" s="3" t="s">
        <v>14</v>
      </c>
      <c r="C13" s="10">
        <v>4712818795646</v>
      </c>
      <c r="D13" s="10">
        <v>1</v>
      </c>
      <c r="E13" s="10"/>
      <c r="F13" s="10"/>
      <c r="G13" s="105"/>
      <c r="H13" s="212" t="s">
        <v>877</v>
      </c>
      <c r="I13" s="68">
        <v>3</v>
      </c>
      <c r="J13" s="64"/>
      <c r="K13" s="64"/>
      <c r="L13" s="64"/>
      <c r="M13" s="129">
        <f>SUM(I13:L13)</f>
        <v>3</v>
      </c>
      <c r="N13" s="79">
        <f>VLOOKUP(C13,'[1]Bone Avg Cost'!A:B,2,FALSE)</f>
        <v>7.33</v>
      </c>
      <c r="O13" s="13"/>
      <c r="P13" s="13"/>
      <c r="Q13" s="71"/>
      <c r="R13" s="78">
        <f>IF(O13&gt;0,O13,N13)</f>
        <v>7.33</v>
      </c>
      <c r="S13" s="83">
        <v>26.95</v>
      </c>
      <c r="T13" s="71"/>
      <c r="U13" s="71"/>
      <c r="V13" s="84"/>
      <c r="W13" s="79"/>
      <c r="X13" s="71"/>
      <c r="Y13" s="71"/>
      <c r="Z13" s="74"/>
      <c r="AA13" s="92"/>
      <c r="AB13" s="93"/>
      <c r="AC13" s="93"/>
      <c r="AD13" s="94"/>
      <c r="AE13" s="129">
        <f>SUM(AA13:AD13)</f>
        <v>0</v>
      </c>
      <c r="AF13" s="99"/>
      <c r="AG13" s="93"/>
      <c r="AH13" s="93"/>
      <c r="AI13" s="94"/>
      <c r="AJ13" s="133">
        <f>SUM(AF13:AI13)</f>
        <v>0</v>
      </c>
      <c r="AK13" s="92"/>
      <c r="AL13" s="93"/>
      <c r="AM13" s="93"/>
      <c r="AN13" s="94"/>
      <c r="AO13" s="133">
        <f>SUM(AK13:AN13)</f>
        <v>0</v>
      </c>
      <c r="AP13" s="92"/>
      <c r="AQ13" s="93"/>
      <c r="AR13" s="93"/>
      <c r="AS13" s="94"/>
      <c r="AT13" s="129">
        <f>SUM(AP13:AS13)</f>
        <v>0</v>
      </c>
      <c r="AU13" s="64"/>
      <c r="AV13" s="6"/>
      <c r="AW13" s="6"/>
      <c r="AX13" s="102"/>
      <c r="AY13" s="133">
        <f>SUM(AU13:AX13)</f>
        <v>0</v>
      </c>
      <c r="AZ13" s="68"/>
      <c r="BA13" s="6"/>
      <c r="BB13" s="6"/>
      <c r="BC13" s="102"/>
      <c r="BD13" s="129">
        <f>SUM(AZ13:BC13)</f>
        <v>0</v>
      </c>
      <c r="BE13" s="68">
        <v>0</v>
      </c>
      <c r="BF13" s="6"/>
      <c r="BG13" s="6"/>
      <c r="BH13" s="102"/>
      <c r="BI13" s="129">
        <f>SUM(BE13:BH13)</f>
        <v>0</v>
      </c>
    </row>
    <row r="14" spans="1:61" x14ac:dyDescent="0.25">
      <c r="A14" s="4" t="s">
        <v>15</v>
      </c>
      <c r="B14" s="3" t="s">
        <v>16</v>
      </c>
      <c r="C14" s="10">
        <v>4712818795677</v>
      </c>
      <c r="D14" s="10">
        <v>1</v>
      </c>
      <c r="E14" s="10"/>
      <c r="F14" s="10"/>
      <c r="G14" s="105"/>
      <c r="H14" s="212" t="s">
        <v>825</v>
      </c>
      <c r="I14" s="68">
        <v>3</v>
      </c>
      <c r="J14" s="64"/>
      <c r="K14" s="64"/>
      <c r="L14" s="64"/>
      <c r="M14" s="129">
        <f>SUM(I14:L14)</f>
        <v>3</v>
      </c>
      <c r="N14" s="79">
        <f>VLOOKUP(C14,'[1]Bone Avg Cost'!A:B,2,FALSE)</f>
        <v>7.33</v>
      </c>
      <c r="O14" s="13"/>
      <c r="P14" s="13"/>
      <c r="Q14" s="71"/>
      <c r="R14" s="78">
        <f>IF(O14&gt;0,O14,N14)</f>
        <v>7.33</v>
      </c>
      <c r="S14" s="83">
        <v>26.95</v>
      </c>
      <c r="T14" s="71"/>
      <c r="U14" s="71"/>
      <c r="V14" s="84"/>
      <c r="W14" s="79"/>
      <c r="X14" s="71"/>
      <c r="Y14" s="71"/>
      <c r="Z14" s="74"/>
      <c r="AA14" s="92"/>
      <c r="AB14" s="93"/>
      <c r="AC14" s="93"/>
      <c r="AD14" s="94"/>
      <c r="AE14" s="129">
        <f>SUM(AA14:AD14)</f>
        <v>0</v>
      </c>
      <c r="AF14" s="99"/>
      <c r="AG14" s="93"/>
      <c r="AH14" s="93"/>
      <c r="AI14" s="94"/>
      <c r="AJ14" s="133">
        <f>SUM(AF14:AI14)</f>
        <v>0</v>
      </c>
      <c r="AK14" s="92"/>
      <c r="AL14" s="93"/>
      <c r="AM14" s="93"/>
      <c r="AN14" s="94"/>
      <c r="AO14" s="133">
        <f>SUM(AK14:AN14)</f>
        <v>0</v>
      </c>
      <c r="AP14" s="92"/>
      <c r="AQ14" s="93"/>
      <c r="AR14" s="93"/>
      <c r="AS14" s="94"/>
      <c r="AT14" s="129">
        <f>SUM(AP14:AS14)</f>
        <v>0</v>
      </c>
      <c r="AU14" s="64"/>
      <c r="AV14" s="6"/>
      <c r="AW14" s="6"/>
      <c r="AX14" s="102"/>
      <c r="AY14" s="133">
        <f>SUM(AU14:AX14)</f>
        <v>0</v>
      </c>
      <c r="AZ14" s="68"/>
      <c r="BA14" s="6"/>
      <c r="BB14" s="6"/>
      <c r="BC14" s="102"/>
      <c r="BD14" s="129">
        <f>SUM(AZ14:BC14)</f>
        <v>0</v>
      </c>
      <c r="BE14" s="68">
        <v>0</v>
      </c>
      <c r="BF14" s="6"/>
      <c r="BG14" s="6"/>
      <c r="BH14" s="102"/>
      <c r="BI14" s="129">
        <f>SUM(BE14:BH14)</f>
        <v>0</v>
      </c>
    </row>
    <row r="15" spans="1:61" x14ac:dyDescent="0.25">
      <c r="A15" s="4" t="s">
        <v>17</v>
      </c>
      <c r="B15" s="3" t="s">
        <v>18</v>
      </c>
      <c r="C15" s="10">
        <v>4712818799231</v>
      </c>
      <c r="D15" s="10">
        <v>1</v>
      </c>
      <c r="E15" s="10"/>
      <c r="F15" s="10"/>
      <c r="G15" s="105"/>
      <c r="H15" s="212" t="s">
        <v>828</v>
      </c>
      <c r="I15" s="68">
        <v>3</v>
      </c>
      <c r="J15" s="64"/>
      <c r="K15" s="64"/>
      <c r="L15" s="64"/>
      <c r="M15" s="129">
        <f>SUM(I15:L15)</f>
        <v>3</v>
      </c>
      <c r="N15" s="79">
        <f>VLOOKUP(C15,'[1]Bone Avg Cost'!A:B,2,FALSE)</f>
        <v>7.33</v>
      </c>
      <c r="O15" s="13"/>
      <c r="P15" s="13"/>
      <c r="Q15" s="71"/>
      <c r="R15" s="78">
        <f>IF(O15&gt;0,O15,N15)</f>
        <v>7.33</v>
      </c>
      <c r="S15" s="83">
        <v>26.95</v>
      </c>
      <c r="T15" s="71"/>
      <c r="U15" s="71"/>
      <c r="V15" s="84"/>
      <c r="W15" s="79"/>
      <c r="X15" s="71"/>
      <c r="Y15" s="71"/>
      <c r="Z15" s="74"/>
      <c r="AA15" s="92"/>
      <c r="AB15" s="93"/>
      <c r="AC15" s="93"/>
      <c r="AD15" s="94"/>
      <c r="AE15" s="129">
        <f>SUM(AA15:AD15)</f>
        <v>0</v>
      </c>
      <c r="AF15" s="99"/>
      <c r="AG15" s="93"/>
      <c r="AH15" s="93"/>
      <c r="AI15" s="94"/>
      <c r="AJ15" s="133">
        <f>SUM(AF15:AI15)</f>
        <v>0</v>
      </c>
      <c r="AK15" s="92"/>
      <c r="AL15" s="93"/>
      <c r="AM15" s="93"/>
      <c r="AN15" s="94"/>
      <c r="AO15" s="133">
        <f>SUM(AK15:AN15)</f>
        <v>0</v>
      </c>
      <c r="AP15" s="92"/>
      <c r="AQ15" s="93"/>
      <c r="AR15" s="93"/>
      <c r="AS15" s="94"/>
      <c r="AT15" s="129">
        <f>SUM(AP15:AS15)</f>
        <v>0</v>
      </c>
      <c r="AU15" s="64"/>
      <c r="AV15" s="6"/>
      <c r="AW15" s="6"/>
      <c r="AX15" s="102"/>
      <c r="AY15" s="133">
        <f>SUM(AU15:AX15)</f>
        <v>0</v>
      </c>
      <c r="AZ15" s="68"/>
      <c r="BA15" s="6"/>
      <c r="BB15" s="6"/>
      <c r="BC15" s="102"/>
      <c r="BD15" s="129">
        <f>SUM(AZ15:BC15)</f>
        <v>0</v>
      </c>
      <c r="BE15" s="68">
        <v>0</v>
      </c>
      <c r="BF15" s="6"/>
      <c r="BG15" s="6"/>
      <c r="BH15" s="102"/>
      <c r="BI15" s="129">
        <f>SUM(BE15:BH15)</f>
        <v>0</v>
      </c>
    </row>
    <row r="16" spans="1:61" x14ac:dyDescent="0.25">
      <c r="A16" s="4" t="s">
        <v>19</v>
      </c>
      <c r="B16" s="3" t="s">
        <v>20</v>
      </c>
      <c r="C16" s="10">
        <v>4712818799477</v>
      </c>
      <c r="D16" s="10">
        <v>1</v>
      </c>
      <c r="E16" s="10"/>
      <c r="F16" s="10"/>
      <c r="G16" s="105"/>
      <c r="H16" s="212" t="s">
        <v>877</v>
      </c>
      <c r="I16" s="68">
        <v>3</v>
      </c>
      <c r="J16" s="64"/>
      <c r="K16" s="64"/>
      <c r="L16" s="64"/>
      <c r="M16" s="129">
        <f>SUM(I16:L16)</f>
        <v>3</v>
      </c>
      <c r="N16" s="79">
        <f>VLOOKUP(C16,'[1]Bone Avg Cost'!A:B,2,FALSE)</f>
        <v>7.33</v>
      </c>
      <c r="O16" s="13"/>
      <c r="P16" s="13"/>
      <c r="Q16" s="71"/>
      <c r="R16" s="78">
        <f>IF(O16&gt;0,O16,N16)</f>
        <v>7.33</v>
      </c>
      <c r="S16" s="83">
        <v>26.95</v>
      </c>
      <c r="T16" s="71"/>
      <c r="U16" s="71"/>
      <c r="V16" s="84"/>
      <c r="W16" s="79"/>
      <c r="X16" s="71"/>
      <c r="Y16" s="71"/>
      <c r="Z16" s="74"/>
      <c r="AA16" s="92"/>
      <c r="AB16" s="93"/>
      <c r="AC16" s="93"/>
      <c r="AD16" s="94"/>
      <c r="AE16" s="129">
        <f>SUM(AA16:AD16)</f>
        <v>0</v>
      </c>
      <c r="AF16" s="99"/>
      <c r="AG16" s="93"/>
      <c r="AH16" s="93"/>
      <c r="AI16" s="94"/>
      <c r="AJ16" s="133">
        <f>SUM(AF16:AI16)</f>
        <v>0</v>
      </c>
      <c r="AK16" s="92"/>
      <c r="AL16" s="93"/>
      <c r="AM16" s="93"/>
      <c r="AN16" s="94"/>
      <c r="AO16" s="133">
        <f>SUM(AK16:AN16)</f>
        <v>0</v>
      </c>
      <c r="AP16" s="92"/>
      <c r="AQ16" s="93"/>
      <c r="AR16" s="93"/>
      <c r="AS16" s="94"/>
      <c r="AT16" s="129">
        <f>SUM(AP16:AS16)</f>
        <v>0</v>
      </c>
      <c r="AU16" s="64"/>
      <c r="AV16" s="6"/>
      <c r="AW16" s="6"/>
      <c r="AX16" s="102"/>
      <c r="AY16" s="133">
        <f>SUM(AU16:AX16)</f>
        <v>0</v>
      </c>
      <c r="AZ16" s="68"/>
      <c r="BA16" s="6"/>
      <c r="BB16" s="6"/>
      <c r="BC16" s="102"/>
      <c r="BD16" s="129">
        <f>SUM(AZ16:BC16)</f>
        <v>0</v>
      </c>
      <c r="BE16" s="68">
        <v>0</v>
      </c>
      <c r="BF16" s="6"/>
      <c r="BG16" s="6"/>
      <c r="BH16" s="102"/>
      <c r="BI16" s="129">
        <f>SUM(BE16:BH16)</f>
        <v>0</v>
      </c>
    </row>
    <row r="17" spans="1:61" x14ac:dyDescent="0.25">
      <c r="A17" s="4" t="s">
        <v>21</v>
      </c>
      <c r="B17" s="3" t="s">
        <v>22</v>
      </c>
      <c r="C17" s="10">
        <v>4712818799484</v>
      </c>
      <c r="D17" s="10">
        <v>1</v>
      </c>
      <c r="E17" s="10"/>
      <c r="F17" s="10"/>
      <c r="G17" s="105"/>
      <c r="H17" s="212" t="s">
        <v>849</v>
      </c>
      <c r="I17" s="68">
        <v>3</v>
      </c>
      <c r="J17" s="64"/>
      <c r="K17" s="64"/>
      <c r="L17" s="64"/>
      <c r="M17" s="129">
        <f>SUM(I17:L17)</f>
        <v>3</v>
      </c>
      <c r="N17" s="79">
        <f>VLOOKUP(C17,'[1]Bone Avg Cost'!A:B,2,FALSE)</f>
        <v>7.3299999999999992</v>
      </c>
      <c r="O17" s="13"/>
      <c r="P17" s="13"/>
      <c r="Q17" s="71"/>
      <c r="R17" s="78">
        <f>IF(O17&gt;0,O17,N17)</f>
        <v>7.3299999999999992</v>
      </c>
      <c r="S17" s="83">
        <v>26.95</v>
      </c>
      <c r="T17" s="71"/>
      <c r="U17" s="71"/>
      <c r="V17" s="84"/>
      <c r="W17" s="79"/>
      <c r="X17" s="71"/>
      <c r="Y17" s="71"/>
      <c r="Z17" s="74"/>
      <c r="AA17" s="92"/>
      <c r="AB17" s="93"/>
      <c r="AC17" s="93"/>
      <c r="AD17" s="94"/>
      <c r="AE17" s="129">
        <f>SUM(AA17:AD17)</f>
        <v>0</v>
      </c>
      <c r="AF17" s="99"/>
      <c r="AG17" s="93"/>
      <c r="AH17" s="93"/>
      <c r="AI17" s="94"/>
      <c r="AJ17" s="133">
        <f>SUM(AF17:AI17)</f>
        <v>0</v>
      </c>
      <c r="AK17" s="92"/>
      <c r="AL17" s="93"/>
      <c r="AM17" s="93"/>
      <c r="AN17" s="94"/>
      <c r="AO17" s="133">
        <f>SUM(AK17:AN17)</f>
        <v>0</v>
      </c>
      <c r="AP17" s="92"/>
      <c r="AQ17" s="93"/>
      <c r="AR17" s="93"/>
      <c r="AS17" s="94"/>
      <c r="AT17" s="129">
        <f>SUM(AP17:AS17)</f>
        <v>0</v>
      </c>
      <c r="AU17" s="64"/>
      <c r="AV17" s="6"/>
      <c r="AW17" s="6"/>
      <c r="AX17" s="102"/>
      <c r="AY17" s="133">
        <f>SUM(AU17:AX17)</f>
        <v>0</v>
      </c>
      <c r="AZ17" s="68"/>
      <c r="BA17" s="6"/>
      <c r="BB17" s="6"/>
      <c r="BC17" s="102"/>
      <c r="BD17" s="129">
        <f>SUM(AZ17:BC17)</f>
        <v>0</v>
      </c>
      <c r="BE17" s="68">
        <v>0</v>
      </c>
      <c r="BF17" s="6"/>
      <c r="BG17" s="6"/>
      <c r="BH17" s="102"/>
      <c r="BI17" s="129">
        <f>SUM(BE17:BH17)</f>
        <v>0</v>
      </c>
    </row>
    <row r="18" spans="1:61" x14ac:dyDescent="0.25">
      <c r="A18" s="4" t="s">
        <v>23</v>
      </c>
      <c r="B18" s="3" t="s">
        <v>24</v>
      </c>
      <c r="C18" s="10">
        <v>4712818799705</v>
      </c>
      <c r="D18" s="10">
        <v>1</v>
      </c>
      <c r="E18" s="10"/>
      <c r="F18" s="10"/>
      <c r="G18" s="105"/>
      <c r="H18" s="212" t="s">
        <v>828</v>
      </c>
      <c r="I18" s="68">
        <v>3</v>
      </c>
      <c r="J18" s="64"/>
      <c r="K18" s="64"/>
      <c r="L18" s="64"/>
      <c r="M18" s="129">
        <f>SUM(I18:L18)</f>
        <v>3</v>
      </c>
      <c r="N18" s="79">
        <f>VLOOKUP(C18,'[1]Bone Avg Cost'!A:B,2,FALSE)</f>
        <v>7.33</v>
      </c>
      <c r="O18" s="13"/>
      <c r="P18" s="13"/>
      <c r="Q18" s="71"/>
      <c r="R18" s="78">
        <f>IF(O18&gt;0,O18,N18)</f>
        <v>7.33</v>
      </c>
      <c r="S18" s="83">
        <v>26.95</v>
      </c>
      <c r="T18" s="71"/>
      <c r="U18" s="71"/>
      <c r="V18" s="84"/>
      <c r="W18" s="79"/>
      <c r="X18" s="71"/>
      <c r="Y18" s="71"/>
      <c r="Z18" s="74"/>
      <c r="AA18" s="92"/>
      <c r="AB18" s="93"/>
      <c r="AC18" s="93"/>
      <c r="AD18" s="94"/>
      <c r="AE18" s="129">
        <f>SUM(AA18:AD18)</f>
        <v>0</v>
      </c>
      <c r="AF18" s="99"/>
      <c r="AG18" s="93"/>
      <c r="AH18" s="93"/>
      <c r="AI18" s="94"/>
      <c r="AJ18" s="133">
        <f>SUM(AF18:AI18)</f>
        <v>0</v>
      </c>
      <c r="AK18" s="92"/>
      <c r="AL18" s="93"/>
      <c r="AM18" s="93"/>
      <c r="AN18" s="94"/>
      <c r="AO18" s="133">
        <f>SUM(AK18:AN18)</f>
        <v>0</v>
      </c>
      <c r="AP18" s="92"/>
      <c r="AQ18" s="93"/>
      <c r="AR18" s="93"/>
      <c r="AS18" s="94"/>
      <c r="AT18" s="129">
        <f>SUM(AP18:AS18)</f>
        <v>0</v>
      </c>
      <c r="AU18" s="64"/>
      <c r="AV18" s="6"/>
      <c r="AW18" s="6"/>
      <c r="AX18" s="102"/>
      <c r="AY18" s="133">
        <f>SUM(AU18:AX18)</f>
        <v>0</v>
      </c>
      <c r="AZ18" s="68"/>
      <c r="BA18" s="6"/>
      <c r="BB18" s="6"/>
      <c r="BC18" s="102"/>
      <c r="BD18" s="129">
        <f>SUM(AZ18:BC18)</f>
        <v>0</v>
      </c>
      <c r="BE18" s="68">
        <v>0</v>
      </c>
      <c r="BF18" s="6"/>
      <c r="BG18" s="6"/>
      <c r="BH18" s="102"/>
      <c r="BI18" s="129">
        <f>SUM(BE18:BH18)</f>
        <v>0</v>
      </c>
    </row>
    <row r="19" spans="1:61" x14ac:dyDescent="0.25">
      <c r="A19" s="4" t="s">
        <v>25</v>
      </c>
      <c r="B19" s="3" t="s">
        <v>26</v>
      </c>
      <c r="C19" s="10">
        <v>4712818799880</v>
      </c>
      <c r="D19" s="10">
        <v>1</v>
      </c>
      <c r="E19" s="10"/>
      <c r="F19" s="10"/>
      <c r="G19" s="105"/>
      <c r="H19" s="212" t="s">
        <v>825</v>
      </c>
      <c r="I19" s="68">
        <v>3</v>
      </c>
      <c r="J19" s="64"/>
      <c r="K19" s="64"/>
      <c r="L19" s="64"/>
      <c r="M19" s="129">
        <f>SUM(I19:L19)</f>
        <v>3</v>
      </c>
      <c r="N19" s="79">
        <f>VLOOKUP(C19,'[1]Bone Avg Cost'!A:B,2,FALSE)</f>
        <v>7.33</v>
      </c>
      <c r="O19" s="13"/>
      <c r="P19" s="13"/>
      <c r="Q19" s="71"/>
      <c r="R19" s="78">
        <f>IF(O19&gt;0,O19,N19)</f>
        <v>7.33</v>
      </c>
      <c r="S19" s="83">
        <v>26.95</v>
      </c>
      <c r="T19" s="71"/>
      <c r="U19" s="71"/>
      <c r="V19" s="84"/>
      <c r="W19" s="79"/>
      <c r="X19" s="71"/>
      <c r="Y19" s="71"/>
      <c r="Z19" s="74"/>
      <c r="AA19" s="92"/>
      <c r="AB19" s="93"/>
      <c r="AC19" s="93"/>
      <c r="AD19" s="94"/>
      <c r="AE19" s="129">
        <f>SUM(AA19:AD19)</f>
        <v>0</v>
      </c>
      <c r="AF19" s="99"/>
      <c r="AG19" s="93"/>
      <c r="AH19" s="93"/>
      <c r="AI19" s="94"/>
      <c r="AJ19" s="133">
        <f>SUM(AF19:AI19)</f>
        <v>0</v>
      </c>
      <c r="AK19" s="92"/>
      <c r="AL19" s="93"/>
      <c r="AM19" s="93"/>
      <c r="AN19" s="94"/>
      <c r="AO19" s="133">
        <f>SUM(AK19:AN19)</f>
        <v>0</v>
      </c>
      <c r="AP19" s="92"/>
      <c r="AQ19" s="93"/>
      <c r="AR19" s="93"/>
      <c r="AS19" s="94"/>
      <c r="AT19" s="129">
        <f>SUM(AP19:AS19)</f>
        <v>0</v>
      </c>
      <c r="AU19" s="64"/>
      <c r="AV19" s="6"/>
      <c r="AW19" s="6"/>
      <c r="AX19" s="102"/>
      <c r="AY19" s="133">
        <f>SUM(AU19:AX19)</f>
        <v>0</v>
      </c>
      <c r="AZ19" s="68"/>
      <c r="BA19" s="6"/>
      <c r="BB19" s="6"/>
      <c r="BC19" s="102"/>
      <c r="BD19" s="129">
        <f>SUM(AZ19:BC19)</f>
        <v>0</v>
      </c>
      <c r="BE19" s="68">
        <v>0</v>
      </c>
      <c r="BF19" s="6"/>
      <c r="BG19" s="6"/>
      <c r="BH19" s="102"/>
      <c r="BI19" s="129">
        <f>SUM(BE19:BH19)</f>
        <v>0</v>
      </c>
    </row>
    <row r="20" spans="1:61" x14ac:dyDescent="0.25">
      <c r="A20" s="4" t="s">
        <v>27</v>
      </c>
      <c r="B20" s="3" t="s">
        <v>28</v>
      </c>
      <c r="C20" s="10">
        <v>4716076151329</v>
      </c>
      <c r="D20" s="10">
        <v>1</v>
      </c>
      <c r="E20" s="10"/>
      <c r="F20" s="10"/>
      <c r="G20" s="105"/>
      <c r="H20" s="212" t="s">
        <v>865</v>
      </c>
      <c r="I20" s="68">
        <v>3</v>
      </c>
      <c r="J20" s="64"/>
      <c r="K20" s="64"/>
      <c r="L20" s="64"/>
      <c r="M20" s="129">
        <f>SUM(I20:L20)</f>
        <v>3</v>
      </c>
      <c r="N20" s="79">
        <f>VLOOKUP(C20,'[1]Bone Avg Cost'!A:B,2,FALSE)</f>
        <v>7.33</v>
      </c>
      <c r="O20" s="13"/>
      <c r="P20" s="13"/>
      <c r="Q20" s="71"/>
      <c r="R20" s="78">
        <f>IF(O20&gt;0,O20,N20)</f>
        <v>7.33</v>
      </c>
      <c r="S20" s="83">
        <v>26.95</v>
      </c>
      <c r="T20" s="71"/>
      <c r="U20" s="71"/>
      <c r="V20" s="84"/>
      <c r="W20" s="79"/>
      <c r="X20" s="71"/>
      <c r="Y20" s="71"/>
      <c r="Z20" s="74"/>
      <c r="AA20" s="92"/>
      <c r="AB20" s="93"/>
      <c r="AC20" s="93"/>
      <c r="AD20" s="94"/>
      <c r="AE20" s="129">
        <f>SUM(AA20:AD20)</f>
        <v>0</v>
      </c>
      <c r="AF20" s="99"/>
      <c r="AG20" s="93"/>
      <c r="AH20" s="93"/>
      <c r="AI20" s="94"/>
      <c r="AJ20" s="133">
        <f>SUM(AF20:AI20)</f>
        <v>0</v>
      </c>
      <c r="AK20" s="92"/>
      <c r="AL20" s="93"/>
      <c r="AM20" s="93"/>
      <c r="AN20" s="94"/>
      <c r="AO20" s="133">
        <f>SUM(AK20:AN20)</f>
        <v>0</v>
      </c>
      <c r="AP20" s="92"/>
      <c r="AQ20" s="93"/>
      <c r="AR20" s="93"/>
      <c r="AS20" s="94"/>
      <c r="AT20" s="129">
        <f>SUM(AP20:AS20)</f>
        <v>0</v>
      </c>
      <c r="AU20" s="64"/>
      <c r="AV20" s="6"/>
      <c r="AW20" s="6"/>
      <c r="AX20" s="102"/>
      <c r="AY20" s="133">
        <f>SUM(AU20:AX20)</f>
        <v>0</v>
      </c>
      <c r="AZ20" s="68"/>
      <c r="BA20" s="6"/>
      <c r="BB20" s="6"/>
      <c r="BC20" s="102"/>
      <c r="BD20" s="129">
        <f>SUM(AZ20:BC20)</f>
        <v>0</v>
      </c>
      <c r="BE20" s="68">
        <v>0</v>
      </c>
      <c r="BF20" s="6"/>
      <c r="BG20" s="6"/>
      <c r="BH20" s="102"/>
      <c r="BI20" s="129">
        <f>SUM(BE20:BH20)</f>
        <v>0</v>
      </c>
    </row>
    <row r="21" spans="1:61" x14ac:dyDescent="0.25">
      <c r="A21" s="4" t="s">
        <v>29</v>
      </c>
      <c r="B21" s="3" t="s">
        <v>30</v>
      </c>
      <c r="C21" s="10">
        <v>4716076154436</v>
      </c>
      <c r="D21" s="10">
        <v>1</v>
      </c>
      <c r="E21" s="10"/>
      <c r="F21" s="10"/>
      <c r="G21" s="105"/>
      <c r="H21" s="212" t="s">
        <v>801</v>
      </c>
      <c r="I21" s="68">
        <v>3</v>
      </c>
      <c r="J21" s="64"/>
      <c r="K21" s="64"/>
      <c r="L21" s="64"/>
      <c r="M21" s="129">
        <f>SUM(I21:L21)</f>
        <v>3</v>
      </c>
      <c r="N21" s="79">
        <f>VLOOKUP(C21,'[1]Bone Avg Cost'!A:B,2,FALSE)</f>
        <v>7.3299999999999992</v>
      </c>
      <c r="O21" s="13"/>
      <c r="P21" s="13"/>
      <c r="Q21" s="71"/>
      <c r="R21" s="78">
        <f>IF(O21&gt;0,O21,N21)</f>
        <v>7.3299999999999992</v>
      </c>
      <c r="S21" s="83">
        <v>26.95</v>
      </c>
      <c r="T21" s="71"/>
      <c r="U21" s="71"/>
      <c r="V21" s="84"/>
      <c r="W21" s="79"/>
      <c r="X21" s="71"/>
      <c r="Y21" s="71"/>
      <c r="Z21" s="74"/>
      <c r="AA21" s="92"/>
      <c r="AB21" s="93"/>
      <c r="AC21" s="93"/>
      <c r="AD21" s="94"/>
      <c r="AE21" s="129">
        <f>SUM(AA21:AD21)</f>
        <v>0</v>
      </c>
      <c r="AF21" s="99"/>
      <c r="AG21" s="93"/>
      <c r="AH21" s="93"/>
      <c r="AI21" s="94"/>
      <c r="AJ21" s="133">
        <f>SUM(AF21:AI21)</f>
        <v>0</v>
      </c>
      <c r="AK21" s="92"/>
      <c r="AL21" s="93"/>
      <c r="AM21" s="93"/>
      <c r="AN21" s="94"/>
      <c r="AO21" s="133">
        <f>SUM(AK21:AN21)</f>
        <v>0</v>
      </c>
      <c r="AP21" s="92"/>
      <c r="AQ21" s="93"/>
      <c r="AR21" s="93"/>
      <c r="AS21" s="94"/>
      <c r="AT21" s="129">
        <f>SUM(AP21:AS21)</f>
        <v>0</v>
      </c>
      <c r="AU21" s="64"/>
      <c r="AV21" s="6"/>
      <c r="AW21" s="6"/>
      <c r="AX21" s="102"/>
      <c r="AY21" s="133">
        <f>SUM(AU21:AX21)</f>
        <v>0</v>
      </c>
      <c r="AZ21" s="68"/>
      <c r="BA21" s="6"/>
      <c r="BB21" s="6"/>
      <c r="BC21" s="102"/>
      <c r="BD21" s="129">
        <f>SUM(AZ21:BC21)</f>
        <v>0</v>
      </c>
      <c r="BE21" s="68">
        <v>0</v>
      </c>
      <c r="BF21" s="6"/>
      <c r="BG21" s="6"/>
      <c r="BH21" s="102"/>
      <c r="BI21" s="129">
        <f>SUM(BE21:BH21)</f>
        <v>0</v>
      </c>
    </row>
    <row r="22" spans="1:61" x14ac:dyDescent="0.25">
      <c r="A22" s="4" t="s">
        <v>31</v>
      </c>
      <c r="B22" s="3" t="s">
        <v>32</v>
      </c>
      <c r="C22" s="10">
        <v>4716076157680</v>
      </c>
      <c r="D22" s="10">
        <v>1</v>
      </c>
      <c r="E22" s="10"/>
      <c r="F22" s="10"/>
      <c r="G22" s="105"/>
      <c r="H22" s="212" t="s">
        <v>880</v>
      </c>
      <c r="I22" s="68">
        <v>3</v>
      </c>
      <c r="J22" s="64"/>
      <c r="K22" s="64"/>
      <c r="L22" s="64"/>
      <c r="M22" s="129">
        <f>SUM(I22:L22)</f>
        <v>3</v>
      </c>
      <c r="N22" s="79">
        <f>VLOOKUP(C22,'[1]Bone Avg Cost'!A:B,2,FALSE)</f>
        <v>7.35</v>
      </c>
      <c r="O22" s="13"/>
      <c r="P22" s="13"/>
      <c r="Q22" s="71"/>
      <c r="R22" s="78">
        <f>IF(O22&gt;0,O22,N22)</f>
        <v>7.35</v>
      </c>
      <c r="S22" s="83">
        <v>26.95</v>
      </c>
      <c r="T22" s="71"/>
      <c r="U22" s="71"/>
      <c r="V22" s="84"/>
      <c r="W22" s="79"/>
      <c r="X22" s="71"/>
      <c r="Y22" s="71"/>
      <c r="Z22" s="74"/>
      <c r="AA22" s="92"/>
      <c r="AB22" s="93"/>
      <c r="AC22" s="93"/>
      <c r="AD22" s="94"/>
      <c r="AE22" s="129">
        <f>SUM(AA22:AD22)</f>
        <v>0</v>
      </c>
      <c r="AF22" s="99"/>
      <c r="AG22" s="93"/>
      <c r="AH22" s="93"/>
      <c r="AI22" s="94"/>
      <c r="AJ22" s="133">
        <f>SUM(AF22:AI22)</f>
        <v>0</v>
      </c>
      <c r="AK22" s="92"/>
      <c r="AL22" s="93"/>
      <c r="AM22" s="93"/>
      <c r="AN22" s="94"/>
      <c r="AO22" s="133">
        <f>SUM(AK22:AN22)</f>
        <v>0</v>
      </c>
      <c r="AP22" s="92"/>
      <c r="AQ22" s="93"/>
      <c r="AR22" s="93"/>
      <c r="AS22" s="94"/>
      <c r="AT22" s="129">
        <f>SUM(AP22:AS22)</f>
        <v>0</v>
      </c>
      <c r="AU22" s="64"/>
      <c r="AV22" s="6"/>
      <c r="AW22" s="6"/>
      <c r="AX22" s="102"/>
      <c r="AY22" s="133">
        <f>SUM(AU22:AX22)</f>
        <v>0</v>
      </c>
      <c r="AZ22" s="68"/>
      <c r="BA22" s="6"/>
      <c r="BB22" s="6"/>
      <c r="BC22" s="102"/>
      <c r="BD22" s="129">
        <f>SUM(AZ22:BC22)</f>
        <v>0</v>
      </c>
      <c r="BE22" s="68">
        <v>0</v>
      </c>
      <c r="BF22" s="6"/>
      <c r="BG22" s="6"/>
      <c r="BH22" s="102"/>
      <c r="BI22" s="129">
        <f>SUM(BE22:BH22)</f>
        <v>0</v>
      </c>
    </row>
    <row r="23" spans="1:61" x14ac:dyDescent="0.25">
      <c r="A23" s="4" t="s">
        <v>651</v>
      </c>
      <c r="B23" s="3" t="s">
        <v>33</v>
      </c>
      <c r="C23" s="10">
        <v>4716076161304</v>
      </c>
      <c r="D23" s="10">
        <v>1</v>
      </c>
      <c r="E23" s="10"/>
      <c r="F23" s="10">
        <v>1</v>
      </c>
      <c r="G23" s="105"/>
      <c r="H23" s="212" t="s">
        <v>804</v>
      </c>
      <c r="I23" s="68">
        <v>5</v>
      </c>
      <c r="J23" s="64">
        <v>2</v>
      </c>
      <c r="K23" s="64"/>
      <c r="L23" s="64"/>
      <c r="M23" s="129">
        <f>SUM(I23:L23)</f>
        <v>7</v>
      </c>
      <c r="N23" s="79">
        <f>VLOOKUP(C23,'[1]Bone Avg Cost'!A:B,2,FALSE)</f>
        <v>25.089999999999989</v>
      </c>
      <c r="O23" s="13">
        <v>25.089999999999989</v>
      </c>
      <c r="P23" s="13"/>
      <c r="Q23" s="71"/>
      <c r="R23" s="78">
        <f>IF(O23&gt;0,O23,N23)</f>
        <v>25.089999999999989</v>
      </c>
      <c r="S23" s="83">
        <v>65.45</v>
      </c>
      <c r="T23" s="71">
        <v>59.5</v>
      </c>
      <c r="U23" s="71"/>
      <c r="V23" s="84"/>
      <c r="W23" s="79"/>
      <c r="X23" s="71">
        <v>129</v>
      </c>
      <c r="Y23" s="71"/>
      <c r="Z23" s="74"/>
      <c r="AA23" s="92"/>
      <c r="AB23" s="93">
        <v>1</v>
      </c>
      <c r="AC23" s="93"/>
      <c r="AD23" s="94"/>
      <c r="AE23" s="129">
        <f>SUM(AA23:AD23)</f>
        <v>1</v>
      </c>
      <c r="AF23" s="99"/>
      <c r="AG23" s="93">
        <v>7</v>
      </c>
      <c r="AH23" s="93"/>
      <c r="AI23" s="94"/>
      <c r="AJ23" s="133">
        <f>SUM(AF23:AI23)</f>
        <v>7</v>
      </c>
      <c r="AK23" s="92"/>
      <c r="AL23" s="93">
        <v>0</v>
      </c>
      <c r="AM23" s="93"/>
      <c r="AN23" s="94"/>
      <c r="AO23" s="133">
        <f>SUM(AK23:AN23)</f>
        <v>0</v>
      </c>
      <c r="AP23" s="92"/>
      <c r="AQ23" s="93">
        <v>2</v>
      </c>
      <c r="AR23" s="93"/>
      <c r="AS23" s="94"/>
      <c r="AT23" s="129">
        <f>SUM(AP23:AS23)</f>
        <v>2</v>
      </c>
      <c r="AU23" s="64"/>
      <c r="AV23" s="6">
        <v>0</v>
      </c>
      <c r="AW23" s="6"/>
      <c r="AX23" s="102"/>
      <c r="AY23" s="133">
        <f>SUM(AU23:AX23)</f>
        <v>0</v>
      </c>
      <c r="AZ23" s="68"/>
      <c r="BA23" s="6">
        <v>0</v>
      </c>
      <c r="BB23" s="6"/>
      <c r="BC23" s="102"/>
      <c r="BD23" s="129">
        <f>SUM(AZ23:BC23)</f>
        <v>0</v>
      </c>
      <c r="BE23" s="68">
        <v>0</v>
      </c>
      <c r="BF23" s="6">
        <v>0</v>
      </c>
      <c r="BG23" s="6"/>
      <c r="BH23" s="102"/>
      <c r="BI23" s="129">
        <f>SUM(BE23:BH23)</f>
        <v>0</v>
      </c>
    </row>
    <row r="24" spans="1:61" x14ac:dyDescent="0.25">
      <c r="A24" s="4" t="s">
        <v>34</v>
      </c>
      <c r="B24" s="3" t="s">
        <v>35</v>
      </c>
      <c r="C24" s="10">
        <v>4716076161816</v>
      </c>
      <c r="D24" s="10">
        <v>1</v>
      </c>
      <c r="E24" s="10"/>
      <c r="F24" s="10"/>
      <c r="G24" s="105"/>
      <c r="H24" s="212" t="s">
        <v>823</v>
      </c>
      <c r="I24" s="68">
        <v>2</v>
      </c>
      <c r="J24" s="64"/>
      <c r="K24" s="64"/>
      <c r="L24" s="64"/>
      <c r="M24" s="129">
        <f>SUM(I24:L24)</f>
        <v>2</v>
      </c>
      <c r="N24" s="79">
        <f>VLOOKUP(C24,'[1]Bone Avg Cost'!A:B,2,FALSE)</f>
        <v>11.190000000000003</v>
      </c>
      <c r="O24" s="13"/>
      <c r="P24" s="13"/>
      <c r="Q24" s="71"/>
      <c r="R24" s="78">
        <f>IF(O24&gt;0,O24,N24)</f>
        <v>11.190000000000003</v>
      </c>
      <c r="S24" s="83">
        <v>32.450000000000003</v>
      </c>
      <c r="T24" s="71"/>
      <c r="U24" s="71"/>
      <c r="V24" s="84"/>
      <c r="W24" s="79"/>
      <c r="X24" s="71"/>
      <c r="Y24" s="71"/>
      <c r="Z24" s="74"/>
      <c r="AA24" s="92"/>
      <c r="AB24" s="93"/>
      <c r="AC24" s="93"/>
      <c r="AD24" s="94"/>
      <c r="AE24" s="129">
        <f>SUM(AA24:AD24)</f>
        <v>0</v>
      </c>
      <c r="AF24" s="99"/>
      <c r="AG24" s="93"/>
      <c r="AH24" s="93"/>
      <c r="AI24" s="94"/>
      <c r="AJ24" s="133">
        <f>SUM(AF24:AI24)</f>
        <v>0</v>
      </c>
      <c r="AK24" s="92"/>
      <c r="AL24" s="93"/>
      <c r="AM24" s="93"/>
      <c r="AN24" s="94"/>
      <c r="AO24" s="133">
        <f>SUM(AK24:AN24)</f>
        <v>0</v>
      </c>
      <c r="AP24" s="92"/>
      <c r="AQ24" s="93"/>
      <c r="AR24" s="93"/>
      <c r="AS24" s="94"/>
      <c r="AT24" s="129">
        <f>SUM(AP24:AS24)</f>
        <v>0</v>
      </c>
      <c r="AU24" s="64"/>
      <c r="AV24" s="6"/>
      <c r="AW24" s="6"/>
      <c r="AX24" s="102"/>
      <c r="AY24" s="133">
        <f>SUM(AU24:AX24)</f>
        <v>0</v>
      </c>
      <c r="AZ24" s="68">
        <v>1</v>
      </c>
      <c r="BA24" s="6"/>
      <c r="BB24" s="6"/>
      <c r="BC24" s="102"/>
      <c r="BD24" s="129">
        <f>SUM(AZ24:BC24)</f>
        <v>1</v>
      </c>
      <c r="BE24" s="68">
        <v>0</v>
      </c>
      <c r="BF24" s="6"/>
      <c r="BG24" s="6"/>
      <c r="BH24" s="102"/>
      <c r="BI24" s="129">
        <f>SUM(BE24:BH24)</f>
        <v>0</v>
      </c>
    </row>
    <row r="25" spans="1:61" x14ac:dyDescent="0.25">
      <c r="A25" s="4" t="s">
        <v>36</v>
      </c>
      <c r="B25" s="3" t="s">
        <v>37</v>
      </c>
      <c r="C25" s="10">
        <v>4716076162028</v>
      </c>
      <c r="D25" s="10">
        <v>1</v>
      </c>
      <c r="E25" s="10"/>
      <c r="F25" s="10"/>
      <c r="G25" s="105"/>
      <c r="H25" s="212" t="s">
        <v>848</v>
      </c>
      <c r="I25" s="68">
        <v>2</v>
      </c>
      <c r="J25" s="64"/>
      <c r="K25" s="64"/>
      <c r="L25" s="64"/>
      <c r="M25" s="129">
        <f>SUM(I25:L25)</f>
        <v>2</v>
      </c>
      <c r="N25" s="79">
        <f>VLOOKUP(C25,'[1]Bone Avg Cost'!A:B,2,FALSE)</f>
        <v>11.19</v>
      </c>
      <c r="O25" s="13"/>
      <c r="P25" s="13"/>
      <c r="Q25" s="71"/>
      <c r="R25" s="78">
        <f>IF(O25&gt;0,O25,N25)</f>
        <v>11.19</v>
      </c>
      <c r="S25" s="83">
        <v>32.450000000000003</v>
      </c>
      <c r="T25" s="71"/>
      <c r="U25" s="71"/>
      <c r="V25" s="84"/>
      <c r="W25" s="79"/>
      <c r="X25" s="71"/>
      <c r="Y25" s="71"/>
      <c r="Z25" s="74"/>
      <c r="AA25" s="92"/>
      <c r="AB25" s="93"/>
      <c r="AC25" s="93"/>
      <c r="AD25" s="94"/>
      <c r="AE25" s="129">
        <f>SUM(AA25:AD25)</f>
        <v>0</v>
      </c>
      <c r="AF25" s="99"/>
      <c r="AG25" s="93"/>
      <c r="AH25" s="93"/>
      <c r="AI25" s="94"/>
      <c r="AJ25" s="133">
        <f>SUM(AF25:AI25)</f>
        <v>0</v>
      </c>
      <c r="AK25" s="92"/>
      <c r="AL25" s="93"/>
      <c r="AM25" s="93"/>
      <c r="AN25" s="94"/>
      <c r="AO25" s="133">
        <f>SUM(AK25:AN25)</f>
        <v>0</v>
      </c>
      <c r="AP25" s="92"/>
      <c r="AQ25" s="93"/>
      <c r="AR25" s="93"/>
      <c r="AS25" s="94"/>
      <c r="AT25" s="129">
        <f>SUM(AP25:AS25)</f>
        <v>0</v>
      </c>
      <c r="AU25" s="64"/>
      <c r="AV25" s="6"/>
      <c r="AW25" s="6"/>
      <c r="AX25" s="102"/>
      <c r="AY25" s="133">
        <f>SUM(AU25:AX25)</f>
        <v>0</v>
      </c>
      <c r="AZ25" s="68">
        <v>1</v>
      </c>
      <c r="BA25" s="6"/>
      <c r="BB25" s="6"/>
      <c r="BC25" s="102"/>
      <c r="BD25" s="129">
        <f>SUM(AZ25:BC25)</f>
        <v>1</v>
      </c>
      <c r="BE25" s="68">
        <v>0</v>
      </c>
      <c r="BF25" s="6"/>
      <c r="BG25" s="6"/>
      <c r="BH25" s="102"/>
      <c r="BI25" s="129">
        <f>SUM(BE25:BH25)</f>
        <v>0</v>
      </c>
    </row>
    <row r="26" spans="1:61" x14ac:dyDescent="0.25">
      <c r="A26" s="4" t="s">
        <v>38</v>
      </c>
      <c r="B26" s="3" t="s">
        <v>39</v>
      </c>
      <c r="C26" s="10">
        <v>4716076164176</v>
      </c>
      <c r="D26" s="10">
        <v>1</v>
      </c>
      <c r="E26" s="10"/>
      <c r="F26" s="10"/>
      <c r="G26" s="105"/>
      <c r="H26" s="212" t="s">
        <v>877</v>
      </c>
      <c r="I26" s="68">
        <v>3</v>
      </c>
      <c r="J26" s="64"/>
      <c r="K26" s="64"/>
      <c r="L26" s="64"/>
      <c r="M26" s="129">
        <f>SUM(I26:L26)</f>
        <v>3</v>
      </c>
      <c r="N26" s="79">
        <f>VLOOKUP(C26,'[1]Bone Avg Cost'!A:B,2,FALSE)</f>
        <v>10.809999999999997</v>
      </c>
      <c r="O26" s="13"/>
      <c r="P26" s="13"/>
      <c r="Q26" s="71"/>
      <c r="R26" s="78">
        <f>IF(O26&gt;0,O26,N26)</f>
        <v>10.809999999999997</v>
      </c>
      <c r="S26" s="83">
        <v>32.450000000000003</v>
      </c>
      <c r="T26" s="71"/>
      <c r="U26" s="71"/>
      <c r="V26" s="84"/>
      <c r="W26" s="79"/>
      <c r="X26" s="71"/>
      <c r="Y26" s="71"/>
      <c r="Z26" s="74"/>
      <c r="AA26" s="92"/>
      <c r="AB26" s="93"/>
      <c r="AC26" s="93"/>
      <c r="AD26" s="94"/>
      <c r="AE26" s="129">
        <f>SUM(AA26:AD26)</f>
        <v>0</v>
      </c>
      <c r="AF26" s="99"/>
      <c r="AG26" s="93"/>
      <c r="AH26" s="93"/>
      <c r="AI26" s="94"/>
      <c r="AJ26" s="133">
        <f>SUM(AF26:AI26)</f>
        <v>0</v>
      </c>
      <c r="AK26" s="92"/>
      <c r="AL26" s="93"/>
      <c r="AM26" s="93"/>
      <c r="AN26" s="94"/>
      <c r="AO26" s="133">
        <f>SUM(AK26:AN26)</f>
        <v>0</v>
      </c>
      <c r="AP26" s="92"/>
      <c r="AQ26" s="93"/>
      <c r="AR26" s="93"/>
      <c r="AS26" s="94"/>
      <c r="AT26" s="129">
        <f>SUM(AP26:AS26)</f>
        <v>0</v>
      </c>
      <c r="AU26" s="64"/>
      <c r="AV26" s="6"/>
      <c r="AW26" s="6"/>
      <c r="AX26" s="102"/>
      <c r="AY26" s="133">
        <f>SUM(AU26:AX26)</f>
        <v>0</v>
      </c>
      <c r="AZ26" s="68"/>
      <c r="BA26" s="6"/>
      <c r="BB26" s="6"/>
      <c r="BC26" s="102"/>
      <c r="BD26" s="129">
        <f>SUM(AZ26:BC26)</f>
        <v>0</v>
      </c>
      <c r="BE26" s="68">
        <v>0</v>
      </c>
      <c r="BF26" s="6"/>
      <c r="BG26" s="6"/>
      <c r="BH26" s="102"/>
      <c r="BI26" s="129">
        <f>SUM(BE26:BH26)</f>
        <v>0</v>
      </c>
    </row>
    <row r="27" spans="1:61" x14ac:dyDescent="0.25">
      <c r="A27" s="4" t="s">
        <v>40</v>
      </c>
      <c r="B27" s="3" t="s">
        <v>41</v>
      </c>
      <c r="C27" s="10">
        <v>4716076164183</v>
      </c>
      <c r="D27" s="10">
        <v>1</v>
      </c>
      <c r="E27" s="10"/>
      <c r="F27" s="10"/>
      <c r="G27" s="105"/>
      <c r="H27" s="212" t="s">
        <v>860</v>
      </c>
      <c r="I27" s="68">
        <v>3</v>
      </c>
      <c r="J27" s="64"/>
      <c r="K27" s="64"/>
      <c r="L27" s="64"/>
      <c r="M27" s="129">
        <f>SUM(I27:L27)</f>
        <v>3</v>
      </c>
      <c r="N27" s="79">
        <f>VLOOKUP(C27,'[1]Bone Avg Cost'!A:B,2,FALSE)</f>
        <v>10.809999999999997</v>
      </c>
      <c r="O27" s="13"/>
      <c r="P27" s="13"/>
      <c r="Q27" s="71"/>
      <c r="R27" s="78">
        <f>IF(O27&gt;0,O27,N27)</f>
        <v>10.809999999999997</v>
      </c>
      <c r="S27" s="83">
        <v>32.450000000000003</v>
      </c>
      <c r="T27" s="71"/>
      <c r="U27" s="71"/>
      <c r="V27" s="84"/>
      <c r="W27" s="79"/>
      <c r="X27" s="71"/>
      <c r="Y27" s="71"/>
      <c r="Z27" s="74"/>
      <c r="AA27" s="92"/>
      <c r="AB27" s="93"/>
      <c r="AC27" s="93"/>
      <c r="AD27" s="94"/>
      <c r="AE27" s="129">
        <f>SUM(AA27:AD27)</f>
        <v>0</v>
      </c>
      <c r="AF27" s="99"/>
      <c r="AG27" s="93"/>
      <c r="AH27" s="93"/>
      <c r="AI27" s="94"/>
      <c r="AJ27" s="133">
        <f>SUM(AF27:AI27)</f>
        <v>0</v>
      </c>
      <c r="AK27" s="92"/>
      <c r="AL27" s="93"/>
      <c r="AM27" s="93"/>
      <c r="AN27" s="94"/>
      <c r="AO27" s="133">
        <f>SUM(AK27:AN27)</f>
        <v>0</v>
      </c>
      <c r="AP27" s="92"/>
      <c r="AQ27" s="93"/>
      <c r="AR27" s="93"/>
      <c r="AS27" s="94"/>
      <c r="AT27" s="129">
        <f>SUM(AP27:AS27)</f>
        <v>0</v>
      </c>
      <c r="AU27" s="64"/>
      <c r="AV27" s="6"/>
      <c r="AW27" s="6"/>
      <c r="AX27" s="102"/>
      <c r="AY27" s="133">
        <f>SUM(AU27:AX27)</f>
        <v>0</v>
      </c>
      <c r="AZ27" s="68"/>
      <c r="BA27" s="6"/>
      <c r="BB27" s="6"/>
      <c r="BC27" s="102"/>
      <c r="BD27" s="129">
        <f>SUM(AZ27:BC27)</f>
        <v>0</v>
      </c>
      <c r="BE27" s="68">
        <v>0</v>
      </c>
      <c r="BF27" s="6"/>
      <c r="BG27" s="6"/>
      <c r="BH27" s="102"/>
      <c r="BI27" s="129">
        <f>SUM(BE27:BH27)</f>
        <v>0</v>
      </c>
    </row>
    <row r="28" spans="1:61" x14ac:dyDescent="0.25">
      <c r="A28" s="4" t="s">
        <v>42</v>
      </c>
      <c r="B28" s="3" t="s">
        <v>43</v>
      </c>
      <c r="C28" s="10">
        <v>4716076164190</v>
      </c>
      <c r="D28" s="10">
        <v>1</v>
      </c>
      <c r="E28" s="10"/>
      <c r="F28" s="10"/>
      <c r="G28" s="105"/>
      <c r="H28" s="212" t="s">
        <v>877</v>
      </c>
      <c r="I28" s="68">
        <v>3</v>
      </c>
      <c r="J28" s="64"/>
      <c r="K28" s="64"/>
      <c r="L28" s="64"/>
      <c r="M28" s="129">
        <f>SUM(I28:L28)</f>
        <v>3</v>
      </c>
      <c r="N28" s="79">
        <f>VLOOKUP(C28,'[1]Bone Avg Cost'!A:B,2,FALSE)</f>
        <v>10.809999999999997</v>
      </c>
      <c r="O28" s="13"/>
      <c r="P28" s="13"/>
      <c r="Q28" s="71"/>
      <c r="R28" s="78">
        <f>IF(O28&gt;0,O28,N28)</f>
        <v>10.809999999999997</v>
      </c>
      <c r="S28" s="83">
        <v>32.450000000000003</v>
      </c>
      <c r="T28" s="71"/>
      <c r="U28" s="71"/>
      <c r="V28" s="84"/>
      <c r="W28" s="79"/>
      <c r="X28" s="71"/>
      <c r="Y28" s="71"/>
      <c r="Z28" s="74"/>
      <c r="AA28" s="92"/>
      <c r="AB28" s="93"/>
      <c r="AC28" s="93"/>
      <c r="AD28" s="94"/>
      <c r="AE28" s="129">
        <f>SUM(AA28:AD28)</f>
        <v>0</v>
      </c>
      <c r="AF28" s="99"/>
      <c r="AG28" s="93"/>
      <c r="AH28" s="93"/>
      <c r="AI28" s="94"/>
      <c r="AJ28" s="133">
        <f>SUM(AF28:AI28)</f>
        <v>0</v>
      </c>
      <c r="AK28" s="92"/>
      <c r="AL28" s="93"/>
      <c r="AM28" s="93"/>
      <c r="AN28" s="94"/>
      <c r="AO28" s="133">
        <f>SUM(AK28:AN28)</f>
        <v>0</v>
      </c>
      <c r="AP28" s="92"/>
      <c r="AQ28" s="93"/>
      <c r="AR28" s="93"/>
      <c r="AS28" s="94"/>
      <c r="AT28" s="129">
        <f>SUM(AP28:AS28)</f>
        <v>0</v>
      </c>
      <c r="AU28" s="64"/>
      <c r="AV28" s="6"/>
      <c r="AW28" s="6"/>
      <c r="AX28" s="102"/>
      <c r="AY28" s="133">
        <f>SUM(AU28:AX28)</f>
        <v>0</v>
      </c>
      <c r="AZ28" s="68"/>
      <c r="BA28" s="6"/>
      <c r="BB28" s="6"/>
      <c r="BC28" s="102"/>
      <c r="BD28" s="129">
        <f>SUM(AZ28:BC28)</f>
        <v>0</v>
      </c>
      <c r="BE28" s="68">
        <v>0</v>
      </c>
      <c r="BF28" s="6"/>
      <c r="BG28" s="6"/>
      <c r="BH28" s="102"/>
      <c r="BI28" s="129">
        <f>SUM(BE28:BH28)</f>
        <v>0</v>
      </c>
    </row>
    <row r="29" spans="1:61" x14ac:dyDescent="0.25">
      <c r="A29" s="4" t="s">
        <v>44</v>
      </c>
      <c r="B29" s="3" t="s">
        <v>45</v>
      </c>
      <c r="C29" s="10">
        <v>4716076164534</v>
      </c>
      <c r="D29" s="10">
        <v>1</v>
      </c>
      <c r="E29" s="10"/>
      <c r="F29" s="10"/>
      <c r="G29" s="105"/>
      <c r="H29" s="212" t="s">
        <v>861</v>
      </c>
      <c r="I29" s="68">
        <v>5</v>
      </c>
      <c r="J29" s="64"/>
      <c r="K29" s="64"/>
      <c r="L29" s="64"/>
      <c r="M29" s="129">
        <f>SUM(I29:L29)</f>
        <v>5</v>
      </c>
      <c r="N29" s="79">
        <f>VLOOKUP(C29,'[1]Bone Avg Cost'!A:B,2,FALSE)</f>
        <v>11.19</v>
      </c>
      <c r="O29" s="13"/>
      <c r="P29" s="13"/>
      <c r="Q29" s="71"/>
      <c r="R29" s="78">
        <f>IF(O29&gt;0,O29,N29)</f>
        <v>11.19</v>
      </c>
      <c r="S29" s="83">
        <v>32.450000000000003</v>
      </c>
      <c r="T29" s="71"/>
      <c r="U29" s="71"/>
      <c r="V29" s="84"/>
      <c r="W29" s="79"/>
      <c r="X29" s="71"/>
      <c r="Y29" s="71"/>
      <c r="Z29" s="74"/>
      <c r="AA29" s="92"/>
      <c r="AB29" s="93"/>
      <c r="AC29" s="93"/>
      <c r="AD29" s="94"/>
      <c r="AE29" s="129">
        <f>SUM(AA29:AD29)</f>
        <v>0</v>
      </c>
      <c r="AF29" s="99"/>
      <c r="AG29" s="93"/>
      <c r="AH29" s="93"/>
      <c r="AI29" s="94"/>
      <c r="AJ29" s="133">
        <f>SUM(AF29:AI29)</f>
        <v>0</v>
      </c>
      <c r="AK29" s="92"/>
      <c r="AL29" s="93"/>
      <c r="AM29" s="93"/>
      <c r="AN29" s="94"/>
      <c r="AO29" s="133">
        <f>SUM(AK29:AN29)</f>
        <v>0</v>
      </c>
      <c r="AP29" s="92"/>
      <c r="AQ29" s="93"/>
      <c r="AR29" s="93"/>
      <c r="AS29" s="94"/>
      <c r="AT29" s="129">
        <f>SUM(AP29:AS29)</f>
        <v>0</v>
      </c>
      <c r="AU29" s="64"/>
      <c r="AV29" s="6"/>
      <c r="AW29" s="6"/>
      <c r="AX29" s="102"/>
      <c r="AY29" s="133">
        <f>SUM(AU29:AX29)</f>
        <v>0</v>
      </c>
      <c r="AZ29" s="68"/>
      <c r="BA29" s="6"/>
      <c r="BB29" s="6"/>
      <c r="BC29" s="102"/>
      <c r="BD29" s="129">
        <f>SUM(AZ29:BC29)</f>
        <v>0</v>
      </c>
      <c r="BE29" s="68">
        <v>0</v>
      </c>
      <c r="BF29" s="6"/>
      <c r="BG29" s="6"/>
      <c r="BH29" s="102"/>
      <c r="BI29" s="129">
        <f>SUM(BE29:BH29)</f>
        <v>0</v>
      </c>
    </row>
    <row r="30" spans="1:61" x14ac:dyDescent="0.25">
      <c r="A30" s="4" t="s">
        <v>46</v>
      </c>
      <c r="B30" s="3" t="s">
        <v>47</v>
      </c>
      <c r="C30" s="10">
        <v>4716076164541</v>
      </c>
      <c r="D30" s="10">
        <v>1</v>
      </c>
      <c r="E30" s="10"/>
      <c r="F30" s="10"/>
      <c r="G30" s="105"/>
      <c r="H30" s="212" t="s">
        <v>800</v>
      </c>
      <c r="I30" s="68">
        <v>5</v>
      </c>
      <c r="J30" s="64"/>
      <c r="K30" s="64"/>
      <c r="L30" s="64"/>
      <c r="M30" s="129">
        <f>SUM(I30:L30)</f>
        <v>5</v>
      </c>
      <c r="N30" s="79">
        <f>VLOOKUP(C30,'[1]Bone Avg Cost'!A:B,2,FALSE)</f>
        <v>11.19</v>
      </c>
      <c r="O30" s="13"/>
      <c r="P30" s="13"/>
      <c r="Q30" s="71"/>
      <c r="R30" s="78">
        <f>IF(O30&gt;0,O30,N30)</f>
        <v>11.19</v>
      </c>
      <c r="S30" s="83">
        <v>32.450000000000003</v>
      </c>
      <c r="T30" s="71"/>
      <c r="U30" s="71"/>
      <c r="V30" s="84"/>
      <c r="W30" s="79"/>
      <c r="X30" s="71"/>
      <c r="Y30" s="71"/>
      <c r="Z30" s="74"/>
      <c r="AA30" s="92"/>
      <c r="AB30" s="93"/>
      <c r="AC30" s="93"/>
      <c r="AD30" s="94"/>
      <c r="AE30" s="129">
        <f>SUM(AA30:AD30)</f>
        <v>0</v>
      </c>
      <c r="AF30" s="99"/>
      <c r="AG30" s="93"/>
      <c r="AH30" s="93"/>
      <c r="AI30" s="94"/>
      <c r="AJ30" s="133">
        <f>SUM(AF30:AI30)</f>
        <v>0</v>
      </c>
      <c r="AK30" s="92"/>
      <c r="AL30" s="93"/>
      <c r="AM30" s="93"/>
      <c r="AN30" s="94"/>
      <c r="AO30" s="133">
        <f>SUM(AK30:AN30)</f>
        <v>0</v>
      </c>
      <c r="AP30" s="92"/>
      <c r="AQ30" s="93"/>
      <c r="AR30" s="93"/>
      <c r="AS30" s="94"/>
      <c r="AT30" s="129">
        <f>SUM(AP30:AS30)</f>
        <v>0</v>
      </c>
      <c r="AU30" s="64"/>
      <c r="AV30" s="6"/>
      <c r="AW30" s="6"/>
      <c r="AX30" s="102"/>
      <c r="AY30" s="133">
        <f>SUM(AU30:AX30)</f>
        <v>0</v>
      </c>
      <c r="AZ30" s="68"/>
      <c r="BA30" s="6"/>
      <c r="BB30" s="6"/>
      <c r="BC30" s="102"/>
      <c r="BD30" s="129">
        <f>SUM(AZ30:BC30)</f>
        <v>0</v>
      </c>
      <c r="BE30" s="68">
        <v>0</v>
      </c>
      <c r="BF30" s="6"/>
      <c r="BG30" s="6"/>
      <c r="BH30" s="102"/>
      <c r="BI30" s="129">
        <f>SUM(BE30:BH30)</f>
        <v>0</v>
      </c>
    </row>
    <row r="31" spans="1:61" x14ac:dyDescent="0.25">
      <c r="A31" s="4" t="s">
        <v>48</v>
      </c>
      <c r="B31" s="3" t="s">
        <v>49</v>
      </c>
      <c r="C31" s="10">
        <v>4716076164558</v>
      </c>
      <c r="D31" s="10">
        <v>1</v>
      </c>
      <c r="E31" s="10"/>
      <c r="F31" s="10"/>
      <c r="G31" s="105"/>
      <c r="H31" s="212" t="s">
        <v>874</v>
      </c>
      <c r="I31" s="68">
        <v>5</v>
      </c>
      <c r="J31" s="64"/>
      <c r="K31" s="64"/>
      <c r="L31" s="64"/>
      <c r="M31" s="129">
        <f>SUM(I31:L31)</f>
        <v>5</v>
      </c>
      <c r="N31" s="79">
        <f>VLOOKUP(C31,'[1]Bone Avg Cost'!A:B,2,FALSE)</f>
        <v>11.189999999999998</v>
      </c>
      <c r="O31" s="13"/>
      <c r="P31" s="13"/>
      <c r="Q31" s="71"/>
      <c r="R31" s="78">
        <f>IF(O31&gt;0,O31,N31)</f>
        <v>11.189999999999998</v>
      </c>
      <c r="S31" s="83">
        <v>32.450000000000003</v>
      </c>
      <c r="T31" s="71"/>
      <c r="U31" s="71"/>
      <c r="V31" s="84"/>
      <c r="W31" s="79"/>
      <c r="X31" s="71"/>
      <c r="Y31" s="71"/>
      <c r="Z31" s="74"/>
      <c r="AA31" s="92"/>
      <c r="AB31" s="93"/>
      <c r="AC31" s="93"/>
      <c r="AD31" s="94"/>
      <c r="AE31" s="129">
        <f>SUM(AA31:AD31)</f>
        <v>0</v>
      </c>
      <c r="AF31" s="99"/>
      <c r="AG31" s="93"/>
      <c r="AH31" s="93"/>
      <c r="AI31" s="94"/>
      <c r="AJ31" s="133">
        <f>SUM(AF31:AI31)</f>
        <v>0</v>
      </c>
      <c r="AK31" s="92"/>
      <c r="AL31" s="93"/>
      <c r="AM31" s="93"/>
      <c r="AN31" s="94"/>
      <c r="AO31" s="133">
        <f>SUM(AK31:AN31)</f>
        <v>0</v>
      </c>
      <c r="AP31" s="92"/>
      <c r="AQ31" s="93"/>
      <c r="AR31" s="93"/>
      <c r="AS31" s="94"/>
      <c r="AT31" s="129">
        <f>SUM(AP31:AS31)</f>
        <v>0</v>
      </c>
      <c r="AU31" s="64"/>
      <c r="AV31" s="6"/>
      <c r="AW31" s="6"/>
      <c r="AX31" s="102"/>
      <c r="AY31" s="133">
        <f>SUM(AU31:AX31)</f>
        <v>0</v>
      </c>
      <c r="AZ31" s="68"/>
      <c r="BA31" s="6"/>
      <c r="BB31" s="6"/>
      <c r="BC31" s="102"/>
      <c r="BD31" s="129">
        <f>SUM(AZ31:BC31)</f>
        <v>0</v>
      </c>
      <c r="BE31" s="68">
        <v>0</v>
      </c>
      <c r="BF31" s="6"/>
      <c r="BG31" s="6"/>
      <c r="BH31" s="102"/>
      <c r="BI31" s="129">
        <f>SUM(BE31:BH31)</f>
        <v>0</v>
      </c>
    </row>
    <row r="32" spans="1:61" x14ac:dyDescent="0.25">
      <c r="A32" s="4" t="s">
        <v>263</v>
      </c>
      <c r="B32" s="3" t="s">
        <v>264</v>
      </c>
      <c r="C32" s="10">
        <v>4716076166941</v>
      </c>
      <c r="D32" s="10"/>
      <c r="E32" s="10"/>
      <c r="F32" s="10">
        <v>1</v>
      </c>
      <c r="G32" s="105">
        <v>1</v>
      </c>
      <c r="H32" s="212" t="s">
        <v>797</v>
      </c>
      <c r="I32" s="68"/>
      <c r="J32" s="64">
        <v>36</v>
      </c>
      <c r="K32" s="64">
        <v>6</v>
      </c>
      <c r="L32" s="64"/>
      <c r="M32" s="129">
        <f>SUM(I32:L32)</f>
        <v>42</v>
      </c>
      <c r="N32" s="79"/>
      <c r="O32" s="13">
        <v>23.16</v>
      </c>
      <c r="P32" s="13">
        <v>23.16</v>
      </c>
      <c r="Q32" s="71"/>
      <c r="R32" s="78">
        <f>IF(O32&gt;0,O32,N32)</f>
        <v>23.16</v>
      </c>
      <c r="S32" s="83"/>
      <c r="T32" s="71">
        <v>39.5</v>
      </c>
      <c r="U32" s="71">
        <v>44.5</v>
      </c>
      <c r="V32" s="84"/>
      <c r="W32" s="79"/>
      <c r="X32" s="71">
        <v>79</v>
      </c>
      <c r="Y32" s="71">
        <v>89</v>
      </c>
      <c r="Z32" s="74"/>
      <c r="AA32" s="92"/>
      <c r="AB32" s="93"/>
      <c r="AC32" s="93"/>
      <c r="AD32" s="94"/>
      <c r="AE32" s="129">
        <f>SUM(AA32:AD32)</f>
        <v>0</v>
      </c>
      <c r="AF32" s="99"/>
      <c r="AG32" s="93"/>
      <c r="AH32" s="93"/>
      <c r="AI32" s="94"/>
      <c r="AJ32" s="133">
        <f>SUM(AF32:AI32)</f>
        <v>0</v>
      </c>
      <c r="AK32" s="92"/>
      <c r="AL32" s="93"/>
      <c r="AM32" s="93"/>
      <c r="AN32" s="94"/>
      <c r="AO32" s="133">
        <f>SUM(AK32:AN32)</f>
        <v>0</v>
      </c>
      <c r="AP32" s="92"/>
      <c r="AQ32" s="93"/>
      <c r="AR32" s="93"/>
      <c r="AS32" s="94"/>
      <c r="AT32" s="129">
        <f>SUM(AP32:AS32)</f>
        <v>0</v>
      </c>
      <c r="AU32" s="64"/>
      <c r="AV32" s="6"/>
      <c r="AW32" s="6"/>
      <c r="AX32" s="102"/>
      <c r="AY32" s="133">
        <f>SUM(AU32:AX32)</f>
        <v>0</v>
      </c>
      <c r="AZ32" s="68"/>
      <c r="BA32" s="6">
        <v>0</v>
      </c>
      <c r="BB32" s="6">
        <v>0</v>
      </c>
      <c r="BC32" s="102"/>
      <c r="BD32" s="129">
        <f>SUM(AZ32:BC32)</f>
        <v>0</v>
      </c>
      <c r="BE32" s="68"/>
      <c r="BF32" s="6">
        <v>1</v>
      </c>
      <c r="BG32" s="6">
        <v>2</v>
      </c>
      <c r="BH32" s="102"/>
      <c r="BI32" s="129">
        <f>SUM(BE32:BH32)</f>
        <v>3</v>
      </c>
    </row>
    <row r="33" spans="1:61" x14ac:dyDescent="0.25">
      <c r="A33" s="4" t="s">
        <v>261</v>
      </c>
      <c r="B33" s="3" t="s">
        <v>262</v>
      </c>
      <c r="C33" s="10">
        <v>4716076166958</v>
      </c>
      <c r="D33" s="10"/>
      <c r="E33" s="10"/>
      <c r="F33" s="10">
        <v>1</v>
      </c>
      <c r="G33" s="105">
        <v>1</v>
      </c>
      <c r="H33" s="212" t="s">
        <v>796</v>
      </c>
      <c r="I33" s="68"/>
      <c r="J33" s="64">
        <v>9</v>
      </c>
      <c r="K33" s="64">
        <v>0</v>
      </c>
      <c r="L33" s="64"/>
      <c r="M33" s="129">
        <f>SUM(I33:L33)</f>
        <v>9</v>
      </c>
      <c r="N33" s="79"/>
      <c r="O33" s="13">
        <v>23.16</v>
      </c>
      <c r="P33" s="13">
        <v>23.16</v>
      </c>
      <c r="Q33" s="71"/>
      <c r="R33" s="78">
        <f>IF(O33&gt;0,O33,N33)</f>
        <v>23.16</v>
      </c>
      <c r="S33" s="83"/>
      <c r="T33" s="71">
        <v>39.5</v>
      </c>
      <c r="U33" s="71">
        <v>44.5</v>
      </c>
      <c r="V33" s="84"/>
      <c r="W33" s="79"/>
      <c r="X33" s="71">
        <v>79</v>
      </c>
      <c r="Y33" s="71">
        <v>89</v>
      </c>
      <c r="Z33" s="74"/>
      <c r="AA33" s="92"/>
      <c r="AB33" s="93"/>
      <c r="AC33" s="93"/>
      <c r="AD33" s="94"/>
      <c r="AE33" s="129">
        <f>SUM(AA33:AD33)</f>
        <v>0</v>
      </c>
      <c r="AF33" s="99"/>
      <c r="AG33" s="93"/>
      <c r="AH33" s="93"/>
      <c r="AI33" s="94"/>
      <c r="AJ33" s="133">
        <f>SUM(AF33:AI33)</f>
        <v>0</v>
      </c>
      <c r="AK33" s="92"/>
      <c r="AL33" s="93"/>
      <c r="AM33" s="93"/>
      <c r="AN33" s="94"/>
      <c r="AO33" s="133">
        <f>SUM(AK33:AN33)</f>
        <v>0</v>
      </c>
      <c r="AP33" s="92"/>
      <c r="AQ33" s="93"/>
      <c r="AR33" s="93"/>
      <c r="AS33" s="94"/>
      <c r="AT33" s="129">
        <f>SUM(AP33:AS33)</f>
        <v>0</v>
      </c>
      <c r="AU33" s="64"/>
      <c r="AV33" s="6"/>
      <c r="AW33" s="6"/>
      <c r="AX33" s="102"/>
      <c r="AY33" s="133">
        <f>SUM(AU33:AX33)</f>
        <v>0</v>
      </c>
      <c r="AZ33" s="68"/>
      <c r="BA33" s="6">
        <v>0</v>
      </c>
      <c r="BB33" s="6">
        <v>0</v>
      </c>
      <c r="BC33" s="102"/>
      <c r="BD33" s="129">
        <f>SUM(AZ33:BC33)</f>
        <v>0</v>
      </c>
      <c r="BE33" s="68"/>
      <c r="BF33" s="6">
        <v>3</v>
      </c>
      <c r="BG33" s="6">
        <v>0</v>
      </c>
      <c r="BH33" s="102"/>
      <c r="BI33" s="129">
        <f>SUM(BE33:BH33)</f>
        <v>3</v>
      </c>
    </row>
    <row r="34" spans="1:61" x14ac:dyDescent="0.25">
      <c r="A34" s="4" t="s">
        <v>265</v>
      </c>
      <c r="B34" s="3" t="s">
        <v>266</v>
      </c>
      <c r="C34" s="10">
        <v>4716076166965</v>
      </c>
      <c r="D34" s="10"/>
      <c r="E34" s="10"/>
      <c r="F34" s="10">
        <v>1</v>
      </c>
      <c r="G34" s="105">
        <v>1</v>
      </c>
      <c r="H34" s="212" t="s">
        <v>796</v>
      </c>
      <c r="I34" s="68"/>
      <c r="J34" s="64">
        <v>31</v>
      </c>
      <c r="K34" s="64">
        <v>6</v>
      </c>
      <c r="L34" s="64"/>
      <c r="M34" s="129">
        <f>SUM(I34:L34)</f>
        <v>37</v>
      </c>
      <c r="N34" s="79"/>
      <c r="O34" s="13">
        <v>23.16</v>
      </c>
      <c r="P34" s="13">
        <v>23.16</v>
      </c>
      <c r="Q34" s="71"/>
      <c r="R34" s="78">
        <f>IF(O34&gt;0,O34,N34)</f>
        <v>23.16</v>
      </c>
      <c r="S34" s="83"/>
      <c r="T34" s="71">
        <v>39.5</v>
      </c>
      <c r="U34" s="71">
        <v>44.5</v>
      </c>
      <c r="V34" s="84"/>
      <c r="W34" s="79"/>
      <c r="X34" s="71">
        <v>79</v>
      </c>
      <c r="Y34" s="71">
        <v>89</v>
      </c>
      <c r="Z34" s="74"/>
      <c r="AA34" s="92"/>
      <c r="AB34" s="93"/>
      <c r="AC34" s="93"/>
      <c r="AD34" s="94"/>
      <c r="AE34" s="129">
        <f>SUM(AA34:AD34)</f>
        <v>0</v>
      </c>
      <c r="AF34" s="99"/>
      <c r="AG34" s="93"/>
      <c r="AH34" s="93"/>
      <c r="AI34" s="94"/>
      <c r="AJ34" s="133">
        <f>SUM(AF34:AI34)</f>
        <v>0</v>
      </c>
      <c r="AK34" s="92"/>
      <c r="AL34" s="93"/>
      <c r="AM34" s="93"/>
      <c r="AN34" s="94"/>
      <c r="AO34" s="133">
        <f>SUM(AK34:AN34)</f>
        <v>0</v>
      </c>
      <c r="AP34" s="92"/>
      <c r="AQ34" s="93"/>
      <c r="AR34" s="93"/>
      <c r="AS34" s="94"/>
      <c r="AT34" s="129">
        <f>SUM(AP34:AS34)</f>
        <v>0</v>
      </c>
      <c r="AU34" s="64"/>
      <c r="AV34" s="6"/>
      <c r="AW34" s="6"/>
      <c r="AX34" s="102"/>
      <c r="AY34" s="133">
        <f>SUM(AU34:AX34)</f>
        <v>0</v>
      </c>
      <c r="AZ34" s="68"/>
      <c r="BA34" s="6">
        <v>2</v>
      </c>
      <c r="BB34" s="6">
        <v>0</v>
      </c>
      <c r="BC34" s="102"/>
      <c r="BD34" s="129">
        <f>SUM(AZ34:BC34)</f>
        <v>2</v>
      </c>
      <c r="BE34" s="68"/>
      <c r="BF34" s="6">
        <v>6</v>
      </c>
      <c r="BG34" s="6">
        <v>2</v>
      </c>
      <c r="BH34" s="102"/>
      <c r="BI34" s="129">
        <f>SUM(BE34:BH34)</f>
        <v>8</v>
      </c>
    </row>
    <row r="35" spans="1:61" x14ac:dyDescent="0.25">
      <c r="A35" s="4" t="s">
        <v>647</v>
      </c>
      <c r="B35" s="3" t="s">
        <v>648</v>
      </c>
      <c r="C35" s="10">
        <v>4716076167313</v>
      </c>
      <c r="D35" s="10"/>
      <c r="E35" s="10"/>
      <c r="F35" s="10">
        <v>1</v>
      </c>
      <c r="G35" s="105">
        <v>1</v>
      </c>
      <c r="H35" s="212" t="s">
        <v>856</v>
      </c>
      <c r="I35" s="68"/>
      <c r="J35" s="64">
        <v>56</v>
      </c>
      <c r="K35" s="64">
        <v>25</v>
      </c>
      <c r="L35" s="64"/>
      <c r="M35" s="129">
        <f>SUM(I35:L35)</f>
        <v>81</v>
      </c>
      <c r="N35" s="79"/>
      <c r="O35" s="13">
        <v>38.220000000000006</v>
      </c>
      <c r="P35" s="13">
        <v>38.220000000000006</v>
      </c>
      <c r="Q35" s="71"/>
      <c r="R35" s="78">
        <f>IF(O35&gt;0,O35,N35)</f>
        <v>38.220000000000006</v>
      </c>
      <c r="S35" s="83"/>
      <c r="T35" s="71">
        <v>116.35</v>
      </c>
      <c r="U35" s="71">
        <v>58</v>
      </c>
      <c r="V35" s="84"/>
      <c r="W35" s="79"/>
      <c r="X35" s="71">
        <v>189</v>
      </c>
      <c r="Y35" s="71">
        <v>89</v>
      </c>
      <c r="Z35" s="74"/>
      <c r="AA35" s="92"/>
      <c r="AB35" s="93">
        <v>3</v>
      </c>
      <c r="AC35" s="93"/>
      <c r="AD35" s="94"/>
      <c r="AE35" s="129">
        <f>SUM(AA35:AD35)</f>
        <v>3</v>
      </c>
      <c r="AF35" s="99"/>
      <c r="AG35" s="93">
        <v>2</v>
      </c>
      <c r="AH35" s="93"/>
      <c r="AI35" s="94"/>
      <c r="AJ35" s="133">
        <f>SUM(AF35:AI35)</f>
        <v>2</v>
      </c>
      <c r="AK35" s="92"/>
      <c r="AL35" s="93">
        <v>2</v>
      </c>
      <c r="AM35" s="93"/>
      <c r="AN35" s="94"/>
      <c r="AO35" s="133">
        <f>SUM(AK35:AN35)</f>
        <v>2</v>
      </c>
      <c r="AP35" s="92"/>
      <c r="AQ35" s="93">
        <v>1</v>
      </c>
      <c r="AR35" s="93"/>
      <c r="AS35" s="94"/>
      <c r="AT35" s="129">
        <f>SUM(AP35:AS35)</f>
        <v>1</v>
      </c>
      <c r="AU35" s="64"/>
      <c r="AV35" s="6">
        <v>0</v>
      </c>
      <c r="AW35" s="6"/>
      <c r="AX35" s="102"/>
      <c r="AY35" s="133">
        <f>SUM(AU35:AX35)</f>
        <v>0</v>
      </c>
      <c r="AZ35" s="68"/>
      <c r="BA35" s="6">
        <v>4</v>
      </c>
      <c r="BB35" s="6">
        <v>1</v>
      </c>
      <c r="BC35" s="102"/>
      <c r="BD35" s="129">
        <f>SUM(AZ35:BC35)</f>
        <v>5</v>
      </c>
      <c r="BE35" s="68"/>
      <c r="BF35" s="6">
        <v>2</v>
      </c>
      <c r="BG35" s="6">
        <v>0</v>
      </c>
      <c r="BH35" s="102"/>
      <c r="BI35" s="129">
        <f>SUM(BE35:BH35)</f>
        <v>2</v>
      </c>
    </row>
    <row r="36" spans="1:61" x14ac:dyDescent="0.25">
      <c r="A36" s="4" t="s">
        <v>649</v>
      </c>
      <c r="B36" s="3" t="s">
        <v>650</v>
      </c>
      <c r="C36" s="10">
        <v>4716076167337</v>
      </c>
      <c r="D36" s="10"/>
      <c r="E36" s="10"/>
      <c r="F36" s="10">
        <v>1</v>
      </c>
      <c r="G36" s="105">
        <v>1</v>
      </c>
      <c r="H36" s="212" t="s">
        <v>856</v>
      </c>
      <c r="I36" s="68"/>
      <c r="J36" s="64">
        <v>64</v>
      </c>
      <c r="K36" s="64">
        <v>25</v>
      </c>
      <c r="L36" s="64"/>
      <c r="M36" s="129">
        <f>SUM(I36:L36)</f>
        <v>89</v>
      </c>
      <c r="N36" s="79"/>
      <c r="O36" s="13">
        <v>38.220000000000006</v>
      </c>
      <c r="P36" s="13">
        <v>38.220000000000006</v>
      </c>
      <c r="Q36" s="71"/>
      <c r="R36" s="78">
        <f>IF(O36&gt;0,O36,N36)</f>
        <v>38.220000000000006</v>
      </c>
      <c r="S36" s="83"/>
      <c r="T36" s="71">
        <v>116.35</v>
      </c>
      <c r="U36" s="71">
        <v>58</v>
      </c>
      <c r="V36" s="84"/>
      <c r="W36" s="79"/>
      <c r="X36" s="71">
        <v>189</v>
      </c>
      <c r="Y36" s="71">
        <v>89</v>
      </c>
      <c r="Z36" s="74"/>
      <c r="AA36" s="92"/>
      <c r="AB36" s="93">
        <v>1</v>
      </c>
      <c r="AC36" s="93"/>
      <c r="AD36" s="94"/>
      <c r="AE36" s="129">
        <f>SUM(AA36:AD36)</f>
        <v>1</v>
      </c>
      <c r="AF36" s="99"/>
      <c r="AG36" s="93">
        <v>1</v>
      </c>
      <c r="AH36" s="93"/>
      <c r="AI36" s="94"/>
      <c r="AJ36" s="133">
        <f>SUM(AF36:AI36)</f>
        <v>1</v>
      </c>
      <c r="AK36" s="92"/>
      <c r="AL36" s="93">
        <v>0</v>
      </c>
      <c r="AM36" s="93"/>
      <c r="AN36" s="94"/>
      <c r="AO36" s="133">
        <f>SUM(AK36:AN36)</f>
        <v>0</v>
      </c>
      <c r="AP36" s="92"/>
      <c r="AQ36" s="93">
        <v>0</v>
      </c>
      <c r="AR36" s="93"/>
      <c r="AS36" s="94"/>
      <c r="AT36" s="129">
        <f>SUM(AP36:AS36)</f>
        <v>0</v>
      </c>
      <c r="AU36" s="64"/>
      <c r="AV36" s="6">
        <v>0</v>
      </c>
      <c r="AW36" s="6"/>
      <c r="AX36" s="102"/>
      <c r="AY36" s="133">
        <f>SUM(AU36:AX36)</f>
        <v>0</v>
      </c>
      <c r="AZ36" s="68"/>
      <c r="BA36" s="6">
        <v>5</v>
      </c>
      <c r="BB36" s="6">
        <v>0</v>
      </c>
      <c r="BC36" s="102"/>
      <c r="BD36" s="129">
        <f>SUM(AZ36:BC36)</f>
        <v>5</v>
      </c>
      <c r="BE36" s="68"/>
      <c r="BF36" s="6">
        <v>1</v>
      </c>
      <c r="BG36" s="6">
        <v>1</v>
      </c>
      <c r="BH36" s="102"/>
      <c r="BI36" s="129">
        <f>SUM(BE36:BH36)</f>
        <v>2</v>
      </c>
    </row>
    <row r="37" spans="1:61" x14ac:dyDescent="0.25">
      <c r="A37" s="4" t="s">
        <v>645</v>
      </c>
      <c r="B37" s="3" t="s">
        <v>646</v>
      </c>
      <c r="C37" s="10">
        <v>4716076167443</v>
      </c>
      <c r="D37" s="10"/>
      <c r="E37" s="10"/>
      <c r="F37" s="10">
        <v>1</v>
      </c>
      <c r="G37" s="105"/>
      <c r="H37" s="212" t="s">
        <v>836</v>
      </c>
      <c r="I37" s="68"/>
      <c r="J37" s="64">
        <v>2</v>
      </c>
      <c r="K37" s="64"/>
      <c r="L37" s="64"/>
      <c r="M37" s="129">
        <f>SUM(I37:L37)</f>
        <v>2</v>
      </c>
      <c r="N37" s="79"/>
      <c r="O37" s="13">
        <v>28.950000000000067</v>
      </c>
      <c r="P37" s="13"/>
      <c r="Q37" s="71"/>
      <c r="R37" s="78">
        <f>IF(O37&gt;0,O37,N37)</f>
        <v>28.950000000000067</v>
      </c>
      <c r="S37" s="83"/>
      <c r="T37" s="71">
        <v>69.5</v>
      </c>
      <c r="U37" s="71"/>
      <c r="V37" s="84"/>
      <c r="W37" s="79"/>
      <c r="X37" s="71">
        <v>149</v>
      </c>
      <c r="Y37" s="71"/>
      <c r="Z37" s="74"/>
      <c r="AA37" s="92"/>
      <c r="AB37" s="93">
        <v>7</v>
      </c>
      <c r="AC37" s="93"/>
      <c r="AD37" s="94"/>
      <c r="AE37" s="129">
        <f>SUM(AA37:AD37)</f>
        <v>7</v>
      </c>
      <c r="AF37" s="99"/>
      <c r="AG37" s="93">
        <v>6</v>
      </c>
      <c r="AH37" s="93"/>
      <c r="AI37" s="94"/>
      <c r="AJ37" s="133">
        <f>SUM(AF37:AI37)</f>
        <v>6</v>
      </c>
      <c r="AK37" s="92"/>
      <c r="AL37" s="93">
        <v>1</v>
      </c>
      <c r="AM37" s="93"/>
      <c r="AN37" s="94"/>
      <c r="AO37" s="133">
        <f>SUM(AK37:AN37)</f>
        <v>1</v>
      </c>
      <c r="AP37" s="92"/>
      <c r="AQ37" s="93">
        <v>0</v>
      </c>
      <c r="AR37" s="93"/>
      <c r="AS37" s="94"/>
      <c r="AT37" s="129">
        <f>SUM(AP37:AS37)</f>
        <v>0</v>
      </c>
      <c r="AU37" s="64"/>
      <c r="AV37" s="6">
        <v>1</v>
      </c>
      <c r="AW37" s="6"/>
      <c r="AX37" s="102"/>
      <c r="AY37" s="133">
        <f>SUM(AU37:AX37)</f>
        <v>1</v>
      </c>
      <c r="AZ37" s="68"/>
      <c r="BA37" s="6">
        <v>1</v>
      </c>
      <c r="BB37" s="6"/>
      <c r="BC37" s="102"/>
      <c r="BD37" s="129">
        <f>SUM(AZ37:BC37)</f>
        <v>1</v>
      </c>
      <c r="BE37" s="68"/>
      <c r="BF37" s="6">
        <v>0</v>
      </c>
      <c r="BG37" s="6"/>
      <c r="BH37" s="102"/>
      <c r="BI37" s="129">
        <f>SUM(BE37:BH37)</f>
        <v>0</v>
      </c>
    </row>
    <row r="38" spans="1:61" x14ac:dyDescent="0.25">
      <c r="A38" s="4" t="s">
        <v>269</v>
      </c>
      <c r="B38" s="3" t="s">
        <v>270</v>
      </c>
      <c r="C38" s="10">
        <v>4716076167450</v>
      </c>
      <c r="D38" s="10"/>
      <c r="E38" s="10"/>
      <c r="F38" s="10">
        <v>1</v>
      </c>
      <c r="G38" s="105">
        <v>1</v>
      </c>
      <c r="H38" s="212"/>
      <c r="I38" s="68"/>
      <c r="J38" s="64">
        <v>29</v>
      </c>
      <c r="K38" s="64">
        <v>9</v>
      </c>
      <c r="L38" s="64"/>
      <c r="M38" s="129">
        <f>SUM(I38:L38)</f>
        <v>38</v>
      </c>
      <c r="N38" s="79"/>
      <c r="O38" s="13">
        <v>28.950000000000003</v>
      </c>
      <c r="P38" s="13">
        <v>28.950000000000003</v>
      </c>
      <c r="Q38" s="71"/>
      <c r="R38" s="78">
        <f>IF(O38&gt;0,O38,N38)</f>
        <v>28.950000000000003</v>
      </c>
      <c r="S38" s="83"/>
      <c r="T38" s="71">
        <v>44.5</v>
      </c>
      <c r="U38" s="71">
        <v>49.5</v>
      </c>
      <c r="V38" s="84"/>
      <c r="W38" s="79"/>
      <c r="X38" s="71">
        <v>89</v>
      </c>
      <c r="Y38" s="71">
        <v>99</v>
      </c>
      <c r="Z38" s="74"/>
      <c r="AA38" s="92"/>
      <c r="AB38" s="93"/>
      <c r="AC38" s="93"/>
      <c r="AD38" s="94"/>
      <c r="AE38" s="129">
        <f>SUM(AA38:AD38)</f>
        <v>0</v>
      </c>
      <c r="AF38" s="99"/>
      <c r="AG38" s="93"/>
      <c r="AH38" s="93"/>
      <c r="AI38" s="94"/>
      <c r="AJ38" s="133">
        <f>SUM(AF38:AI38)</f>
        <v>0</v>
      </c>
      <c r="AK38" s="92"/>
      <c r="AL38" s="93"/>
      <c r="AM38" s="93"/>
      <c r="AN38" s="94"/>
      <c r="AO38" s="133">
        <f>SUM(AK38:AN38)</f>
        <v>0</v>
      </c>
      <c r="AP38" s="92"/>
      <c r="AQ38" s="93"/>
      <c r="AR38" s="93"/>
      <c r="AS38" s="94"/>
      <c r="AT38" s="129">
        <f>SUM(AP38:AS38)</f>
        <v>0</v>
      </c>
      <c r="AU38" s="64"/>
      <c r="AV38" s="6"/>
      <c r="AW38" s="6"/>
      <c r="AX38" s="102"/>
      <c r="AY38" s="133">
        <f>SUM(AU38:AX38)</f>
        <v>0</v>
      </c>
      <c r="AZ38" s="68"/>
      <c r="BA38" s="6">
        <v>1</v>
      </c>
      <c r="BB38" s="6">
        <v>1</v>
      </c>
      <c r="BC38" s="102"/>
      <c r="BD38" s="129">
        <f>SUM(AZ38:BC38)</f>
        <v>2</v>
      </c>
      <c r="BE38" s="68"/>
      <c r="BF38" s="6">
        <v>0</v>
      </c>
      <c r="BG38" s="6">
        <v>0</v>
      </c>
      <c r="BH38" s="102"/>
      <c r="BI38" s="129">
        <f>SUM(BE38:BH38)</f>
        <v>0</v>
      </c>
    </row>
    <row r="39" spans="1:61" x14ac:dyDescent="0.25">
      <c r="A39" s="4" t="s">
        <v>643</v>
      </c>
      <c r="B39" s="3" t="s">
        <v>644</v>
      </c>
      <c r="C39" s="10">
        <v>4716076167467</v>
      </c>
      <c r="D39" s="10"/>
      <c r="E39" s="10"/>
      <c r="F39" s="10">
        <v>1</v>
      </c>
      <c r="G39" s="105">
        <v>1</v>
      </c>
      <c r="H39" s="212" t="s">
        <v>796</v>
      </c>
      <c r="I39" s="68"/>
      <c r="J39" s="64">
        <v>28</v>
      </c>
      <c r="K39" s="64">
        <v>5</v>
      </c>
      <c r="L39" s="64"/>
      <c r="M39" s="129">
        <f>SUM(I39:L39)</f>
        <v>33</v>
      </c>
      <c r="N39" s="79"/>
      <c r="O39" s="13">
        <v>28.950000000000003</v>
      </c>
      <c r="P39" s="13">
        <v>28.950000000000003</v>
      </c>
      <c r="Q39" s="71"/>
      <c r="R39" s="78">
        <f>IF(O39&gt;0,O39,N39)</f>
        <v>28.950000000000003</v>
      </c>
      <c r="S39" s="83"/>
      <c r="T39" s="71">
        <v>69.5</v>
      </c>
      <c r="U39" s="71">
        <v>49.5</v>
      </c>
      <c r="V39" s="84"/>
      <c r="W39" s="79"/>
      <c r="X39" s="71">
        <v>149</v>
      </c>
      <c r="Y39" s="71">
        <v>99</v>
      </c>
      <c r="Z39" s="74"/>
      <c r="AA39" s="92"/>
      <c r="AB39" s="93">
        <v>11</v>
      </c>
      <c r="AC39" s="93"/>
      <c r="AD39" s="94"/>
      <c r="AE39" s="129">
        <f>SUM(AA39:AD39)</f>
        <v>11</v>
      </c>
      <c r="AF39" s="99"/>
      <c r="AG39" s="93">
        <v>2</v>
      </c>
      <c r="AH39" s="93"/>
      <c r="AI39" s="94"/>
      <c r="AJ39" s="133">
        <f>SUM(AF39:AI39)</f>
        <v>2</v>
      </c>
      <c r="AK39" s="92"/>
      <c r="AL39" s="93">
        <v>6</v>
      </c>
      <c r="AM39" s="93"/>
      <c r="AN39" s="94"/>
      <c r="AO39" s="133">
        <f>SUM(AK39:AN39)</f>
        <v>6</v>
      </c>
      <c r="AP39" s="92"/>
      <c r="AQ39" s="93">
        <v>0</v>
      </c>
      <c r="AR39" s="93"/>
      <c r="AS39" s="94"/>
      <c r="AT39" s="129">
        <f>SUM(AP39:AS39)</f>
        <v>0</v>
      </c>
      <c r="AU39" s="64"/>
      <c r="AV39" s="6">
        <v>1</v>
      </c>
      <c r="AW39" s="6"/>
      <c r="AX39" s="102"/>
      <c r="AY39" s="133">
        <f>SUM(AU39:AX39)</f>
        <v>1</v>
      </c>
      <c r="AZ39" s="68"/>
      <c r="BA39" s="6">
        <v>2</v>
      </c>
      <c r="BB39" s="6">
        <v>3</v>
      </c>
      <c r="BC39" s="102"/>
      <c r="BD39" s="129">
        <f>SUM(AZ39:BC39)</f>
        <v>5</v>
      </c>
      <c r="BE39" s="68"/>
      <c r="BF39" s="6">
        <v>2</v>
      </c>
      <c r="BG39" s="6">
        <v>0</v>
      </c>
      <c r="BH39" s="102"/>
      <c r="BI39" s="129">
        <f>SUM(BE39:BH39)</f>
        <v>2</v>
      </c>
    </row>
    <row r="40" spans="1:61" x14ac:dyDescent="0.25">
      <c r="A40" s="4" t="s">
        <v>267</v>
      </c>
      <c r="B40" s="3" t="s">
        <v>268</v>
      </c>
      <c r="C40" s="10">
        <v>4716076167474</v>
      </c>
      <c r="D40" s="10"/>
      <c r="E40" s="10"/>
      <c r="F40" s="10">
        <v>1</v>
      </c>
      <c r="G40" s="105">
        <v>1</v>
      </c>
      <c r="H40" s="212" t="s">
        <v>811</v>
      </c>
      <c r="I40" s="68"/>
      <c r="J40" s="64">
        <v>54</v>
      </c>
      <c r="K40" s="64">
        <v>25</v>
      </c>
      <c r="L40" s="64"/>
      <c r="M40" s="129">
        <f>SUM(I40:L40)</f>
        <v>79</v>
      </c>
      <c r="N40" s="79"/>
      <c r="O40" s="13">
        <v>28.95</v>
      </c>
      <c r="P40" s="13">
        <v>28.95</v>
      </c>
      <c r="Q40" s="71"/>
      <c r="R40" s="78">
        <f>IF(O40&gt;0,O40,N40)</f>
        <v>28.95</v>
      </c>
      <c r="S40" s="83"/>
      <c r="T40" s="71">
        <v>44.5</v>
      </c>
      <c r="U40" s="71">
        <v>49.5</v>
      </c>
      <c r="V40" s="84"/>
      <c r="W40" s="79"/>
      <c r="X40" s="71">
        <v>89</v>
      </c>
      <c r="Y40" s="71">
        <v>99</v>
      </c>
      <c r="Z40" s="74"/>
      <c r="AA40" s="92"/>
      <c r="AB40" s="93"/>
      <c r="AC40" s="93"/>
      <c r="AD40" s="94"/>
      <c r="AE40" s="129">
        <f>SUM(AA40:AD40)</f>
        <v>0</v>
      </c>
      <c r="AF40" s="99"/>
      <c r="AG40" s="93"/>
      <c r="AH40" s="93"/>
      <c r="AI40" s="94"/>
      <c r="AJ40" s="133">
        <f>SUM(AF40:AI40)</f>
        <v>0</v>
      </c>
      <c r="AK40" s="92"/>
      <c r="AL40" s="93"/>
      <c r="AM40" s="93"/>
      <c r="AN40" s="94"/>
      <c r="AO40" s="133">
        <f>SUM(AK40:AN40)</f>
        <v>0</v>
      </c>
      <c r="AP40" s="92"/>
      <c r="AQ40" s="93"/>
      <c r="AR40" s="93"/>
      <c r="AS40" s="94"/>
      <c r="AT40" s="129">
        <f>SUM(AP40:AS40)</f>
        <v>0</v>
      </c>
      <c r="AU40" s="64"/>
      <c r="AV40" s="6"/>
      <c r="AW40" s="6"/>
      <c r="AX40" s="102"/>
      <c r="AY40" s="133">
        <f>SUM(AU40:AX40)</f>
        <v>0</v>
      </c>
      <c r="AZ40" s="68"/>
      <c r="BA40" s="6">
        <v>4</v>
      </c>
      <c r="BB40" s="6">
        <v>0</v>
      </c>
      <c r="BC40" s="102"/>
      <c r="BD40" s="129">
        <f>SUM(AZ40:BC40)</f>
        <v>4</v>
      </c>
      <c r="BE40" s="68"/>
      <c r="BF40" s="6">
        <v>5</v>
      </c>
      <c r="BG40" s="6">
        <v>1</v>
      </c>
      <c r="BH40" s="102"/>
      <c r="BI40" s="129">
        <f>SUM(BE40:BH40)</f>
        <v>6</v>
      </c>
    </row>
    <row r="41" spans="1:61" x14ac:dyDescent="0.25">
      <c r="A41" s="4" t="s">
        <v>50</v>
      </c>
      <c r="B41" s="3" t="s">
        <v>51</v>
      </c>
      <c r="C41" s="10">
        <v>4716076167825</v>
      </c>
      <c r="D41" s="10">
        <v>1</v>
      </c>
      <c r="E41" s="10"/>
      <c r="F41" s="10"/>
      <c r="G41" s="105"/>
      <c r="H41" s="212" t="s">
        <v>854</v>
      </c>
      <c r="I41" s="68">
        <v>3</v>
      </c>
      <c r="J41" s="64"/>
      <c r="K41" s="64"/>
      <c r="L41" s="64"/>
      <c r="M41" s="129">
        <f>SUM(I41:L41)</f>
        <v>3</v>
      </c>
      <c r="N41" s="79">
        <f>VLOOKUP(C41,'[1]Bone Avg Cost'!A:B,2,FALSE)</f>
        <v>21.229999999999997</v>
      </c>
      <c r="O41" s="13"/>
      <c r="P41" s="13"/>
      <c r="Q41" s="71"/>
      <c r="R41" s="78">
        <f>IF(O41&gt;0,O41,N41)</f>
        <v>21.229999999999997</v>
      </c>
      <c r="S41" s="83">
        <v>59.95</v>
      </c>
      <c r="T41" s="71"/>
      <c r="U41" s="71"/>
      <c r="V41" s="84"/>
      <c r="W41" s="79"/>
      <c r="X41" s="71"/>
      <c r="Y41" s="71"/>
      <c r="Z41" s="74"/>
      <c r="AA41" s="92"/>
      <c r="AB41" s="93"/>
      <c r="AC41" s="93"/>
      <c r="AD41" s="94"/>
      <c r="AE41" s="129">
        <f>SUM(AA41:AD41)</f>
        <v>0</v>
      </c>
      <c r="AF41" s="99"/>
      <c r="AG41" s="93"/>
      <c r="AH41" s="93"/>
      <c r="AI41" s="94"/>
      <c r="AJ41" s="133">
        <f>SUM(AF41:AI41)</f>
        <v>0</v>
      </c>
      <c r="AK41" s="92"/>
      <c r="AL41" s="93"/>
      <c r="AM41" s="93"/>
      <c r="AN41" s="94"/>
      <c r="AO41" s="133">
        <f>SUM(AK41:AN41)</f>
        <v>0</v>
      </c>
      <c r="AP41" s="92"/>
      <c r="AQ41" s="93"/>
      <c r="AR41" s="93"/>
      <c r="AS41" s="94"/>
      <c r="AT41" s="129">
        <f>SUM(AP41:AS41)</f>
        <v>0</v>
      </c>
      <c r="AU41" s="64"/>
      <c r="AV41" s="6"/>
      <c r="AW41" s="6"/>
      <c r="AX41" s="102"/>
      <c r="AY41" s="133">
        <f>SUM(AU41:AX41)</f>
        <v>0</v>
      </c>
      <c r="AZ41" s="68"/>
      <c r="BA41" s="6"/>
      <c r="BB41" s="6"/>
      <c r="BC41" s="102"/>
      <c r="BD41" s="129">
        <f>SUM(AZ41:BC41)</f>
        <v>0</v>
      </c>
      <c r="BE41" s="68">
        <v>0</v>
      </c>
      <c r="BF41" s="6"/>
      <c r="BG41" s="6"/>
      <c r="BH41" s="102"/>
      <c r="BI41" s="129">
        <f>SUM(BE41:BH41)</f>
        <v>0</v>
      </c>
    </row>
    <row r="42" spans="1:61" x14ac:dyDescent="0.25">
      <c r="A42" s="4" t="s">
        <v>52</v>
      </c>
      <c r="B42" s="3" t="s">
        <v>53</v>
      </c>
      <c r="C42" s="10">
        <v>4716076167832</v>
      </c>
      <c r="D42" s="10">
        <v>1</v>
      </c>
      <c r="E42" s="10"/>
      <c r="F42" s="10"/>
      <c r="G42" s="105"/>
      <c r="H42" s="212" t="s">
        <v>859</v>
      </c>
      <c r="I42" s="68">
        <v>3</v>
      </c>
      <c r="J42" s="64"/>
      <c r="K42" s="64"/>
      <c r="L42" s="64"/>
      <c r="M42" s="129">
        <f>SUM(I42:L42)</f>
        <v>3</v>
      </c>
      <c r="N42" s="79">
        <f>VLOOKUP(C42,'[1]Bone Avg Cost'!A:B,2,FALSE)</f>
        <v>21.22999999999999</v>
      </c>
      <c r="O42" s="13"/>
      <c r="P42" s="13"/>
      <c r="Q42" s="71"/>
      <c r="R42" s="78">
        <f>IF(O42&gt;0,O42,N42)</f>
        <v>21.22999999999999</v>
      </c>
      <c r="S42" s="83">
        <v>59.95</v>
      </c>
      <c r="T42" s="71"/>
      <c r="U42" s="71"/>
      <c r="V42" s="84"/>
      <c r="W42" s="79"/>
      <c r="X42" s="71"/>
      <c r="Y42" s="71"/>
      <c r="Z42" s="74"/>
      <c r="AA42" s="92"/>
      <c r="AB42" s="93"/>
      <c r="AC42" s="93"/>
      <c r="AD42" s="94"/>
      <c r="AE42" s="129">
        <f>SUM(AA42:AD42)</f>
        <v>0</v>
      </c>
      <c r="AF42" s="99"/>
      <c r="AG42" s="93"/>
      <c r="AH42" s="93"/>
      <c r="AI42" s="94"/>
      <c r="AJ42" s="133">
        <f>SUM(AF42:AI42)</f>
        <v>0</v>
      </c>
      <c r="AK42" s="92"/>
      <c r="AL42" s="93"/>
      <c r="AM42" s="93"/>
      <c r="AN42" s="94"/>
      <c r="AO42" s="133">
        <f>SUM(AK42:AN42)</f>
        <v>0</v>
      </c>
      <c r="AP42" s="92"/>
      <c r="AQ42" s="93"/>
      <c r="AR42" s="93"/>
      <c r="AS42" s="94"/>
      <c r="AT42" s="129">
        <f>SUM(AP42:AS42)</f>
        <v>0</v>
      </c>
      <c r="AU42" s="64"/>
      <c r="AV42" s="6"/>
      <c r="AW42" s="6"/>
      <c r="AX42" s="102"/>
      <c r="AY42" s="133">
        <f>SUM(AU42:AX42)</f>
        <v>0</v>
      </c>
      <c r="AZ42" s="68"/>
      <c r="BA42" s="6"/>
      <c r="BB42" s="6"/>
      <c r="BC42" s="102"/>
      <c r="BD42" s="129">
        <f>SUM(AZ42:BC42)</f>
        <v>0</v>
      </c>
      <c r="BE42" s="68">
        <v>0</v>
      </c>
      <c r="BF42" s="6"/>
      <c r="BG42" s="6"/>
      <c r="BH42" s="102"/>
      <c r="BI42" s="129">
        <f>SUM(BE42:BH42)</f>
        <v>0</v>
      </c>
    </row>
    <row r="43" spans="1:61" x14ac:dyDescent="0.25">
      <c r="A43" s="4" t="s">
        <v>54</v>
      </c>
      <c r="B43" s="3" t="s">
        <v>55</v>
      </c>
      <c r="C43" s="10">
        <v>4716076167849</v>
      </c>
      <c r="D43" s="10">
        <v>1</v>
      </c>
      <c r="E43" s="10"/>
      <c r="F43" s="10"/>
      <c r="G43" s="105"/>
      <c r="H43" s="212" t="s">
        <v>830</v>
      </c>
      <c r="I43" s="68">
        <v>3</v>
      </c>
      <c r="J43" s="64"/>
      <c r="K43" s="64"/>
      <c r="L43" s="64"/>
      <c r="M43" s="129">
        <f>SUM(I43:L43)</f>
        <v>3</v>
      </c>
      <c r="N43" s="79">
        <f>VLOOKUP(C43,'[1]Bone Avg Cost'!A:B,2,FALSE)</f>
        <v>21.229999999999997</v>
      </c>
      <c r="O43" s="13"/>
      <c r="P43" s="13"/>
      <c r="Q43" s="71"/>
      <c r="R43" s="78">
        <f>IF(O43&gt;0,O43,N43)</f>
        <v>21.229999999999997</v>
      </c>
      <c r="S43" s="83">
        <v>59.95</v>
      </c>
      <c r="T43" s="71"/>
      <c r="U43" s="71"/>
      <c r="V43" s="84"/>
      <c r="W43" s="79"/>
      <c r="X43" s="71"/>
      <c r="Y43" s="71"/>
      <c r="Z43" s="74"/>
      <c r="AA43" s="92"/>
      <c r="AB43" s="93"/>
      <c r="AC43" s="93"/>
      <c r="AD43" s="94"/>
      <c r="AE43" s="129">
        <f>SUM(AA43:AD43)</f>
        <v>0</v>
      </c>
      <c r="AF43" s="99"/>
      <c r="AG43" s="93"/>
      <c r="AH43" s="93"/>
      <c r="AI43" s="94"/>
      <c r="AJ43" s="133">
        <f>SUM(AF43:AI43)</f>
        <v>0</v>
      </c>
      <c r="AK43" s="92"/>
      <c r="AL43" s="93"/>
      <c r="AM43" s="93"/>
      <c r="AN43" s="94"/>
      <c r="AO43" s="133">
        <f>SUM(AK43:AN43)</f>
        <v>0</v>
      </c>
      <c r="AP43" s="92"/>
      <c r="AQ43" s="93"/>
      <c r="AR43" s="93"/>
      <c r="AS43" s="94"/>
      <c r="AT43" s="129">
        <f>SUM(AP43:AS43)</f>
        <v>0</v>
      </c>
      <c r="AU43" s="64"/>
      <c r="AV43" s="6"/>
      <c r="AW43" s="6"/>
      <c r="AX43" s="102"/>
      <c r="AY43" s="133">
        <f>SUM(AU43:AX43)</f>
        <v>0</v>
      </c>
      <c r="AZ43" s="68"/>
      <c r="BA43" s="6"/>
      <c r="BB43" s="6"/>
      <c r="BC43" s="102"/>
      <c r="BD43" s="129">
        <f>SUM(AZ43:BC43)</f>
        <v>0</v>
      </c>
      <c r="BE43" s="68">
        <v>0</v>
      </c>
      <c r="BF43" s="6"/>
      <c r="BG43" s="6"/>
      <c r="BH43" s="102"/>
      <c r="BI43" s="129">
        <f>SUM(BE43:BH43)</f>
        <v>0</v>
      </c>
    </row>
    <row r="44" spans="1:61" x14ac:dyDescent="0.25">
      <c r="A44" s="4" t="s">
        <v>277</v>
      </c>
      <c r="B44" s="3" t="s">
        <v>56</v>
      </c>
      <c r="C44" s="10">
        <v>4716076167856</v>
      </c>
      <c r="D44" s="10">
        <v>1</v>
      </c>
      <c r="E44" s="10"/>
      <c r="F44" s="10">
        <v>1</v>
      </c>
      <c r="G44" s="105">
        <v>1</v>
      </c>
      <c r="H44" s="212" t="s">
        <v>797</v>
      </c>
      <c r="I44" s="68">
        <v>3</v>
      </c>
      <c r="J44" s="64">
        <v>20</v>
      </c>
      <c r="K44" s="64">
        <v>16</v>
      </c>
      <c r="L44" s="64"/>
      <c r="M44" s="129">
        <f>SUM(I44:L44)</f>
        <v>39</v>
      </c>
      <c r="N44" s="79">
        <f>VLOOKUP(C44,'[1]Bone Avg Cost'!A:B,2,FALSE)</f>
        <v>21.229999999999997</v>
      </c>
      <c r="O44" s="13">
        <v>21.229999999999997</v>
      </c>
      <c r="P44" s="13">
        <v>21.229999999999997</v>
      </c>
      <c r="Q44" s="71"/>
      <c r="R44" s="78">
        <f>IF(O44&gt;0,O44,N44)</f>
        <v>21.229999999999997</v>
      </c>
      <c r="S44" s="83">
        <v>59.95</v>
      </c>
      <c r="T44" s="71">
        <v>29.5</v>
      </c>
      <c r="U44" s="71">
        <v>34.5</v>
      </c>
      <c r="V44" s="84"/>
      <c r="W44" s="79"/>
      <c r="X44" s="71">
        <v>59</v>
      </c>
      <c r="Y44" s="71">
        <v>69</v>
      </c>
      <c r="Z44" s="74"/>
      <c r="AA44" s="92"/>
      <c r="AB44" s="93"/>
      <c r="AC44" s="93"/>
      <c r="AD44" s="94"/>
      <c r="AE44" s="129">
        <f>SUM(AA44:AD44)</f>
        <v>0</v>
      </c>
      <c r="AF44" s="99"/>
      <c r="AG44" s="93"/>
      <c r="AH44" s="93"/>
      <c r="AI44" s="94"/>
      <c r="AJ44" s="133">
        <f>SUM(AF44:AI44)</f>
        <v>0</v>
      </c>
      <c r="AK44" s="92"/>
      <c r="AL44" s="93"/>
      <c r="AM44" s="93"/>
      <c r="AN44" s="94"/>
      <c r="AO44" s="133">
        <f>SUM(AK44:AN44)</f>
        <v>0</v>
      </c>
      <c r="AP44" s="92"/>
      <c r="AQ44" s="93"/>
      <c r="AR44" s="93"/>
      <c r="AS44" s="94"/>
      <c r="AT44" s="129">
        <f>SUM(AP44:AS44)</f>
        <v>0</v>
      </c>
      <c r="AU44" s="64"/>
      <c r="AV44" s="6"/>
      <c r="AW44" s="6"/>
      <c r="AX44" s="102"/>
      <c r="AY44" s="133">
        <f>SUM(AU44:AX44)</f>
        <v>0</v>
      </c>
      <c r="AZ44" s="68"/>
      <c r="BA44" s="6">
        <v>2</v>
      </c>
      <c r="BB44" s="6">
        <v>1</v>
      </c>
      <c r="BC44" s="102"/>
      <c r="BD44" s="129">
        <f>SUM(AZ44:BC44)</f>
        <v>3</v>
      </c>
      <c r="BE44" s="68">
        <v>0</v>
      </c>
      <c r="BF44" s="6">
        <v>7</v>
      </c>
      <c r="BG44" s="6">
        <v>3</v>
      </c>
      <c r="BH44" s="102"/>
      <c r="BI44" s="129">
        <f>SUM(BE44:BH44)</f>
        <v>10</v>
      </c>
    </row>
    <row r="45" spans="1:61" x14ac:dyDescent="0.25">
      <c r="A45" s="4" t="s">
        <v>279</v>
      </c>
      <c r="B45" s="3" t="s">
        <v>57</v>
      </c>
      <c r="C45" s="10">
        <v>4716076167863</v>
      </c>
      <c r="D45" s="10">
        <v>1</v>
      </c>
      <c r="E45" s="10"/>
      <c r="F45" s="10">
        <v>1</v>
      </c>
      <c r="G45" s="105">
        <v>1</v>
      </c>
      <c r="H45" s="212" t="s">
        <v>797</v>
      </c>
      <c r="I45" s="68">
        <v>3</v>
      </c>
      <c r="J45" s="64">
        <v>2</v>
      </c>
      <c r="K45" s="64">
        <v>0</v>
      </c>
      <c r="L45" s="64"/>
      <c r="M45" s="129">
        <f>SUM(I45:L45)</f>
        <v>5</v>
      </c>
      <c r="N45" s="79">
        <f>VLOOKUP(C45,'[1]Bone Avg Cost'!A:B,2,FALSE)</f>
        <v>21.229999999999997</v>
      </c>
      <c r="O45" s="13">
        <v>21.229999999999997</v>
      </c>
      <c r="P45" s="13">
        <v>21.229999999999997</v>
      </c>
      <c r="Q45" s="71"/>
      <c r="R45" s="78">
        <f>IF(O45&gt;0,O45,N45)</f>
        <v>21.229999999999997</v>
      </c>
      <c r="S45" s="83">
        <v>59.95</v>
      </c>
      <c r="T45" s="71">
        <v>29.5</v>
      </c>
      <c r="U45" s="71">
        <v>34.5</v>
      </c>
      <c r="V45" s="84"/>
      <c r="W45" s="79"/>
      <c r="X45" s="71">
        <v>59</v>
      </c>
      <c r="Y45" s="71">
        <v>69</v>
      </c>
      <c r="Z45" s="74"/>
      <c r="AA45" s="92"/>
      <c r="AB45" s="93"/>
      <c r="AC45" s="93"/>
      <c r="AD45" s="94"/>
      <c r="AE45" s="129">
        <f>SUM(AA45:AD45)</f>
        <v>0</v>
      </c>
      <c r="AF45" s="99"/>
      <c r="AG45" s="93"/>
      <c r="AH45" s="93"/>
      <c r="AI45" s="94"/>
      <c r="AJ45" s="133">
        <f>SUM(AF45:AI45)</f>
        <v>0</v>
      </c>
      <c r="AK45" s="92"/>
      <c r="AL45" s="93"/>
      <c r="AM45" s="93"/>
      <c r="AN45" s="94"/>
      <c r="AO45" s="133">
        <f>SUM(AK45:AN45)</f>
        <v>0</v>
      </c>
      <c r="AP45" s="92"/>
      <c r="AQ45" s="93"/>
      <c r="AR45" s="93"/>
      <c r="AS45" s="94"/>
      <c r="AT45" s="129">
        <f>SUM(AP45:AS45)</f>
        <v>0</v>
      </c>
      <c r="AU45" s="64"/>
      <c r="AV45" s="6"/>
      <c r="AW45" s="6"/>
      <c r="AX45" s="102"/>
      <c r="AY45" s="133">
        <f>SUM(AU45:AX45)</f>
        <v>0</v>
      </c>
      <c r="AZ45" s="68"/>
      <c r="BA45" s="6">
        <v>1</v>
      </c>
      <c r="BB45" s="6">
        <v>0</v>
      </c>
      <c r="BC45" s="102"/>
      <c r="BD45" s="129">
        <f>SUM(AZ45:BC45)</f>
        <v>1</v>
      </c>
      <c r="BE45" s="68">
        <v>0</v>
      </c>
      <c r="BF45" s="6">
        <v>3</v>
      </c>
      <c r="BG45" s="6">
        <v>0</v>
      </c>
      <c r="BH45" s="102"/>
      <c r="BI45" s="129">
        <f>SUM(BE45:BH45)</f>
        <v>3</v>
      </c>
    </row>
    <row r="46" spans="1:61" x14ac:dyDescent="0.25">
      <c r="A46" s="4" t="s">
        <v>281</v>
      </c>
      <c r="B46" s="3" t="s">
        <v>58</v>
      </c>
      <c r="C46" s="10">
        <v>4716076167870</v>
      </c>
      <c r="D46" s="10">
        <v>1</v>
      </c>
      <c r="E46" s="10"/>
      <c r="F46" s="10">
        <v>1</v>
      </c>
      <c r="G46" s="105">
        <v>1</v>
      </c>
      <c r="H46" s="212" t="s">
        <v>797</v>
      </c>
      <c r="I46" s="68">
        <v>1</v>
      </c>
      <c r="J46" s="64">
        <v>11</v>
      </c>
      <c r="K46" s="64">
        <v>12</v>
      </c>
      <c r="L46" s="64"/>
      <c r="M46" s="129">
        <f>SUM(I46:L46)</f>
        <v>24</v>
      </c>
      <c r="N46" s="79">
        <f>VLOOKUP(C46,'[1]Bone Avg Cost'!A:B,2,FALSE)</f>
        <v>21.229999999999997</v>
      </c>
      <c r="O46" s="13">
        <v>21.229999999999997</v>
      </c>
      <c r="P46" s="13">
        <v>21.229999999999997</v>
      </c>
      <c r="Q46" s="71"/>
      <c r="R46" s="78">
        <f>IF(O46&gt;0,O46,N46)</f>
        <v>21.229999999999997</v>
      </c>
      <c r="S46" s="83">
        <v>59.95</v>
      </c>
      <c r="T46" s="71">
        <v>29.5</v>
      </c>
      <c r="U46" s="71">
        <v>34.5</v>
      </c>
      <c r="V46" s="84"/>
      <c r="W46" s="79"/>
      <c r="X46" s="71">
        <v>59</v>
      </c>
      <c r="Y46" s="71">
        <v>69</v>
      </c>
      <c r="Z46" s="74"/>
      <c r="AA46" s="92"/>
      <c r="AB46" s="93"/>
      <c r="AC46" s="93"/>
      <c r="AD46" s="94"/>
      <c r="AE46" s="129">
        <f>SUM(AA46:AD46)</f>
        <v>0</v>
      </c>
      <c r="AF46" s="99"/>
      <c r="AG46" s="93"/>
      <c r="AH46" s="93"/>
      <c r="AI46" s="94"/>
      <c r="AJ46" s="133">
        <f>SUM(AF46:AI46)</f>
        <v>0</v>
      </c>
      <c r="AK46" s="92"/>
      <c r="AL46" s="93"/>
      <c r="AM46" s="93"/>
      <c r="AN46" s="94"/>
      <c r="AO46" s="133">
        <f>SUM(AK46:AN46)</f>
        <v>0</v>
      </c>
      <c r="AP46" s="92"/>
      <c r="AQ46" s="93"/>
      <c r="AR46" s="93"/>
      <c r="AS46" s="94"/>
      <c r="AT46" s="129">
        <f>SUM(AP46:AS46)</f>
        <v>0</v>
      </c>
      <c r="AU46" s="64"/>
      <c r="AV46" s="6"/>
      <c r="AW46" s="6"/>
      <c r="AX46" s="102"/>
      <c r="AY46" s="133">
        <f>SUM(AU46:AX46)</f>
        <v>0</v>
      </c>
      <c r="AZ46" s="68">
        <v>1</v>
      </c>
      <c r="BA46" s="6">
        <v>4</v>
      </c>
      <c r="BB46" s="6">
        <v>1</v>
      </c>
      <c r="BC46" s="102"/>
      <c r="BD46" s="129">
        <f>SUM(AZ46:BC46)</f>
        <v>6</v>
      </c>
      <c r="BE46" s="68">
        <v>1</v>
      </c>
      <c r="BF46" s="6">
        <v>8</v>
      </c>
      <c r="BG46" s="6">
        <v>4</v>
      </c>
      <c r="BH46" s="102"/>
      <c r="BI46" s="129">
        <f>SUM(BE46:BH46)</f>
        <v>13</v>
      </c>
    </row>
    <row r="47" spans="1:61" x14ac:dyDescent="0.25">
      <c r="A47" s="4" t="s">
        <v>283</v>
      </c>
      <c r="B47" s="3" t="s">
        <v>59</v>
      </c>
      <c r="C47" s="10">
        <v>4716076167924</v>
      </c>
      <c r="D47" s="10">
        <v>1</v>
      </c>
      <c r="E47" s="10"/>
      <c r="F47" s="10">
        <v>1</v>
      </c>
      <c r="G47" s="105">
        <v>1</v>
      </c>
      <c r="H47" s="212" t="s">
        <v>797</v>
      </c>
      <c r="I47" s="68">
        <v>3</v>
      </c>
      <c r="J47" s="64">
        <v>11</v>
      </c>
      <c r="K47" s="64">
        <v>5</v>
      </c>
      <c r="L47" s="64"/>
      <c r="M47" s="129">
        <f>SUM(I47:L47)</f>
        <v>19</v>
      </c>
      <c r="N47" s="79">
        <f>VLOOKUP(C47,'[1]Bone Avg Cost'!A:B,2,FALSE)</f>
        <v>22.390000000000004</v>
      </c>
      <c r="O47" s="13">
        <v>22.39</v>
      </c>
      <c r="P47" s="13">
        <v>22.39</v>
      </c>
      <c r="Q47" s="71"/>
      <c r="R47" s="78">
        <f>IF(O47&gt;0,O47,N47)</f>
        <v>22.39</v>
      </c>
      <c r="S47" s="83">
        <v>59.95</v>
      </c>
      <c r="T47" s="71">
        <v>29.5</v>
      </c>
      <c r="U47" s="71">
        <v>34.5</v>
      </c>
      <c r="V47" s="84"/>
      <c r="W47" s="79"/>
      <c r="X47" s="71">
        <v>59</v>
      </c>
      <c r="Y47" s="71">
        <v>69</v>
      </c>
      <c r="Z47" s="74"/>
      <c r="AA47" s="92"/>
      <c r="AB47" s="93"/>
      <c r="AC47" s="93"/>
      <c r="AD47" s="94"/>
      <c r="AE47" s="129">
        <f>SUM(AA47:AD47)</f>
        <v>0</v>
      </c>
      <c r="AF47" s="99"/>
      <c r="AG47" s="93"/>
      <c r="AH47" s="93"/>
      <c r="AI47" s="94"/>
      <c r="AJ47" s="133">
        <f>SUM(AF47:AI47)</f>
        <v>0</v>
      </c>
      <c r="AK47" s="92"/>
      <c r="AL47" s="93"/>
      <c r="AM47" s="93"/>
      <c r="AN47" s="94"/>
      <c r="AO47" s="133">
        <f>SUM(AK47:AN47)</f>
        <v>0</v>
      </c>
      <c r="AP47" s="92"/>
      <c r="AQ47" s="93"/>
      <c r="AR47" s="93"/>
      <c r="AS47" s="94"/>
      <c r="AT47" s="129">
        <f>SUM(AP47:AS47)</f>
        <v>0</v>
      </c>
      <c r="AU47" s="64"/>
      <c r="AV47" s="6"/>
      <c r="AW47" s="6"/>
      <c r="AX47" s="102"/>
      <c r="AY47" s="133">
        <f>SUM(AU47:AX47)</f>
        <v>0</v>
      </c>
      <c r="AZ47" s="68"/>
      <c r="BA47" s="6">
        <v>0</v>
      </c>
      <c r="BB47" s="6">
        <v>0</v>
      </c>
      <c r="BC47" s="102"/>
      <c r="BD47" s="129">
        <f>SUM(AZ47:BC47)</f>
        <v>0</v>
      </c>
      <c r="BE47" s="68">
        <v>0</v>
      </c>
      <c r="BF47" s="6">
        <v>2</v>
      </c>
      <c r="BG47" s="6">
        <v>0</v>
      </c>
      <c r="BH47" s="102"/>
      <c r="BI47" s="129">
        <f>SUM(BE47:BH47)</f>
        <v>2</v>
      </c>
    </row>
    <row r="48" spans="1:61" x14ac:dyDescent="0.25">
      <c r="A48" s="4" t="s">
        <v>285</v>
      </c>
      <c r="B48" s="3" t="s">
        <v>60</v>
      </c>
      <c r="C48" s="10">
        <v>4716076167931</v>
      </c>
      <c r="D48" s="10">
        <v>1</v>
      </c>
      <c r="E48" s="10"/>
      <c r="F48" s="10">
        <v>1</v>
      </c>
      <c r="G48" s="105">
        <v>1</v>
      </c>
      <c r="H48" s="212" t="s">
        <v>797</v>
      </c>
      <c r="I48" s="68">
        <v>3</v>
      </c>
      <c r="J48" s="64">
        <v>31</v>
      </c>
      <c r="K48" s="64">
        <v>18</v>
      </c>
      <c r="L48" s="64"/>
      <c r="M48" s="129">
        <f>SUM(I48:L48)</f>
        <v>52</v>
      </c>
      <c r="N48" s="79">
        <f>VLOOKUP(C48,'[1]Bone Avg Cost'!A:B,2,FALSE)</f>
        <v>22.389999999999997</v>
      </c>
      <c r="O48" s="13">
        <v>22.39</v>
      </c>
      <c r="P48" s="13">
        <v>22.39</v>
      </c>
      <c r="Q48" s="71"/>
      <c r="R48" s="78">
        <f>IF(O48&gt;0,O48,N48)</f>
        <v>22.39</v>
      </c>
      <c r="S48" s="83">
        <v>59.95</v>
      </c>
      <c r="T48" s="71">
        <v>29.5</v>
      </c>
      <c r="U48" s="71">
        <v>34.5</v>
      </c>
      <c r="V48" s="84"/>
      <c r="W48" s="79"/>
      <c r="X48" s="71">
        <v>59</v>
      </c>
      <c r="Y48" s="71">
        <v>69</v>
      </c>
      <c r="Z48" s="74"/>
      <c r="AA48" s="92"/>
      <c r="AB48" s="93"/>
      <c r="AC48" s="93"/>
      <c r="AD48" s="94"/>
      <c r="AE48" s="129">
        <f>SUM(AA48:AD48)</f>
        <v>0</v>
      </c>
      <c r="AF48" s="99"/>
      <c r="AG48" s="93"/>
      <c r="AH48" s="93"/>
      <c r="AI48" s="94"/>
      <c r="AJ48" s="133">
        <f>SUM(AF48:AI48)</f>
        <v>0</v>
      </c>
      <c r="AK48" s="92"/>
      <c r="AL48" s="93"/>
      <c r="AM48" s="93"/>
      <c r="AN48" s="94"/>
      <c r="AO48" s="133">
        <f>SUM(AK48:AN48)</f>
        <v>0</v>
      </c>
      <c r="AP48" s="92"/>
      <c r="AQ48" s="93"/>
      <c r="AR48" s="93"/>
      <c r="AS48" s="94"/>
      <c r="AT48" s="129">
        <f>SUM(AP48:AS48)</f>
        <v>0</v>
      </c>
      <c r="AU48" s="64"/>
      <c r="AV48" s="6"/>
      <c r="AW48" s="6"/>
      <c r="AX48" s="102"/>
      <c r="AY48" s="133">
        <f>SUM(AU48:AX48)</f>
        <v>0</v>
      </c>
      <c r="AZ48" s="68"/>
      <c r="BA48" s="6">
        <v>0</v>
      </c>
      <c r="BB48" s="6">
        <v>0</v>
      </c>
      <c r="BC48" s="102"/>
      <c r="BD48" s="129">
        <f>SUM(AZ48:BC48)</f>
        <v>0</v>
      </c>
      <c r="BE48" s="68">
        <v>0</v>
      </c>
      <c r="BF48" s="6">
        <v>5</v>
      </c>
      <c r="BG48" s="6">
        <v>0</v>
      </c>
      <c r="BH48" s="102"/>
      <c r="BI48" s="129">
        <f>SUM(BE48:BH48)</f>
        <v>5</v>
      </c>
    </row>
    <row r="49" spans="1:61" x14ac:dyDescent="0.25">
      <c r="A49" s="4" t="s">
        <v>287</v>
      </c>
      <c r="B49" s="3" t="s">
        <v>61</v>
      </c>
      <c r="C49" s="10">
        <v>4716076167948</v>
      </c>
      <c r="D49" s="10">
        <v>1</v>
      </c>
      <c r="E49" s="10"/>
      <c r="F49" s="10">
        <v>1</v>
      </c>
      <c r="G49" s="105">
        <v>1</v>
      </c>
      <c r="H49" s="212" t="s">
        <v>797</v>
      </c>
      <c r="I49" s="68">
        <v>3</v>
      </c>
      <c r="J49" s="64">
        <v>9</v>
      </c>
      <c r="K49" s="64">
        <v>7</v>
      </c>
      <c r="L49" s="64"/>
      <c r="M49" s="129">
        <f>SUM(I49:L49)</f>
        <v>19</v>
      </c>
      <c r="N49" s="79">
        <f>VLOOKUP(C49,'[1]Bone Avg Cost'!A:B,2,FALSE)</f>
        <v>22.390000000000004</v>
      </c>
      <c r="O49" s="13">
        <v>22.39</v>
      </c>
      <c r="P49" s="13">
        <v>22.39</v>
      </c>
      <c r="Q49" s="71"/>
      <c r="R49" s="78">
        <f>IF(O49&gt;0,O49,N49)</f>
        <v>22.39</v>
      </c>
      <c r="S49" s="83">
        <v>59.95</v>
      </c>
      <c r="T49" s="71">
        <v>29.5</v>
      </c>
      <c r="U49" s="71">
        <v>34.5</v>
      </c>
      <c r="V49" s="84"/>
      <c r="W49" s="79"/>
      <c r="X49" s="71">
        <v>59</v>
      </c>
      <c r="Y49" s="71">
        <v>69</v>
      </c>
      <c r="Z49" s="74"/>
      <c r="AA49" s="92"/>
      <c r="AB49" s="93"/>
      <c r="AC49" s="93"/>
      <c r="AD49" s="94"/>
      <c r="AE49" s="129">
        <f>SUM(AA49:AD49)</f>
        <v>0</v>
      </c>
      <c r="AF49" s="99"/>
      <c r="AG49" s="93"/>
      <c r="AH49" s="93"/>
      <c r="AI49" s="94"/>
      <c r="AJ49" s="133">
        <f>SUM(AF49:AI49)</f>
        <v>0</v>
      </c>
      <c r="AK49" s="92"/>
      <c r="AL49" s="93"/>
      <c r="AM49" s="93"/>
      <c r="AN49" s="94"/>
      <c r="AO49" s="133">
        <f>SUM(AK49:AN49)</f>
        <v>0</v>
      </c>
      <c r="AP49" s="92"/>
      <c r="AQ49" s="93"/>
      <c r="AR49" s="93"/>
      <c r="AS49" s="94"/>
      <c r="AT49" s="129">
        <f>SUM(AP49:AS49)</f>
        <v>0</v>
      </c>
      <c r="AU49" s="64"/>
      <c r="AV49" s="6"/>
      <c r="AW49" s="6"/>
      <c r="AX49" s="102"/>
      <c r="AY49" s="133">
        <f>SUM(AU49:AX49)</f>
        <v>0</v>
      </c>
      <c r="AZ49" s="68"/>
      <c r="BA49" s="6">
        <v>2</v>
      </c>
      <c r="BB49" s="6">
        <v>0</v>
      </c>
      <c r="BC49" s="102"/>
      <c r="BD49" s="129">
        <f>SUM(AZ49:BC49)</f>
        <v>2</v>
      </c>
      <c r="BE49" s="68">
        <v>0</v>
      </c>
      <c r="BF49" s="6">
        <v>4</v>
      </c>
      <c r="BG49" s="6">
        <v>1</v>
      </c>
      <c r="BH49" s="102"/>
      <c r="BI49" s="129">
        <f>SUM(BE49:BH49)</f>
        <v>5</v>
      </c>
    </row>
    <row r="50" spans="1:61" x14ac:dyDescent="0.25">
      <c r="A50" s="4" t="s">
        <v>289</v>
      </c>
      <c r="B50" s="3" t="s">
        <v>62</v>
      </c>
      <c r="C50" s="10">
        <v>4716076167955</v>
      </c>
      <c r="D50" s="10">
        <v>1</v>
      </c>
      <c r="E50" s="10"/>
      <c r="F50" s="10">
        <v>1</v>
      </c>
      <c r="G50" s="105">
        <v>1</v>
      </c>
      <c r="H50" s="212"/>
      <c r="I50" s="68">
        <v>3</v>
      </c>
      <c r="J50" s="64">
        <v>20</v>
      </c>
      <c r="K50" s="64">
        <v>9</v>
      </c>
      <c r="L50" s="64"/>
      <c r="M50" s="129">
        <f>SUM(I50:L50)</f>
        <v>32</v>
      </c>
      <c r="N50" s="79">
        <f>VLOOKUP(C50,'[1]Bone Avg Cost'!A:B,2,FALSE)</f>
        <v>22.389999999999997</v>
      </c>
      <c r="O50" s="13">
        <v>22.39</v>
      </c>
      <c r="P50" s="13">
        <v>22.39</v>
      </c>
      <c r="Q50" s="71"/>
      <c r="R50" s="78">
        <f>IF(O50&gt;0,O50,N50)</f>
        <v>22.39</v>
      </c>
      <c r="S50" s="83">
        <v>59.95</v>
      </c>
      <c r="T50" s="71">
        <v>29.5</v>
      </c>
      <c r="U50" s="71">
        <v>34.5</v>
      </c>
      <c r="V50" s="84"/>
      <c r="W50" s="79"/>
      <c r="X50" s="71">
        <v>59</v>
      </c>
      <c r="Y50" s="71">
        <v>69</v>
      </c>
      <c r="Z50" s="74"/>
      <c r="AA50" s="92"/>
      <c r="AB50" s="93"/>
      <c r="AC50" s="93"/>
      <c r="AD50" s="94"/>
      <c r="AE50" s="129">
        <f>SUM(AA50:AD50)</f>
        <v>0</v>
      </c>
      <c r="AF50" s="99"/>
      <c r="AG50" s="93"/>
      <c r="AH50" s="93"/>
      <c r="AI50" s="94"/>
      <c r="AJ50" s="133">
        <f>SUM(AF50:AI50)</f>
        <v>0</v>
      </c>
      <c r="AK50" s="92"/>
      <c r="AL50" s="93"/>
      <c r="AM50" s="93"/>
      <c r="AN50" s="94"/>
      <c r="AO50" s="133">
        <f>SUM(AK50:AN50)</f>
        <v>0</v>
      </c>
      <c r="AP50" s="92"/>
      <c r="AQ50" s="93"/>
      <c r="AR50" s="93"/>
      <c r="AS50" s="94"/>
      <c r="AT50" s="129">
        <f>SUM(AP50:AS50)</f>
        <v>0</v>
      </c>
      <c r="AU50" s="64"/>
      <c r="AV50" s="6"/>
      <c r="AW50" s="6"/>
      <c r="AX50" s="102"/>
      <c r="AY50" s="133">
        <f>SUM(AU50:AX50)</f>
        <v>0</v>
      </c>
      <c r="AZ50" s="68"/>
      <c r="BA50" s="6">
        <v>1</v>
      </c>
      <c r="BB50" s="6">
        <v>0</v>
      </c>
      <c r="BC50" s="102"/>
      <c r="BD50" s="129">
        <f>SUM(AZ50:BC50)</f>
        <v>1</v>
      </c>
      <c r="BE50" s="68">
        <v>0</v>
      </c>
      <c r="BF50" s="6">
        <v>7</v>
      </c>
      <c r="BG50" s="6">
        <v>4</v>
      </c>
      <c r="BH50" s="102"/>
      <c r="BI50" s="129">
        <f>SUM(BE50:BH50)</f>
        <v>11</v>
      </c>
    </row>
    <row r="51" spans="1:61" x14ac:dyDescent="0.25">
      <c r="A51" s="4" t="s">
        <v>291</v>
      </c>
      <c r="B51" s="3" t="s">
        <v>63</v>
      </c>
      <c r="C51" s="10">
        <v>4716076167979</v>
      </c>
      <c r="D51" s="10">
        <v>1</v>
      </c>
      <c r="E51" s="10"/>
      <c r="F51" s="10">
        <v>1</v>
      </c>
      <c r="G51" s="105">
        <v>1</v>
      </c>
      <c r="H51" s="212" t="s">
        <v>799</v>
      </c>
      <c r="I51" s="68">
        <v>3</v>
      </c>
      <c r="J51" s="64">
        <v>42</v>
      </c>
      <c r="K51" s="64">
        <v>25</v>
      </c>
      <c r="L51" s="64"/>
      <c r="M51" s="129">
        <f>SUM(I51:L51)</f>
        <v>70</v>
      </c>
      <c r="N51" s="79">
        <f>VLOOKUP(C51,'[1]Bone Avg Cost'!A:B,2,FALSE)</f>
        <v>22.39</v>
      </c>
      <c r="O51" s="13">
        <v>22.39</v>
      </c>
      <c r="P51" s="13">
        <v>22.39</v>
      </c>
      <c r="Q51" s="71"/>
      <c r="R51" s="78">
        <f>IF(O51&gt;0,O51,N51)</f>
        <v>22.39</v>
      </c>
      <c r="S51" s="83">
        <v>59.95</v>
      </c>
      <c r="T51" s="71">
        <v>29.5</v>
      </c>
      <c r="U51" s="71">
        <v>34.5</v>
      </c>
      <c r="V51" s="84"/>
      <c r="W51" s="79"/>
      <c r="X51" s="71">
        <v>59</v>
      </c>
      <c r="Y51" s="71">
        <v>69</v>
      </c>
      <c r="Z51" s="74"/>
      <c r="AA51" s="92"/>
      <c r="AB51" s="93"/>
      <c r="AC51" s="93"/>
      <c r="AD51" s="94"/>
      <c r="AE51" s="129">
        <f>SUM(AA51:AD51)</f>
        <v>0</v>
      </c>
      <c r="AF51" s="99"/>
      <c r="AG51" s="93"/>
      <c r="AH51" s="93"/>
      <c r="AI51" s="94"/>
      <c r="AJ51" s="133">
        <f>SUM(AF51:AI51)</f>
        <v>0</v>
      </c>
      <c r="AK51" s="92"/>
      <c r="AL51" s="93"/>
      <c r="AM51" s="93"/>
      <c r="AN51" s="94"/>
      <c r="AO51" s="133">
        <f>SUM(AK51:AN51)</f>
        <v>0</v>
      </c>
      <c r="AP51" s="92"/>
      <c r="AQ51" s="93"/>
      <c r="AR51" s="93"/>
      <c r="AS51" s="94"/>
      <c r="AT51" s="129">
        <f>SUM(AP51:AS51)</f>
        <v>0</v>
      </c>
      <c r="AU51" s="64"/>
      <c r="AV51" s="6"/>
      <c r="AW51" s="6"/>
      <c r="AX51" s="102"/>
      <c r="AY51" s="133">
        <f>SUM(AU51:AX51)</f>
        <v>0</v>
      </c>
      <c r="AZ51" s="68"/>
      <c r="BA51" s="6">
        <v>0</v>
      </c>
      <c r="BB51" s="6">
        <v>0</v>
      </c>
      <c r="BC51" s="102"/>
      <c r="BD51" s="129">
        <f>SUM(AZ51:BC51)</f>
        <v>0</v>
      </c>
      <c r="BE51" s="68">
        <v>0</v>
      </c>
      <c r="BF51" s="6">
        <v>3</v>
      </c>
      <c r="BG51" s="6">
        <v>1</v>
      </c>
      <c r="BH51" s="102"/>
      <c r="BI51" s="129">
        <f>SUM(BE51:BH51)</f>
        <v>4</v>
      </c>
    </row>
    <row r="52" spans="1:61" x14ac:dyDescent="0.25">
      <c r="A52" s="4" t="s">
        <v>293</v>
      </c>
      <c r="B52" s="3" t="s">
        <v>64</v>
      </c>
      <c r="C52" s="10">
        <v>4716076167993</v>
      </c>
      <c r="D52" s="10">
        <v>1</v>
      </c>
      <c r="E52" s="10"/>
      <c r="F52" s="10">
        <v>1</v>
      </c>
      <c r="G52" s="105">
        <v>1</v>
      </c>
      <c r="H52" s="212" t="s">
        <v>811</v>
      </c>
      <c r="I52" s="68">
        <v>1</v>
      </c>
      <c r="J52" s="64">
        <v>30</v>
      </c>
      <c r="K52" s="64">
        <v>18</v>
      </c>
      <c r="L52" s="64"/>
      <c r="M52" s="129">
        <f>SUM(I52:L52)</f>
        <v>49</v>
      </c>
      <c r="N52" s="79">
        <f>VLOOKUP(C52,'[1]Bone Avg Cost'!A:B,2,FALSE)</f>
        <v>22.389999999999997</v>
      </c>
      <c r="O52" s="13">
        <v>22.39</v>
      </c>
      <c r="P52" s="13">
        <v>22.39</v>
      </c>
      <c r="Q52" s="71"/>
      <c r="R52" s="78">
        <f>IF(O52&gt;0,O52,N52)</f>
        <v>22.39</v>
      </c>
      <c r="S52" s="83">
        <v>59.95</v>
      </c>
      <c r="T52" s="71">
        <v>29.5</v>
      </c>
      <c r="U52" s="71">
        <v>34.5</v>
      </c>
      <c r="V52" s="84"/>
      <c r="W52" s="79"/>
      <c r="X52" s="71">
        <v>59</v>
      </c>
      <c r="Y52" s="71">
        <v>69</v>
      </c>
      <c r="Z52" s="74"/>
      <c r="AA52" s="92"/>
      <c r="AB52" s="93"/>
      <c r="AC52" s="93"/>
      <c r="AD52" s="94"/>
      <c r="AE52" s="129">
        <f>SUM(AA52:AD52)</f>
        <v>0</v>
      </c>
      <c r="AF52" s="99"/>
      <c r="AG52" s="93"/>
      <c r="AH52" s="93"/>
      <c r="AI52" s="94"/>
      <c r="AJ52" s="133">
        <f>SUM(AF52:AI52)</f>
        <v>0</v>
      </c>
      <c r="AK52" s="92"/>
      <c r="AL52" s="93"/>
      <c r="AM52" s="93"/>
      <c r="AN52" s="94"/>
      <c r="AO52" s="133">
        <f>SUM(AK52:AN52)</f>
        <v>0</v>
      </c>
      <c r="AP52" s="92"/>
      <c r="AQ52" s="93"/>
      <c r="AR52" s="93"/>
      <c r="AS52" s="94"/>
      <c r="AT52" s="129">
        <f>SUM(AP52:AS52)</f>
        <v>0</v>
      </c>
      <c r="AU52" s="64">
        <v>2</v>
      </c>
      <c r="AV52" s="6"/>
      <c r="AW52" s="6"/>
      <c r="AX52" s="102"/>
      <c r="AY52" s="133">
        <f>SUM(AU52:AX52)</f>
        <v>2</v>
      </c>
      <c r="AZ52" s="68"/>
      <c r="BA52" s="6">
        <v>0</v>
      </c>
      <c r="BB52" s="6">
        <v>1</v>
      </c>
      <c r="BC52" s="102"/>
      <c r="BD52" s="129">
        <f>SUM(AZ52:BC52)</f>
        <v>1</v>
      </c>
      <c r="BE52" s="68">
        <v>1</v>
      </c>
      <c r="BF52" s="6">
        <v>5</v>
      </c>
      <c r="BG52" s="6">
        <v>2</v>
      </c>
      <c r="BH52" s="102"/>
      <c r="BI52" s="129">
        <f>SUM(BE52:BH52)</f>
        <v>8</v>
      </c>
    </row>
    <row r="53" spans="1:61" x14ac:dyDescent="0.25">
      <c r="A53" s="4" t="s">
        <v>65</v>
      </c>
      <c r="B53" s="3" t="s">
        <v>66</v>
      </c>
      <c r="C53" s="10">
        <v>4716076168280</v>
      </c>
      <c r="D53" s="10">
        <v>1</v>
      </c>
      <c r="E53" s="10"/>
      <c r="F53" s="10"/>
      <c r="G53" s="105"/>
      <c r="H53" s="212" t="s">
        <v>794</v>
      </c>
      <c r="I53" s="68">
        <v>3</v>
      </c>
      <c r="J53" s="64"/>
      <c r="K53" s="64"/>
      <c r="L53" s="64"/>
      <c r="M53" s="129">
        <f>SUM(I53:L53)</f>
        <v>3</v>
      </c>
      <c r="N53" s="79">
        <f>VLOOKUP(C53,'[1]Bone Avg Cost'!A:B,2,FALSE)</f>
        <v>22</v>
      </c>
      <c r="O53" s="13"/>
      <c r="P53" s="13"/>
      <c r="Q53" s="71"/>
      <c r="R53" s="78">
        <f>IF(O53&gt;0,O53,N53)</f>
        <v>22</v>
      </c>
      <c r="S53" s="83">
        <v>59.95</v>
      </c>
      <c r="T53" s="71"/>
      <c r="U53" s="71"/>
      <c r="V53" s="84"/>
      <c r="W53" s="79"/>
      <c r="X53" s="71"/>
      <c r="Y53" s="71"/>
      <c r="Z53" s="74"/>
      <c r="AA53" s="92"/>
      <c r="AB53" s="93"/>
      <c r="AC53" s="93"/>
      <c r="AD53" s="94"/>
      <c r="AE53" s="129">
        <f>SUM(AA53:AD53)</f>
        <v>0</v>
      </c>
      <c r="AF53" s="99"/>
      <c r="AG53" s="93"/>
      <c r="AH53" s="93"/>
      <c r="AI53" s="94"/>
      <c r="AJ53" s="133">
        <f>SUM(AF53:AI53)</f>
        <v>0</v>
      </c>
      <c r="AK53" s="92"/>
      <c r="AL53" s="93"/>
      <c r="AM53" s="93"/>
      <c r="AN53" s="94"/>
      <c r="AO53" s="133">
        <f>SUM(AK53:AN53)</f>
        <v>0</v>
      </c>
      <c r="AP53" s="92"/>
      <c r="AQ53" s="93"/>
      <c r="AR53" s="93"/>
      <c r="AS53" s="94"/>
      <c r="AT53" s="129">
        <f>SUM(AP53:AS53)</f>
        <v>0</v>
      </c>
      <c r="AU53" s="64"/>
      <c r="AV53" s="6"/>
      <c r="AW53" s="6"/>
      <c r="AX53" s="102"/>
      <c r="AY53" s="133">
        <f>SUM(AU53:AX53)</f>
        <v>0</v>
      </c>
      <c r="AZ53" s="68"/>
      <c r="BA53" s="6"/>
      <c r="BB53" s="6"/>
      <c r="BC53" s="102"/>
      <c r="BD53" s="129">
        <f>SUM(AZ53:BC53)</f>
        <v>0</v>
      </c>
      <c r="BE53" s="68">
        <v>0</v>
      </c>
      <c r="BF53" s="6"/>
      <c r="BG53" s="6"/>
      <c r="BH53" s="102"/>
      <c r="BI53" s="129">
        <f>SUM(BE53:BH53)</f>
        <v>0</v>
      </c>
    </row>
    <row r="54" spans="1:61" x14ac:dyDescent="0.25">
      <c r="A54" s="4" t="s">
        <v>67</v>
      </c>
      <c r="B54" s="3" t="s">
        <v>68</v>
      </c>
      <c r="C54" s="10">
        <v>4716076168327</v>
      </c>
      <c r="D54" s="10">
        <v>1</v>
      </c>
      <c r="E54" s="10"/>
      <c r="F54" s="10"/>
      <c r="G54" s="105"/>
      <c r="H54" s="212" t="s">
        <v>792</v>
      </c>
      <c r="I54" s="68">
        <v>1</v>
      </c>
      <c r="J54" s="64"/>
      <c r="K54" s="64"/>
      <c r="L54" s="64"/>
      <c r="M54" s="129">
        <f>SUM(I54:L54)</f>
        <v>1</v>
      </c>
      <c r="N54" s="79">
        <f>VLOOKUP(C54,'[1]Bone Avg Cost'!A:B,2,FALSE)</f>
        <v>18.140000000000008</v>
      </c>
      <c r="O54" s="13"/>
      <c r="P54" s="13"/>
      <c r="Q54" s="71"/>
      <c r="R54" s="78">
        <f>IF(O54&gt;0,O54,N54)</f>
        <v>18.140000000000008</v>
      </c>
      <c r="S54" s="83">
        <v>48.95</v>
      </c>
      <c r="T54" s="71"/>
      <c r="U54" s="71"/>
      <c r="V54" s="84"/>
      <c r="W54" s="79"/>
      <c r="X54" s="71"/>
      <c r="Y54" s="71"/>
      <c r="Z54" s="74"/>
      <c r="AA54" s="92"/>
      <c r="AB54" s="93"/>
      <c r="AC54" s="93"/>
      <c r="AD54" s="94"/>
      <c r="AE54" s="129">
        <f>SUM(AA54:AD54)</f>
        <v>0</v>
      </c>
      <c r="AF54" s="99"/>
      <c r="AG54" s="93"/>
      <c r="AH54" s="93"/>
      <c r="AI54" s="94"/>
      <c r="AJ54" s="133">
        <f>SUM(AF54:AI54)</f>
        <v>0</v>
      </c>
      <c r="AK54" s="92"/>
      <c r="AL54" s="93"/>
      <c r="AM54" s="93"/>
      <c r="AN54" s="94"/>
      <c r="AO54" s="133">
        <f>SUM(AK54:AN54)</f>
        <v>0</v>
      </c>
      <c r="AP54" s="92"/>
      <c r="AQ54" s="93"/>
      <c r="AR54" s="93"/>
      <c r="AS54" s="94"/>
      <c r="AT54" s="129">
        <f>SUM(AP54:AS54)</f>
        <v>0</v>
      </c>
      <c r="AU54" s="64"/>
      <c r="AV54" s="6"/>
      <c r="AW54" s="6"/>
      <c r="AX54" s="102"/>
      <c r="AY54" s="133">
        <f>SUM(AU54:AX54)</f>
        <v>0</v>
      </c>
      <c r="AZ54" s="68">
        <v>2</v>
      </c>
      <c r="BA54" s="6"/>
      <c r="BB54" s="6"/>
      <c r="BC54" s="102"/>
      <c r="BD54" s="129">
        <f>SUM(AZ54:BC54)</f>
        <v>2</v>
      </c>
      <c r="BE54" s="68">
        <v>0</v>
      </c>
      <c r="BF54" s="6"/>
      <c r="BG54" s="6"/>
      <c r="BH54" s="102"/>
      <c r="BI54" s="129">
        <f>SUM(BE54:BH54)</f>
        <v>0</v>
      </c>
    </row>
    <row r="55" spans="1:61" x14ac:dyDescent="0.25">
      <c r="A55" s="4" t="s">
        <v>69</v>
      </c>
      <c r="B55" s="3" t="s">
        <v>70</v>
      </c>
      <c r="C55" s="10">
        <v>4716076168334</v>
      </c>
      <c r="D55" s="10">
        <v>1</v>
      </c>
      <c r="E55" s="10"/>
      <c r="F55" s="10"/>
      <c r="G55" s="105"/>
      <c r="H55" s="212" t="s">
        <v>796</v>
      </c>
      <c r="I55" s="68">
        <v>2</v>
      </c>
      <c r="J55" s="64"/>
      <c r="K55" s="64"/>
      <c r="L55" s="64"/>
      <c r="M55" s="129">
        <f>SUM(I55:L55)</f>
        <v>2</v>
      </c>
      <c r="N55" s="79">
        <f>VLOOKUP(C55,'[1]Bone Avg Cost'!A:B,2,FALSE)</f>
        <v>18.140000000000008</v>
      </c>
      <c r="O55" s="13"/>
      <c r="P55" s="13"/>
      <c r="Q55" s="71"/>
      <c r="R55" s="78">
        <f>IF(O55&gt;0,O55,N55)</f>
        <v>18.140000000000008</v>
      </c>
      <c r="S55" s="83">
        <v>48.95</v>
      </c>
      <c r="T55" s="71"/>
      <c r="U55" s="71"/>
      <c r="V55" s="84"/>
      <c r="W55" s="79"/>
      <c r="X55" s="71"/>
      <c r="Y55" s="71"/>
      <c r="Z55" s="74"/>
      <c r="AA55" s="92"/>
      <c r="AB55" s="93"/>
      <c r="AC55" s="93"/>
      <c r="AD55" s="94"/>
      <c r="AE55" s="129">
        <f>SUM(AA55:AD55)</f>
        <v>0</v>
      </c>
      <c r="AF55" s="99"/>
      <c r="AG55" s="93"/>
      <c r="AH55" s="93"/>
      <c r="AI55" s="94"/>
      <c r="AJ55" s="133">
        <f>SUM(AF55:AI55)</f>
        <v>0</v>
      </c>
      <c r="AK55" s="92"/>
      <c r="AL55" s="93"/>
      <c r="AM55" s="93"/>
      <c r="AN55" s="94"/>
      <c r="AO55" s="133">
        <f>SUM(AK55:AN55)</f>
        <v>0</v>
      </c>
      <c r="AP55" s="92"/>
      <c r="AQ55" s="93"/>
      <c r="AR55" s="93"/>
      <c r="AS55" s="94"/>
      <c r="AT55" s="129">
        <f>SUM(AP55:AS55)</f>
        <v>0</v>
      </c>
      <c r="AU55" s="64"/>
      <c r="AV55" s="6"/>
      <c r="AW55" s="6"/>
      <c r="AX55" s="102"/>
      <c r="AY55" s="133">
        <f>SUM(AU55:AX55)</f>
        <v>0</v>
      </c>
      <c r="AZ55" s="68">
        <v>1</v>
      </c>
      <c r="BA55" s="6"/>
      <c r="BB55" s="6"/>
      <c r="BC55" s="102"/>
      <c r="BD55" s="129">
        <f>SUM(AZ55:BC55)</f>
        <v>1</v>
      </c>
      <c r="BE55" s="68">
        <v>0</v>
      </c>
      <c r="BF55" s="6"/>
      <c r="BG55" s="6"/>
      <c r="BH55" s="102"/>
      <c r="BI55" s="129">
        <f>SUM(BE55:BH55)</f>
        <v>0</v>
      </c>
    </row>
    <row r="56" spans="1:61" x14ac:dyDescent="0.25">
      <c r="A56" s="4" t="s">
        <v>271</v>
      </c>
      <c r="B56" s="3" t="s">
        <v>210</v>
      </c>
      <c r="C56" s="10">
        <v>4716076168341</v>
      </c>
      <c r="D56" s="10">
        <v>1</v>
      </c>
      <c r="E56" s="10"/>
      <c r="F56" s="10">
        <v>1</v>
      </c>
      <c r="G56" s="105">
        <v>1</v>
      </c>
      <c r="H56" s="212" t="s">
        <v>792</v>
      </c>
      <c r="I56" s="68">
        <v>5</v>
      </c>
      <c r="J56" s="64">
        <v>24</v>
      </c>
      <c r="K56" s="64">
        <v>20</v>
      </c>
      <c r="L56" s="64"/>
      <c r="M56" s="129">
        <f>SUM(I56:L56)</f>
        <v>49</v>
      </c>
      <c r="N56" s="79">
        <f>VLOOKUP(C56,'[1]Bone Avg Cost'!A:B,2,FALSE)</f>
        <v>22.389999999999997</v>
      </c>
      <c r="O56" s="13">
        <v>22.39</v>
      </c>
      <c r="P56" s="13">
        <v>22.39</v>
      </c>
      <c r="Q56" s="71"/>
      <c r="R56" s="78">
        <f>IF(O56&gt;0,O56,N56)</f>
        <v>22.39</v>
      </c>
      <c r="S56" s="83">
        <v>59.95</v>
      </c>
      <c r="T56" s="71">
        <v>29.5</v>
      </c>
      <c r="U56" s="71">
        <v>34.5</v>
      </c>
      <c r="V56" s="84"/>
      <c r="W56" s="79"/>
      <c r="X56" s="71">
        <v>59</v>
      </c>
      <c r="Y56" s="71">
        <v>69</v>
      </c>
      <c r="Z56" s="74"/>
      <c r="AA56" s="92"/>
      <c r="AB56" s="93"/>
      <c r="AC56" s="93"/>
      <c r="AD56" s="94"/>
      <c r="AE56" s="129">
        <f>SUM(AA56:AD56)</f>
        <v>0</v>
      </c>
      <c r="AF56" s="99"/>
      <c r="AG56" s="93"/>
      <c r="AH56" s="93"/>
      <c r="AI56" s="94"/>
      <c r="AJ56" s="133">
        <f>SUM(AF56:AI56)</f>
        <v>0</v>
      </c>
      <c r="AK56" s="92"/>
      <c r="AL56" s="93"/>
      <c r="AM56" s="93"/>
      <c r="AN56" s="94"/>
      <c r="AO56" s="133">
        <f>SUM(AK56:AN56)</f>
        <v>0</v>
      </c>
      <c r="AP56" s="92"/>
      <c r="AQ56" s="93"/>
      <c r="AR56" s="93"/>
      <c r="AS56" s="94"/>
      <c r="AT56" s="129">
        <f>SUM(AP56:AS56)</f>
        <v>0</v>
      </c>
      <c r="AU56" s="64"/>
      <c r="AV56" s="6"/>
      <c r="AW56" s="6"/>
      <c r="AX56" s="102"/>
      <c r="AY56" s="133">
        <f>SUM(AU56:AX56)</f>
        <v>0</v>
      </c>
      <c r="AZ56" s="68">
        <v>3</v>
      </c>
      <c r="BA56" s="6">
        <v>3</v>
      </c>
      <c r="BB56" s="6">
        <v>0</v>
      </c>
      <c r="BC56" s="102"/>
      <c r="BD56" s="129">
        <f>SUM(AZ56:BC56)</f>
        <v>6</v>
      </c>
      <c r="BE56" s="68"/>
      <c r="BF56" s="6">
        <v>7</v>
      </c>
      <c r="BG56" s="6">
        <v>0</v>
      </c>
      <c r="BH56" s="102"/>
      <c r="BI56" s="129">
        <f>SUM(BE56:BH56)</f>
        <v>7</v>
      </c>
    </row>
    <row r="57" spans="1:61" x14ac:dyDescent="0.25">
      <c r="A57" s="4" t="s">
        <v>273</v>
      </c>
      <c r="B57" s="3" t="s">
        <v>274</v>
      </c>
      <c r="C57" s="10">
        <v>4716076168358</v>
      </c>
      <c r="D57" s="10"/>
      <c r="E57" s="10"/>
      <c r="F57" s="10">
        <v>1</v>
      </c>
      <c r="G57" s="105">
        <v>1</v>
      </c>
      <c r="H57" s="212" t="s">
        <v>797</v>
      </c>
      <c r="I57" s="68"/>
      <c r="J57" s="64">
        <v>4</v>
      </c>
      <c r="K57" s="64">
        <v>1</v>
      </c>
      <c r="L57" s="64"/>
      <c r="M57" s="129">
        <f>SUM(I57:L57)</f>
        <v>5</v>
      </c>
      <c r="N57" s="79"/>
      <c r="O57" s="13">
        <v>22.39</v>
      </c>
      <c r="P57" s="13">
        <v>22.39</v>
      </c>
      <c r="Q57" s="71"/>
      <c r="R57" s="78">
        <f>IF(O57&gt;0,O57,N57)</f>
        <v>22.39</v>
      </c>
      <c r="S57" s="83"/>
      <c r="T57" s="71">
        <v>29.5</v>
      </c>
      <c r="U57" s="71">
        <v>34.5</v>
      </c>
      <c r="V57" s="84"/>
      <c r="W57" s="79"/>
      <c r="X57" s="71">
        <v>59</v>
      </c>
      <c r="Y57" s="71">
        <v>69</v>
      </c>
      <c r="Z57" s="74"/>
      <c r="AA57" s="92"/>
      <c r="AB57" s="93"/>
      <c r="AC57" s="93"/>
      <c r="AD57" s="94"/>
      <c r="AE57" s="129">
        <f>SUM(AA57:AD57)</f>
        <v>0</v>
      </c>
      <c r="AF57" s="99"/>
      <c r="AG57" s="93"/>
      <c r="AH57" s="93"/>
      <c r="AI57" s="94"/>
      <c r="AJ57" s="133">
        <f>SUM(AF57:AI57)</f>
        <v>0</v>
      </c>
      <c r="AK57" s="92"/>
      <c r="AL57" s="93"/>
      <c r="AM57" s="93"/>
      <c r="AN57" s="94"/>
      <c r="AO57" s="133">
        <f>SUM(AK57:AN57)</f>
        <v>0</v>
      </c>
      <c r="AP57" s="92"/>
      <c r="AQ57" s="93"/>
      <c r="AR57" s="93"/>
      <c r="AS57" s="94"/>
      <c r="AT57" s="129">
        <f>SUM(AP57:AS57)</f>
        <v>0</v>
      </c>
      <c r="AU57" s="64"/>
      <c r="AV57" s="6"/>
      <c r="AW57" s="6"/>
      <c r="AX57" s="102"/>
      <c r="AY57" s="133">
        <f>SUM(AU57:AX57)</f>
        <v>0</v>
      </c>
      <c r="AZ57" s="68"/>
      <c r="BA57" s="6">
        <v>2</v>
      </c>
      <c r="BB57" s="6">
        <v>0</v>
      </c>
      <c r="BC57" s="102"/>
      <c r="BD57" s="129">
        <f>SUM(AZ57:BC57)</f>
        <v>2</v>
      </c>
      <c r="BE57" s="68"/>
      <c r="BF57" s="6">
        <v>4</v>
      </c>
      <c r="BG57" s="6">
        <v>1</v>
      </c>
      <c r="BH57" s="102"/>
      <c r="BI57" s="129">
        <f>SUM(BE57:BH57)</f>
        <v>5</v>
      </c>
    </row>
    <row r="58" spans="1:61" x14ac:dyDescent="0.25">
      <c r="A58" s="4" t="s">
        <v>275</v>
      </c>
      <c r="B58" s="3" t="s">
        <v>71</v>
      </c>
      <c r="C58" s="10">
        <v>4716076168365</v>
      </c>
      <c r="D58" s="10">
        <v>1</v>
      </c>
      <c r="E58" s="10"/>
      <c r="F58" s="10">
        <v>1</v>
      </c>
      <c r="G58" s="105">
        <v>1</v>
      </c>
      <c r="H58" s="212" t="s">
        <v>799</v>
      </c>
      <c r="I58" s="68">
        <v>2</v>
      </c>
      <c r="J58" s="64">
        <v>9</v>
      </c>
      <c r="K58" s="64">
        <v>4</v>
      </c>
      <c r="L58" s="64"/>
      <c r="M58" s="129">
        <f>SUM(I58:L58)</f>
        <v>15</v>
      </c>
      <c r="N58" s="79">
        <f>VLOOKUP(C58,'[1]Bone Avg Cost'!A:B,2,FALSE)</f>
        <v>22.389999999999997</v>
      </c>
      <c r="O58" s="13">
        <v>22.39</v>
      </c>
      <c r="P58" s="13">
        <v>22.39</v>
      </c>
      <c r="Q58" s="71"/>
      <c r="R58" s="78">
        <f>IF(O58&gt;0,O58,N58)</f>
        <v>22.39</v>
      </c>
      <c r="S58" s="83">
        <v>59.95</v>
      </c>
      <c r="T58" s="71">
        <v>29.5</v>
      </c>
      <c r="U58" s="71">
        <v>34.5</v>
      </c>
      <c r="V58" s="84"/>
      <c r="W58" s="79"/>
      <c r="X58" s="71">
        <v>59</v>
      </c>
      <c r="Y58" s="71">
        <v>69</v>
      </c>
      <c r="Z58" s="74"/>
      <c r="AA58" s="92"/>
      <c r="AB58" s="93"/>
      <c r="AC58" s="93"/>
      <c r="AD58" s="94"/>
      <c r="AE58" s="129">
        <f>SUM(AA58:AD58)</f>
        <v>0</v>
      </c>
      <c r="AF58" s="99"/>
      <c r="AG58" s="93"/>
      <c r="AH58" s="93"/>
      <c r="AI58" s="94"/>
      <c r="AJ58" s="133">
        <f>SUM(AF58:AI58)</f>
        <v>0</v>
      </c>
      <c r="AK58" s="92"/>
      <c r="AL58" s="93"/>
      <c r="AM58" s="93"/>
      <c r="AN58" s="94"/>
      <c r="AO58" s="133">
        <f>SUM(AK58:AN58)</f>
        <v>0</v>
      </c>
      <c r="AP58" s="92"/>
      <c r="AQ58" s="93"/>
      <c r="AR58" s="93"/>
      <c r="AS58" s="94"/>
      <c r="AT58" s="129">
        <f>SUM(AP58:AS58)</f>
        <v>0</v>
      </c>
      <c r="AU58" s="64"/>
      <c r="AV58" s="6"/>
      <c r="AW58" s="6"/>
      <c r="AX58" s="102"/>
      <c r="AY58" s="133">
        <f>SUM(AU58:AX58)</f>
        <v>0</v>
      </c>
      <c r="AZ58" s="68"/>
      <c r="BA58" s="6">
        <v>7</v>
      </c>
      <c r="BB58" s="6">
        <v>1</v>
      </c>
      <c r="BC58" s="102"/>
      <c r="BD58" s="129">
        <f>SUM(AZ58:BC58)</f>
        <v>8</v>
      </c>
      <c r="BE58" s="68">
        <v>1</v>
      </c>
      <c r="BF58" s="6">
        <v>9</v>
      </c>
      <c r="BG58" s="6">
        <v>2</v>
      </c>
      <c r="BH58" s="102"/>
      <c r="BI58" s="129">
        <f>SUM(BE58:BH58)</f>
        <v>12</v>
      </c>
    </row>
    <row r="59" spans="1:61" x14ac:dyDescent="0.25">
      <c r="A59" s="4" t="s">
        <v>72</v>
      </c>
      <c r="B59" s="3" t="s">
        <v>73</v>
      </c>
      <c r="C59" s="10">
        <v>6953156245662</v>
      </c>
      <c r="D59" s="10">
        <v>1</v>
      </c>
      <c r="E59" s="10"/>
      <c r="F59" s="10"/>
      <c r="G59" s="105"/>
      <c r="H59" s="212" t="s">
        <v>786</v>
      </c>
      <c r="I59" s="68">
        <v>4</v>
      </c>
      <c r="J59" s="64"/>
      <c r="K59" s="64"/>
      <c r="L59" s="64"/>
      <c r="M59" s="129">
        <f>SUM(I59:L59)</f>
        <v>4</v>
      </c>
      <c r="N59" s="79">
        <v>7.2799999999999985</v>
      </c>
      <c r="O59" s="13"/>
      <c r="P59" s="13"/>
      <c r="Q59" s="71"/>
      <c r="R59" s="78">
        <f>IF(O59&gt;0,O59,N59)</f>
        <v>7.2799999999999985</v>
      </c>
      <c r="S59" s="83">
        <v>26.95</v>
      </c>
      <c r="T59" s="71"/>
      <c r="U59" s="71"/>
      <c r="V59" s="84"/>
      <c r="W59" s="79"/>
      <c r="X59" s="71"/>
      <c r="Y59" s="71"/>
      <c r="Z59" s="74"/>
      <c r="AA59" s="92"/>
      <c r="AB59" s="93"/>
      <c r="AC59" s="93"/>
      <c r="AD59" s="94"/>
      <c r="AE59" s="129">
        <f>SUM(AA59:AD59)</f>
        <v>0</v>
      </c>
      <c r="AF59" s="99"/>
      <c r="AG59" s="93"/>
      <c r="AH59" s="93"/>
      <c r="AI59" s="94"/>
      <c r="AJ59" s="133">
        <f>SUM(AF59:AI59)</f>
        <v>0</v>
      </c>
      <c r="AK59" s="92"/>
      <c r="AL59" s="93"/>
      <c r="AM59" s="93"/>
      <c r="AN59" s="94"/>
      <c r="AO59" s="133">
        <f>SUM(AK59:AN59)</f>
        <v>0</v>
      </c>
      <c r="AP59" s="92"/>
      <c r="AQ59" s="93"/>
      <c r="AR59" s="93"/>
      <c r="AS59" s="94"/>
      <c r="AT59" s="129">
        <f>SUM(AP59:AS59)</f>
        <v>0</v>
      </c>
      <c r="AU59" s="64">
        <v>1</v>
      </c>
      <c r="AV59" s="6"/>
      <c r="AW59" s="6"/>
      <c r="AX59" s="102"/>
      <c r="AY59" s="133">
        <f>SUM(AU59:AX59)</f>
        <v>1</v>
      </c>
      <c r="AZ59" s="68"/>
      <c r="BA59" s="6"/>
      <c r="BB59" s="6"/>
      <c r="BC59" s="102"/>
      <c r="BD59" s="129">
        <f>SUM(AZ59:BC59)</f>
        <v>0</v>
      </c>
      <c r="BE59" s="68">
        <v>0</v>
      </c>
      <c r="BF59" s="6"/>
      <c r="BG59" s="6"/>
      <c r="BH59" s="102"/>
      <c r="BI59" s="129">
        <f>SUM(BE59:BH59)</f>
        <v>0</v>
      </c>
    </row>
    <row r="60" spans="1:61" x14ac:dyDescent="0.25">
      <c r="A60" s="4" t="s">
        <v>74</v>
      </c>
      <c r="B60" s="3" t="s">
        <v>75</v>
      </c>
      <c r="C60" s="10">
        <v>6953156251700</v>
      </c>
      <c r="D60" s="10">
        <v>1</v>
      </c>
      <c r="E60" s="10"/>
      <c r="F60" s="10"/>
      <c r="G60" s="105"/>
      <c r="H60" s="212" t="s">
        <v>787</v>
      </c>
      <c r="I60" s="68">
        <v>1</v>
      </c>
      <c r="J60" s="64"/>
      <c r="K60" s="64"/>
      <c r="L60" s="64"/>
      <c r="M60" s="129">
        <f>SUM(I60:L60)</f>
        <v>1</v>
      </c>
      <c r="N60" s="79">
        <v>6.5900000000000034</v>
      </c>
      <c r="O60" s="13"/>
      <c r="P60" s="13"/>
      <c r="Q60" s="71"/>
      <c r="R60" s="78">
        <f>IF(O60&gt;0,O60,N60)</f>
        <v>6.5900000000000034</v>
      </c>
      <c r="S60" s="83">
        <v>26.95</v>
      </c>
      <c r="T60" s="71"/>
      <c r="U60" s="71"/>
      <c r="V60" s="84"/>
      <c r="W60" s="79"/>
      <c r="X60" s="71"/>
      <c r="Y60" s="71"/>
      <c r="Z60" s="74"/>
      <c r="AA60" s="92"/>
      <c r="AB60" s="93"/>
      <c r="AC60" s="93"/>
      <c r="AD60" s="94"/>
      <c r="AE60" s="129">
        <f>SUM(AA60:AD60)</f>
        <v>0</v>
      </c>
      <c r="AF60" s="99"/>
      <c r="AG60" s="93"/>
      <c r="AH60" s="93"/>
      <c r="AI60" s="94"/>
      <c r="AJ60" s="133">
        <f>SUM(AF60:AI60)</f>
        <v>0</v>
      </c>
      <c r="AK60" s="92"/>
      <c r="AL60" s="93"/>
      <c r="AM60" s="93"/>
      <c r="AN60" s="94"/>
      <c r="AO60" s="133">
        <f>SUM(AK60:AN60)</f>
        <v>0</v>
      </c>
      <c r="AP60" s="92"/>
      <c r="AQ60" s="93"/>
      <c r="AR60" s="93"/>
      <c r="AS60" s="94"/>
      <c r="AT60" s="129">
        <f>SUM(AP60:AS60)</f>
        <v>0</v>
      </c>
      <c r="AU60" s="64"/>
      <c r="AV60" s="6"/>
      <c r="AW60" s="6"/>
      <c r="AX60" s="102"/>
      <c r="AY60" s="133">
        <f>SUM(AU60:AX60)</f>
        <v>0</v>
      </c>
      <c r="AZ60" s="68">
        <v>1</v>
      </c>
      <c r="BA60" s="6"/>
      <c r="BB60" s="6"/>
      <c r="BC60" s="102"/>
      <c r="BD60" s="129">
        <f>SUM(AZ60:BC60)</f>
        <v>1</v>
      </c>
      <c r="BE60" s="68">
        <v>3</v>
      </c>
      <c r="BF60" s="6"/>
      <c r="BG60" s="6"/>
      <c r="BH60" s="102"/>
      <c r="BI60" s="129">
        <f>SUM(BE60:BH60)</f>
        <v>3</v>
      </c>
    </row>
    <row r="61" spans="1:61" x14ac:dyDescent="0.25">
      <c r="A61" s="4" t="s">
        <v>433</v>
      </c>
      <c r="B61" s="3" t="s">
        <v>434</v>
      </c>
      <c r="C61" s="10">
        <v>6953156253025</v>
      </c>
      <c r="D61" s="10"/>
      <c r="E61" s="10"/>
      <c r="F61" s="10">
        <v>1</v>
      </c>
      <c r="G61" s="105">
        <v>1</v>
      </c>
      <c r="H61" s="212" t="s">
        <v>788</v>
      </c>
      <c r="I61" s="68"/>
      <c r="J61" s="64">
        <v>4</v>
      </c>
      <c r="K61" s="64">
        <v>6</v>
      </c>
      <c r="L61" s="64"/>
      <c r="M61" s="129">
        <f>SUM(I61:L61)</f>
        <v>10</v>
      </c>
      <c r="N61" s="79"/>
      <c r="O61" s="13">
        <v>11.76</v>
      </c>
      <c r="P61" s="13">
        <v>11.76</v>
      </c>
      <c r="Q61" s="71"/>
      <c r="R61" s="78">
        <f>IF(O61&gt;0,O61,N61)</f>
        <v>11.76</v>
      </c>
      <c r="S61" s="83"/>
      <c r="T61" s="71">
        <v>24.5</v>
      </c>
      <c r="U61" s="71">
        <v>24.5</v>
      </c>
      <c r="V61" s="84"/>
      <c r="W61" s="79"/>
      <c r="X61" s="71">
        <v>49</v>
      </c>
      <c r="Y61" s="71">
        <v>49</v>
      </c>
      <c r="Z61" s="74"/>
      <c r="AA61" s="92"/>
      <c r="AB61" s="93">
        <v>3</v>
      </c>
      <c r="AC61" s="93"/>
      <c r="AD61" s="94"/>
      <c r="AE61" s="129">
        <f>SUM(AA61:AD61)</f>
        <v>3</v>
      </c>
      <c r="AF61" s="99"/>
      <c r="AG61" s="93">
        <v>6</v>
      </c>
      <c r="AH61" s="93">
        <v>9</v>
      </c>
      <c r="AI61" s="94"/>
      <c r="AJ61" s="133">
        <f>SUM(AF61:AI61)</f>
        <v>15</v>
      </c>
      <c r="AK61" s="92"/>
      <c r="AL61" s="93">
        <v>11</v>
      </c>
      <c r="AM61" s="93">
        <v>5</v>
      </c>
      <c r="AN61" s="94"/>
      <c r="AO61" s="133">
        <f>SUM(AK61:AN61)</f>
        <v>16</v>
      </c>
      <c r="AP61" s="92"/>
      <c r="AQ61" s="93">
        <v>8</v>
      </c>
      <c r="AR61" s="93">
        <v>7</v>
      </c>
      <c r="AS61" s="94"/>
      <c r="AT61" s="129">
        <f>SUM(AP61:AS61)</f>
        <v>15</v>
      </c>
      <c r="AU61" s="64"/>
      <c r="AV61" s="6">
        <v>5</v>
      </c>
      <c r="AW61" s="6">
        <v>5</v>
      </c>
      <c r="AX61" s="102"/>
      <c r="AY61" s="133">
        <f>SUM(AU61:AX61)</f>
        <v>10</v>
      </c>
      <c r="AZ61" s="68"/>
      <c r="BA61" s="6">
        <v>15</v>
      </c>
      <c r="BB61" s="6">
        <v>0</v>
      </c>
      <c r="BC61" s="102"/>
      <c r="BD61" s="129">
        <f>SUM(AZ61:BC61)</f>
        <v>15</v>
      </c>
      <c r="BE61" s="68"/>
      <c r="BF61" s="6">
        <v>3</v>
      </c>
      <c r="BG61" s="6">
        <v>4</v>
      </c>
      <c r="BH61" s="102"/>
      <c r="BI61" s="129">
        <f>SUM(BE61:BH61)</f>
        <v>7</v>
      </c>
    </row>
    <row r="62" spans="1:61" x14ac:dyDescent="0.25">
      <c r="A62" s="4" t="s">
        <v>437</v>
      </c>
      <c r="B62" s="3" t="s">
        <v>438</v>
      </c>
      <c r="C62" s="10">
        <v>6953156253032</v>
      </c>
      <c r="D62" s="10"/>
      <c r="E62" s="10"/>
      <c r="F62" s="10">
        <v>1</v>
      </c>
      <c r="G62" s="105">
        <v>1</v>
      </c>
      <c r="H62" s="212" t="s">
        <v>789</v>
      </c>
      <c r="I62" s="68"/>
      <c r="J62" s="64">
        <v>6</v>
      </c>
      <c r="K62" s="64">
        <v>8</v>
      </c>
      <c r="L62" s="64"/>
      <c r="M62" s="129">
        <f>SUM(I62:L62)</f>
        <v>14</v>
      </c>
      <c r="N62" s="79"/>
      <c r="O62" s="13">
        <v>12.049999999999997</v>
      </c>
      <c r="P62" s="13">
        <v>12.049999999999997</v>
      </c>
      <c r="Q62" s="71"/>
      <c r="R62" s="78">
        <f>IF(O62&gt;0,O62,N62)</f>
        <v>12.049999999999997</v>
      </c>
      <c r="S62" s="83"/>
      <c r="T62" s="71">
        <v>24.5</v>
      </c>
      <c r="U62" s="71">
        <v>24.5</v>
      </c>
      <c r="V62" s="84"/>
      <c r="W62" s="79"/>
      <c r="X62" s="71">
        <v>49</v>
      </c>
      <c r="Y62" s="71">
        <v>49</v>
      </c>
      <c r="Z62" s="74"/>
      <c r="AA62" s="92"/>
      <c r="AB62" s="93">
        <v>4</v>
      </c>
      <c r="AC62" s="93"/>
      <c r="AD62" s="94"/>
      <c r="AE62" s="129">
        <f>SUM(AA62:AD62)</f>
        <v>4</v>
      </c>
      <c r="AF62" s="99"/>
      <c r="AG62" s="93">
        <v>5</v>
      </c>
      <c r="AH62" s="93">
        <v>4</v>
      </c>
      <c r="AI62" s="94"/>
      <c r="AJ62" s="133">
        <f>SUM(AF62:AI62)</f>
        <v>9</v>
      </c>
      <c r="AK62" s="92"/>
      <c r="AL62" s="93">
        <v>9</v>
      </c>
      <c r="AM62" s="93">
        <v>5</v>
      </c>
      <c r="AN62" s="94"/>
      <c r="AO62" s="133">
        <f>SUM(AK62:AN62)</f>
        <v>14</v>
      </c>
      <c r="AP62" s="92"/>
      <c r="AQ62" s="93">
        <v>10</v>
      </c>
      <c r="AR62" s="93">
        <v>9</v>
      </c>
      <c r="AS62" s="94"/>
      <c r="AT62" s="129">
        <f>SUM(AP62:AS62)</f>
        <v>19</v>
      </c>
      <c r="AU62" s="64"/>
      <c r="AV62" s="6">
        <v>4</v>
      </c>
      <c r="AW62" s="6">
        <v>4</v>
      </c>
      <c r="AX62" s="102"/>
      <c r="AY62" s="133">
        <f>SUM(AU62:AX62)</f>
        <v>8</v>
      </c>
      <c r="AZ62" s="68"/>
      <c r="BA62" s="6">
        <v>4</v>
      </c>
      <c r="BB62" s="6">
        <v>1</v>
      </c>
      <c r="BC62" s="102"/>
      <c r="BD62" s="129">
        <f>SUM(AZ62:BC62)</f>
        <v>5</v>
      </c>
      <c r="BE62" s="68"/>
      <c r="BF62" s="6">
        <v>0</v>
      </c>
      <c r="BG62" s="6">
        <v>1</v>
      </c>
      <c r="BH62" s="102"/>
      <c r="BI62" s="129">
        <f>SUM(BE62:BH62)</f>
        <v>1</v>
      </c>
    </row>
    <row r="63" spans="1:61" x14ac:dyDescent="0.25">
      <c r="A63" s="4" t="s">
        <v>435</v>
      </c>
      <c r="B63" s="3" t="s">
        <v>436</v>
      </c>
      <c r="C63" s="10">
        <v>6953156253049</v>
      </c>
      <c r="D63" s="10"/>
      <c r="E63" s="10"/>
      <c r="F63" s="10">
        <v>1</v>
      </c>
      <c r="G63" s="105"/>
      <c r="H63" s="212"/>
      <c r="I63" s="68"/>
      <c r="J63" s="64">
        <v>2</v>
      </c>
      <c r="K63" s="64"/>
      <c r="L63" s="64"/>
      <c r="M63" s="129">
        <f>SUM(I63:L63)</f>
        <v>2</v>
      </c>
      <c r="N63" s="79"/>
      <c r="O63" s="13">
        <v>11.109999999999998</v>
      </c>
      <c r="P63" s="13"/>
      <c r="Q63" s="71"/>
      <c r="R63" s="78">
        <f>IF(O63&gt;0,O63,N63)</f>
        <v>11.109999999999998</v>
      </c>
      <c r="S63" s="83"/>
      <c r="T63" s="71">
        <v>24.5</v>
      </c>
      <c r="U63" s="71"/>
      <c r="V63" s="84"/>
      <c r="W63" s="79"/>
      <c r="X63" s="71">
        <v>49</v>
      </c>
      <c r="Y63" s="71"/>
      <c r="Z63" s="74"/>
      <c r="AA63" s="92"/>
      <c r="AB63" s="93">
        <v>2</v>
      </c>
      <c r="AC63" s="93"/>
      <c r="AD63" s="94"/>
      <c r="AE63" s="129">
        <f>SUM(AA63:AD63)</f>
        <v>2</v>
      </c>
      <c r="AF63" s="99"/>
      <c r="AG63" s="93">
        <v>1</v>
      </c>
      <c r="AH63" s="93"/>
      <c r="AI63" s="94"/>
      <c r="AJ63" s="133">
        <f>SUM(AF63:AI63)</f>
        <v>1</v>
      </c>
      <c r="AK63" s="92"/>
      <c r="AL63" s="93">
        <v>1</v>
      </c>
      <c r="AM63" s="93"/>
      <c r="AN63" s="94"/>
      <c r="AO63" s="133">
        <f>SUM(AK63:AN63)</f>
        <v>1</v>
      </c>
      <c r="AP63" s="92"/>
      <c r="AQ63" s="93">
        <v>0</v>
      </c>
      <c r="AR63" s="93"/>
      <c r="AS63" s="94"/>
      <c r="AT63" s="129">
        <f>SUM(AP63:AS63)</f>
        <v>0</v>
      </c>
      <c r="AU63" s="64"/>
      <c r="AV63" s="6">
        <v>0</v>
      </c>
      <c r="AW63" s="6"/>
      <c r="AX63" s="102"/>
      <c r="AY63" s="133">
        <f>SUM(AU63:AX63)</f>
        <v>0</v>
      </c>
      <c r="AZ63" s="68"/>
      <c r="BA63" s="6">
        <v>1</v>
      </c>
      <c r="BB63" s="6"/>
      <c r="BC63" s="102"/>
      <c r="BD63" s="129">
        <f>SUM(AZ63:BC63)</f>
        <v>1</v>
      </c>
      <c r="BE63" s="68"/>
      <c r="BF63" s="6">
        <v>0</v>
      </c>
      <c r="BG63" s="6"/>
      <c r="BH63" s="102"/>
      <c r="BI63" s="129">
        <f>SUM(BE63:BH63)</f>
        <v>0</v>
      </c>
    </row>
    <row r="64" spans="1:61" x14ac:dyDescent="0.25">
      <c r="A64" s="4" t="s">
        <v>441</v>
      </c>
      <c r="B64" s="3" t="s">
        <v>436</v>
      </c>
      <c r="C64" s="10">
        <v>6953156253056</v>
      </c>
      <c r="D64" s="10"/>
      <c r="E64" s="10"/>
      <c r="F64" s="10">
        <v>1</v>
      </c>
      <c r="G64" s="105"/>
      <c r="H64" s="212" t="s">
        <v>790</v>
      </c>
      <c r="I64" s="68"/>
      <c r="J64" s="64">
        <v>3</v>
      </c>
      <c r="K64" s="64"/>
      <c r="L64" s="64"/>
      <c r="M64" s="129">
        <f>SUM(I64:L64)</f>
        <v>3</v>
      </c>
      <c r="N64" s="79"/>
      <c r="O64" s="13">
        <v>11.109999999999996</v>
      </c>
      <c r="P64" s="13"/>
      <c r="Q64" s="71"/>
      <c r="R64" s="78">
        <f>IF(O64&gt;0,O64,N64)</f>
        <v>11.109999999999996</v>
      </c>
      <c r="S64" s="83"/>
      <c r="T64" s="71">
        <v>24.5</v>
      </c>
      <c r="U64" s="71"/>
      <c r="V64" s="84"/>
      <c r="W64" s="79"/>
      <c r="X64" s="71">
        <v>49</v>
      </c>
      <c r="Y64" s="71"/>
      <c r="Z64" s="74"/>
      <c r="AA64" s="92"/>
      <c r="AB64" s="93">
        <v>3</v>
      </c>
      <c r="AC64" s="93"/>
      <c r="AD64" s="94"/>
      <c r="AE64" s="129">
        <f>SUM(AA64:AD64)</f>
        <v>3</v>
      </c>
      <c r="AF64" s="99"/>
      <c r="AG64" s="93">
        <v>0</v>
      </c>
      <c r="AH64" s="93"/>
      <c r="AI64" s="94"/>
      <c r="AJ64" s="133">
        <f>SUM(AF64:AI64)</f>
        <v>0</v>
      </c>
      <c r="AK64" s="92"/>
      <c r="AL64" s="93">
        <v>6</v>
      </c>
      <c r="AM64" s="93"/>
      <c r="AN64" s="94"/>
      <c r="AO64" s="133">
        <f>SUM(AK64:AN64)</f>
        <v>6</v>
      </c>
      <c r="AP64" s="92"/>
      <c r="AQ64" s="93">
        <v>1</v>
      </c>
      <c r="AR64" s="93"/>
      <c r="AS64" s="94"/>
      <c r="AT64" s="129">
        <f>SUM(AP64:AS64)</f>
        <v>1</v>
      </c>
      <c r="AU64" s="64"/>
      <c r="AV64" s="6">
        <v>0</v>
      </c>
      <c r="AW64" s="6"/>
      <c r="AX64" s="102"/>
      <c r="AY64" s="133">
        <f>SUM(AU64:AX64)</f>
        <v>0</v>
      </c>
      <c r="AZ64" s="68"/>
      <c r="BA64" s="6">
        <v>4</v>
      </c>
      <c r="BB64" s="6"/>
      <c r="BC64" s="102"/>
      <c r="BD64" s="129">
        <f>SUM(AZ64:BC64)</f>
        <v>4</v>
      </c>
      <c r="BE64" s="68"/>
      <c r="BF64" s="6">
        <v>1</v>
      </c>
      <c r="BG64" s="6"/>
      <c r="BH64" s="102"/>
      <c r="BI64" s="129">
        <f>SUM(BE64:BH64)</f>
        <v>1</v>
      </c>
    </row>
    <row r="65" spans="1:61" x14ac:dyDescent="0.25">
      <c r="A65" s="4" t="s">
        <v>466</v>
      </c>
      <c r="B65" s="3" t="s">
        <v>76</v>
      </c>
      <c r="C65" s="10">
        <v>6953156253063</v>
      </c>
      <c r="D65" s="10">
        <v>1</v>
      </c>
      <c r="E65" s="10"/>
      <c r="F65" s="10">
        <v>1</v>
      </c>
      <c r="G65" s="105">
        <v>1</v>
      </c>
      <c r="H65" s="212" t="s">
        <v>791</v>
      </c>
      <c r="I65" s="68">
        <v>5</v>
      </c>
      <c r="J65" s="64">
        <v>17</v>
      </c>
      <c r="K65" s="64">
        <v>9</v>
      </c>
      <c r="L65" s="64"/>
      <c r="M65" s="129">
        <f>SUM(I65:L65)</f>
        <v>31</v>
      </c>
      <c r="N65" s="79">
        <v>11.529999999999927</v>
      </c>
      <c r="O65" s="13">
        <v>11.760000000000007</v>
      </c>
      <c r="P65" s="13">
        <v>11.760000000000007</v>
      </c>
      <c r="Q65" s="71"/>
      <c r="R65" s="78">
        <f>IF(O65&gt;0,O65,N65)</f>
        <v>11.760000000000007</v>
      </c>
      <c r="S65" s="83">
        <v>32.450000000000003</v>
      </c>
      <c r="T65" s="71">
        <v>24.5</v>
      </c>
      <c r="U65" s="71">
        <v>24.5</v>
      </c>
      <c r="V65" s="84"/>
      <c r="W65" s="79"/>
      <c r="X65" s="71">
        <v>49</v>
      </c>
      <c r="Y65" s="71">
        <v>49</v>
      </c>
      <c r="Z65" s="74"/>
      <c r="AA65" s="92"/>
      <c r="AB65" s="93">
        <v>12</v>
      </c>
      <c r="AC65" s="93"/>
      <c r="AD65" s="94"/>
      <c r="AE65" s="129">
        <f>SUM(AA65:AD65)</f>
        <v>12</v>
      </c>
      <c r="AF65" s="99"/>
      <c r="AG65" s="93">
        <v>12</v>
      </c>
      <c r="AH65" s="93">
        <v>8</v>
      </c>
      <c r="AI65" s="94"/>
      <c r="AJ65" s="133">
        <f>SUM(AF65:AI65)</f>
        <v>20</v>
      </c>
      <c r="AK65" s="92"/>
      <c r="AL65" s="93">
        <v>16</v>
      </c>
      <c r="AM65" s="93">
        <v>8</v>
      </c>
      <c r="AN65" s="94"/>
      <c r="AO65" s="133">
        <f>SUM(AK65:AN65)</f>
        <v>24</v>
      </c>
      <c r="AP65" s="92"/>
      <c r="AQ65" s="93">
        <v>21</v>
      </c>
      <c r="AR65" s="93">
        <v>13</v>
      </c>
      <c r="AS65" s="94"/>
      <c r="AT65" s="129">
        <f>SUM(AP65:AS65)</f>
        <v>34</v>
      </c>
      <c r="AU65" s="64"/>
      <c r="AV65" s="6">
        <v>21</v>
      </c>
      <c r="AW65" s="6">
        <v>4</v>
      </c>
      <c r="AX65" s="102"/>
      <c r="AY65" s="133">
        <f>SUM(AU65:AX65)</f>
        <v>25</v>
      </c>
      <c r="AZ65" s="68"/>
      <c r="BA65" s="6">
        <v>11</v>
      </c>
      <c r="BB65" s="6">
        <v>3</v>
      </c>
      <c r="BC65" s="102"/>
      <c r="BD65" s="129">
        <f>SUM(AZ65:BC65)</f>
        <v>14</v>
      </c>
      <c r="BE65" s="68">
        <v>0</v>
      </c>
      <c r="BF65" s="6">
        <v>4</v>
      </c>
      <c r="BG65" s="6">
        <v>8</v>
      </c>
      <c r="BH65" s="102"/>
      <c r="BI65" s="129">
        <f>SUM(BE65:BH65)</f>
        <v>12</v>
      </c>
    </row>
    <row r="66" spans="1:61" x14ac:dyDescent="0.25">
      <c r="A66" s="4" t="s">
        <v>468</v>
      </c>
      <c r="B66" s="3" t="s">
        <v>77</v>
      </c>
      <c r="C66" s="10">
        <v>6953156253070</v>
      </c>
      <c r="D66" s="10">
        <v>1</v>
      </c>
      <c r="E66" s="10"/>
      <c r="F66" s="10">
        <v>1</v>
      </c>
      <c r="G66" s="105">
        <v>1</v>
      </c>
      <c r="H66" s="212"/>
      <c r="I66" s="68">
        <v>5</v>
      </c>
      <c r="J66" s="64">
        <v>16</v>
      </c>
      <c r="K66" s="64">
        <v>18</v>
      </c>
      <c r="L66" s="64"/>
      <c r="M66" s="129">
        <f>SUM(I66:L66)</f>
        <v>39</v>
      </c>
      <c r="N66" s="79">
        <v>11.530000000000008</v>
      </c>
      <c r="O66" s="13">
        <v>11.76</v>
      </c>
      <c r="P66" s="13">
        <v>11.76</v>
      </c>
      <c r="Q66" s="71"/>
      <c r="R66" s="78">
        <f>IF(O66&gt;0,O66,N66)</f>
        <v>11.76</v>
      </c>
      <c r="S66" s="83">
        <v>32.450000000000003</v>
      </c>
      <c r="T66" s="71">
        <v>24</v>
      </c>
      <c r="U66" s="71">
        <v>24.5</v>
      </c>
      <c r="V66" s="84"/>
      <c r="W66" s="79"/>
      <c r="X66" s="71">
        <v>49</v>
      </c>
      <c r="Y66" s="71">
        <v>49</v>
      </c>
      <c r="Z66" s="74"/>
      <c r="AA66" s="92"/>
      <c r="AB66" s="93">
        <v>1</v>
      </c>
      <c r="AC66" s="93"/>
      <c r="AD66" s="94"/>
      <c r="AE66" s="129">
        <f>SUM(AA66:AD66)</f>
        <v>1</v>
      </c>
      <c r="AF66" s="99"/>
      <c r="AG66" s="93">
        <v>2</v>
      </c>
      <c r="AH66" s="93">
        <v>8</v>
      </c>
      <c r="AI66" s="94"/>
      <c r="AJ66" s="133">
        <f>SUM(AF66:AI66)</f>
        <v>10</v>
      </c>
      <c r="AK66" s="92"/>
      <c r="AL66" s="93">
        <v>10</v>
      </c>
      <c r="AM66" s="93">
        <v>5</v>
      </c>
      <c r="AN66" s="94"/>
      <c r="AO66" s="133">
        <f>SUM(AK66:AN66)</f>
        <v>15</v>
      </c>
      <c r="AP66" s="92"/>
      <c r="AQ66" s="93">
        <v>5</v>
      </c>
      <c r="AR66" s="93">
        <v>7</v>
      </c>
      <c r="AS66" s="94"/>
      <c r="AT66" s="129">
        <f>SUM(AP66:AS66)</f>
        <v>12</v>
      </c>
      <c r="AU66" s="64"/>
      <c r="AV66" s="6">
        <v>6</v>
      </c>
      <c r="AW66" s="6">
        <v>3</v>
      </c>
      <c r="AX66" s="102"/>
      <c r="AY66" s="133">
        <f>SUM(AU66:AX66)</f>
        <v>9</v>
      </c>
      <c r="AZ66" s="68"/>
      <c r="BA66" s="6">
        <v>12</v>
      </c>
      <c r="BB66" s="6">
        <v>3</v>
      </c>
      <c r="BC66" s="102"/>
      <c r="BD66" s="129">
        <f>SUM(AZ66:BC66)</f>
        <v>15</v>
      </c>
      <c r="BE66" s="68">
        <v>0</v>
      </c>
      <c r="BF66" s="6">
        <v>21</v>
      </c>
      <c r="BG66" s="6">
        <v>1</v>
      </c>
      <c r="BH66" s="102"/>
      <c r="BI66" s="129">
        <f>SUM(BE66:BH66)</f>
        <v>22</v>
      </c>
    </row>
    <row r="67" spans="1:61" x14ac:dyDescent="0.25">
      <c r="A67" s="4" t="s">
        <v>522</v>
      </c>
      <c r="B67" s="3" t="s">
        <v>473</v>
      </c>
      <c r="C67" s="10">
        <v>6953156253087</v>
      </c>
      <c r="D67" s="10"/>
      <c r="E67" s="10"/>
      <c r="F67" s="10">
        <v>1</v>
      </c>
      <c r="G67" s="105"/>
      <c r="H67" s="212" t="s">
        <v>792</v>
      </c>
      <c r="I67" s="68"/>
      <c r="J67" s="64">
        <v>0</v>
      </c>
      <c r="K67" s="64"/>
      <c r="L67" s="64"/>
      <c r="M67" s="129">
        <f>SUM(I67:L67)</f>
        <v>0</v>
      </c>
      <c r="N67" s="79"/>
      <c r="O67" s="13">
        <v>11.760000000000002</v>
      </c>
      <c r="P67" s="13"/>
      <c r="Q67" s="71"/>
      <c r="R67" s="78">
        <f>IF(O67&gt;0,O67,N67)</f>
        <v>11.760000000000002</v>
      </c>
      <c r="S67" s="83"/>
      <c r="T67" s="71">
        <v>24.5</v>
      </c>
      <c r="U67" s="71"/>
      <c r="V67" s="84"/>
      <c r="W67" s="79"/>
      <c r="X67" s="71">
        <v>49</v>
      </c>
      <c r="Y67" s="71"/>
      <c r="Z67" s="74"/>
      <c r="AA67" s="92"/>
      <c r="AB67" s="93">
        <v>0</v>
      </c>
      <c r="AC67" s="93"/>
      <c r="AD67" s="94"/>
      <c r="AE67" s="129">
        <f>SUM(AA67:AD67)</f>
        <v>0</v>
      </c>
      <c r="AF67" s="99"/>
      <c r="AG67" s="93">
        <v>3</v>
      </c>
      <c r="AH67" s="93"/>
      <c r="AI67" s="94"/>
      <c r="AJ67" s="133">
        <f>SUM(AF67:AI67)</f>
        <v>3</v>
      </c>
      <c r="AK67" s="92"/>
      <c r="AL67" s="93">
        <v>2</v>
      </c>
      <c r="AM67" s="93"/>
      <c r="AN67" s="94"/>
      <c r="AO67" s="133">
        <f>SUM(AK67:AN67)</f>
        <v>2</v>
      </c>
      <c r="AP67" s="92"/>
      <c r="AQ67" s="93">
        <v>2</v>
      </c>
      <c r="AR67" s="93"/>
      <c r="AS67" s="94"/>
      <c r="AT67" s="129">
        <f>SUM(AP67:AS67)</f>
        <v>2</v>
      </c>
      <c r="AU67" s="64"/>
      <c r="AV67" s="6">
        <v>0</v>
      </c>
      <c r="AW67" s="6"/>
      <c r="AX67" s="102"/>
      <c r="AY67" s="133">
        <f>SUM(AU67:AX67)</f>
        <v>0</v>
      </c>
      <c r="AZ67" s="68"/>
      <c r="BA67" s="6">
        <v>2</v>
      </c>
      <c r="BB67" s="6"/>
      <c r="BC67" s="102"/>
      <c r="BD67" s="129">
        <f>SUM(AZ67:BC67)</f>
        <v>2</v>
      </c>
      <c r="BE67" s="68"/>
      <c r="BF67" s="6">
        <v>0</v>
      </c>
      <c r="BG67" s="6"/>
      <c r="BH67" s="102"/>
      <c r="BI67" s="129">
        <f>SUM(BE67:BH67)</f>
        <v>0</v>
      </c>
    </row>
    <row r="68" spans="1:61" x14ac:dyDescent="0.25">
      <c r="A68" s="4" t="s">
        <v>472</v>
      </c>
      <c r="B68" s="3" t="s">
        <v>473</v>
      </c>
      <c r="C68" s="10">
        <v>6953156253094</v>
      </c>
      <c r="D68" s="10"/>
      <c r="E68" s="10"/>
      <c r="F68" s="10">
        <v>1</v>
      </c>
      <c r="G68" s="105"/>
      <c r="H68" s="212"/>
      <c r="I68" s="68"/>
      <c r="J68" s="64">
        <v>8</v>
      </c>
      <c r="K68" s="64"/>
      <c r="L68" s="64"/>
      <c r="M68" s="129">
        <f>SUM(I68:L68)</f>
        <v>8</v>
      </c>
      <c r="N68" s="79"/>
      <c r="O68" s="13">
        <v>12.049999999999988</v>
      </c>
      <c r="P68" s="13"/>
      <c r="Q68" s="71"/>
      <c r="R68" s="78">
        <f>IF(O68&gt;0,O68,N68)</f>
        <v>12.049999999999988</v>
      </c>
      <c r="S68" s="83"/>
      <c r="T68" s="71">
        <v>24.5</v>
      </c>
      <c r="U68" s="71"/>
      <c r="V68" s="84"/>
      <c r="W68" s="79"/>
      <c r="X68" s="71">
        <v>49</v>
      </c>
      <c r="Y68" s="71"/>
      <c r="Z68" s="74"/>
      <c r="AA68" s="92"/>
      <c r="AB68" s="93">
        <v>5</v>
      </c>
      <c r="AC68" s="93"/>
      <c r="AD68" s="94"/>
      <c r="AE68" s="129">
        <f>SUM(AA68:AD68)</f>
        <v>5</v>
      </c>
      <c r="AF68" s="99"/>
      <c r="AG68" s="93">
        <v>5</v>
      </c>
      <c r="AH68" s="93"/>
      <c r="AI68" s="94"/>
      <c r="AJ68" s="133">
        <f>SUM(AF68:AI68)</f>
        <v>5</v>
      </c>
      <c r="AK68" s="92"/>
      <c r="AL68" s="93">
        <v>0</v>
      </c>
      <c r="AM68" s="93"/>
      <c r="AN68" s="94"/>
      <c r="AO68" s="133">
        <f>SUM(AK68:AN68)</f>
        <v>0</v>
      </c>
      <c r="AP68" s="92"/>
      <c r="AQ68" s="93">
        <v>9</v>
      </c>
      <c r="AR68" s="93"/>
      <c r="AS68" s="94"/>
      <c r="AT68" s="129">
        <f>SUM(AP68:AS68)</f>
        <v>9</v>
      </c>
      <c r="AU68" s="64"/>
      <c r="AV68" s="6">
        <v>4</v>
      </c>
      <c r="AW68" s="6"/>
      <c r="AX68" s="102"/>
      <c r="AY68" s="133">
        <f>SUM(AU68:AX68)</f>
        <v>4</v>
      </c>
      <c r="AZ68" s="68"/>
      <c r="BA68" s="6">
        <v>5</v>
      </c>
      <c r="BB68" s="6"/>
      <c r="BC68" s="102"/>
      <c r="BD68" s="129">
        <f>SUM(AZ68:BC68)</f>
        <v>5</v>
      </c>
      <c r="BE68" s="68"/>
      <c r="BF68" s="6">
        <v>5</v>
      </c>
      <c r="BG68" s="6"/>
      <c r="BH68" s="102"/>
      <c r="BI68" s="129">
        <f>SUM(BE68:BH68)</f>
        <v>5</v>
      </c>
    </row>
    <row r="69" spans="1:61" x14ac:dyDescent="0.25">
      <c r="A69" s="4" t="s">
        <v>78</v>
      </c>
      <c r="B69" s="3" t="s">
        <v>79</v>
      </c>
      <c r="C69" s="10">
        <v>6953156253131</v>
      </c>
      <c r="D69" s="10">
        <v>1</v>
      </c>
      <c r="E69" s="10"/>
      <c r="F69" s="10"/>
      <c r="G69" s="105"/>
      <c r="H69" s="212" t="s">
        <v>793</v>
      </c>
      <c r="I69" s="68">
        <v>5</v>
      </c>
      <c r="J69" s="64"/>
      <c r="K69" s="64"/>
      <c r="L69" s="64"/>
      <c r="M69" s="129">
        <f>SUM(I69:L69)</f>
        <v>5</v>
      </c>
      <c r="N69" s="79">
        <v>7.7600000000000069</v>
      </c>
      <c r="O69" s="13"/>
      <c r="P69" s="13"/>
      <c r="Q69" s="71"/>
      <c r="R69" s="78">
        <f>IF(O69&gt;0,O69,N69)</f>
        <v>7.7600000000000069</v>
      </c>
      <c r="S69" s="83">
        <v>26.95</v>
      </c>
      <c r="T69" s="71"/>
      <c r="U69" s="71"/>
      <c r="V69" s="84"/>
      <c r="W69" s="79"/>
      <c r="X69" s="71"/>
      <c r="Y69" s="71"/>
      <c r="Z69" s="74"/>
      <c r="AA69" s="92"/>
      <c r="AB69" s="93"/>
      <c r="AC69" s="93"/>
      <c r="AD69" s="94"/>
      <c r="AE69" s="129">
        <f>SUM(AA69:AD69)</f>
        <v>0</v>
      </c>
      <c r="AF69" s="99"/>
      <c r="AG69" s="93"/>
      <c r="AH69" s="93"/>
      <c r="AI69" s="94"/>
      <c r="AJ69" s="133">
        <f>SUM(AF69:AI69)</f>
        <v>0</v>
      </c>
      <c r="AK69" s="92"/>
      <c r="AL69" s="93"/>
      <c r="AM69" s="93"/>
      <c r="AN69" s="94"/>
      <c r="AO69" s="133">
        <f>SUM(AK69:AN69)</f>
        <v>0</v>
      </c>
      <c r="AP69" s="92"/>
      <c r="AQ69" s="93"/>
      <c r="AR69" s="93"/>
      <c r="AS69" s="94"/>
      <c r="AT69" s="129">
        <f>SUM(AP69:AS69)</f>
        <v>0</v>
      </c>
      <c r="AU69" s="64"/>
      <c r="AV69" s="6"/>
      <c r="AW69" s="6"/>
      <c r="AX69" s="102"/>
      <c r="AY69" s="133">
        <f>SUM(AU69:AX69)</f>
        <v>0</v>
      </c>
      <c r="AZ69" s="68"/>
      <c r="BA69" s="6"/>
      <c r="BB69" s="6"/>
      <c r="BC69" s="102"/>
      <c r="BD69" s="129">
        <f>SUM(AZ69:BC69)</f>
        <v>0</v>
      </c>
      <c r="BE69" s="68">
        <v>0</v>
      </c>
      <c r="BF69" s="6"/>
      <c r="BG69" s="6"/>
      <c r="BH69" s="102"/>
      <c r="BI69" s="129">
        <f>SUM(BE69:BH69)</f>
        <v>0</v>
      </c>
    </row>
    <row r="70" spans="1:61" x14ac:dyDescent="0.25">
      <c r="A70" s="4" t="s">
        <v>80</v>
      </c>
      <c r="B70" s="3" t="s">
        <v>81</v>
      </c>
      <c r="C70" s="10">
        <v>6953156253742</v>
      </c>
      <c r="D70" s="10">
        <v>1</v>
      </c>
      <c r="E70" s="10"/>
      <c r="F70" s="10"/>
      <c r="G70" s="105"/>
      <c r="H70" s="212" t="s">
        <v>794</v>
      </c>
      <c r="I70" s="68">
        <v>4</v>
      </c>
      <c r="J70" s="64"/>
      <c r="K70" s="64"/>
      <c r="L70" s="64"/>
      <c r="M70" s="129">
        <f>SUM(I70:L70)</f>
        <v>4</v>
      </c>
      <c r="N70" s="79">
        <v>3.6500000000000004</v>
      </c>
      <c r="O70" s="13"/>
      <c r="P70" s="13"/>
      <c r="Q70" s="71"/>
      <c r="R70" s="78">
        <f>IF(O70&gt;0,O70,N70)</f>
        <v>3.6500000000000004</v>
      </c>
      <c r="S70" s="83">
        <v>26.95</v>
      </c>
      <c r="T70" s="71"/>
      <c r="U70" s="71"/>
      <c r="V70" s="84"/>
      <c r="W70" s="79"/>
      <c r="X70" s="71"/>
      <c r="Y70" s="71"/>
      <c r="Z70" s="74"/>
      <c r="AA70" s="92"/>
      <c r="AB70" s="93"/>
      <c r="AC70" s="93"/>
      <c r="AD70" s="94"/>
      <c r="AE70" s="129">
        <f>SUM(AA70:AD70)</f>
        <v>0</v>
      </c>
      <c r="AF70" s="99"/>
      <c r="AG70" s="93"/>
      <c r="AH70" s="93"/>
      <c r="AI70" s="94"/>
      <c r="AJ70" s="133">
        <f>SUM(AF70:AI70)</f>
        <v>0</v>
      </c>
      <c r="AK70" s="92"/>
      <c r="AL70" s="93"/>
      <c r="AM70" s="93"/>
      <c r="AN70" s="94"/>
      <c r="AO70" s="133">
        <f>SUM(AK70:AN70)</f>
        <v>0</v>
      </c>
      <c r="AP70" s="92"/>
      <c r="AQ70" s="93"/>
      <c r="AR70" s="93"/>
      <c r="AS70" s="94"/>
      <c r="AT70" s="129">
        <f>SUM(AP70:AS70)</f>
        <v>0</v>
      </c>
      <c r="AU70" s="64"/>
      <c r="AV70" s="6"/>
      <c r="AW70" s="6"/>
      <c r="AX70" s="102"/>
      <c r="AY70" s="133">
        <f>SUM(AU70:AX70)</f>
        <v>0</v>
      </c>
      <c r="AZ70" s="68">
        <v>1</v>
      </c>
      <c r="BA70" s="6"/>
      <c r="BB70" s="6"/>
      <c r="BC70" s="102"/>
      <c r="BD70" s="129">
        <f>SUM(AZ70:BC70)</f>
        <v>1</v>
      </c>
      <c r="BE70" s="68">
        <v>0</v>
      </c>
      <c r="BF70" s="6"/>
      <c r="BG70" s="6"/>
      <c r="BH70" s="102"/>
      <c r="BI70" s="129">
        <f>SUM(BE70:BH70)</f>
        <v>0</v>
      </c>
    </row>
    <row r="71" spans="1:61" x14ac:dyDescent="0.25">
      <c r="A71" s="4" t="s">
        <v>82</v>
      </c>
      <c r="B71" s="3" t="s">
        <v>83</v>
      </c>
      <c r="C71" s="10">
        <v>6953156253759</v>
      </c>
      <c r="D71" s="10">
        <v>1</v>
      </c>
      <c r="E71" s="10"/>
      <c r="F71" s="10"/>
      <c r="G71" s="105"/>
      <c r="H71" s="212"/>
      <c r="I71" s="68">
        <v>4</v>
      </c>
      <c r="J71" s="64"/>
      <c r="K71" s="64"/>
      <c r="L71" s="64"/>
      <c r="M71" s="129">
        <f>SUM(I71:L71)</f>
        <v>4</v>
      </c>
      <c r="N71" s="79">
        <v>3.649999999999999</v>
      </c>
      <c r="O71" s="13"/>
      <c r="P71" s="13"/>
      <c r="Q71" s="71"/>
      <c r="R71" s="78">
        <f>IF(O71&gt;0,O71,N71)</f>
        <v>3.649999999999999</v>
      </c>
      <c r="S71" s="83">
        <v>26.95</v>
      </c>
      <c r="T71" s="71"/>
      <c r="U71" s="71"/>
      <c r="V71" s="84"/>
      <c r="W71" s="79"/>
      <c r="X71" s="71"/>
      <c r="Y71" s="71"/>
      <c r="Z71" s="74"/>
      <c r="AA71" s="92"/>
      <c r="AB71" s="93"/>
      <c r="AC71" s="93"/>
      <c r="AD71" s="94"/>
      <c r="AE71" s="129">
        <f>SUM(AA71:AD71)</f>
        <v>0</v>
      </c>
      <c r="AF71" s="99"/>
      <c r="AG71" s="93"/>
      <c r="AH71" s="93"/>
      <c r="AI71" s="94"/>
      <c r="AJ71" s="133">
        <f>SUM(AF71:AI71)</f>
        <v>0</v>
      </c>
      <c r="AK71" s="92"/>
      <c r="AL71" s="93"/>
      <c r="AM71" s="93"/>
      <c r="AN71" s="94"/>
      <c r="AO71" s="133">
        <f>SUM(AK71:AN71)</f>
        <v>0</v>
      </c>
      <c r="AP71" s="92"/>
      <c r="AQ71" s="93"/>
      <c r="AR71" s="93"/>
      <c r="AS71" s="94"/>
      <c r="AT71" s="129">
        <f>SUM(AP71:AS71)</f>
        <v>0</v>
      </c>
      <c r="AU71" s="64"/>
      <c r="AV71" s="6"/>
      <c r="AW71" s="6"/>
      <c r="AX71" s="102"/>
      <c r="AY71" s="133">
        <f>SUM(AU71:AX71)</f>
        <v>0</v>
      </c>
      <c r="AZ71" s="68">
        <v>1</v>
      </c>
      <c r="BA71" s="6"/>
      <c r="BB71" s="6"/>
      <c r="BC71" s="102"/>
      <c r="BD71" s="129">
        <f>SUM(AZ71:BC71)</f>
        <v>1</v>
      </c>
      <c r="BE71" s="68">
        <v>0</v>
      </c>
      <c r="BF71" s="6"/>
      <c r="BG71" s="6"/>
      <c r="BH71" s="102"/>
      <c r="BI71" s="129">
        <f>SUM(BE71:BH71)</f>
        <v>0</v>
      </c>
    </row>
    <row r="72" spans="1:61" x14ac:dyDescent="0.25">
      <c r="A72" s="4" t="s">
        <v>84</v>
      </c>
      <c r="B72" s="3" t="s">
        <v>85</v>
      </c>
      <c r="C72" s="10">
        <v>6953156255098</v>
      </c>
      <c r="D72" s="10">
        <v>1</v>
      </c>
      <c r="E72" s="10"/>
      <c r="F72" s="10"/>
      <c r="G72" s="105"/>
      <c r="H72" s="212" t="s">
        <v>795</v>
      </c>
      <c r="I72" s="68">
        <v>1</v>
      </c>
      <c r="J72" s="64"/>
      <c r="K72" s="64"/>
      <c r="L72" s="64"/>
      <c r="M72" s="129">
        <f>SUM(I72:L72)</f>
        <v>1</v>
      </c>
      <c r="N72" s="79">
        <v>3.6599999999999993</v>
      </c>
      <c r="O72" s="13"/>
      <c r="P72" s="13"/>
      <c r="Q72" s="71"/>
      <c r="R72" s="78">
        <f>IF(O72&gt;0,O72,N72)</f>
        <v>3.6599999999999993</v>
      </c>
      <c r="S72" s="83">
        <v>26.95</v>
      </c>
      <c r="T72" s="71"/>
      <c r="U72" s="71"/>
      <c r="V72" s="84"/>
      <c r="W72" s="79"/>
      <c r="X72" s="71"/>
      <c r="Y72" s="71"/>
      <c r="Z72" s="74"/>
      <c r="AA72" s="92"/>
      <c r="AB72" s="93"/>
      <c r="AC72" s="93"/>
      <c r="AD72" s="94"/>
      <c r="AE72" s="129">
        <f>SUM(AA72:AD72)</f>
        <v>0</v>
      </c>
      <c r="AF72" s="99"/>
      <c r="AG72" s="93"/>
      <c r="AH72" s="93"/>
      <c r="AI72" s="94"/>
      <c r="AJ72" s="133">
        <f>SUM(AF72:AI72)</f>
        <v>0</v>
      </c>
      <c r="AK72" s="92"/>
      <c r="AL72" s="93"/>
      <c r="AM72" s="93"/>
      <c r="AN72" s="94"/>
      <c r="AO72" s="133">
        <f>SUM(AK72:AN72)</f>
        <v>0</v>
      </c>
      <c r="AP72" s="92"/>
      <c r="AQ72" s="93"/>
      <c r="AR72" s="93"/>
      <c r="AS72" s="94"/>
      <c r="AT72" s="129">
        <f>SUM(AP72:AS72)</f>
        <v>0</v>
      </c>
      <c r="AU72" s="64">
        <v>1</v>
      </c>
      <c r="AV72" s="6"/>
      <c r="AW72" s="6"/>
      <c r="AX72" s="102"/>
      <c r="AY72" s="133">
        <f>SUM(AU72:AX72)</f>
        <v>1</v>
      </c>
      <c r="AZ72" s="68">
        <v>1</v>
      </c>
      <c r="BA72" s="6"/>
      <c r="BB72" s="6"/>
      <c r="BC72" s="102"/>
      <c r="BD72" s="129">
        <f>SUM(AZ72:BC72)</f>
        <v>1</v>
      </c>
      <c r="BE72" s="68">
        <v>1</v>
      </c>
      <c r="BF72" s="6"/>
      <c r="BG72" s="6"/>
      <c r="BH72" s="102"/>
      <c r="BI72" s="129">
        <f>SUM(BE72:BH72)</f>
        <v>1</v>
      </c>
    </row>
    <row r="73" spans="1:61" x14ac:dyDescent="0.25">
      <c r="A73" s="4" t="s">
        <v>431</v>
      </c>
      <c r="B73" s="3" t="s">
        <v>432</v>
      </c>
      <c r="C73" s="10">
        <v>6953156255814</v>
      </c>
      <c r="D73" s="10"/>
      <c r="E73" s="10"/>
      <c r="F73" s="10">
        <v>1</v>
      </c>
      <c r="G73" s="105">
        <v>1</v>
      </c>
      <c r="H73" s="212" t="s">
        <v>796</v>
      </c>
      <c r="I73" s="68"/>
      <c r="J73" s="64">
        <v>0</v>
      </c>
      <c r="K73" s="64">
        <v>0</v>
      </c>
      <c r="L73" s="64"/>
      <c r="M73" s="129">
        <f>SUM(I73:L73)</f>
        <v>0</v>
      </c>
      <c r="N73" s="79"/>
      <c r="O73" s="13">
        <v>11</v>
      </c>
      <c r="P73" s="13">
        <v>11</v>
      </c>
      <c r="Q73" s="71"/>
      <c r="R73" s="78">
        <f>IF(O73&gt;0,O73,N73)</f>
        <v>11</v>
      </c>
      <c r="S73" s="83"/>
      <c r="T73" s="71">
        <v>24.5</v>
      </c>
      <c r="U73" s="71">
        <v>24.5</v>
      </c>
      <c r="V73" s="84"/>
      <c r="W73" s="79"/>
      <c r="X73" s="71">
        <v>49</v>
      </c>
      <c r="Y73" s="71">
        <v>49</v>
      </c>
      <c r="Z73" s="74"/>
      <c r="AA73" s="92"/>
      <c r="AB73" s="93">
        <v>0</v>
      </c>
      <c r="AC73" s="93"/>
      <c r="AD73" s="94"/>
      <c r="AE73" s="129">
        <f>SUM(AA73:AD73)</f>
        <v>0</v>
      </c>
      <c r="AF73" s="99"/>
      <c r="AG73" s="93">
        <v>0</v>
      </c>
      <c r="AH73" s="93">
        <v>0</v>
      </c>
      <c r="AI73" s="94"/>
      <c r="AJ73" s="133">
        <f>SUM(AF73:AI73)</f>
        <v>0</v>
      </c>
      <c r="AK73" s="92"/>
      <c r="AL73" s="93">
        <v>2</v>
      </c>
      <c r="AM73" s="93">
        <v>0</v>
      </c>
      <c r="AN73" s="94"/>
      <c r="AO73" s="133">
        <f>SUM(AK73:AN73)</f>
        <v>2</v>
      </c>
      <c r="AP73" s="92"/>
      <c r="AQ73" s="93">
        <v>0</v>
      </c>
      <c r="AR73" s="93">
        <v>0</v>
      </c>
      <c r="AS73" s="94"/>
      <c r="AT73" s="129">
        <f>SUM(AP73:AS73)</f>
        <v>0</v>
      </c>
      <c r="AU73" s="64"/>
      <c r="AV73" s="6">
        <v>0</v>
      </c>
      <c r="AW73" s="6">
        <v>0</v>
      </c>
      <c r="AX73" s="102"/>
      <c r="AY73" s="133">
        <f>SUM(AU73:AX73)</f>
        <v>0</v>
      </c>
      <c r="AZ73" s="68"/>
      <c r="BA73" s="6">
        <v>0</v>
      </c>
      <c r="BB73" s="6">
        <v>0</v>
      </c>
      <c r="BC73" s="102"/>
      <c r="BD73" s="129">
        <f>SUM(AZ73:BC73)</f>
        <v>0</v>
      </c>
      <c r="BE73" s="68"/>
      <c r="BF73" s="6">
        <v>0</v>
      </c>
      <c r="BG73" s="6">
        <v>0</v>
      </c>
      <c r="BH73" s="102"/>
      <c r="BI73" s="129">
        <f>SUM(BE73:BH73)</f>
        <v>0</v>
      </c>
    </row>
    <row r="74" spans="1:61" x14ac:dyDescent="0.25">
      <c r="A74" s="4"/>
      <c r="B74" s="3" t="s">
        <v>229</v>
      </c>
      <c r="C74" s="10">
        <v>6953156256378</v>
      </c>
      <c r="D74" s="10"/>
      <c r="E74" s="10">
        <v>1</v>
      </c>
      <c r="F74" s="10"/>
      <c r="G74" s="105"/>
      <c r="H74" s="212"/>
      <c r="I74" s="68"/>
      <c r="J74" s="64"/>
      <c r="K74" s="64"/>
      <c r="L74" s="64">
        <v>2</v>
      </c>
      <c r="M74" s="129">
        <f>SUM(I74:L74)</f>
        <v>2</v>
      </c>
      <c r="N74" s="79"/>
      <c r="O74" s="13"/>
      <c r="P74" s="13"/>
      <c r="Q74" s="71"/>
      <c r="R74" s="78">
        <f>IF(O74&gt;0,O74,N74)</f>
        <v>0</v>
      </c>
      <c r="S74" s="83"/>
      <c r="T74" s="71"/>
      <c r="U74" s="71"/>
      <c r="V74" s="84">
        <v>37.570500000000003</v>
      </c>
      <c r="W74" s="79"/>
      <c r="X74" s="71"/>
      <c r="Y74" s="71"/>
      <c r="Z74" s="74">
        <v>69</v>
      </c>
      <c r="AA74" s="92"/>
      <c r="AB74" s="93"/>
      <c r="AC74" s="93"/>
      <c r="AD74" s="94"/>
      <c r="AE74" s="129">
        <f>SUM(AA74:AD74)</f>
        <v>0</v>
      </c>
      <c r="AF74" s="99"/>
      <c r="AG74" s="93"/>
      <c r="AH74" s="93"/>
      <c r="AI74" s="94"/>
      <c r="AJ74" s="133">
        <f>SUM(AF74:AI74)</f>
        <v>0</v>
      </c>
      <c r="AK74" s="92"/>
      <c r="AL74" s="93"/>
      <c r="AM74" s="93"/>
      <c r="AN74" s="94">
        <v>0</v>
      </c>
      <c r="AO74" s="133">
        <f>SUM(AK74:AN74)</f>
        <v>0</v>
      </c>
      <c r="AP74" s="92"/>
      <c r="AQ74" s="93"/>
      <c r="AR74" s="93"/>
      <c r="AS74" s="94">
        <v>0</v>
      </c>
      <c r="AT74" s="129">
        <f>SUM(AP74:AS74)</f>
        <v>0</v>
      </c>
      <c r="AU74" s="64"/>
      <c r="AV74" s="6"/>
      <c r="AW74" s="6"/>
      <c r="AX74" s="102">
        <v>4</v>
      </c>
      <c r="AY74" s="133">
        <f>SUM(AU74:AX74)</f>
        <v>4</v>
      </c>
      <c r="AZ74" s="68"/>
      <c r="BA74" s="6"/>
      <c r="BB74" s="6"/>
      <c r="BC74" s="102">
        <v>3</v>
      </c>
      <c r="BD74" s="129">
        <f>SUM(AZ74:BC74)</f>
        <v>3</v>
      </c>
      <c r="BE74" s="68"/>
      <c r="BF74" s="6"/>
      <c r="BG74" s="6"/>
      <c r="BH74" s="102">
        <v>1</v>
      </c>
      <c r="BI74" s="129">
        <f>SUM(BE74:BH74)</f>
        <v>1</v>
      </c>
    </row>
    <row r="75" spans="1:61" x14ac:dyDescent="0.25">
      <c r="A75" s="4"/>
      <c r="B75" s="3" t="s">
        <v>230</v>
      </c>
      <c r="C75" s="10">
        <v>6953156256385</v>
      </c>
      <c r="D75" s="10"/>
      <c r="E75" s="10">
        <v>1</v>
      </c>
      <c r="F75" s="10"/>
      <c r="G75" s="105"/>
      <c r="H75" s="212" t="s">
        <v>797</v>
      </c>
      <c r="I75" s="68"/>
      <c r="J75" s="64"/>
      <c r="K75" s="64"/>
      <c r="L75" s="64">
        <v>4</v>
      </c>
      <c r="M75" s="129">
        <f>SUM(I75:L75)</f>
        <v>4</v>
      </c>
      <c r="N75" s="79"/>
      <c r="O75" s="13"/>
      <c r="P75" s="13"/>
      <c r="Q75" s="71"/>
      <c r="R75" s="78">
        <f>IF(O75&gt;0,O75,N75)</f>
        <v>0</v>
      </c>
      <c r="S75" s="83"/>
      <c r="T75" s="71"/>
      <c r="U75" s="71"/>
      <c r="V75" s="84">
        <v>37.570500000000003</v>
      </c>
      <c r="W75" s="79"/>
      <c r="X75" s="71"/>
      <c r="Y75" s="71"/>
      <c r="Z75" s="74">
        <v>69</v>
      </c>
      <c r="AA75" s="92"/>
      <c r="AB75" s="93"/>
      <c r="AC75" s="93"/>
      <c r="AD75" s="94"/>
      <c r="AE75" s="129">
        <f>SUM(AA75:AD75)</f>
        <v>0</v>
      </c>
      <c r="AF75" s="99"/>
      <c r="AG75" s="93"/>
      <c r="AH75" s="93"/>
      <c r="AI75" s="94"/>
      <c r="AJ75" s="133">
        <f>SUM(AF75:AI75)</f>
        <v>0</v>
      </c>
      <c r="AK75" s="92"/>
      <c r="AL75" s="93"/>
      <c r="AM75" s="93"/>
      <c r="AN75" s="94">
        <v>0</v>
      </c>
      <c r="AO75" s="133">
        <f>SUM(AK75:AN75)</f>
        <v>0</v>
      </c>
      <c r="AP75" s="92"/>
      <c r="AQ75" s="93"/>
      <c r="AR75" s="93"/>
      <c r="AS75" s="94">
        <v>1</v>
      </c>
      <c r="AT75" s="129">
        <f>SUM(AP75:AS75)</f>
        <v>1</v>
      </c>
      <c r="AU75" s="64"/>
      <c r="AV75" s="6"/>
      <c r="AW75" s="6"/>
      <c r="AX75" s="102">
        <v>1</v>
      </c>
      <c r="AY75" s="133">
        <f>SUM(AU75:AX75)</f>
        <v>1</v>
      </c>
      <c r="AZ75" s="68"/>
      <c r="BA75" s="6"/>
      <c r="BB75" s="6"/>
      <c r="BC75" s="102">
        <v>2</v>
      </c>
      <c r="BD75" s="129">
        <f>SUM(AZ75:BC75)</f>
        <v>2</v>
      </c>
      <c r="BE75" s="68"/>
      <c r="BF75" s="6"/>
      <c r="BG75" s="6"/>
      <c r="BH75" s="102">
        <v>2</v>
      </c>
      <c r="BI75" s="129">
        <f>SUM(BE75:BH75)</f>
        <v>2</v>
      </c>
    </row>
    <row r="76" spans="1:61" x14ac:dyDescent="0.25">
      <c r="A76" s="4"/>
      <c r="B76" s="3" t="s">
        <v>231</v>
      </c>
      <c r="C76" s="10">
        <v>6953156256392</v>
      </c>
      <c r="D76" s="10"/>
      <c r="E76" s="10">
        <v>1</v>
      </c>
      <c r="F76" s="10"/>
      <c r="G76" s="105"/>
      <c r="H76" s="212" t="s">
        <v>796</v>
      </c>
      <c r="I76" s="68"/>
      <c r="J76" s="64"/>
      <c r="K76" s="64"/>
      <c r="L76" s="64">
        <v>0</v>
      </c>
      <c r="M76" s="129">
        <f>SUM(I76:L76)</f>
        <v>0</v>
      </c>
      <c r="N76" s="79"/>
      <c r="O76" s="13"/>
      <c r="P76" s="13"/>
      <c r="Q76" s="71"/>
      <c r="R76" s="78">
        <f>IF(O76&gt;0,O76,N76)</f>
        <v>0</v>
      </c>
      <c r="S76" s="83"/>
      <c r="T76" s="71"/>
      <c r="U76" s="71"/>
      <c r="V76" s="84">
        <v>37.570500000000003</v>
      </c>
      <c r="W76" s="79"/>
      <c r="X76" s="71"/>
      <c r="Y76" s="71"/>
      <c r="Z76" s="74">
        <v>69</v>
      </c>
      <c r="AA76" s="92"/>
      <c r="AB76" s="93"/>
      <c r="AC76" s="93"/>
      <c r="AD76" s="94"/>
      <c r="AE76" s="129">
        <f>SUM(AA76:AD76)</f>
        <v>0</v>
      </c>
      <c r="AF76" s="99"/>
      <c r="AG76" s="93"/>
      <c r="AH76" s="93"/>
      <c r="AI76" s="94"/>
      <c r="AJ76" s="133">
        <f>SUM(AF76:AI76)</f>
        <v>0</v>
      </c>
      <c r="AK76" s="92"/>
      <c r="AL76" s="93"/>
      <c r="AM76" s="93"/>
      <c r="AN76" s="94">
        <v>0</v>
      </c>
      <c r="AO76" s="133">
        <f>SUM(AK76:AN76)</f>
        <v>0</v>
      </c>
      <c r="AP76" s="92"/>
      <c r="AQ76" s="93"/>
      <c r="AR76" s="93"/>
      <c r="AS76" s="94">
        <v>2</v>
      </c>
      <c r="AT76" s="129">
        <f>SUM(AP76:AS76)</f>
        <v>2</v>
      </c>
      <c r="AU76" s="64"/>
      <c r="AV76" s="6"/>
      <c r="AW76" s="6"/>
      <c r="AX76" s="102">
        <v>0</v>
      </c>
      <c r="AY76" s="133">
        <f>SUM(AU76:AX76)</f>
        <v>0</v>
      </c>
      <c r="AZ76" s="68"/>
      <c r="BA76" s="6"/>
      <c r="BB76" s="6"/>
      <c r="BC76" s="102">
        <v>7</v>
      </c>
      <c r="BD76" s="129">
        <f>SUM(AZ76:BC76)</f>
        <v>7</v>
      </c>
      <c r="BE76" s="68"/>
      <c r="BF76" s="6"/>
      <c r="BG76" s="6"/>
      <c r="BH76" s="102">
        <v>1</v>
      </c>
      <c r="BI76" s="129">
        <f>SUM(BE76:BH76)</f>
        <v>1</v>
      </c>
    </row>
    <row r="77" spans="1:61" x14ac:dyDescent="0.25">
      <c r="A77" s="4" t="s">
        <v>86</v>
      </c>
      <c r="B77" s="3" t="s">
        <v>87</v>
      </c>
      <c r="C77" s="10">
        <v>6953156256415</v>
      </c>
      <c r="D77" s="10">
        <v>1</v>
      </c>
      <c r="E77" s="10"/>
      <c r="F77" s="10"/>
      <c r="G77" s="105"/>
      <c r="H77" s="212" t="s">
        <v>798</v>
      </c>
      <c r="I77" s="68">
        <v>3</v>
      </c>
      <c r="J77" s="64"/>
      <c r="K77" s="64"/>
      <c r="L77" s="64"/>
      <c r="M77" s="129">
        <f>SUM(I77:L77)</f>
        <v>3</v>
      </c>
      <c r="N77" s="79">
        <v>9.6599999999999984</v>
      </c>
      <c r="O77" s="13"/>
      <c r="P77" s="13"/>
      <c r="Q77" s="71"/>
      <c r="R77" s="78">
        <f>IF(O77&gt;0,O77,N77)</f>
        <v>9.6599999999999984</v>
      </c>
      <c r="S77" s="83">
        <v>37.950000000000003</v>
      </c>
      <c r="T77" s="71"/>
      <c r="U77" s="71"/>
      <c r="V77" s="84"/>
      <c r="W77" s="79"/>
      <c r="X77" s="71"/>
      <c r="Y77" s="71"/>
      <c r="Z77" s="74"/>
      <c r="AA77" s="92"/>
      <c r="AB77" s="93"/>
      <c r="AC77" s="93"/>
      <c r="AD77" s="94"/>
      <c r="AE77" s="129">
        <f>SUM(AA77:AD77)</f>
        <v>0</v>
      </c>
      <c r="AF77" s="99"/>
      <c r="AG77" s="93"/>
      <c r="AH77" s="93"/>
      <c r="AI77" s="94"/>
      <c r="AJ77" s="133">
        <f>SUM(AF77:AI77)</f>
        <v>0</v>
      </c>
      <c r="AK77" s="92"/>
      <c r="AL77" s="93"/>
      <c r="AM77" s="93"/>
      <c r="AN77" s="94"/>
      <c r="AO77" s="133">
        <f>SUM(AK77:AN77)</f>
        <v>0</v>
      </c>
      <c r="AP77" s="92"/>
      <c r="AQ77" s="93"/>
      <c r="AR77" s="93"/>
      <c r="AS77" s="94"/>
      <c r="AT77" s="129">
        <f>SUM(AP77:AS77)</f>
        <v>0</v>
      </c>
      <c r="AU77" s="64"/>
      <c r="AV77" s="6"/>
      <c r="AW77" s="6"/>
      <c r="AX77" s="102"/>
      <c r="AY77" s="133">
        <f>SUM(AU77:AX77)</f>
        <v>0</v>
      </c>
      <c r="AZ77" s="68">
        <v>2</v>
      </c>
      <c r="BA77" s="6"/>
      <c r="BB77" s="6"/>
      <c r="BC77" s="102"/>
      <c r="BD77" s="129">
        <f>SUM(AZ77:BC77)</f>
        <v>2</v>
      </c>
      <c r="BE77" s="68">
        <v>0</v>
      </c>
      <c r="BF77" s="6"/>
      <c r="BG77" s="6"/>
      <c r="BH77" s="102"/>
      <c r="BI77" s="129">
        <f>SUM(BE77:BH77)</f>
        <v>0</v>
      </c>
    </row>
    <row r="78" spans="1:61" x14ac:dyDescent="0.25">
      <c r="A78" s="4" t="s">
        <v>88</v>
      </c>
      <c r="B78" s="3" t="s">
        <v>89</v>
      </c>
      <c r="C78" s="10">
        <v>6953156257153</v>
      </c>
      <c r="D78" s="10">
        <v>1</v>
      </c>
      <c r="E78" s="10"/>
      <c r="F78" s="10"/>
      <c r="G78" s="105"/>
      <c r="H78" s="212" t="s">
        <v>799</v>
      </c>
      <c r="I78" s="68">
        <v>5</v>
      </c>
      <c r="J78" s="64"/>
      <c r="K78" s="64"/>
      <c r="L78" s="64"/>
      <c r="M78" s="129">
        <f>SUM(I78:L78)</f>
        <v>5</v>
      </c>
      <c r="N78" s="79">
        <v>4.8099999999999996</v>
      </c>
      <c r="O78" s="13"/>
      <c r="P78" s="13"/>
      <c r="Q78" s="71"/>
      <c r="R78" s="78">
        <f>IF(O78&gt;0,O78,N78)</f>
        <v>4.8099999999999996</v>
      </c>
      <c r="S78" s="83">
        <v>26.95</v>
      </c>
      <c r="T78" s="71"/>
      <c r="U78" s="71"/>
      <c r="V78" s="84"/>
      <c r="W78" s="79"/>
      <c r="X78" s="71"/>
      <c r="Y78" s="71"/>
      <c r="Z78" s="74"/>
      <c r="AA78" s="92"/>
      <c r="AB78" s="93"/>
      <c r="AC78" s="93"/>
      <c r="AD78" s="94"/>
      <c r="AE78" s="129">
        <f>SUM(AA78:AD78)</f>
        <v>0</v>
      </c>
      <c r="AF78" s="99"/>
      <c r="AG78" s="93"/>
      <c r="AH78" s="93"/>
      <c r="AI78" s="94"/>
      <c r="AJ78" s="133">
        <f>SUM(AF78:AI78)</f>
        <v>0</v>
      </c>
      <c r="AK78" s="92"/>
      <c r="AL78" s="93"/>
      <c r="AM78" s="93"/>
      <c r="AN78" s="94"/>
      <c r="AO78" s="133">
        <f>SUM(AK78:AN78)</f>
        <v>0</v>
      </c>
      <c r="AP78" s="92"/>
      <c r="AQ78" s="93"/>
      <c r="AR78" s="93"/>
      <c r="AS78" s="94"/>
      <c r="AT78" s="129">
        <f>SUM(AP78:AS78)</f>
        <v>0</v>
      </c>
      <c r="AU78" s="64"/>
      <c r="AV78" s="6"/>
      <c r="AW78" s="6"/>
      <c r="AX78" s="102"/>
      <c r="AY78" s="133">
        <f>SUM(AU78:AX78)</f>
        <v>0</v>
      </c>
      <c r="AZ78" s="68"/>
      <c r="BA78" s="6"/>
      <c r="BB78" s="6"/>
      <c r="BC78" s="102"/>
      <c r="BD78" s="129">
        <f>SUM(AZ78:BC78)</f>
        <v>0</v>
      </c>
      <c r="BE78" s="68">
        <v>0</v>
      </c>
      <c r="BF78" s="6"/>
      <c r="BG78" s="6"/>
      <c r="BH78" s="102"/>
      <c r="BI78" s="129">
        <f>SUM(BE78:BH78)</f>
        <v>0</v>
      </c>
    </row>
    <row r="79" spans="1:61" x14ac:dyDescent="0.25">
      <c r="A79" s="4" t="s">
        <v>90</v>
      </c>
      <c r="B79" s="3" t="s">
        <v>91</v>
      </c>
      <c r="C79" s="10">
        <v>6953156257177</v>
      </c>
      <c r="D79" s="10">
        <v>1</v>
      </c>
      <c r="E79" s="10"/>
      <c r="F79" s="10"/>
      <c r="G79" s="105"/>
      <c r="H79" s="212" t="s">
        <v>800</v>
      </c>
      <c r="I79" s="68">
        <v>5</v>
      </c>
      <c r="J79" s="64"/>
      <c r="K79" s="64"/>
      <c r="L79" s="64"/>
      <c r="M79" s="129">
        <f>SUM(I79:L79)</f>
        <v>5</v>
      </c>
      <c r="N79" s="79">
        <v>5.4899999999999958</v>
      </c>
      <c r="O79" s="13"/>
      <c r="P79" s="13"/>
      <c r="Q79" s="71"/>
      <c r="R79" s="78">
        <f>IF(O79&gt;0,O79,N79)</f>
        <v>5.4899999999999958</v>
      </c>
      <c r="S79" s="83">
        <v>26.95</v>
      </c>
      <c r="T79" s="71"/>
      <c r="U79" s="71"/>
      <c r="V79" s="84"/>
      <c r="W79" s="79"/>
      <c r="X79" s="71"/>
      <c r="Y79" s="71"/>
      <c r="Z79" s="74"/>
      <c r="AA79" s="92"/>
      <c r="AB79" s="93"/>
      <c r="AC79" s="93"/>
      <c r="AD79" s="94"/>
      <c r="AE79" s="129">
        <f>SUM(AA79:AD79)</f>
        <v>0</v>
      </c>
      <c r="AF79" s="99"/>
      <c r="AG79" s="93"/>
      <c r="AH79" s="93"/>
      <c r="AI79" s="94"/>
      <c r="AJ79" s="133">
        <f>SUM(AF79:AI79)</f>
        <v>0</v>
      </c>
      <c r="AK79" s="92"/>
      <c r="AL79" s="93"/>
      <c r="AM79" s="93"/>
      <c r="AN79" s="94"/>
      <c r="AO79" s="133">
        <f>SUM(AK79:AN79)</f>
        <v>0</v>
      </c>
      <c r="AP79" s="92"/>
      <c r="AQ79" s="93"/>
      <c r="AR79" s="93"/>
      <c r="AS79" s="94"/>
      <c r="AT79" s="129">
        <f>SUM(AP79:AS79)</f>
        <v>0</v>
      </c>
      <c r="AU79" s="64"/>
      <c r="AV79" s="6"/>
      <c r="AW79" s="6"/>
      <c r="AX79" s="102"/>
      <c r="AY79" s="133">
        <f>SUM(AU79:AX79)</f>
        <v>0</v>
      </c>
      <c r="AZ79" s="68"/>
      <c r="BA79" s="6"/>
      <c r="BB79" s="6"/>
      <c r="BC79" s="102"/>
      <c r="BD79" s="129">
        <f>SUM(AZ79:BC79)</f>
        <v>0</v>
      </c>
      <c r="BE79" s="68">
        <v>0</v>
      </c>
      <c r="BF79" s="6"/>
      <c r="BG79" s="6"/>
      <c r="BH79" s="102"/>
      <c r="BI79" s="129">
        <f>SUM(BE79:BH79)</f>
        <v>0</v>
      </c>
    </row>
    <row r="80" spans="1:61" x14ac:dyDescent="0.25">
      <c r="A80" s="4" t="s">
        <v>92</v>
      </c>
      <c r="B80" s="3" t="s">
        <v>93</v>
      </c>
      <c r="C80" s="10">
        <v>6953156257184</v>
      </c>
      <c r="D80" s="10">
        <v>1</v>
      </c>
      <c r="E80" s="10"/>
      <c r="F80" s="10"/>
      <c r="G80" s="105"/>
      <c r="H80" s="212" t="s">
        <v>796</v>
      </c>
      <c r="I80" s="68">
        <v>0</v>
      </c>
      <c r="J80" s="64"/>
      <c r="K80" s="64"/>
      <c r="L80" s="64"/>
      <c r="M80" s="129">
        <f>SUM(I80:L80)</f>
        <v>0</v>
      </c>
      <c r="N80" s="79">
        <v>5.4600000000000239</v>
      </c>
      <c r="O80" s="13"/>
      <c r="P80" s="13"/>
      <c r="Q80" s="71"/>
      <c r="R80" s="78">
        <f>IF(O80&gt;0,O80,N80)</f>
        <v>5.4600000000000239</v>
      </c>
      <c r="S80" s="83">
        <v>26.95</v>
      </c>
      <c r="T80" s="71"/>
      <c r="U80" s="71"/>
      <c r="V80" s="84"/>
      <c r="W80" s="79"/>
      <c r="X80" s="71"/>
      <c r="Y80" s="71"/>
      <c r="Z80" s="74"/>
      <c r="AA80" s="92"/>
      <c r="AB80" s="93"/>
      <c r="AC80" s="93"/>
      <c r="AD80" s="94"/>
      <c r="AE80" s="129">
        <f>SUM(AA80:AD80)</f>
        <v>0</v>
      </c>
      <c r="AF80" s="99"/>
      <c r="AG80" s="93"/>
      <c r="AH80" s="93"/>
      <c r="AI80" s="94"/>
      <c r="AJ80" s="133">
        <f>SUM(AF80:AI80)</f>
        <v>0</v>
      </c>
      <c r="AK80" s="92"/>
      <c r="AL80" s="93"/>
      <c r="AM80" s="93"/>
      <c r="AN80" s="94"/>
      <c r="AO80" s="133">
        <f>SUM(AK80:AN80)</f>
        <v>0</v>
      </c>
      <c r="AP80" s="92"/>
      <c r="AQ80" s="93"/>
      <c r="AR80" s="93"/>
      <c r="AS80" s="94"/>
      <c r="AT80" s="129">
        <f>SUM(AP80:AS80)</f>
        <v>0</v>
      </c>
      <c r="AU80" s="64"/>
      <c r="AV80" s="6"/>
      <c r="AW80" s="6"/>
      <c r="AX80" s="102"/>
      <c r="AY80" s="133">
        <f>SUM(AU80:AX80)</f>
        <v>0</v>
      </c>
      <c r="AZ80" s="68">
        <v>2</v>
      </c>
      <c r="BA80" s="6"/>
      <c r="BB80" s="6"/>
      <c r="BC80" s="102"/>
      <c r="BD80" s="129">
        <f>SUM(AZ80:BC80)</f>
        <v>2</v>
      </c>
      <c r="BE80" s="68">
        <v>3</v>
      </c>
      <c r="BF80" s="6"/>
      <c r="BG80" s="6"/>
      <c r="BH80" s="102"/>
      <c r="BI80" s="129">
        <f>SUM(BE80:BH80)</f>
        <v>3</v>
      </c>
    </row>
    <row r="81" spans="1:61" x14ac:dyDescent="0.25">
      <c r="A81" s="4" t="s">
        <v>539</v>
      </c>
      <c r="B81" s="3" t="s">
        <v>248</v>
      </c>
      <c r="C81" s="10">
        <v>6953156258396</v>
      </c>
      <c r="D81" s="10"/>
      <c r="E81" s="10">
        <v>1</v>
      </c>
      <c r="F81" s="10">
        <v>1</v>
      </c>
      <c r="G81" s="105"/>
      <c r="H81" s="212" t="s">
        <v>792</v>
      </c>
      <c r="I81" s="68"/>
      <c r="J81" s="64">
        <v>0</v>
      </c>
      <c r="K81" s="64"/>
      <c r="L81" s="64">
        <v>2</v>
      </c>
      <c r="M81" s="129">
        <f>SUM(I81:L81)</f>
        <v>2</v>
      </c>
      <c r="N81" s="79"/>
      <c r="O81" s="13">
        <v>61</v>
      </c>
      <c r="P81" s="13"/>
      <c r="Q81" s="71"/>
      <c r="R81" s="78">
        <f>IF(O81&gt;0,O81,N81)</f>
        <v>61</v>
      </c>
      <c r="S81" s="83"/>
      <c r="T81" s="71">
        <v>124.5</v>
      </c>
      <c r="U81" s="71"/>
      <c r="V81" s="84">
        <v>146.47049999999999</v>
      </c>
      <c r="W81" s="79"/>
      <c r="X81" s="71">
        <v>259</v>
      </c>
      <c r="Y81" s="71"/>
      <c r="Z81" s="74">
        <v>269</v>
      </c>
      <c r="AA81" s="92"/>
      <c r="AB81" s="93">
        <v>0</v>
      </c>
      <c r="AC81" s="93"/>
      <c r="AD81" s="94"/>
      <c r="AE81" s="129">
        <f>SUM(AA81:AD81)</f>
        <v>0</v>
      </c>
      <c r="AF81" s="99"/>
      <c r="AG81" s="93">
        <v>0</v>
      </c>
      <c r="AH81" s="93"/>
      <c r="AI81" s="94"/>
      <c r="AJ81" s="133">
        <f>SUM(AF81:AI81)</f>
        <v>0</v>
      </c>
      <c r="AK81" s="92"/>
      <c r="AL81" s="93">
        <v>0</v>
      </c>
      <c r="AM81" s="93"/>
      <c r="AN81" s="94">
        <v>0</v>
      </c>
      <c r="AO81" s="133">
        <f>SUM(AK81:AN81)</f>
        <v>0</v>
      </c>
      <c r="AP81" s="92"/>
      <c r="AQ81" s="93">
        <v>0</v>
      </c>
      <c r="AR81" s="93"/>
      <c r="AS81" s="94">
        <v>0</v>
      </c>
      <c r="AT81" s="129">
        <f>SUM(AP81:AS81)</f>
        <v>0</v>
      </c>
      <c r="AU81" s="64"/>
      <c r="AV81" s="6">
        <v>0</v>
      </c>
      <c r="AW81" s="6"/>
      <c r="AX81" s="102">
        <v>0</v>
      </c>
      <c r="AY81" s="133">
        <f>SUM(AU81:AX81)</f>
        <v>0</v>
      </c>
      <c r="AZ81" s="68"/>
      <c r="BA81" s="6">
        <v>0</v>
      </c>
      <c r="BB81" s="6"/>
      <c r="BC81" s="102">
        <v>0</v>
      </c>
      <c r="BD81" s="129">
        <f>SUM(AZ81:BC81)</f>
        <v>0</v>
      </c>
      <c r="BE81" s="68"/>
      <c r="BF81" s="6">
        <v>0</v>
      </c>
      <c r="BG81" s="6"/>
      <c r="BH81" s="102">
        <v>0</v>
      </c>
      <c r="BI81" s="129">
        <f>SUM(BE81:BH81)</f>
        <v>0</v>
      </c>
    </row>
    <row r="82" spans="1:61" x14ac:dyDescent="0.25">
      <c r="A82" s="4"/>
      <c r="B82" s="3" t="s">
        <v>247</v>
      </c>
      <c r="C82" s="10">
        <v>6953156258402</v>
      </c>
      <c r="D82" s="10"/>
      <c r="E82" s="10">
        <v>1</v>
      </c>
      <c r="F82" s="10"/>
      <c r="G82" s="105"/>
      <c r="H82" s="212"/>
      <c r="I82" s="68"/>
      <c r="J82" s="64"/>
      <c r="K82" s="64"/>
      <c r="L82" s="64">
        <v>3</v>
      </c>
      <c r="M82" s="129">
        <f>SUM(I82:L82)</f>
        <v>3</v>
      </c>
      <c r="N82" s="79"/>
      <c r="O82" s="13"/>
      <c r="P82" s="13"/>
      <c r="Q82" s="71"/>
      <c r="R82" s="78">
        <f>IF(O82&gt;0,O82,N82)</f>
        <v>0</v>
      </c>
      <c r="S82" s="83"/>
      <c r="T82" s="71"/>
      <c r="U82" s="71"/>
      <c r="V82" s="84">
        <v>64.795500000000004</v>
      </c>
      <c r="W82" s="79"/>
      <c r="X82" s="71"/>
      <c r="Y82" s="71"/>
      <c r="Z82" s="74">
        <v>119</v>
      </c>
      <c r="AA82" s="92"/>
      <c r="AB82" s="93"/>
      <c r="AC82" s="93"/>
      <c r="AD82" s="94"/>
      <c r="AE82" s="129">
        <f>SUM(AA82:AD82)</f>
        <v>0</v>
      </c>
      <c r="AF82" s="99"/>
      <c r="AG82" s="93"/>
      <c r="AH82" s="93"/>
      <c r="AI82" s="94"/>
      <c r="AJ82" s="133">
        <f>SUM(AF82:AI82)</f>
        <v>0</v>
      </c>
      <c r="AK82" s="92"/>
      <c r="AL82" s="93"/>
      <c r="AM82" s="93"/>
      <c r="AN82" s="94">
        <v>0</v>
      </c>
      <c r="AO82" s="133">
        <f>SUM(AK82:AN82)</f>
        <v>0</v>
      </c>
      <c r="AP82" s="92"/>
      <c r="AQ82" s="93"/>
      <c r="AR82" s="93"/>
      <c r="AS82" s="94">
        <v>0</v>
      </c>
      <c r="AT82" s="129">
        <f>SUM(AP82:AS82)</f>
        <v>0</v>
      </c>
      <c r="AU82" s="64"/>
      <c r="AV82" s="6"/>
      <c r="AW82" s="6"/>
      <c r="AX82" s="102">
        <v>0</v>
      </c>
      <c r="AY82" s="133">
        <f>SUM(AU82:AX82)</f>
        <v>0</v>
      </c>
      <c r="AZ82" s="68"/>
      <c r="BA82" s="6"/>
      <c r="BB82" s="6"/>
      <c r="BC82" s="102">
        <v>0</v>
      </c>
      <c r="BD82" s="129">
        <f>SUM(AZ82:BC82)</f>
        <v>0</v>
      </c>
      <c r="BE82" s="68"/>
      <c r="BF82" s="6"/>
      <c r="BG82" s="6"/>
      <c r="BH82" s="102">
        <v>0</v>
      </c>
      <c r="BI82" s="129">
        <f>SUM(BE82:BH82)</f>
        <v>0</v>
      </c>
    </row>
    <row r="83" spans="1:61" x14ac:dyDescent="0.25">
      <c r="A83" s="4" t="s">
        <v>94</v>
      </c>
      <c r="B83" s="3" t="s">
        <v>95</v>
      </c>
      <c r="C83" s="10">
        <v>6953156259133</v>
      </c>
      <c r="D83" s="10">
        <v>1</v>
      </c>
      <c r="E83" s="10"/>
      <c r="F83" s="10"/>
      <c r="G83" s="105"/>
      <c r="H83" s="212" t="s">
        <v>801</v>
      </c>
      <c r="I83" s="68">
        <v>1</v>
      </c>
      <c r="J83" s="64"/>
      <c r="K83" s="64"/>
      <c r="L83" s="64"/>
      <c r="M83" s="129">
        <f>SUM(I83:L83)</f>
        <v>1</v>
      </c>
      <c r="N83" s="79">
        <v>20.210000000000004</v>
      </c>
      <c r="O83" s="13"/>
      <c r="P83" s="13"/>
      <c r="Q83" s="71"/>
      <c r="R83" s="78">
        <f>IF(O83&gt;0,O83,N83)</f>
        <v>20.210000000000004</v>
      </c>
      <c r="S83" s="83">
        <v>48.95</v>
      </c>
      <c r="T83" s="71"/>
      <c r="U83" s="71"/>
      <c r="V83" s="84"/>
      <c r="W83" s="79"/>
      <c r="X83" s="71"/>
      <c r="Y83" s="71"/>
      <c r="Z83" s="74"/>
      <c r="AA83" s="92"/>
      <c r="AB83" s="93"/>
      <c r="AC83" s="93"/>
      <c r="AD83" s="94"/>
      <c r="AE83" s="129">
        <f>SUM(AA83:AD83)</f>
        <v>0</v>
      </c>
      <c r="AF83" s="99"/>
      <c r="AG83" s="93"/>
      <c r="AH83" s="93"/>
      <c r="AI83" s="94"/>
      <c r="AJ83" s="133">
        <f>SUM(AF83:AI83)</f>
        <v>0</v>
      </c>
      <c r="AK83" s="92"/>
      <c r="AL83" s="93"/>
      <c r="AM83" s="93"/>
      <c r="AN83" s="94"/>
      <c r="AO83" s="133">
        <f>SUM(AK83:AN83)</f>
        <v>0</v>
      </c>
      <c r="AP83" s="92"/>
      <c r="AQ83" s="93"/>
      <c r="AR83" s="93"/>
      <c r="AS83" s="94"/>
      <c r="AT83" s="129">
        <f>SUM(AP83:AS83)</f>
        <v>0</v>
      </c>
      <c r="AU83" s="64">
        <v>1</v>
      </c>
      <c r="AV83" s="6"/>
      <c r="AW83" s="6"/>
      <c r="AX83" s="102"/>
      <c r="AY83" s="133">
        <f>SUM(AU83:AX83)</f>
        <v>1</v>
      </c>
      <c r="AZ83" s="68"/>
      <c r="BA83" s="6"/>
      <c r="BB83" s="6"/>
      <c r="BC83" s="102"/>
      <c r="BD83" s="129">
        <f>SUM(AZ83:BC83)</f>
        <v>0</v>
      </c>
      <c r="BE83" s="68">
        <v>0</v>
      </c>
      <c r="BF83" s="6"/>
      <c r="BG83" s="6"/>
      <c r="BH83" s="102"/>
      <c r="BI83" s="129">
        <f>SUM(BE83:BH83)</f>
        <v>0</v>
      </c>
    </row>
    <row r="84" spans="1:61" x14ac:dyDescent="0.25">
      <c r="A84" s="4" t="s">
        <v>96</v>
      </c>
      <c r="B84" s="3" t="s">
        <v>97</v>
      </c>
      <c r="C84" s="10">
        <v>6953156259157</v>
      </c>
      <c r="D84" s="10">
        <v>1</v>
      </c>
      <c r="E84" s="10"/>
      <c r="F84" s="10"/>
      <c r="G84" s="105"/>
      <c r="H84" s="212"/>
      <c r="I84" s="68">
        <v>3</v>
      </c>
      <c r="J84" s="64"/>
      <c r="K84" s="64"/>
      <c r="L84" s="64"/>
      <c r="M84" s="129">
        <f>SUM(I84:L84)</f>
        <v>3</v>
      </c>
      <c r="N84" s="79">
        <v>19.420000000000005</v>
      </c>
      <c r="O84" s="13"/>
      <c r="P84" s="13"/>
      <c r="Q84" s="71"/>
      <c r="R84" s="78">
        <f>IF(O84&gt;0,O84,N84)</f>
        <v>19.420000000000005</v>
      </c>
      <c r="S84" s="83">
        <v>48.95</v>
      </c>
      <c r="T84" s="71"/>
      <c r="U84" s="71"/>
      <c r="V84" s="84"/>
      <c r="W84" s="79"/>
      <c r="X84" s="71"/>
      <c r="Y84" s="71"/>
      <c r="Z84" s="74"/>
      <c r="AA84" s="92"/>
      <c r="AB84" s="93"/>
      <c r="AC84" s="93"/>
      <c r="AD84" s="94"/>
      <c r="AE84" s="129">
        <f>SUM(AA84:AD84)</f>
        <v>0</v>
      </c>
      <c r="AF84" s="99"/>
      <c r="AG84" s="93"/>
      <c r="AH84" s="93"/>
      <c r="AI84" s="94"/>
      <c r="AJ84" s="133">
        <f>SUM(AF84:AI84)</f>
        <v>0</v>
      </c>
      <c r="AK84" s="92"/>
      <c r="AL84" s="93"/>
      <c r="AM84" s="93"/>
      <c r="AN84" s="94"/>
      <c r="AO84" s="133">
        <f>SUM(AK84:AN84)</f>
        <v>0</v>
      </c>
      <c r="AP84" s="92"/>
      <c r="AQ84" s="93"/>
      <c r="AR84" s="93"/>
      <c r="AS84" s="94"/>
      <c r="AT84" s="129">
        <f>SUM(AP84:AS84)</f>
        <v>0</v>
      </c>
      <c r="AU84" s="64">
        <v>1</v>
      </c>
      <c r="AV84" s="6"/>
      <c r="AW84" s="6"/>
      <c r="AX84" s="102"/>
      <c r="AY84" s="133">
        <f>SUM(AU84:AX84)</f>
        <v>1</v>
      </c>
      <c r="AZ84" s="68">
        <v>2</v>
      </c>
      <c r="BA84" s="6"/>
      <c r="BB84" s="6"/>
      <c r="BC84" s="102"/>
      <c r="BD84" s="129">
        <f>SUM(AZ84:BC84)</f>
        <v>2</v>
      </c>
      <c r="BE84" s="68">
        <v>0</v>
      </c>
      <c r="BF84" s="6"/>
      <c r="BG84" s="6"/>
      <c r="BH84" s="102"/>
      <c r="BI84" s="129">
        <f>SUM(BE84:BH84)</f>
        <v>0</v>
      </c>
    </row>
    <row r="85" spans="1:61" x14ac:dyDescent="0.25">
      <c r="A85" s="4" t="s">
        <v>98</v>
      </c>
      <c r="B85" s="3" t="s">
        <v>99</v>
      </c>
      <c r="C85" s="10">
        <v>6953156259164</v>
      </c>
      <c r="D85" s="10">
        <v>1</v>
      </c>
      <c r="E85" s="10"/>
      <c r="F85" s="10"/>
      <c r="G85" s="105"/>
      <c r="H85" s="212"/>
      <c r="I85" s="68">
        <v>1</v>
      </c>
      <c r="J85" s="64"/>
      <c r="K85" s="64"/>
      <c r="L85" s="64"/>
      <c r="M85" s="129">
        <f>SUM(I85:L85)</f>
        <v>1</v>
      </c>
      <c r="N85" s="79">
        <v>19.420000000000002</v>
      </c>
      <c r="O85" s="13"/>
      <c r="P85" s="13"/>
      <c r="Q85" s="71"/>
      <c r="R85" s="78">
        <f>IF(O85&gt;0,O85,N85)</f>
        <v>19.420000000000002</v>
      </c>
      <c r="S85" s="83">
        <v>48.95</v>
      </c>
      <c r="T85" s="71"/>
      <c r="U85" s="71"/>
      <c r="V85" s="84"/>
      <c r="W85" s="79"/>
      <c r="X85" s="71"/>
      <c r="Y85" s="71"/>
      <c r="Z85" s="74"/>
      <c r="AA85" s="92"/>
      <c r="AB85" s="93"/>
      <c r="AC85" s="93"/>
      <c r="AD85" s="94"/>
      <c r="AE85" s="129">
        <f>SUM(AA85:AD85)</f>
        <v>0</v>
      </c>
      <c r="AF85" s="99"/>
      <c r="AG85" s="93"/>
      <c r="AH85" s="93"/>
      <c r="AI85" s="94"/>
      <c r="AJ85" s="133">
        <f>SUM(AF85:AI85)</f>
        <v>0</v>
      </c>
      <c r="AK85" s="92"/>
      <c r="AL85" s="93"/>
      <c r="AM85" s="93"/>
      <c r="AN85" s="94"/>
      <c r="AO85" s="133">
        <f>SUM(AK85:AN85)</f>
        <v>0</v>
      </c>
      <c r="AP85" s="92"/>
      <c r="AQ85" s="93"/>
      <c r="AR85" s="93"/>
      <c r="AS85" s="94"/>
      <c r="AT85" s="129">
        <f>SUM(AP85:AS85)</f>
        <v>0</v>
      </c>
      <c r="AU85" s="64">
        <v>2</v>
      </c>
      <c r="AV85" s="6"/>
      <c r="AW85" s="6"/>
      <c r="AX85" s="102"/>
      <c r="AY85" s="133">
        <f>SUM(AU85:AX85)</f>
        <v>2</v>
      </c>
      <c r="AZ85" s="68"/>
      <c r="BA85" s="6"/>
      <c r="BB85" s="6"/>
      <c r="BC85" s="102"/>
      <c r="BD85" s="129">
        <f>SUM(AZ85:BC85)</f>
        <v>0</v>
      </c>
      <c r="BE85" s="68">
        <v>1</v>
      </c>
      <c r="BF85" s="6"/>
      <c r="BG85" s="6"/>
      <c r="BH85" s="102"/>
      <c r="BI85" s="129">
        <f>SUM(BE85:BH85)</f>
        <v>1</v>
      </c>
    </row>
    <row r="86" spans="1:61" x14ac:dyDescent="0.25">
      <c r="A86" s="4" t="s">
        <v>439</v>
      </c>
      <c r="B86" s="3" t="s">
        <v>440</v>
      </c>
      <c r="C86" s="10">
        <v>6953156259362</v>
      </c>
      <c r="D86" s="10"/>
      <c r="E86" s="10"/>
      <c r="F86" s="10">
        <v>1</v>
      </c>
      <c r="G86" s="105"/>
      <c r="H86" s="212" t="s">
        <v>802</v>
      </c>
      <c r="I86" s="68"/>
      <c r="J86" s="64">
        <v>1</v>
      </c>
      <c r="K86" s="64"/>
      <c r="L86" s="64"/>
      <c r="M86" s="129">
        <f>SUM(I86:L86)</f>
        <v>1</v>
      </c>
      <c r="N86" s="79"/>
      <c r="O86" s="13">
        <v>11.109999999999989</v>
      </c>
      <c r="P86" s="13"/>
      <c r="Q86" s="71"/>
      <c r="R86" s="78">
        <f>IF(O86&gt;0,O86,N86)</f>
        <v>11.109999999999989</v>
      </c>
      <c r="S86" s="83"/>
      <c r="T86" s="71">
        <v>24.5</v>
      </c>
      <c r="U86" s="71"/>
      <c r="V86" s="84"/>
      <c r="W86" s="79"/>
      <c r="X86" s="71">
        <v>49</v>
      </c>
      <c r="Y86" s="71"/>
      <c r="Z86" s="74"/>
      <c r="AA86" s="92"/>
      <c r="AB86" s="93">
        <v>1</v>
      </c>
      <c r="AC86" s="93"/>
      <c r="AD86" s="94"/>
      <c r="AE86" s="129">
        <f>SUM(AA86:AD86)</f>
        <v>1</v>
      </c>
      <c r="AF86" s="99"/>
      <c r="AG86" s="93">
        <v>2</v>
      </c>
      <c r="AH86" s="93"/>
      <c r="AI86" s="94"/>
      <c r="AJ86" s="133">
        <f>SUM(AF86:AI86)</f>
        <v>2</v>
      </c>
      <c r="AK86" s="92"/>
      <c r="AL86" s="93">
        <v>0</v>
      </c>
      <c r="AM86" s="93"/>
      <c r="AN86" s="94"/>
      <c r="AO86" s="133">
        <f>SUM(AK86:AN86)</f>
        <v>0</v>
      </c>
      <c r="AP86" s="92"/>
      <c r="AQ86" s="93">
        <v>0</v>
      </c>
      <c r="AR86" s="93"/>
      <c r="AS86" s="94"/>
      <c r="AT86" s="129">
        <f>SUM(AP86:AS86)</f>
        <v>0</v>
      </c>
      <c r="AU86" s="64"/>
      <c r="AV86" s="6">
        <v>2</v>
      </c>
      <c r="AW86" s="6"/>
      <c r="AX86" s="102"/>
      <c r="AY86" s="133">
        <f>SUM(AU86:AX86)</f>
        <v>2</v>
      </c>
      <c r="AZ86" s="68"/>
      <c r="BA86" s="6">
        <v>1</v>
      </c>
      <c r="BB86" s="6"/>
      <c r="BC86" s="102"/>
      <c r="BD86" s="129">
        <f>SUM(AZ86:BC86)</f>
        <v>1</v>
      </c>
      <c r="BE86" s="68"/>
      <c r="BF86" s="6">
        <v>0</v>
      </c>
      <c r="BG86" s="6"/>
      <c r="BH86" s="102"/>
      <c r="BI86" s="129">
        <f>SUM(BE86:BH86)</f>
        <v>0</v>
      </c>
    </row>
    <row r="87" spans="1:61" x14ac:dyDescent="0.25">
      <c r="A87" s="4" t="s">
        <v>470</v>
      </c>
      <c r="B87" s="3" t="s">
        <v>471</v>
      </c>
      <c r="C87" s="10">
        <v>6953156259379</v>
      </c>
      <c r="D87" s="10"/>
      <c r="E87" s="10"/>
      <c r="F87" s="10">
        <v>1</v>
      </c>
      <c r="G87" s="105"/>
      <c r="H87" s="212" t="s">
        <v>796</v>
      </c>
      <c r="I87" s="68"/>
      <c r="J87" s="64">
        <v>0</v>
      </c>
      <c r="K87" s="64"/>
      <c r="L87" s="64"/>
      <c r="M87" s="129">
        <f>SUM(I87:L87)</f>
        <v>0</v>
      </c>
      <c r="N87" s="79"/>
      <c r="O87" s="13">
        <v>11.76</v>
      </c>
      <c r="P87" s="13"/>
      <c r="Q87" s="71"/>
      <c r="R87" s="78">
        <f>IF(O87&gt;0,O87,N87)</f>
        <v>11.76</v>
      </c>
      <c r="S87" s="83"/>
      <c r="T87" s="71">
        <v>24.5</v>
      </c>
      <c r="U87" s="71"/>
      <c r="V87" s="84"/>
      <c r="W87" s="79"/>
      <c r="X87" s="71">
        <v>49</v>
      </c>
      <c r="Y87" s="71"/>
      <c r="Z87" s="74"/>
      <c r="AA87" s="92"/>
      <c r="AB87" s="93">
        <v>4</v>
      </c>
      <c r="AC87" s="93"/>
      <c r="AD87" s="94"/>
      <c r="AE87" s="129">
        <f>SUM(AA87:AD87)</f>
        <v>4</v>
      </c>
      <c r="AF87" s="99"/>
      <c r="AG87" s="93">
        <v>2</v>
      </c>
      <c r="AH87" s="93"/>
      <c r="AI87" s="94"/>
      <c r="AJ87" s="133">
        <f>SUM(AF87:AI87)</f>
        <v>2</v>
      </c>
      <c r="AK87" s="92"/>
      <c r="AL87" s="93">
        <v>7</v>
      </c>
      <c r="AM87" s="93"/>
      <c r="AN87" s="94"/>
      <c r="AO87" s="133">
        <f>SUM(AK87:AN87)</f>
        <v>7</v>
      </c>
      <c r="AP87" s="92"/>
      <c r="AQ87" s="93">
        <v>2</v>
      </c>
      <c r="AR87" s="93"/>
      <c r="AS87" s="94"/>
      <c r="AT87" s="129">
        <f>SUM(AP87:AS87)</f>
        <v>2</v>
      </c>
      <c r="AU87" s="64"/>
      <c r="AV87" s="6">
        <v>0</v>
      </c>
      <c r="AW87" s="6"/>
      <c r="AX87" s="102"/>
      <c r="AY87" s="133">
        <f>SUM(AU87:AX87)</f>
        <v>0</v>
      </c>
      <c r="AZ87" s="68"/>
      <c r="BA87" s="6">
        <v>0</v>
      </c>
      <c r="BB87" s="6"/>
      <c r="BC87" s="102"/>
      <c r="BD87" s="129">
        <f>SUM(AZ87:BC87)</f>
        <v>0</v>
      </c>
      <c r="BE87" s="68"/>
      <c r="BF87" s="6">
        <v>0</v>
      </c>
      <c r="BG87" s="6"/>
      <c r="BH87" s="102"/>
      <c r="BI87" s="129">
        <f>SUM(BE87:BH87)</f>
        <v>0</v>
      </c>
    </row>
    <row r="88" spans="1:61" x14ac:dyDescent="0.25">
      <c r="A88" s="4" t="s">
        <v>100</v>
      </c>
      <c r="B88" s="3" t="s">
        <v>101</v>
      </c>
      <c r="C88" s="10">
        <v>6953156259706</v>
      </c>
      <c r="D88" s="10">
        <v>1</v>
      </c>
      <c r="E88" s="10">
        <v>1</v>
      </c>
      <c r="F88" s="10"/>
      <c r="G88" s="105"/>
      <c r="H88" s="212" t="s">
        <v>803</v>
      </c>
      <c r="I88" s="68">
        <v>4</v>
      </c>
      <c r="J88" s="64"/>
      <c r="K88" s="64"/>
      <c r="L88" s="64">
        <v>4</v>
      </c>
      <c r="M88" s="129">
        <f>SUM(I88:L88)</f>
        <v>8</v>
      </c>
      <c r="N88" s="79">
        <v>7.1899999999999977</v>
      </c>
      <c r="O88" s="13"/>
      <c r="P88" s="13"/>
      <c r="Q88" s="71"/>
      <c r="R88" s="78">
        <f>IF(O88&gt;0,O88,N88)</f>
        <v>7.1899999999999977</v>
      </c>
      <c r="S88" s="83">
        <v>32.450000000000003</v>
      </c>
      <c r="T88" s="71"/>
      <c r="U88" s="71"/>
      <c r="V88" s="85">
        <v>32.125500000000002</v>
      </c>
      <c r="W88" s="79"/>
      <c r="X88" s="71"/>
      <c r="Y88" s="71"/>
      <c r="Z88" s="75">
        <v>59</v>
      </c>
      <c r="AA88" s="95"/>
      <c r="AB88" s="96"/>
      <c r="AC88" s="96"/>
      <c r="AD88" s="75"/>
      <c r="AE88" s="132">
        <f>SUM(AA88:AD88)</f>
        <v>0</v>
      </c>
      <c r="AF88" s="97"/>
      <c r="AG88" s="96"/>
      <c r="AH88" s="96"/>
      <c r="AI88" s="75"/>
      <c r="AJ88" s="134">
        <f>SUM(AF88:AI88)</f>
        <v>0</v>
      </c>
      <c r="AK88" s="95"/>
      <c r="AL88" s="96"/>
      <c r="AM88" s="96"/>
      <c r="AN88" s="75">
        <v>0</v>
      </c>
      <c r="AO88" s="135">
        <f>SUM(AK88:AN88)</f>
        <v>0</v>
      </c>
      <c r="AP88" s="95"/>
      <c r="AQ88" s="96"/>
      <c r="AR88" s="96"/>
      <c r="AS88" s="75">
        <v>1</v>
      </c>
      <c r="AT88" s="136">
        <f>SUM(AP88:AS88)</f>
        <v>1</v>
      </c>
      <c r="AU88" s="64"/>
      <c r="AV88" s="6"/>
      <c r="AW88" s="6"/>
      <c r="AX88" s="102">
        <v>0</v>
      </c>
      <c r="AY88" s="135">
        <f>SUM(AU88:AX88)</f>
        <v>0</v>
      </c>
      <c r="AZ88" s="68">
        <v>1</v>
      </c>
      <c r="BA88" s="6"/>
      <c r="BB88" s="6"/>
      <c r="BC88" s="102">
        <v>1</v>
      </c>
      <c r="BD88" s="136">
        <f>SUM(AZ88:BC88)</f>
        <v>2</v>
      </c>
      <c r="BE88" s="68">
        <v>0</v>
      </c>
      <c r="BF88" s="6"/>
      <c r="BG88" s="6"/>
      <c r="BH88" s="102">
        <v>0</v>
      </c>
      <c r="BI88" s="136">
        <f>SUM(BE88:BH88)</f>
        <v>0</v>
      </c>
    </row>
    <row r="89" spans="1:61" x14ac:dyDescent="0.25">
      <c r="A89" s="4" t="s">
        <v>102</v>
      </c>
      <c r="B89" s="3" t="s">
        <v>103</v>
      </c>
      <c r="C89" s="10">
        <v>6953156259713</v>
      </c>
      <c r="D89" s="10">
        <v>1</v>
      </c>
      <c r="E89" s="10">
        <v>1</v>
      </c>
      <c r="F89" s="10"/>
      <c r="G89" s="105"/>
      <c r="H89" s="212" t="s">
        <v>804</v>
      </c>
      <c r="I89" s="68">
        <v>5</v>
      </c>
      <c r="J89" s="64"/>
      <c r="K89" s="64"/>
      <c r="L89" s="64">
        <v>6</v>
      </c>
      <c r="M89" s="129">
        <f>SUM(I89:L89)</f>
        <v>11</v>
      </c>
      <c r="N89" s="79">
        <v>7.19</v>
      </c>
      <c r="O89" s="13"/>
      <c r="P89" s="13"/>
      <c r="Q89" s="71"/>
      <c r="R89" s="78">
        <f>IF(O89&gt;0,O89,N89)</f>
        <v>7.19</v>
      </c>
      <c r="S89" s="83">
        <v>32.450000000000003</v>
      </c>
      <c r="T89" s="71"/>
      <c r="U89" s="71"/>
      <c r="V89" s="85">
        <v>32.125500000000002</v>
      </c>
      <c r="W89" s="79"/>
      <c r="X89" s="71"/>
      <c r="Y89" s="71"/>
      <c r="Z89" s="75">
        <v>59</v>
      </c>
      <c r="AA89" s="95"/>
      <c r="AB89" s="96"/>
      <c r="AC89" s="96"/>
      <c r="AD89" s="75"/>
      <c r="AE89" s="132">
        <f>SUM(AA89:AD89)</f>
        <v>0</v>
      </c>
      <c r="AF89" s="97"/>
      <c r="AG89" s="96"/>
      <c r="AH89" s="96"/>
      <c r="AI89" s="75"/>
      <c r="AJ89" s="134">
        <f>SUM(AF89:AI89)</f>
        <v>0</v>
      </c>
      <c r="AK89" s="95"/>
      <c r="AL89" s="96"/>
      <c r="AM89" s="96"/>
      <c r="AN89" s="75">
        <v>0</v>
      </c>
      <c r="AO89" s="135">
        <f>SUM(AK89:AN89)</f>
        <v>0</v>
      </c>
      <c r="AP89" s="95"/>
      <c r="AQ89" s="96"/>
      <c r="AR89" s="96"/>
      <c r="AS89" s="75">
        <v>0</v>
      </c>
      <c r="AT89" s="136">
        <f>SUM(AP89:AS89)</f>
        <v>0</v>
      </c>
      <c r="AU89" s="64"/>
      <c r="AV89" s="6"/>
      <c r="AW89" s="6"/>
      <c r="AX89" s="102">
        <v>0</v>
      </c>
      <c r="AY89" s="135">
        <f>SUM(AU89:AX89)</f>
        <v>0</v>
      </c>
      <c r="AZ89" s="68"/>
      <c r="BA89" s="6"/>
      <c r="BB89" s="6"/>
      <c r="BC89" s="102">
        <v>0</v>
      </c>
      <c r="BD89" s="136">
        <f>SUM(AZ89:BC89)</f>
        <v>0</v>
      </c>
      <c r="BE89" s="68">
        <v>0</v>
      </c>
      <c r="BF89" s="6"/>
      <c r="BG89" s="6"/>
      <c r="BH89" s="102">
        <v>0</v>
      </c>
      <c r="BI89" s="136">
        <f>SUM(BE89:BH89)</f>
        <v>0</v>
      </c>
    </row>
    <row r="90" spans="1:61" x14ac:dyDescent="0.25">
      <c r="A90" s="4"/>
      <c r="B90" s="3" t="s">
        <v>256</v>
      </c>
      <c r="C90" s="10">
        <v>6953156259720</v>
      </c>
      <c r="D90" s="10"/>
      <c r="E90" s="10">
        <v>1</v>
      </c>
      <c r="F90" s="10"/>
      <c r="G90" s="105"/>
      <c r="H90" s="212" t="s">
        <v>805</v>
      </c>
      <c r="I90" s="68"/>
      <c r="J90" s="64"/>
      <c r="K90" s="64"/>
      <c r="L90" s="64">
        <v>6</v>
      </c>
      <c r="M90" s="129">
        <f>SUM(I90:L90)</f>
        <v>6</v>
      </c>
      <c r="N90" s="79"/>
      <c r="O90" s="13"/>
      <c r="P90" s="13"/>
      <c r="Q90" s="71"/>
      <c r="R90" s="78">
        <f>IF(O90&gt;0,O90,N90)</f>
        <v>0</v>
      </c>
      <c r="S90" s="83"/>
      <c r="T90" s="71"/>
      <c r="U90" s="71"/>
      <c r="V90" s="84">
        <v>32.125500000000002</v>
      </c>
      <c r="W90" s="79"/>
      <c r="X90" s="71"/>
      <c r="Y90" s="71"/>
      <c r="Z90" s="74">
        <v>59</v>
      </c>
      <c r="AA90" s="92"/>
      <c r="AB90" s="93"/>
      <c r="AC90" s="93"/>
      <c r="AD90" s="94"/>
      <c r="AE90" s="129">
        <f>SUM(AA90:AD90)</f>
        <v>0</v>
      </c>
      <c r="AF90" s="99"/>
      <c r="AG90" s="93"/>
      <c r="AH90" s="93"/>
      <c r="AI90" s="94"/>
      <c r="AJ90" s="133">
        <f>SUM(AF90:AI90)</f>
        <v>0</v>
      </c>
      <c r="AK90" s="92"/>
      <c r="AL90" s="93"/>
      <c r="AM90" s="93"/>
      <c r="AN90" s="94">
        <v>0</v>
      </c>
      <c r="AO90" s="133">
        <f>SUM(AK90:AN90)</f>
        <v>0</v>
      </c>
      <c r="AP90" s="92"/>
      <c r="AQ90" s="93"/>
      <c r="AR90" s="93"/>
      <c r="AS90" s="94">
        <v>0</v>
      </c>
      <c r="AT90" s="129">
        <f>SUM(AP90:AS90)</f>
        <v>0</v>
      </c>
      <c r="AU90" s="64"/>
      <c r="AV90" s="6"/>
      <c r="AW90" s="6"/>
      <c r="AX90" s="102">
        <v>0</v>
      </c>
      <c r="AY90" s="133">
        <f>SUM(AU90:AX90)</f>
        <v>0</v>
      </c>
      <c r="AZ90" s="68"/>
      <c r="BA90" s="6"/>
      <c r="BB90" s="6"/>
      <c r="BC90" s="102">
        <v>0</v>
      </c>
      <c r="BD90" s="129">
        <f>SUM(AZ90:BC90)</f>
        <v>0</v>
      </c>
      <c r="BE90" s="68"/>
      <c r="BF90" s="6"/>
      <c r="BG90" s="6"/>
      <c r="BH90" s="102">
        <v>0</v>
      </c>
      <c r="BI90" s="129">
        <f>SUM(BE90:BH90)</f>
        <v>0</v>
      </c>
    </row>
    <row r="91" spans="1:61" x14ac:dyDescent="0.25">
      <c r="A91" s="4"/>
      <c r="B91" s="3" t="s">
        <v>257</v>
      </c>
      <c r="C91" s="10">
        <v>6953156259737</v>
      </c>
      <c r="D91" s="10"/>
      <c r="E91" s="10">
        <v>1</v>
      </c>
      <c r="F91" s="10"/>
      <c r="G91" s="105"/>
      <c r="H91" s="212" t="s">
        <v>806</v>
      </c>
      <c r="I91" s="68"/>
      <c r="J91" s="64"/>
      <c r="K91" s="64"/>
      <c r="L91" s="64">
        <v>5</v>
      </c>
      <c r="M91" s="129">
        <f>SUM(I91:L91)</f>
        <v>5</v>
      </c>
      <c r="N91" s="79"/>
      <c r="O91" s="13"/>
      <c r="P91" s="13"/>
      <c r="Q91" s="71"/>
      <c r="R91" s="78">
        <f>IF(O91&gt;0,O91,N91)</f>
        <v>0</v>
      </c>
      <c r="S91" s="83"/>
      <c r="T91" s="71"/>
      <c r="U91" s="71"/>
      <c r="V91" s="84">
        <v>32.125500000000002</v>
      </c>
      <c r="W91" s="79"/>
      <c r="X91" s="71"/>
      <c r="Y91" s="71"/>
      <c r="Z91" s="74">
        <v>59</v>
      </c>
      <c r="AA91" s="92"/>
      <c r="AB91" s="93"/>
      <c r="AC91" s="93"/>
      <c r="AD91" s="94"/>
      <c r="AE91" s="129">
        <f>SUM(AA91:AD91)</f>
        <v>0</v>
      </c>
      <c r="AF91" s="99"/>
      <c r="AG91" s="93"/>
      <c r="AH91" s="93"/>
      <c r="AI91" s="94"/>
      <c r="AJ91" s="133">
        <f>SUM(AF91:AI91)</f>
        <v>0</v>
      </c>
      <c r="AK91" s="92"/>
      <c r="AL91" s="93"/>
      <c r="AM91" s="93"/>
      <c r="AN91" s="94">
        <v>0</v>
      </c>
      <c r="AO91" s="133">
        <f>SUM(AK91:AN91)</f>
        <v>0</v>
      </c>
      <c r="AP91" s="92"/>
      <c r="AQ91" s="93"/>
      <c r="AR91" s="93"/>
      <c r="AS91" s="94">
        <v>1</v>
      </c>
      <c r="AT91" s="129">
        <f>SUM(AP91:AS91)</f>
        <v>1</v>
      </c>
      <c r="AU91" s="64"/>
      <c r="AV91" s="6"/>
      <c r="AW91" s="6"/>
      <c r="AX91" s="102">
        <v>0</v>
      </c>
      <c r="AY91" s="133">
        <f>SUM(AU91:AX91)</f>
        <v>0</v>
      </c>
      <c r="AZ91" s="68"/>
      <c r="BA91" s="6"/>
      <c r="BB91" s="6"/>
      <c r="BC91" s="102">
        <v>0</v>
      </c>
      <c r="BD91" s="129">
        <f>SUM(AZ91:BC91)</f>
        <v>0</v>
      </c>
      <c r="BE91" s="68"/>
      <c r="BF91" s="6"/>
      <c r="BG91" s="6"/>
      <c r="BH91" s="102">
        <v>0</v>
      </c>
      <c r="BI91" s="129">
        <f>SUM(BE91:BH91)</f>
        <v>0</v>
      </c>
    </row>
    <row r="92" spans="1:61" x14ac:dyDescent="0.25">
      <c r="A92" s="4" t="s">
        <v>446</v>
      </c>
      <c r="B92" s="3" t="s">
        <v>447</v>
      </c>
      <c r="C92" s="10">
        <v>6953156259850</v>
      </c>
      <c r="D92" s="10"/>
      <c r="E92" s="10"/>
      <c r="F92" s="10">
        <v>1</v>
      </c>
      <c r="G92" s="105">
        <v>1</v>
      </c>
      <c r="H92" s="212" t="s">
        <v>807</v>
      </c>
      <c r="I92" s="68"/>
      <c r="J92" s="64">
        <v>0</v>
      </c>
      <c r="K92" s="64">
        <v>18</v>
      </c>
      <c r="L92" s="64"/>
      <c r="M92" s="129">
        <f>SUM(I92:L92)</f>
        <v>18</v>
      </c>
      <c r="N92" s="79"/>
      <c r="O92" s="13">
        <v>13.479999999999993</v>
      </c>
      <c r="P92" s="13">
        <v>13.479999999999993</v>
      </c>
      <c r="Q92" s="71"/>
      <c r="R92" s="78">
        <f>IF(O92&gt;0,O92,N92)</f>
        <v>13.479999999999993</v>
      </c>
      <c r="S92" s="83"/>
      <c r="T92" s="71">
        <v>29.5</v>
      </c>
      <c r="U92" s="71">
        <v>29.5</v>
      </c>
      <c r="V92" s="84"/>
      <c r="W92" s="79"/>
      <c r="X92" s="71">
        <v>59</v>
      </c>
      <c r="Y92" s="71">
        <v>59</v>
      </c>
      <c r="Z92" s="74"/>
      <c r="AA92" s="92"/>
      <c r="AB92" s="93">
        <v>5</v>
      </c>
      <c r="AC92" s="93"/>
      <c r="AD92" s="94"/>
      <c r="AE92" s="129">
        <f>SUM(AA92:AD92)</f>
        <v>5</v>
      </c>
      <c r="AF92" s="99"/>
      <c r="AG92" s="93">
        <v>1</v>
      </c>
      <c r="AH92" s="93">
        <v>10</v>
      </c>
      <c r="AI92" s="94"/>
      <c r="AJ92" s="133">
        <f>SUM(AF92:AI92)</f>
        <v>11</v>
      </c>
      <c r="AK92" s="92"/>
      <c r="AL92" s="93">
        <v>4</v>
      </c>
      <c r="AM92" s="93">
        <v>2</v>
      </c>
      <c r="AN92" s="94"/>
      <c r="AO92" s="133">
        <f>SUM(AK92:AN92)</f>
        <v>6</v>
      </c>
      <c r="AP92" s="92"/>
      <c r="AQ92" s="93">
        <v>1</v>
      </c>
      <c r="AR92" s="93">
        <v>3</v>
      </c>
      <c r="AS92" s="94"/>
      <c r="AT92" s="129">
        <f>SUM(AP92:AS92)</f>
        <v>4</v>
      </c>
      <c r="AU92" s="64"/>
      <c r="AV92" s="6">
        <v>0</v>
      </c>
      <c r="AW92" s="6">
        <v>1</v>
      </c>
      <c r="AX92" s="102"/>
      <c r="AY92" s="133">
        <f>SUM(AU92:AX92)</f>
        <v>1</v>
      </c>
      <c r="AZ92" s="68"/>
      <c r="BA92" s="6">
        <v>0</v>
      </c>
      <c r="BB92" s="6">
        <v>2</v>
      </c>
      <c r="BC92" s="102"/>
      <c r="BD92" s="129">
        <f>SUM(AZ92:BC92)</f>
        <v>2</v>
      </c>
      <c r="BE92" s="68"/>
      <c r="BF92" s="6">
        <v>0</v>
      </c>
      <c r="BG92" s="6">
        <v>0</v>
      </c>
      <c r="BH92" s="102"/>
      <c r="BI92" s="129">
        <f>SUM(BE92:BH92)</f>
        <v>0</v>
      </c>
    </row>
    <row r="93" spans="1:61" x14ac:dyDescent="0.25">
      <c r="A93" s="4" t="s">
        <v>448</v>
      </c>
      <c r="B93" s="3" t="s">
        <v>449</v>
      </c>
      <c r="C93" s="10">
        <v>6953156259867</v>
      </c>
      <c r="D93" s="10"/>
      <c r="E93" s="10"/>
      <c r="F93" s="10">
        <v>1</v>
      </c>
      <c r="G93" s="105"/>
      <c r="H93" s="212"/>
      <c r="I93" s="68"/>
      <c r="J93" s="64">
        <v>0</v>
      </c>
      <c r="K93" s="64"/>
      <c r="L93" s="64"/>
      <c r="M93" s="129">
        <f>SUM(I93:L93)</f>
        <v>0</v>
      </c>
      <c r="N93" s="79"/>
      <c r="O93" s="13">
        <v>13.51</v>
      </c>
      <c r="P93" s="13"/>
      <c r="Q93" s="71"/>
      <c r="R93" s="78">
        <f>IF(O93&gt;0,O93,N93)</f>
        <v>13.51</v>
      </c>
      <c r="S93" s="83"/>
      <c r="T93" s="71">
        <v>29.5</v>
      </c>
      <c r="U93" s="71"/>
      <c r="V93" s="84"/>
      <c r="W93" s="79"/>
      <c r="X93" s="71">
        <v>59</v>
      </c>
      <c r="Y93" s="71"/>
      <c r="Z93" s="74"/>
      <c r="AA93" s="92"/>
      <c r="AB93" s="93">
        <v>3</v>
      </c>
      <c r="AC93" s="93"/>
      <c r="AD93" s="94"/>
      <c r="AE93" s="129">
        <f>SUM(AA93:AD93)</f>
        <v>3</v>
      </c>
      <c r="AF93" s="99"/>
      <c r="AG93" s="93">
        <v>2</v>
      </c>
      <c r="AH93" s="93"/>
      <c r="AI93" s="94"/>
      <c r="AJ93" s="133">
        <f>SUM(AF93:AI93)</f>
        <v>2</v>
      </c>
      <c r="AK93" s="92"/>
      <c r="AL93" s="93">
        <v>0</v>
      </c>
      <c r="AM93" s="93"/>
      <c r="AN93" s="94"/>
      <c r="AO93" s="133">
        <f>SUM(AK93:AN93)</f>
        <v>0</v>
      </c>
      <c r="AP93" s="92"/>
      <c r="AQ93" s="93">
        <v>0</v>
      </c>
      <c r="AR93" s="93"/>
      <c r="AS93" s="94"/>
      <c r="AT93" s="129">
        <f>SUM(AP93:AS93)</f>
        <v>0</v>
      </c>
      <c r="AU93" s="64"/>
      <c r="AV93" s="6">
        <v>0</v>
      </c>
      <c r="AW93" s="6"/>
      <c r="AX93" s="102"/>
      <c r="AY93" s="133">
        <f>SUM(AU93:AX93)</f>
        <v>0</v>
      </c>
      <c r="AZ93" s="68"/>
      <c r="BA93" s="6">
        <v>0</v>
      </c>
      <c r="BB93" s="6"/>
      <c r="BC93" s="102"/>
      <c r="BD93" s="129">
        <f>SUM(AZ93:BC93)</f>
        <v>0</v>
      </c>
      <c r="BE93" s="68"/>
      <c r="BF93" s="6">
        <v>0</v>
      </c>
      <c r="BG93" s="6"/>
      <c r="BH93" s="102"/>
      <c r="BI93" s="129">
        <f>SUM(BE93:BH93)</f>
        <v>0</v>
      </c>
    </row>
    <row r="94" spans="1:61" x14ac:dyDescent="0.25">
      <c r="A94" s="4" t="s">
        <v>458</v>
      </c>
      <c r="B94" s="3" t="s">
        <v>459</v>
      </c>
      <c r="C94" s="10">
        <v>6953156260573</v>
      </c>
      <c r="D94" s="10"/>
      <c r="E94" s="10"/>
      <c r="F94" s="10">
        <v>1</v>
      </c>
      <c r="G94" s="105"/>
      <c r="H94" s="212" t="s">
        <v>798</v>
      </c>
      <c r="I94" s="68"/>
      <c r="J94" s="64">
        <v>0</v>
      </c>
      <c r="K94" s="64"/>
      <c r="L94" s="64"/>
      <c r="M94" s="129">
        <f>SUM(I94:L94)</f>
        <v>0</v>
      </c>
      <c r="N94" s="79"/>
      <c r="O94" s="13">
        <v>12.04999999999999</v>
      </c>
      <c r="P94" s="13"/>
      <c r="Q94" s="71"/>
      <c r="R94" s="78">
        <f>IF(O94&gt;0,O94,N94)</f>
        <v>12.04999999999999</v>
      </c>
      <c r="S94" s="83"/>
      <c r="T94" s="71">
        <v>29.5</v>
      </c>
      <c r="U94" s="71"/>
      <c r="V94" s="84"/>
      <c r="W94" s="79"/>
      <c r="X94" s="71">
        <v>59</v>
      </c>
      <c r="Y94" s="71"/>
      <c r="Z94" s="74"/>
      <c r="AA94" s="92"/>
      <c r="AB94" s="93">
        <v>0</v>
      </c>
      <c r="AC94" s="93"/>
      <c r="AD94" s="94"/>
      <c r="AE94" s="129">
        <f>SUM(AA94:AD94)</f>
        <v>0</v>
      </c>
      <c r="AF94" s="99"/>
      <c r="AG94" s="93">
        <v>0</v>
      </c>
      <c r="AH94" s="93"/>
      <c r="AI94" s="94"/>
      <c r="AJ94" s="133">
        <f>SUM(AF94:AI94)</f>
        <v>0</v>
      </c>
      <c r="AK94" s="92"/>
      <c r="AL94" s="93">
        <v>0</v>
      </c>
      <c r="AM94" s="93"/>
      <c r="AN94" s="94"/>
      <c r="AO94" s="133">
        <f>SUM(AK94:AN94)</f>
        <v>0</v>
      </c>
      <c r="AP94" s="92"/>
      <c r="AQ94" s="93">
        <v>0</v>
      </c>
      <c r="AR94" s="93"/>
      <c r="AS94" s="94"/>
      <c r="AT94" s="129">
        <f>SUM(AP94:AS94)</f>
        <v>0</v>
      </c>
      <c r="AU94" s="64"/>
      <c r="AV94" s="6">
        <v>0</v>
      </c>
      <c r="AW94" s="6"/>
      <c r="AX94" s="102"/>
      <c r="AY94" s="133">
        <f>SUM(AU94:AX94)</f>
        <v>0</v>
      </c>
      <c r="AZ94" s="68"/>
      <c r="BA94" s="6">
        <v>0</v>
      </c>
      <c r="BB94" s="6"/>
      <c r="BC94" s="102"/>
      <c r="BD94" s="129">
        <f>SUM(AZ94:BC94)</f>
        <v>0</v>
      </c>
      <c r="BE94" s="68"/>
      <c r="BF94" s="6">
        <v>0</v>
      </c>
      <c r="BG94" s="6"/>
      <c r="BH94" s="102"/>
      <c r="BI94" s="129">
        <f>SUM(BE94:BH94)</f>
        <v>0</v>
      </c>
    </row>
    <row r="95" spans="1:61" x14ac:dyDescent="0.25">
      <c r="A95" s="4" t="s">
        <v>460</v>
      </c>
      <c r="B95" s="3" t="s">
        <v>461</v>
      </c>
      <c r="C95" s="10">
        <v>6953156260580</v>
      </c>
      <c r="D95" s="10"/>
      <c r="E95" s="10"/>
      <c r="F95" s="10">
        <v>1</v>
      </c>
      <c r="G95" s="105"/>
      <c r="H95" s="212" t="s">
        <v>808</v>
      </c>
      <c r="I95" s="68"/>
      <c r="J95" s="64">
        <v>0</v>
      </c>
      <c r="K95" s="64"/>
      <c r="L95" s="64"/>
      <c r="M95" s="129">
        <f>SUM(I95:L95)</f>
        <v>0</v>
      </c>
      <c r="N95" s="79"/>
      <c r="O95" s="13">
        <v>11.760000000000034</v>
      </c>
      <c r="P95" s="13"/>
      <c r="Q95" s="71"/>
      <c r="R95" s="78">
        <f>IF(O95&gt;0,O95,N95)</f>
        <v>11.760000000000034</v>
      </c>
      <c r="S95" s="83"/>
      <c r="T95" s="71">
        <v>29.5</v>
      </c>
      <c r="U95" s="71"/>
      <c r="V95" s="84"/>
      <c r="W95" s="79"/>
      <c r="X95" s="71">
        <v>59</v>
      </c>
      <c r="Y95" s="71"/>
      <c r="Z95" s="74"/>
      <c r="AA95" s="92"/>
      <c r="AB95" s="93">
        <v>0</v>
      </c>
      <c r="AC95" s="93"/>
      <c r="AD95" s="94"/>
      <c r="AE95" s="129">
        <f>SUM(AA95:AD95)</f>
        <v>0</v>
      </c>
      <c r="AF95" s="99"/>
      <c r="AG95" s="93">
        <v>0</v>
      </c>
      <c r="AH95" s="93"/>
      <c r="AI95" s="94"/>
      <c r="AJ95" s="133">
        <f>SUM(AF95:AI95)</f>
        <v>0</v>
      </c>
      <c r="AK95" s="92"/>
      <c r="AL95" s="93">
        <v>0</v>
      </c>
      <c r="AM95" s="93"/>
      <c r="AN95" s="94"/>
      <c r="AO95" s="133">
        <f>SUM(AK95:AN95)</f>
        <v>0</v>
      </c>
      <c r="AP95" s="92"/>
      <c r="AQ95" s="93">
        <v>0</v>
      </c>
      <c r="AR95" s="93"/>
      <c r="AS95" s="94"/>
      <c r="AT95" s="129">
        <f>SUM(AP95:AS95)</f>
        <v>0</v>
      </c>
      <c r="AU95" s="64"/>
      <c r="AV95" s="6">
        <v>0</v>
      </c>
      <c r="AW95" s="6"/>
      <c r="AX95" s="102"/>
      <c r="AY95" s="133">
        <f>SUM(AU95:AX95)</f>
        <v>0</v>
      </c>
      <c r="AZ95" s="68"/>
      <c r="BA95" s="6">
        <v>0</v>
      </c>
      <c r="BB95" s="6"/>
      <c r="BC95" s="102"/>
      <c r="BD95" s="129">
        <f>SUM(AZ95:BC95)</f>
        <v>0</v>
      </c>
      <c r="BE95" s="68"/>
      <c r="BF95" s="6">
        <v>0</v>
      </c>
      <c r="BG95" s="6"/>
      <c r="BH95" s="102"/>
      <c r="BI95" s="129">
        <f>SUM(BE95:BH95)</f>
        <v>0</v>
      </c>
    </row>
    <row r="96" spans="1:61" x14ac:dyDescent="0.25">
      <c r="A96" s="4" t="s">
        <v>462</v>
      </c>
      <c r="B96" s="3" t="s">
        <v>463</v>
      </c>
      <c r="C96" s="10">
        <v>6953156260597</v>
      </c>
      <c r="D96" s="10"/>
      <c r="E96" s="10"/>
      <c r="F96" s="10">
        <v>1</v>
      </c>
      <c r="G96" s="105"/>
      <c r="H96" s="212" t="s">
        <v>809</v>
      </c>
      <c r="I96" s="68"/>
      <c r="J96" s="64">
        <v>0</v>
      </c>
      <c r="K96" s="64"/>
      <c r="L96" s="64"/>
      <c r="M96" s="129">
        <f>SUM(I96:L96)</f>
        <v>0</v>
      </c>
      <c r="N96" s="79"/>
      <c r="O96" s="13">
        <v>11.65</v>
      </c>
      <c r="P96" s="13"/>
      <c r="Q96" s="71"/>
      <c r="R96" s="78">
        <f>IF(O96&gt;0,O96,N96)</f>
        <v>11.65</v>
      </c>
      <c r="S96" s="83"/>
      <c r="T96" s="71">
        <v>29.5</v>
      </c>
      <c r="U96" s="71"/>
      <c r="V96" s="84"/>
      <c r="W96" s="79"/>
      <c r="X96" s="71">
        <v>59</v>
      </c>
      <c r="Y96" s="71"/>
      <c r="Z96" s="74"/>
      <c r="AA96" s="92"/>
      <c r="AB96" s="93">
        <v>0</v>
      </c>
      <c r="AC96" s="93"/>
      <c r="AD96" s="94"/>
      <c r="AE96" s="129">
        <f>SUM(AA96:AD96)</f>
        <v>0</v>
      </c>
      <c r="AF96" s="99"/>
      <c r="AG96" s="93">
        <v>0</v>
      </c>
      <c r="AH96" s="93"/>
      <c r="AI96" s="94"/>
      <c r="AJ96" s="133">
        <f>SUM(AF96:AI96)</f>
        <v>0</v>
      </c>
      <c r="AK96" s="92"/>
      <c r="AL96" s="93">
        <v>0</v>
      </c>
      <c r="AM96" s="93"/>
      <c r="AN96" s="94"/>
      <c r="AO96" s="133">
        <f>SUM(AK96:AN96)</f>
        <v>0</v>
      </c>
      <c r="AP96" s="92"/>
      <c r="AQ96" s="93">
        <v>0</v>
      </c>
      <c r="AR96" s="93"/>
      <c r="AS96" s="94"/>
      <c r="AT96" s="129">
        <f>SUM(AP96:AS96)</f>
        <v>0</v>
      </c>
      <c r="AU96" s="64"/>
      <c r="AV96" s="6">
        <v>0</v>
      </c>
      <c r="AW96" s="6"/>
      <c r="AX96" s="102"/>
      <c r="AY96" s="133">
        <f>SUM(AU96:AX96)</f>
        <v>0</v>
      </c>
      <c r="AZ96" s="68"/>
      <c r="BA96" s="6">
        <v>0</v>
      </c>
      <c r="BB96" s="6"/>
      <c r="BC96" s="102"/>
      <c r="BD96" s="129">
        <f>SUM(AZ96:BC96)</f>
        <v>0</v>
      </c>
      <c r="BE96" s="68"/>
      <c r="BF96" s="6">
        <v>0</v>
      </c>
      <c r="BG96" s="6"/>
      <c r="BH96" s="102"/>
      <c r="BI96" s="129">
        <f>SUM(BE96:BH96)</f>
        <v>0</v>
      </c>
    </row>
    <row r="97" spans="1:61" x14ac:dyDescent="0.25">
      <c r="A97" s="4" t="s">
        <v>464</v>
      </c>
      <c r="B97" s="3" t="s">
        <v>104</v>
      </c>
      <c r="C97" s="10">
        <v>6953156260603</v>
      </c>
      <c r="D97" s="10">
        <v>1</v>
      </c>
      <c r="E97" s="10"/>
      <c r="F97" s="10">
        <v>1</v>
      </c>
      <c r="G97" s="105"/>
      <c r="H97" s="212" t="s">
        <v>810</v>
      </c>
      <c r="I97" s="68">
        <v>4</v>
      </c>
      <c r="J97" s="64">
        <v>0</v>
      </c>
      <c r="K97" s="64"/>
      <c r="L97" s="64"/>
      <c r="M97" s="129">
        <f>SUM(I97:L97)</f>
        <v>4</v>
      </c>
      <c r="N97" s="79">
        <v>11.397999999999989</v>
      </c>
      <c r="O97" s="13">
        <v>11.699999999999987</v>
      </c>
      <c r="P97" s="13"/>
      <c r="Q97" s="71"/>
      <c r="R97" s="78">
        <f>IF(O97&gt;0,O97,N97)</f>
        <v>11.699999999999987</v>
      </c>
      <c r="S97" s="83">
        <v>37.950000000000003</v>
      </c>
      <c r="T97" s="71">
        <v>24.5</v>
      </c>
      <c r="U97" s="71"/>
      <c r="V97" s="84"/>
      <c r="W97" s="79"/>
      <c r="X97" s="71">
        <v>49</v>
      </c>
      <c r="Y97" s="71"/>
      <c r="Z97" s="74"/>
      <c r="AA97" s="92"/>
      <c r="AB97" s="93">
        <v>0</v>
      </c>
      <c r="AC97" s="93"/>
      <c r="AD97" s="94"/>
      <c r="AE97" s="129">
        <f>SUM(AA97:AD97)</f>
        <v>0</v>
      </c>
      <c r="AF97" s="99"/>
      <c r="AG97" s="93">
        <v>0</v>
      </c>
      <c r="AH97" s="93"/>
      <c r="AI97" s="94"/>
      <c r="AJ97" s="133">
        <f>SUM(AF97:AI97)</f>
        <v>0</v>
      </c>
      <c r="AK97" s="92"/>
      <c r="AL97" s="93">
        <v>0</v>
      </c>
      <c r="AM97" s="93"/>
      <c r="AN97" s="94"/>
      <c r="AO97" s="133">
        <f>SUM(AK97:AN97)</f>
        <v>0</v>
      </c>
      <c r="AP97" s="92"/>
      <c r="AQ97" s="93">
        <v>0</v>
      </c>
      <c r="AR97" s="93"/>
      <c r="AS97" s="94"/>
      <c r="AT97" s="129">
        <f>SUM(AP97:AS97)</f>
        <v>0</v>
      </c>
      <c r="AU97" s="64">
        <v>1</v>
      </c>
      <c r="AV97" s="6">
        <v>0</v>
      </c>
      <c r="AW97" s="6"/>
      <c r="AX97" s="102"/>
      <c r="AY97" s="133">
        <f>SUM(AU97:AX97)</f>
        <v>1</v>
      </c>
      <c r="AZ97" s="68"/>
      <c r="BA97" s="6">
        <v>0</v>
      </c>
      <c r="BB97" s="6"/>
      <c r="BC97" s="102"/>
      <c r="BD97" s="129">
        <f>SUM(AZ97:BC97)</f>
        <v>0</v>
      </c>
      <c r="BE97" s="68">
        <v>0</v>
      </c>
      <c r="BF97" s="6">
        <v>0</v>
      </c>
      <c r="BG97" s="6"/>
      <c r="BH97" s="102"/>
      <c r="BI97" s="129">
        <f>SUM(BE97:BH97)</f>
        <v>0</v>
      </c>
    </row>
    <row r="98" spans="1:61" x14ac:dyDescent="0.25">
      <c r="A98" s="4" t="s">
        <v>681</v>
      </c>
      <c r="B98" s="3" t="s">
        <v>682</v>
      </c>
      <c r="C98" s="10">
        <v>6953156261358</v>
      </c>
      <c r="D98" s="10"/>
      <c r="E98" s="10"/>
      <c r="F98" s="10">
        <v>1</v>
      </c>
      <c r="G98" s="105">
        <v>1</v>
      </c>
      <c r="H98" s="212" t="s">
        <v>811</v>
      </c>
      <c r="I98" s="68"/>
      <c r="J98" s="64">
        <v>12</v>
      </c>
      <c r="K98" s="64">
        <v>13</v>
      </c>
      <c r="L98" s="64"/>
      <c r="M98" s="129">
        <f>SUM(I98:L98)</f>
        <v>25</v>
      </c>
      <c r="N98" s="79"/>
      <c r="O98" s="13">
        <v>14</v>
      </c>
      <c r="P98" s="13">
        <v>14</v>
      </c>
      <c r="Q98" s="71"/>
      <c r="R98" s="78">
        <f>IF(O98&gt;0,O98,N98)</f>
        <v>14</v>
      </c>
      <c r="S98" s="83"/>
      <c r="T98" s="71">
        <v>35</v>
      </c>
      <c r="U98" s="71">
        <v>39.5</v>
      </c>
      <c r="V98" s="84"/>
      <c r="W98" s="79"/>
      <c r="X98" s="71">
        <v>73</v>
      </c>
      <c r="Y98" s="71">
        <v>79</v>
      </c>
      <c r="Z98" s="74"/>
      <c r="AA98" s="92"/>
      <c r="AB98" s="93"/>
      <c r="AC98" s="93"/>
      <c r="AD98" s="94"/>
      <c r="AE98" s="129">
        <f>SUM(AA98:AD98)</f>
        <v>0</v>
      </c>
      <c r="AF98" s="99"/>
      <c r="AG98" s="93"/>
      <c r="AH98" s="93"/>
      <c r="AI98" s="94"/>
      <c r="AJ98" s="133">
        <f>SUM(AF98:AI98)</f>
        <v>0</v>
      </c>
      <c r="AK98" s="92"/>
      <c r="AL98" s="93"/>
      <c r="AM98" s="93"/>
      <c r="AN98" s="94"/>
      <c r="AO98" s="133">
        <f>SUM(AK98:AN98)</f>
        <v>0</v>
      </c>
      <c r="AP98" s="92"/>
      <c r="AQ98" s="93">
        <v>0</v>
      </c>
      <c r="AR98" s="93">
        <v>0</v>
      </c>
      <c r="AS98" s="94"/>
      <c r="AT98" s="129">
        <f>SUM(AP98:AS98)</f>
        <v>0</v>
      </c>
      <c r="AU98" s="64"/>
      <c r="AV98" s="6">
        <v>2</v>
      </c>
      <c r="AW98" s="6">
        <v>0</v>
      </c>
      <c r="AX98" s="102"/>
      <c r="AY98" s="133">
        <f>SUM(AU98:AX98)</f>
        <v>2</v>
      </c>
      <c r="AZ98" s="68"/>
      <c r="BA98" s="6">
        <v>14</v>
      </c>
      <c r="BB98" s="6">
        <v>0</v>
      </c>
      <c r="BC98" s="102"/>
      <c r="BD98" s="129">
        <f>SUM(AZ98:BC98)</f>
        <v>14</v>
      </c>
      <c r="BE98" s="68"/>
      <c r="BF98" s="6">
        <v>12</v>
      </c>
      <c r="BG98" s="6">
        <v>2</v>
      </c>
      <c r="BH98" s="102"/>
      <c r="BI98" s="129">
        <f>SUM(BE98:BH98)</f>
        <v>14</v>
      </c>
    </row>
    <row r="99" spans="1:61" x14ac:dyDescent="0.25">
      <c r="A99" s="4" t="s">
        <v>683</v>
      </c>
      <c r="B99" s="3" t="s">
        <v>684</v>
      </c>
      <c r="C99" s="10">
        <v>6953156261365</v>
      </c>
      <c r="D99" s="10"/>
      <c r="E99" s="10"/>
      <c r="F99" s="10">
        <v>1</v>
      </c>
      <c r="G99" s="105">
        <v>1</v>
      </c>
      <c r="H99" s="212" t="s">
        <v>796</v>
      </c>
      <c r="I99" s="68"/>
      <c r="J99" s="64">
        <v>0</v>
      </c>
      <c r="K99" s="64">
        <v>0</v>
      </c>
      <c r="L99" s="64"/>
      <c r="M99" s="129">
        <f>SUM(I99:L99)</f>
        <v>0</v>
      </c>
      <c r="N99" s="79"/>
      <c r="O99" s="13">
        <v>14</v>
      </c>
      <c r="P99" s="13">
        <v>14</v>
      </c>
      <c r="Q99" s="71"/>
      <c r="R99" s="78">
        <f>IF(O99&gt;0,O99,N99)</f>
        <v>14</v>
      </c>
      <c r="S99" s="83"/>
      <c r="T99" s="71">
        <v>35</v>
      </c>
      <c r="U99" s="71">
        <v>39.5</v>
      </c>
      <c r="V99" s="84"/>
      <c r="W99" s="79"/>
      <c r="X99" s="71">
        <v>73</v>
      </c>
      <c r="Y99" s="71">
        <v>79</v>
      </c>
      <c r="Z99" s="74"/>
      <c r="AA99" s="92"/>
      <c r="AB99" s="93"/>
      <c r="AC99" s="93"/>
      <c r="AD99" s="94"/>
      <c r="AE99" s="129">
        <f>SUM(AA99:AD99)</f>
        <v>0</v>
      </c>
      <c r="AF99" s="99"/>
      <c r="AG99" s="93"/>
      <c r="AH99" s="93"/>
      <c r="AI99" s="94"/>
      <c r="AJ99" s="133">
        <f>SUM(AF99:AI99)</f>
        <v>0</v>
      </c>
      <c r="AK99" s="92"/>
      <c r="AL99" s="93"/>
      <c r="AM99" s="93"/>
      <c r="AN99" s="94"/>
      <c r="AO99" s="133">
        <f>SUM(AK99:AN99)</f>
        <v>0</v>
      </c>
      <c r="AP99" s="92"/>
      <c r="AQ99" s="93">
        <v>0</v>
      </c>
      <c r="AR99" s="93">
        <v>0</v>
      </c>
      <c r="AS99" s="94"/>
      <c r="AT99" s="129">
        <f>SUM(AP99:AS99)</f>
        <v>0</v>
      </c>
      <c r="AU99" s="64"/>
      <c r="AV99" s="6">
        <v>0</v>
      </c>
      <c r="AW99" s="6">
        <v>0</v>
      </c>
      <c r="AX99" s="102"/>
      <c r="AY99" s="133">
        <f>SUM(AU99:AX99)</f>
        <v>0</v>
      </c>
      <c r="AZ99" s="68"/>
      <c r="BA99" s="6">
        <v>0</v>
      </c>
      <c r="BB99" s="6">
        <v>0</v>
      </c>
      <c r="BC99" s="102"/>
      <c r="BD99" s="129">
        <f>SUM(AZ99:BC99)</f>
        <v>0</v>
      </c>
      <c r="BE99" s="68"/>
      <c r="BF99" s="6">
        <v>0</v>
      </c>
      <c r="BG99" s="6">
        <v>0</v>
      </c>
      <c r="BH99" s="102"/>
      <c r="BI99" s="129">
        <f>SUM(BE99:BH99)</f>
        <v>0</v>
      </c>
    </row>
    <row r="100" spans="1:61" x14ac:dyDescent="0.25">
      <c r="A100" s="4" t="s">
        <v>105</v>
      </c>
      <c r="B100" s="3" t="s">
        <v>106</v>
      </c>
      <c r="C100" s="10">
        <v>6953156261372</v>
      </c>
      <c r="D100" s="10">
        <v>1</v>
      </c>
      <c r="E100" s="10"/>
      <c r="F100" s="10"/>
      <c r="G100" s="105"/>
      <c r="H100" s="212"/>
      <c r="I100" s="68">
        <v>2</v>
      </c>
      <c r="J100" s="64"/>
      <c r="K100" s="64"/>
      <c r="L100" s="64"/>
      <c r="M100" s="129">
        <f>SUM(I100:L100)</f>
        <v>2</v>
      </c>
      <c r="N100" s="79"/>
      <c r="O100" s="13"/>
      <c r="P100" s="13"/>
      <c r="Q100" s="71"/>
      <c r="R100" s="78">
        <f>IF(O100&gt;0,O100,N100)</f>
        <v>0</v>
      </c>
      <c r="S100" s="83">
        <v>37.950000000000003</v>
      </c>
      <c r="T100" s="71"/>
      <c r="U100" s="71"/>
      <c r="V100" s="84"/>
      <c r="W100" s="79"/>
      <c r="X100" s="71"/>
      <c r="Y100" s="71"/>
      <c r="Z100" s="74"/>
      <c r="AA100" s="92"/>
      <c r="AB100" s="93"/>
      <c r="AC100" s="93"/>
      <c r="AD100" s="94"/>
      <c r="AE100" s="129">
        <f>SUM(AA100:AD100)</f>
        <v>0</v>
      </c>
      <c r="AF100" s="99"/>
      <c r="AG100" s="93"/>
      <c r="AH100" s="93"/>
      <c r="AI100" s="94"/>
      <c r="AJ100" s="133">
        <f>SUM(AF100:AI100)</f>
        <v>0</v>
      </c>
      <c r="AK100" s="92"/>
      <c r="AL100" s="93"/>
      <c r="AM100" s="93"/>
      <c r="AN100" s="94"/>
      <c r="AO100" s="133">
        <f>SUM(AK100:AN100)</f>
        <v>0</v>
      </c>
      <c r="AP100" s="92"/>
      <c r="AQ100" s="93"/>
      <c r="AR100" s="93"/>
      <c r="AS100" s="94"/>
      <c r="AT100" s="129">
        <f>SUM(AP100:AS100)</f>
        <v>0</v>
      </c>
      <c r="AU100" s="64"/>
      <c r="AV100" s="6"/>
      <c r="AW100" s="6"/>
      <c r="AX100" s="102"/>
      <c r="AY100" s="133">
        <f>SUM(AU100:AX100)</f>
        <v>0</v>
      </c>
      <c r="AZ100" s="68"/>
      <c r="BA100" s="6"/>
      <c r="BB100" s="6"/>
      <c r="BC100" s="102"/>
      <c r="BD100" s="129">
        <f>SUM(AZ100:BC100)</f>
        <v>0</v>
      </c>
      <c r="BE100" s="68">
        <v>0</v>
      </c>
      <c r="BF100" s="6"/>
      <c r="BG100" s="6"/>
      <c r="BH100" s="102"/>
      <c r="BI100" s="129">
        <f>SUM(BE100:BH100)</f>
        <v>0</v>
      </c>
    </row>
    <row r="101" spans="1:61" x14ac:dyDescent="0.25">
      <c r="A101" s="4"/>
      <c r="B101" s="3" t="s">
        <v>259</v>
      </c>
      <c r="C101" s="10">
        <v>6953156261389</v>
      </c>
      <c r="D101" s="10"/>
      <c r="E101" s="10">
        <v>1</v>
      </c>
      <c r="F101" s="10"/>
      <c r="G101" s="105"/>
      <c r="H101" s="212" t="s">
        <v>792</v>
      </c>
      <c r="I101" s="68"/>
      <c r="J101" s="64"/>
      <c r="K101" s="64"/>
      <c r="L101" s="64">
        <v>5</v>
      </c>
      <c r="M101" s="129">
        <f>SUM(I101:L101)</f>
        <v>5</v>
      </c>
      <c r="N101" s="79"/>
      <c r="O101" s="13"/>
      <c r="P101" s="13"/>
      <c r="Q101" s="71"/>
      <c r="R101" s="78">
        <f>IF(O101&gt;0,O101,N101)</f>
        <v>0</v>
      </c>
      <c r="S101" s="83"/>
      <c r="T101" s="71"/>
      <c r="U101" s="71"/>
      <c r="V101" s="84">
        <v>26.680499999999999</v>
      </c>
      <c r="W101" s="79"/>
      <c r="X101" s="71"/>
      <c r="Y101" s="71"/>
      <c r="Z101" s="74">
        <v>49</v>
      </c>
      <c r="AA101" s="92"/>
      <c r="AB101" s="93"/>
      <c r="AC101" s="93"/>
      <c r="AD101" s="94"/>
      <c r="AE101" s="129">
        <f>SUM(AA101:AD101)</f>
        <v>0</v>
      </c>
      <c r="AF101" s="99"/>
      <c r="AG101" s="93"/>
      <c r="AH101" s="93"/>
      <c r="AI101" s="94"/>
      <c r="AJ101" s="133">
        <f>SUM(AF101:AI101)</f>
        <v>0</v>
      </c>
      <c r="AK101" s="92"/>
      <c r="AL101" s="93"/>
      <c r="AM101" s="93"/>
      <c r="AN101" s="94">
        <v>0</v>
      </c>
      <c r="AO101" s="133">
        <f>SUM(AK101:AN101)</f>
        <v>0</v>
      </c>
      <c r="AP101" s="92"/>
      <c r="AQ101" s="93"/>
      <c r="AR101" s="93"/>
      <c r="AS101" s="94">
        <v>0</v>
      </c>
      <c r="AT101" s="129">
        <f>SUM(AP101:AS101)</f>
        <v>0</v>
      </c>
      <c r="AU101" s="64"/>
      <c r="AV101" s="6"/>
      <c r="AW101" s="6"/>
      <c r="AX101" s="102">
        <v>0</v>
      </c>
      <c r="AY101" s="133">
        <f>SUM(AU101:AX101)</f>
        <v>0</v>
      </c>
      <c r="AZ101" s="68"/>
      <c r="BA101" s="6"/>
      <c r="BB101" s="6"/>
      <c r="BC101" s="102">
        <v>0</v>
      </c>
      <c r="BD101" s="129">
        <f>SUM(AZ101:BC101)</f>
        <v>0</v>
      </c>
      <c r="BE101" s="68"/>
      <c r="BF101" s="6"/>
      <c r="BG101" s="6"/>
      <c r="BH101" s="102">
        <v>0</v>
      </c>
      <c r="BI101" s="129">
        <f>SUM(BE101:BH101)</f>
        <v>0</v>
      </c>
    </row>
    <row r="102" spans="1:61" x14ac:dyDescent="0.25">
      <c r="A102" s="4" t="s">
        <v>537</v>
      </c>
      <c r="B102" s="3" t="s">
        <v>538</v>
      </c>
      <c r="C102" s="10">
        <v>6953156261631</v>
      </c>
      <c r="D102" s="10"/>
      <c r="E102" s="10"/>
      <c r="F102" s="10">
        <v>1</v>
      </c>
      <c r="G102" s="105"/>
      <c r="H102" s="212" t="s">
        <v>796</v>
      </c>
      <c r="I102" s="68"/>
      <c r="J102" s="64">
        <v>1</v>
      </c>
      <c r="K102" s="64"/>
      <c r="L102" s="64"/>
      <c r="M102" s="129">
        <f>SUM(I102:L102)</f>
        <v>1</v>
      </c>
      <c r="N102" s="79"/>
      <c r="O102" s="13">
        <v>65</v>
      </c>
      <c r="P102" s="13"/>
      <c r="Q102" s="71"/>
      <c r="R102" s="78">
        <f>IF(O102&gt;0,O102,N102)</f>
        <v>65</v>
      </c>
      <c r="S102" s="83"/>
      <c r="T102" s="71">
        <v>129.5</v>
      </c>
      <c r="U102" s="71"/>
      <c r="V102" s="84"/>
      <c r="W102" s="79"/>
      <c r="X102" s="71">
        <v>269</v>
      </c>
      <c r="Y102" s="71"/>
      <c r="Z102" s="74"/>
      <c r="AA102" s="92"/>
      <c r="AB102" s="93">
        <v>1</v>
      </c>
      <c r="AC102" s="93"/>
      <c r="AD102" s="94"/>
      <c r="AE102" s="129">
        <f>SUM(AA102:AD102)</f>
        <v>1</v>
      </c>
      <c r="AF102" s="99"/>
      <c r="AG102" s="93">
        <v>0</v>
      </c>
      <c r="AH102" s="93"/>
      <c r="AI102" s="94"/>
      <c r="AJ102" s="133">
        <f>SUM(AF102:AI102)</f>
        <v>0</v>
      </c>
      <c r="AK102" s="92"/>
      <c r="AL102" s="93">
        <v>0</v>
      </c>
      <c r="AM102" s="93"/>
      <c r="AN102" s="94"/>
      <c r="AO102" s="133">
        <f>SUM(AK102:AN102)</f>
        <v>0</v>
      </c>
      <c r="AP102" s="92"/>
      <c r="AQ102" s="93">
        <v>0</v>
      </c>
      <c r="AR102" s="93"/>
      <c r="AS102" s="94"/>
      <c r="AT102" s="129">
        <f>SUM(AP102:AS102)</f>
        <v>0</v>
      </c>
      <c r="AU102" s="64"/>
      <c r="AV102" s="6">
        <v>0</v>
      </c>
      <c r="AW102" s="6"/>
      <c r="AX102" s="102"/>
      <c r="AY102" s="133">
        <f>SUM(AU102:AX102)</f>
        <v>0</v>
      </c>
      <c r="AZ102" s="68"/>
      <c r="BA102" s="6">
        <v>0</v>
      </c>
      <c r="BB102" s="6"/>
      <c r="BC102" s="102"/>
      <c r="BD102" s="129">
        <f>SUM(AZ102:BC102)</f>
        <v>0</v>
      </c>
      <c r="BE102" s="68"/>
      <c r="BF102" s="6">
        <v>0</v>
      </c>
      <c r="BG102" s="6"/>
      <c r="BH102" s="102"/>
      <c r="BI102" s="129">
        <f>SUM(BE102:BH102)</f>
        <v>0</v>
      </c>
    </row>
    <row r="103" spans="1:61" x14ac:dyDescent="0.25">
      <c r="A103" s="4"/>
      <c r="B103" s="3" t="s">
        <v>251</v>
      </c>
      <c r="C103" s="10">
        <v>6953156262522</v>
      </c>
      <c r="D103" s="10"/>
      <c r="E103" s="10">
        <v>1</v>
      </c>
      <c r="F103" s="10"/>
      <c r="G103" s="105"/>
      <c r="H103" s="212" t="s">
        <v>812</v>
      </c>
      <c r="I103" s="68"/>
      <c r="J103" s="64"/>
      <c r="K103" s="64"/>
      <c r="L103" s="64">
        <v>2</v>
      </c>
      <c r="M103" s="129">
        <f>SUM(I103:L103)</f>
        <v>2</v>
      </c>
      <c r="N103" s="79"/>
      <c r="O103" s="13"/>
      <c r="P103" s="13"/>
      <c r="Q103" s="71"/>
      <c r="R103" s="78">
        <f>IF(O103&gt;0,O103,N103)</f>
        <v>0</v>
      </c>
      <c r="S103" s="83"/>
      <c r="T103" s="71"/>
      <c r="U103" s="71"/>
      <c r="V103" s="84">
        <v>64.795500000000004</v>
      </c>
      <c r="W103" s="79"/>
      <c r="X103" s="71"/>
      <c r="Y103" s="71"/>
      <c r="Z103" s="74">
        <v>119</v>
      </c>
      <c r="AA103" s="92"/>
      <c r="AB103" s="93"/>
      <c r="AC103" s="93"/>
      <c r="AD103" s="94"/>
      <c r="AE103" s="129">
        <f>SUM(AA103:AD103)</f>
        <v>0</v>
      </c>
      <c r="AF103" s="99"/>
      <c r="AG103" s="93"/>
      <c r="AH103" s="93"/>
      <c r="AI103" s="94"/>
      <c r="AJ103" s="133">
        <f>SUM(AF103:AI103)</f>
        <v>0</v>
      </c>
      <c r="AK103" s="92"/>
      <c r="AL103" s="93"/>
      <c r="AM103" s="93"/>
      <c r="AN103" s="94">
        <v>1</v>
      </c>
      <c r="AO103" s="133">
        <f>SUM(AK103:AN103)</f>
        <v>1</v>
      </c>
      <c r="AP103" s="92"/>
      <c r="AQ103" s="93"/>
      <c r="AR103" s="93"/>
      <c r="AS103" s="94">
        <v>0</v>
      </c>
      <c r="AT103" s="129">
        <f>SUM(AP103:AS103)</f>
        <v>0</v>
      </c>
      <c r="AU103" s="64"/>
      <c r="AV103" s="6"/>
      <c r="AW103" s="6"/>
      <c r="AX103" s="102">
        <v>0</v>
      </c>
      <c r="AY103" s="133">
        <f>SUM(AU103:AX103)</f>
        <v>0</v>
      </c>
      <c r="AZ103" s="68"/>
      <c r="BA103" s="6"/>
      <c r="BB103" s="6"/>
      <c r="BC103" s="102">
        <v>0</v>
      </c>
      <c r="BD103" s="129">
        <f>SUM(AZ103:BC103)</f>
        <v>0</v>
      </c>
      <c r="BE103" s="68"/>
      <c r="BF103" s="6"/>
      <c r="BG103" s="6"/>
      <c r="BH103" s="102">
        <v>0</v>
      </c>
      <c r="BI103" s="129">
        <f>SUM(BE103:BH103)</f>
        <v>0</v>
      </c>
    </row>
    <row r="104" spans="1:61" x14ac:dyDescent="0.25">
      <c r="A104" s="4"/>
      <c r="B104" s="3" t="s">
        <v>246</v>
      </c>
      <c r="C104" s="10">
        <v>6953156262751</v>
      </c>
      <c r="D104" s="10"/>
      <c r="E104" s="10">
        <v>1</v>
      </c>
      <c r="F104" s="10"/>
      <c r="G104" s="105"/>
      <c r="H104" s="212" t="s">
        <v>796</v>
      </c>
      <c r="I104" s="68"/>
      <c r="J104" s="64"/>
      <c r="K104" s="64"/>
      <c r="L104" s="64">
        <v>3</v>
      </c>
      <c r="M104" s="129">
        <f>SUM(I104:L104)</f>
        <v>3</v>
      </c>
      <c r="N104" s="79"/>
      <c r="O104" s="13"/>
      <c r="P104" s="13"/>
      <c r="Q104" s="71"/>
      <c r="R104" s="78">
        <f>IF(O104&gt;0,O104,N104)</f>
        <v>0</v>
      </c>
      <c r="S104" s="83"/>
      <c r="T104" s="71"/>
      <c r="U104" s="71"/>
      <c r="V104" s="84">
        <v>53.905500000000004</v>
      </c>
      <c r="W104" s="79"/>
      <c r="X104" s="71"/>
      <c r="Y104" s="71"/>
      <c r="Z104" s="74">
        <v>99</v>
      </c>
      <c r="AA104" s="92"/>
      <c r="AB104" s="93"/>
      <c r="AC104" s="93"/>
      <c r="AD104" s="94"/>
      <c r="AE104" s="129">
        <f>SUM(AA104:AD104)</f>
        <v>0</v>
      </c>
      <c r="AF104" s="99"/>
      <c r="AG104" s="93"/>
      <c r="AH104" s="93"/>
      <c r="AI104" s="94"/>
      <c r="AJ104" s="133">
        <f>SUM(AF104:AI104)</f>
        <v>0</v>
      </c>
      <c r="AK104" s="92"/>
      <c r="AL104" s="93"/>
      <c r="AM104" s="93"/>
      <c r="AN104" s="94">
        <v>0</v>
      </c>
      <c r="AO104" s="133">
        <f>SUM(AK104:AN104)</f>
        <v>0</v>
      </c>
      <c r="AP104" s="92"/>
      <c r="AQ104" s="93"/>
      <c r="AR104" s="93"/>
      <c r="AS104" s="94">
        <v>0</v>
      </c>
      <c r="AT104" s="129">
        <f>SUM(AP104:AS104)</f>
        <v>0</v>
      </c>
      <c r="AU104" s="64"/>
      <c r="AV104" s="6"/>
      <c r="AW104" s="6"/>
      <c r="AX104" s="102">
        <v>0</v>
      </c>
      <c r="AY104" s="133">
        <f>SUM(AU104:AX104)</f>
        <v>0</v>
      </c>
      <c r="AZ104" s="68"/>
      <c r="BA104" s="6"/>
      <c r="BB104" s="6"/>
      <c r="BC104" s="102">
        <v>0</v>
      </c>
      <c r="BD104" s="129">
        <f>SUM(AZ104:BC104)</f>
        <v>0</v>
      </c>
      <c r="BE104" s="68"/>
      <c r="BF104" s="6"/>
      <c r="BG104" s="6"/>
      <c r="BH104" s="102">
        <v>0</v>
      </c>
      <c r="BI104" s="129">
        <f>SUM(BE104:BH104)</f>
        <v>0</v>
      </c>
    </row>
    <row r="105" spans="1:61" x14ac:dyDescent="0.25">
      <c r="A105" s="4"/>
      <c r="B105" s="3" t="s">
        <v>218</v>
      </c>
      <c r="C105" s="10">
        <v>6953156263178</v>
      </c>
      <c r="D105" s="10"/>
      <c r="E105" s="10">
        <v>1</v>
      </c>
      <c r="F105" s="10"/>
      <c r="G105" s="105"/>
      <c r="H105" s="212" t="s">
        <v>813</v>
      </c>
      <c r="I105" s="68"/>
      <c r="J105" s="64"/>
      <c r="K105" s="64"/>
      <c r="L105" s="64">
        <v>3</v>
      </c>
      <c r="M105" s="129">
        <f>SUM(I105:L105)</f>
        <v>3</v>
      </c>
      <c r="N105" s="79"/>
      <c r="O105" s="13"/>
      <c r="P105" s="13"/>
      <c r="Q105" s="71"/>
      <c r="R105" s="78">
        <f>IF(O105&gt;0,O105,N105)</f>
        <v>0</v>
      </c>
      <c r="S105" s="83"/>
      <c r="T105" s="71"/>
      <c r="U105" s="71"/>
      <c r="V105" s="84">
        <v>119.24550000000001</v>
      </c>
      <c r="W105" s="79"/>
      <c r="X105" s="71"/>
      <c r="Y105" s="71"/>
      <c r="Z105" s="74">
        <v>219</v>
      </c>
      <c r="AA105" s="92"/>
      <c r="AB105" s="93"/>
      <c r="AC105" s="93"/>
      <c r="AD105" s="94"/>
      <c r="AE105" s="129">
        <f>SUM(AA105:AD105)</f>
        <v>0</v>
      </c>
      <c r="AF105" s="99"/>
      <c r="AG105" s="93"/>
      <c r="AH105" s="93"/>
      <c r="AI105" s="94"/>
      <c r="AJ105" s="133">
        <f>SUM(AF105:AI105)</f>
        <v>0</v>
      </c>
      <c r="AK105" s="92"/>
      <c r="AL105" s="93"/>
      <c r="AM105" s="93"/>
      <c r="AN105" s="94">
        <v>0</v>
      </c>
      <c r="AO105" s="133">
        <f>SUM(AK105:AN105)</f>
        <v>0</v>
      </c>
      <c r="AP105" s="92"/>
      <c r="AQ105" s="93"/>
      <c r="AR105" s="93"/>
      <c r="AS105" s="94">
        <v>0</v>
      </c>
      <c r="AT105" s="129">
        <f>SUM(AP105:AS105)</f>
        <v>0</v>
      </c>
      <c r="AU105" s="64"/>
      <c r="AV105" s="6"/>
      <c r="AW105" s="6"/>
      <c r="AX105" s="102">
        <v>0</v>
      </c>
      <c r="AY105" s="133">
        <f>SUM(AU105:AX105)</f>
        <v>0</v>
      </c>
      <c r="AZ105" s="68"/>
      <c r="BA105" s="6"/>
      <c r="BB105" s="6"/>
      <c r="BC105" s="102">
        <v>0</v>
      </c>
      <c r="BD105" s="129">
        <f>SUM(AZ105:BC105)</f>
        <v>0</v>
      </c>
      <c r="BE105" s="68"/>
      <c r="BF105" s="6"/>
      <c r="BG105" s="6"/>
      <c r="BH105" s="102">
        <v>0</v>
      </c>
      <c r="BI105" s="129">
        <f>SUM(BE105:BH105)</f>
        <v>0</v>
      </c>
    </row>
    <row r="106" spans="1:61" x14ac:dyDescent="0.25">
      <c r="A106" s="4"/>
      <c r="B106" s="3" t="s">
        <v>219</v>
      </c>
      <c r="C106" s="10">
        <v>6953156263192</v>
      </c>
      <c r="D106" s="10"/>
      <c r="E106" s="10">
        <v>1</v>
      </c>
      <c r="F106" s="10"/>
      <c r="G106" s="105"/>
      <c r="H106" s="212" t="s">
        <v>814</v>
      </c>
      <c r="I106" s="68"/>
      <c r="J106" s="64"/>
      <c r="K106" s="64"/>
      <c r="L106" s="64">
        <v>0</v>
      </c>
      <c r="M106" s="129">
        <f>SUM(I106:L106)</f>
        <v>0</v>
      </c>
      <c r="N106" s="79"/>
      <c r="O106" s="13"/>
      <c r="P106" s="13"/>
      <c r="Q106" s="71"/>
      <c r="R106" s="78">
        <f>IF(O106&gt;0,O106,N106)</f>
        <v>0</v>
      </c>
      <c r="S106" s="83"/>
      <c r="T106" s="71"/>
      <c r="U106" s="71"/>
      <c r="V106" s="84">
        <v>119.24550000000001</v>
      </c>
      <c r="W106" s="79"/>
      <c r="X106" s="71"/>
      <c r="Y106" s="71"/>
      <c r="Z106" s="74">
        <v>219</v>
      </c>
      <c r="AA106" s="92"/>
      <c r="AB106" s="93"/>
      <c r="AC106" s="93"/>
      <c r="AD106" s="94"/>
      <c r="AE106" s="129">
        <f>SUM(AA106:AD106)</f>
        <v>0</v>
      </c>
      <c r="AF106" s="99"/>
      <c r="AG106" s="93"/>
      <c r="AH106" s="93"/>
      <c r="AI106" s="94"/>
      <c r="AJ106" s="133">
        <f>SUM(AF106:AI106)</f>
        <v>0</v>
      </c>
      <c r="AK106" s="92"/>
      <c r="AL106" s="93"/>
      <c r="AM106" s="93"/>
      <c r="AN106" s="94">
        <v>0</v>
      </c>
      <c r="AO106" s="133">
        <f>SUM(AK106:AN106)</f>
        <v>0</v>
      </c>
      <c r="AP106" s="92"/>
      <c r="AQ106" s="93"/>
      <c r="AR106" s="93"/>
      <c r="AS106" s="94">
        <v>0</v>
      </c>
      <c r="AT106" s="129">
        <f>SUM(AP106:AS106)</f>
        <v>0</v>
      </c>
      <c r="AU106" s="64"/>
      <c r="AV106" s="6"/>
      <c r="AW106" s="6"/>
      <c r="AX106" s="102">
        <v>1</v>
      </c>
      <c r="AY106" s="133">
        <f>SUM(AU106:AX106)</f>
        <v>1</v>
      </c>
      <c r="AZ106" s="68"/>
      <c r="BA106" s="6"/>
      <c r="BB106" s="6"/>
      <c r="BC106" s="102">
        <v>0</v>
      </c>
      <c r="BD106" s="129">
        <f>SUM(AZ106:BC106)</f>
        <v>0</v>
      </c>
      <c r="BE106" s="68"/>
      <c r="BF106" s="6"/>
      <c r="BG106" s="6"/>
      <c r="BH106" s="102">
        <v>0</v>
      </c>
      <c r="BI106" s="129">
        <f>SUM(BE106:BH106)</f>
        <v>0</v>
      </c>
    </row>
    <row r="107" spans="1:61" x14ac:dyDescent="0.25">
      <c r="A107" s="4"/>
      <c r="B107" s="3" t="s">
        <v>254</v>
      </c>
      <c r="C107" s="10">
        <v>6953156263383</v>
      </c>
      <c r="D107" s="10"/>
      <c r="E107" s="10">
        <v>1</v>
      </c>
      <c r="F107" s="10"/>
      <c r="G107" s="105"/>
      <c r="H107" s="212"/>
      <c r="I107" s="68"/>
      <c r="J107" s="64"/>
      <c r="K107" s="64"/>
      <c r="L107" s="64">
        <v>4</v>
      </c>
      <c r="M107" s="129">
        <f>SUM(I107:L107)</f>
        <v>4</v>
      </c>
      <c r="N107" s="79"/>
      <c r="O107" s="13"/>
      <c r="P107" s="13"/>
      <c r="Q107" s="71"/>
      <c r="R107" s="78">
        <f>IF(O107&gt;0,O107,N107)</f>
        <v>0</v>
      </c>
      <c r="S107" s="83"/>
      <c r="T107" s="71"/>
      <c r="U107" s="71"/>
      <c r="V107" s="84">
        <v>32.125500000000002</v>
      </c>
      <c r="W107" s="79"/>
      <c r="X107" s="71"/>
      <c r="Y107" s="71"/>
      <c r="Z107" s="74">
        <v>59</v>
      </c>
      <c r="AA107" s="92"/>
      <c r="AB107" s="93"/>
      <c r="AC107" s="93"/>
      <c r="AD107" s="94"/>
      <c r="AE107" s="129">
        <f>SUM(AA107:AD107)</f>
        <v>0</v>
      </c>
      <c r="AF107" s="99"/>
      <c r="AG107" s="93"/>
      <c r="AH107" s="93"/>
      <c r="AI107" s="94"/>
      <c r="AJ107" s="133">
        <f>SUM(AF107:AI107)</f>
        <v>0</v>
      </c>
      <c r="AK107" s="92"/>
      <c r="AL107" s="93"/>
      <c r="AM107" s="93"/>
      <c r="AN107" s="94">
        <v>5</v>
      </c>
      <c r="AO107" s="133">
        <f>SUM(AK107:AN107)</f>
        <v>5</v>
      </c>
      <c r="AP107" s="92"/>
      <c r="AQ107" s="93"/>
      <c r="AR107" s="93"/>
      <c r="AS107" s="94">
        <v>0</v>
      </c>
      <c r="AT107" s="129">
        <f>SUM(AP107:AS107)</f>
        <v>0</v>
      </c>
      <c r="AU107" s="64"/>
      <c r="AV107" s="6"/>
      <c r="AW107" s="6"/>
      <c r="AX107" s="102">
        <v>0</v>
      </c>
      <c r="AY107" s="133">
        <f>SUM(AU107:AX107)</f>
        <v>0</v>
      </c>
      <c r="AZ107" s="68"/>
      <c r="BA107" s="6"/>
      <c r="BB107" s="6"/>
      <c r="BC107" s="102">
        <v>0</v>
      </c>
      <c r="BD107" s="129">
        <f>SUM(AZ107:BC107)</f>
        <v>0</v>
      </c>
      <c r="BE107" s="68"/>
      <c r="BF107" s="6"/>
      <c r="BG107" s="6"/>
      <c r="BH107" s="102">
        <v>1</v>
      </c>
      <c r="BI107" s="129">
        <f>SUM(BE107:BH107)</f>
        <v>1</v>
      </c>
    </row>
    <row r="108" spans="1:61" x14ac:dyDescent="0.25">
      <c r="A108" s="4"/>
      <c r="B108" s="3" t="s">
        <v>255</v>
      </c>
      <c r="C108" s="10">
        <v>6953156263390</v>
      </c>
      <c r="D108" s="10"/>
      <c r="E108" s="10">
        <v>1</v>
      </c>
      <c r="F108" s="10"/>
      <c r="G108" s="105"/>
      <c r="H108" s="212" t="s">
        <v>807</v>
      </c>
      <c r="I108" s="68"/>
      <c r="J108" s="64"/>
      <c r="K108" s="64"/>
      <c r="L108" s="64">
        <v>6</v>
      </c>
      <c r="M108" s="129">
        <f>SUM(I108:L108)</f>
        <v>6</v>
      </c>
      <c r="N108" s="79"/>
      <c r="O108" s="13"/>
      <c r="P108" s="13"/>
      <c r="Q108" s="71"/>
      <c r="R108" s="78">
        <f>IF(O108&gt;0,O108,N108)</f>
        <v>0</v>
      </c>
      <c r="S108" s="83"/>
      <c r="T108" s="71"/>
      <c r="U108" s="71"/>
      <c r="V108" s="84">
        <v>32.125500000000002</v>
      </c>
      <c r="W108" s="79"/>
      <c r="X108" s="71"/>
      <c r="Y108" s="71"/>
      <c r="Z108" s="74">
        <v>59</v>
      </c>
      <c r="AA108" s="92"/>
      <c r="AB108" s="93"/>
      <c r="AC108" s="93"/>
      <c r="AD108" s="94"/>
      <c r="AE108" s="129">
        <f>SUM(AA108:AD108)</f>
        <v>0</v>
      </c>
      <c r="AF108" s="99"/>
      <c r="AG108" s="93"/>
      <c r="AH108" s="93"/>
      <c r="AI108" s="94"/>
      <c r="AJ108" s="133">
        <f>SUM(AF108:AI108)</f>
        <v>0</v>
      </c>
      <c r="AK108" s="92"/>
      <c r="AL108" s="93"/>
      <c r="AM108" s="93"/>
      <c r="AN108" s="94">
        <v>1</v>
      </c>
      <c r="AO108" s="133">
        <f>SUM(AK108:AN108)</f>
        <v>1</v>
      </c>
      <c r="AP108" s="92"/>
      <c r="AQ108" s="93"/>
      <c r="AR108" s="93"/>
      <c r="AS108" s="94">
        <v>0</v>
      </c>
      <c r="AT108" s="129">
        <f>SUM(AP108:AS108)</f>
        <v>0</v>
      </c>
      <c r="AU108" s="64"/>
      <c r="AV108" s="6"/>
      <c r="AW108" s="6"/>
      <c r="AX108" s="102">
        <v>3</v>
      </c>
      <c r="AY108" s="133">
        <f>SUM(AU108:AX108)</f>
        <v>3</v>
      </c>
      <c r="AZ108" s="68"/>
      <c r="BA108" s="6"/>
      <c r="BB108" s="6"/>
      <c r="BC108" s="102">
        <v>0</v>
      </c>
      <c r="BD108" s="129">
        <f>SUM(AZ108:BC108)</f>
        <v>0</v>
      </c>
      <c r="BE108" s="68"/>
      <c r="BF108" s="6"/>
      <c r="BG108" s="6"/>
      <c r="BH108" s="102">
        <v>0</v>
      </c>
      <c r="BI108" s="129">
        <f>SUM(BE108:BH108)</f>
        <v>0</v>
      </c>
    </row>
    <row r="109" spans="1:61" x14ac:dyDescent="0.25">
      <c r="A109" s="4"/>
      <c r="B109" s="3" t="s">
        <v>237</v>
      </c>
      <c r="C109" s="10">
        <v>6953156264489</v>
      </c>
      <c r="D109" s="10"/>
      <c r="E109" s="10">
        <v>1</v>
      </c>
      <c r="F109" s="10"/>
      <c r="G109" s="105"/>
      <c r="H109" s="212" t="s">
        <v>807</v>
      </c>
      <c r="I109" s="68"/>
      <c r="J109" s="64"/>
      <c r="K109" s="64"/>
      <c r="L109" s="64">
        <v>3</v>
      </c>
      <c r="M109" s="129">
        <f>SUM(I109:L109)</f>
        <v>3</v>
      </c>
      <c r="N109" s="79"/>
      <c r="O109" s="13"/>
      <c r="P109" s="13"/>
      <c r="Q109" s="71"/>
      <c r="R109" s="78">
        <f>IF(O109&gt;0,O109,N109)</f>
        <v>0</v>
      </c>
      <c r="S109" s="83"/>
      <c r="T109" s="71"/>
      <c r="U109" s="71"/>
      <c r="V109" s="84">
        <v>124.6905</v>
      </c>
      <c r="W109" s="79"/>
      <c r="X109" s="71"/>
      <c r="Y109" s="71"/>
      <c r="Z109" s="74">
        <v>219</v>
      </c>
      <c r="AA109" s="92"/>
      <c r="AB109" s="93"/>
      <c r="AC109" s="93"/>
      <c r="AD109" s="94"/>
      <c r="AE109" s="129">
        <f>SUM(AA109:AD109)</f>
        <v>0</v>
      </c>
      <c r="AF109" s="99"/>
      <c r="AG109" s="93"/>
      <c r="AH109" s="93"/>
      <c r="AI109" s="94"/>
      <c r="AJ109" s="133">
        <f>SUM(AF109:AI109)</f>
        <v>0</v>
      </c>
      <c r="AK109" s="92"/>
      <c r="AL109" s="93"/>
      <c r="AM109" s="93"/>
      <c r="AN109" s="94">
        <v>0</v>
      </c>
      <c r="AO109" s="133">
        <f>SUM(AK109:AN109)</f>
        <v>0</v>
      </c>
      <c r="AP109" s="92"/>
      <c r="AQ109" s="93"/>
      <c r="AR109" s="93"/>
      <c r="AS109" s="94">
        <v>0</v>
      </c>
      <c r="AT109" s="129">
        <f>SUM(AP109:AS109)</f>
        <v>0</v>
      </c>
      <c r="AU109" s="64"/>
      <c r="AV109" s="6"/>
      <c r="AW109" s="6"/>
      <c r="AX109" s="102">
        <v>0</v>
      </c>
      <c r="AY109" s="133">
        <f>SUM(AU109:AX109)</f>
        <v>0</v>
      </c>
      <c r="AZ109" s="68"/>
      <c r="BA109" s="6"/>
      <c r="BB109" s="6"/>
      <c r="BC109" s="102">
        <v>0</v>
      </c>
      <c r="BD109" s="129">
        <f>SUM(AZ109:BC109)</f>
        <v>0</v>
      </c>
      <c r="BE109" s="68"/>
      <c r="BF109" s="6"/>
      <c r="BG109" s="6"/>
      <c r="BH109" s="102">
        <v>0</v>
      </c>
      <c r="BI109" s="129">
        <f>SUM(BE109:BH109)</f>
        <v>0</v>
      </c>
    </row>
    <row r="110" spans="1:61" x14ac:dyDescent="0.25">
      <c r="A110" s="4"/>
      <c r="B110" s="3" t="s">
        <v>238</v>
      </c>
      <c r="C110" s="10">
        <v>6953156264496</v>
      </c>
      <c r="D110" s="10"/>
      <c r="E110" s="10">
        <v>1</v>
      </c>
      <c r="F110" s="10"/>
      <c r="G110" s="105"/>
      <c r="H110" s="212" t="s">
        <v>815</v>
      </c>
      <c r="I110" s="68"/>
      <c r="J110" s="64"/>
      <c r="K110" s="64"/>
      <c r="L110" s="64">
        <v>3</v>
      </c>
      <c r="M110" s="129">
        <f>SUM(I110:L110)</f>
        <v>3</v>
      </c>
      <c r="N110" s="79"/>
      <c r="O110" s="13"/>
      <c r="P110" s="13"/>
      <c r="Q110" s="71"/>
      <c r="R110" s="78">
        <f>IF(O110&gt;0,O110,N110)</f>
        <v>0</v>
      </c>
      <c r="S110" s="83"/>
      <c r="T110" s="71"/>
      <c r="U110" s="71"/>
      <c r="V110" s="84">
        <v>119.24550000000001</v>
      </c>
      <c r="W110" s="79"/>
      <c r="X110" s="71"/>
      <c r="Y110" s="71"/>
      <c r="Z110" s="74">
        <v>219</v>
      </c>
      <c r="AA110" s="92"/>
      <c r="AB110" s="93"/>
      <c r="AC110" s="93"/>
      <c r="AD110" s="94"/>
      <c r="AE110" s="129">
        <f>SUM(AA110:AD110)</f>
        <v>0</v>
      </c>
      <c r="AF110" s="99"/>
      <c r="AG110" s="93"/>
      <c r="AH110" s="93"/>
      <c r="AI110" s="94"/>
      <c r="AJ110" s="133">
        <f>SUM(AF110:AI110)</f>
        <v>0</v>
      </c>
      <c r="AK110" s="92"/>
      <c r="AL110" s="93"/>
      <c r="AM110" s="93"/>
      <c r="AN110" s="94">
        <v>0</v>
      </c>
      <c r="AO110" s="133">
        <f>SUM(AK110:AN110)</f>
        <v>0</v>
      </c>
      <c r="AP110" s="92"/>
      <c r="AQ110" s="93"/>
      <c r="AR110" s="93"/>
      <c r="AS110" s="94">
        <v>0</v>
      </c>
      <c r="AT110" s="129">
        <f>SUM(AP110:AS110)</f>
        <v>0</v>
      </c>
      <c r="AU110" s="64"/>
      <c r="AV110" s="6"/>
      <c r="AW110" s="6"/>
      <c r="AX110" s="102">
        <v>0</v>
      </c>
      <c r="AY110" s="133">
        <f>SUM(AU110:AX110)</f>
        <v>0</v>
      </c>
      <c r="AZ110" s="68"/>
      <c r="BA110" s="6"/>
      <c r="BB110" s="6"/>
      <c r="BC110" s="102">
        <v>0</v>
      </c>
      <c r="BD110" s="129">
        <f>SUM(AZ110:BC110)</f>
        <v>0</v>
      </c>
      <c r="BE110" s="68"/>
      <c r="BF110" s="6"/>
      <c r="BG110" s="6"/>
      <c r="BH110" s="102">
        <v>0</v>
      </c>
      <c r="BI110" s="129">
        <f>SUM(BE110:BH110)</f>
        <v>0</v>
      </c>
    </row>
    <row r="111" spans="1:61" x14ac:dyDescent="0.25">
      <c r="A111" s="4" t="s">
        <v>357</v>
      </c>
      <c r="B111" s="3" t="s">
        <v>358</v>
      </c>
      <c r="C111" s="10">
        <v>6953156264502</v>
      </c>
      <c r="D111" s="10"/>
      <c r="E111" s="10"/>
      <c r="F111" s="10">
        <v>1</v>
      </c>
      <c r="G111" s="105"/>
      <c r="H111" s="212" t="s">
        <v>816</v>
      </c>
      <c r="I111" s="68"/>
      <c r="J111" s="64">
        <v>0</v>
      </c>
      <c r="K111" s="64"/>
      <c r="L111" s="64"/>
      <c r="M111" s="129">
        <f>SUM(I111:L111)</f>
        <v>0</v>
      </c>
      <c r="N111" s="79"/>
      <c r="O111" s="13">
        <v>46.370000000000033</v>
      </c>
      <c r="P111" s="13"/>
      <c r="Q111" s="71"/>
      <c r="R111" s="78">
        <f>IF(O111&gt;0,O111,N111)</f>
        <v>46.370000000000033</v>
      </c>
      <c r="S111" s="83"/>
      <c r="T111" s="71">
        <v>99.5</v>
      </c>
      <c r="U111" s="71"/>
      <c r="V111" s="84"/>
      <c r="W111" s="79"/>
      <c r="X111" s="71">
        <v>209</v>
      </c>
      <c r="Y111" s="71"/>
      <c r="Z111" s="74"/>
      <c r="AA111" s="92"/>
      <c r="AB111" s="93">
        <v>0</v>
      </c>
      <c r="AC111" s="93"/>
      <c r="AD111" s="94"/>
      <c r="AE111" s="129">
        <f>SUM(AA111:AD111)</f>
        <v>0</v>
      </c>
      <c r="AF111" s="99"/>
      <c r="AG111" s="93">
        <v>0</v>
      </c>
      <c r="AH111" s="93"/>
      <c r="AI111" s="94"/>
      <c r="AJ111" s="133">
        <f>SUM(AF111:AI111)</f>
        <v>0</v>
      </c>
      <c r="AK111" s="92"/>
      <c r="AL111" s="93">
        <v>0</v>
      </c>
      <c r="AM111" s="93"/>
      <c r="AN111" s="94"/>
      <c r="AO111" s="133">
        <f>SUM(AK111:AN111)</f>
        <v>0</v>
      </c>
      <c r="AP111" s="92"/>
      <c r="AQ111" s="93">
        <v>0</v>
      </c>
      <c r="AR111" s="93"/>
      <c r="AS111" s="94"/>
      <c r="AT111" s="129">
        <f>SUM(AP111:AS111)</f>
        <v>0</v>
      </c>
      <c r="AU111" s="64"/>
      <c r="AV111" s="6">
        <v>0</v>
      </c>
      <c r="AW111" s="6"/>
      <c r="AX111" s="102"/>
      <c r="AY111" s="133">
        <f>SUM(AU111:AX111)</f>
        <v>0</v>
      </c>
      <c r="AZ111" s="68"/>
      <c r="BA111" s="6">
        <v>0</v>
      </c>
      <c r="BB111" s="6"/>
      <c r="BC111" s="102"/>
      <c r="BD111" s="129">
        <f>SUM(AZ111:BC111)</f>
        <v>0</v>
      </c>
      <c r="BE111" s="68"/>
      <c r="BF111" s="6">
        <v>0</v>
      </c>
      <c r="BG111" s="6"/>
      <c r="BH111" s="102"/>
      <c r="BI111" s="129">
        <f>SUM(BE111:BH111)</f>
        <v>0</v>
      </c>
    </row>
    <row r="112" spans="1:61" x14ac:dyDescent="0.25">
      <c r="A112" s="4" t="s">
        <v>355</v>
      </c>
      <c r="B112" s="3" t="s">
        <v>239</v>
      </c>
      <c r="C112" s="10">
        <v>6953156264519</v>
      </c>
      <c r="D112" s="10"/>
      <c r="E112" s="10">
        <v>1</v>
      </c>
      <c r="F112" s="10">
        <v>1</v>
      </c>
      <c r="G112" s="105"/>
      <c r="H112" s="212" t="s">
        <v>796</v>
      </c>
      <c r="I112" s="68"/>
      <c r="J112" s="64">
        <v>0</v>
      </c>
      <c r="K112" s="64"/>
      <c r="L112" s="64">
        <v>1</v>
      </c>
      <c r="M112" s="129">
        <f>SUM(I112:L112)</f>
        <v>1</v>
      </c>
      <c r="N112" s="79"/>
      <c r="O112" s="13">
        <v>46.64</v>
      </c>
      <c r="P112" s="13"/>
      <c r="Q112" s="71"/>
      <c r="R112" s="78">
        <f>IF(O112&gt;0,O112,N112)</f>
        <v>46.64</v>
      </c>
      <c r="S112" s="83"/>
      <c r="T112" s="71">
        <v>99.5</v>
      </c>
      <c r="U112" s="71"/>
      <c r="V112" s="84">
        <v>119.24550000000001</v>
      </c>
      <c r="W112" s="79"/>
      <c r="X112" s="71">
        <v>209</v>
      </c>
      <c r="Y112" s="71"/>
      <c r="Z112" s="74">
        <v>219</v>
      </c>
      <c r="AA112" s="92"/>
      <c r="AB112" s="93">
        <v>0</v>
      </c>
      <c r="AC112" s="93"/>
      <c r="AD112" s="94"/>
      <c r="AE112" s="129">
        <f>SUM(AA112:AD112)</f>
        <v>0</v>
      </c>
      <c r="AF112" s="99"/>
      <c r="AG112" s="93">
        <v>0</v>
      </c>
      <c r="AH112" s="93"/>
      <c r="AI112" s="94"/>
      <c r="AJ112" s="133">
        <f>SUM(AF112:AI112)</f>
        <v>0</v>
      </c>
      <c r="AK112" s="92"/>
      <c r="AL112" s="93">
        <v>0</v>
      </c>
      <c r="AM112" s="93"/>
      <c r="AN112" s="94">
        <v>2</v>
      </c>
      <c r="AO112" s="133">
        <f>SUM(AK112:AN112)</f>
        <v>2</v>
      </c>
      <c r="AP112" s="92"/>
      <c r="AQ112" s="93">
        <v>0</v>
      </c>
      <c r="AR112" s="93"/>
      <c r="AS112" s="94">
        <v>0</v>
      </c>
      <c r="AT112" s="129">
        <f>SUM(AP112:AS112)</f>
        <v>0</v>
      </c>
      <c r="AU112" s="64"/>
      <c r="AV112" s="6">
        <v>0</v>
      </c>
      <c r="AW112" s="6"/>
      <c r="AX112" s="102">
        <v>0</v>
      </c>
      <c r="AY112" s="133">
        <f>SUM(AU112:AX112)</f>
        <v>0</v>
      </c>
      <c r="AZ112" s="68"/>
      <c r="BA112" s="6">
        <v>0</v>
      </c>
      <c r="BB112" s="6"/>
      <c r="BC112" s="102">
        <v>0</v>
      </c>
      <c r="BD112" s="129">
        <f>SUM(AZ112:BC112)</f>
        <v>0</v>
      </c>
      <c r="BE112" s="68"/>
      <c r="BF112" s="6">
        <v>0</v>
      </c>
      <c r="BG112" s="6"/>
      <c r="BH112" s="102">
        <v>0</v>
      </c>
      <c r="BI112" s="129">
        <f>SUM(BE112:BH112)</f>
        <v>0</v>
      </c>
    </row>
    <row r="113" spans="1:61" x14ac:dyDescent="0.25">
      <c r="A113" s="4" t="s">
        <v>429</v>
      </c>
      <c r="B113" s="3" t="s">
        <v>430</v>
      </c>
      <c r="C113" s="10">
        <v>6953156265608</v>
      </c>
      <c r="D113" s="10"/>
      <c r="E113" s="10"/>
      <c r="F113" s="10">
        <v>1</v>
      </c>
      <c r="G113" s="105"/>
      <c r="H113" s="212" t="s">
        <v>817</v>
      </c>
      <c r="I113" s="68"/>
      <c r="J113" s="64">
        <v>18</v>
      </c>
      <c r="K113" s="64"/>
      <c r="L113" s="64"/>
      <c r="M113" s="129">
        <f>SUM(I113:L113)</f>
        <v>18</v>
      </c>
      <c r="N113" s="79"/>
      <c r="O113" s="13">
        <v>11.770000000000003</v>
      </c>
      <c r="P113" s="13"/>
      <c r="Q113" s="71"/>
      <c r="R113" s="78">
        <f>IF(O113&gt;0,O113,N113)</f>
        <v>11.770000000000003</v>
      </c>
      <c r="S113" s="83"/>
      <c r="T113" s="71">
        <v>49.5</v>
      </c>
      <c r="U113" s="71"/>
      <c r="V113" s="84"/>
      <c r="W113" s="79"/>
      <c r="X113" s="71">
        <v>109</v>
      </c>
      <c r="Y113" s="71"/>
      <c r="Z113" s="74"/>
      <c r="AA113" s="92"/>
      <c r="AB113" s="93">
        <v>0</v>
      </c>
      <c r="AC113" s="93"/>
      <c r="AD113" s="94"/>
      <c r="AE113" s="129">
        <f>SUM(AA113:AD113)</f>
        <v>0</v>
      </c>
      <c r="AF113" s="99"/>
      <c r="AG113" s="93">
        <v>1</v>
      </c>
      <c r="AH113" s="93"/>
      <c r="AI113" s="94"/>
      <c r="AJ113" s="133">
        <f>SUM(AF113:AI113)</f>
        <v>1</v>
      </c>
      <c r="AK113" s="92"/>
      <c r="AL113" s="93">
        <v>14</v>
      </c>
      <c r="AM113" s="93"/>
      <c r="AN113" s="94"/>
      <c r="AO113" s="133">
        <f>SUM(AK113:AN113)</f>
        <v>14</v>
      </c>
      <c r="AP113" s="92"/>
      <c r="AQ113" s="93">
        <v>14</v>
      </c>
      <c r="AR113" s="93"/>
      <c r="AS113" s="94"/>
      <c r="AT113" s="129">
        <f>SUM(AP113:AS113)</f>
        <v>14</v>
      </c>
      <c r="AU113" s="64"/>
      <c r="AV113" s="6">
        <v>6</v>
      </c>
      <c r="AW113" s="6"/>
      <c r="AX113" s="102"/>
      <c r="AY113" s="133">
        <f>SUM(AU113:AX113)</f>
        <v>6</v>
      </c>
      <c r="AZ113" s="68"/>
      <c r="BA113" s="6">
        <v>15</v>
      </c>
      <c r="BB113" s="6"/>
      <c r="BC113" s="102"/>
      <c r="BD113" s="129">
        <f>SUM(AZ113:BC113)</f>
        <v>15</v>
      </c>
      <c r="BE113" s="68"/>
      <c r="BF113" s="6">
        <v>1</v>
      </c>
      <c r="BG113" s="6"/>
      <c r="BH113" s="102"/>
      <c r="BI113" s="129">
        <f>SUM(BE113:BH113)</f>
        <v>1</v>
      </c>
    </row>
    <row r="114" spans="1:61" x14ac:dyDescent="0.25">
      <c r="A114" s="4" t="s">
        <v>421</v>
      </c>
      <c r="B114" s="3" t="s">
        <v>422</v>
      </c>
      <c r="C114" s="10">
        <v>6953156267503</v>
      </c>
      <c r="D114" s="10"/>
      <c r="E114" s="10"/>
      <c r="F114" s="10">
        <v>1</v>
      </c>
      <c r="G114" s="105"/>
      <c r="H114" s="212" t="s">
        <v>818</v>
      </c>
      <c r="I114" s="68"/>
      <c r="J114" s="64">
        <v>1</v>
      </c>
      <c r="K114" s="64"/>
      <c r="L114" s="64"/>
      <c r="M114" s="129">
        <f>SUM(I114:L114)</f>
        <v>1</v>
      </c>
      <c r="N114" s="79"/>
      <c r="O114" s="13">
        <v>47.3</v>
      </c>
      <c r="P114" s="13"/>
      <c r="Q114" s="71"/>
      <c r="R114" s="78">
        <f>IF(O114&gt;0,O114,N114)</f>
        <v>47.3</v>
      </c>
      <c r="S114" s="83"/>
      <c r="T114" s="71">
        <v>104.5</v>
      </c>
      <c r="U114" s="71"/>
      <c r="V114" s="84"/>
      <c r="W114" s="79"/>
      <c r="X114" s="71">
        <v>219</v>
      </c>
      <c r="Y114" s="71"/>
      <c r="Z114" s="74"/>
      <c r="AA114" s="92"/>
      <c r="AB114" s="93">
        <v>2</v>
      </c>
      <c r="AC114" s="93"/>
      <c r="AD114" s="94"/>
      <c r="AE114" s="129">
        <f>SUM(AA114:AD114)</f>
        <v>2</v>
      </c>
      <c r="AF114" s="99"/>
      <c r="AG114" s="93">
        <v>0</v>
      </c>
      <c r="AH114" s="93"/>
      <c r="AI114" s="94"/>
      <c r="AJ114" s="133">
        <f>SUM(AF114:AI114)</f>
        <v>0</v>
      </c>
      <c r="AK114" s="92"/>
      <c r="AL114" s="93">
        <v>0</v>
      </c>
      <c r="AM114" s="93"/>
      <c r="AN114" s="94"/>
      <c r="AO114" s="133">
        <f>SUM(AK114:AN114)</f>
        <v>0</v>
      </c>
      <c r="AP114" s="92"/>
      <c r="AQ114" s="93">
        <v>0</v>
      </c>
      <c r="AR114" s="93"/>
      <c r="AS114" s="94"/>
      <c r="AT114" s="129">
        <f>SUM(AP114:AS114)</f>
        <v>0</v>
      </c>
      <c r="AU114" s="64"/>
      <c r="AV114" s="6">
        <v>1</v>
      </c>
      <c r="AW114" s="6"/>
      <c r="AX114" s="102"/>
      <c r="AY114" s="133">
        <f>SUM(AU114:AX114)</f>
        <v>1</v>
      </c>
      <c r="AZ114" s="68"/>
      <c r="BA114" s="6">
        <v>0</v>
      </c>
      <c r="BB114" s="6"/>
      <c r="BC114" s="102"/>
      <c r="BD114" s="129">
        <f>SUM(AZ114:BC114)</f>
        <v>0</v>
      </c>
      <c r="BE114" s="68"/>
      <c r="BF114" s="6">
        <v>0</v>
      </c>
      <c r="BG114" s="6"/>
      <c r="BH114" s="102"/>
      <c r="BI114" s="129">
        <f>SUM(BE114:BH114)</f>
        <v>0</v>
      </c>
    </row>
    <row r="115" spans="1:61" x14ac:dyDescent="0.25">
      <c r="A115" s="4" t="s">
        <v>107</v>
      </c>
      <c r="B115" s="3" t="s">
        <v>108</v>
      </c>
      <c r="C115" s="10">
        <v>6953156268074</v>
      </c>
      <c r="D115" s="10">
        <v>1</v>
      </c>
      <c r="E115" s="10"/>
      <c r="F115" s="10"/>
      <c r="G115" s="105"/>
      <c r="H115" s="212" t="s">
        <v>807</v>
      </c>
      <c r="I115" s="68">
        <v>4</v>
      </c>
      <c r="J115" s="64"/>
      <c r="K115" s="64"/>
      <c r="L115" s="64"/>
      <c r="M115" s="129">
        <f>SUM(I115:L115)</f>
        <v>4</v>
      </c>
      <c r="N115" s="79">
        <v>15.089999999999977</v>
      </c>
      <c r="O115" s="13"/>
      <c r="P115" s="13"/>
      <c r="Q115" s="71"/>
      <c r="R115" s="78">
        <f>IF(O115&gt;0,O115,N115)</f>
        <v>15.089999999999977</v>
      </c>
      <c r="S115" s="83">
        <v>37.950000000000003</v>
      </c>
      <c r="T115" s="71"/>
      <c r="U115" s="71"/>
      <c r="V115" s="84"/>
      <c r="W115" s="79"/>
      <c r="X115" s="71"/>
      <c r="Y115" s="71"/>
      <c r="Z115" s="74"/>
      <c r="AA115" s="92"/>
      <c r="AB115" s="93"/>
      <c r="AC115" s="93"/>
      <c r="AD115" s="94"/>
      <c r="AE115" s="129">
        <f>SUM(AA115:AD115)</f>
        <v>0</v>
      </c>
      <c r="AF115" s="99"/>
      <c r="AG115" s="93"/>
      <c r="AH115" s="93"/>
      <c r="AI115" s="94"/>
      <c r="AJ115" s="133">
        <f>SUM(AF115:AI115)</f>
        <v>0</v>
      </c>
      <c r="AK115" s="92"/>
      <c r="AL115" s="93"/>
      <c r="AM115" s="93"/>
      <c r="AN115" s="94"/>
      <c r="AO115" s="133">
        <f>SUM(AK115:AN115)</f>
        <v>0</v>
      </c>
      <c r="AP115" s="92"/>
      <c r="AQ115" s="93"/>
      <c r="AR115" s="93"/>
      <c r="AS115" s="94"/>
      <c r="AT115" s="129">
        <f>SUM(AP115:AS115)</f>
        <v>0</v>
      </c>
      <c r="AU115" s="64"/>
      <c r="AV115" s="6"/>
      <c r="AW115" s="6"/>
      <c r="AX115" s="102"/>
      <c r="AY115" s="133">
        <f>SUM(AU115:AX115)</f>
        <v>0</v>
      </c>
      <c r="AZ115" s="68"/>
      <c r="BA115" s="6"/>
      <c r="BB115" s="6"/>
      <c r="BC115" s="102"/>
      <c r="BD115" s="129">
        <f>SUM(AZ115:BC115)</f>
        <v>0</v>
      </c>
      <c r="BE115" s="68">
        <v>1</v>
      </c>
      <c r="BF115" s="6"/>
      <c r="BG115" s="6"/>
      <c r="BH115" s="102"/>
      <c r="BI115" s="129">
        <f>SUM(BE115:BH115)</f>
        <v>1</v>
      </c>
    </row>
    <row r="116" spans="1:61" x14ac:dyDescent="0.25">
      <c r="A116" s="4"/>
      <c r="B116" s="3" t="s">
        <v>249</v>
      </c>
      <c r="C116" s="10">
        <v>6953156269323</v>
      </c>
      <c r="D116" s="10"/>
      <c r="E116" s="10">
        <v>1</v>
      </c>
      <c r="F116" s="10"/>
      <c r="G116" s="105"/>
      <c r="H116" s="212" t="s">
        <v>819</v>
      </c>
      <c r="I116" s="68"/>
      <c r="J116" s="64"/>
      <c r="K116" s="64"/>
      <c r="L116" s="64">
        <v>2</v>
      </c>
      <c r="M116" s="129">
        <f>SUM(I116:L116)</f>
        <v>2</v>
      </c>
      <c r="N116" s="79"/>
      <c r="O116" s="13"/>
      <c r="P116" s="13"/>
      <c r="Q116" s="71"/>
      <c r="R116" s="78">
        <f>IF(O116&gt;0,O116,N116)</f>
        <v>0</v>
      </c>
      <c r="S116" s="83"/>
      <c r="T116" s="71"/>
      <c r="U116" s="71"/>
      <c r="V116" s="84">
        <v>37.570500000000003</v>
      </c>
      <c r="W116" s="79"/>
      <c r="X116" s="71"/>
      <c r="Y116" s="71"/>
      <c r="Z116" s="74">
        <v>69</v>
      </c>
      <c r="AA116" s="92"/>
      <c r="AB116" s="93"/>
      <c r="AC116" s="93"/>
      <c r="AD116" s="94"/>
      <c r="AE116" s="129">
        <f>SUM(AA116:AD116)</f>
        <v>0</v>
      </c>
      <c r="AF116" s="99"/>
      <c r="AG116" s="93"/>
      <c r="AH116" s="93"/>
      <c r="AI116" s="94"/>
      <c r="AJ116" s="133">
        <f>SUM(AF116:AI116)</f>
        <v>0</v>
      </c>
      <c r="AK116" s="92"/>
      <c r="AL116" s="93"/>
      <c r="AM116" s="93"/>
      <c r="AN116" s="94">
        <v>1</v>
      </c>
      <c r="AO116" s="133">
        <f>SUM(AK116:AN116)</f>
        <v>1</v>
      </c>
      <c r="AP116" s="92"/>
      <c r="AQ116" s="93"/>
      <c r="AR116" s="93"/>
      <c r="AS116" s="94">
        <v>0</v>
      </c>
      <c r="AT116" s="129">
        <f>SUM(AP116:AS116)</f>
        <v>0</v>
      </c>
      <c r="AU116" s="64"/>
      <c r="AV116" s="6"/>
      <c r="AW116" s="6"/>
      <c r="AX116" s="102">
        <v>0</v>
      </c>
      <c r="AY116" s="133">
        <f>SUM(AU116:AX116)</f>
        <v>0</v>
      </c>
      <c r="AZ116" s="68"/>
      <c r="BA116" s="6"/>
      <c r="BB116" s="6"/>
      <c r="BC116" s="102">
        <v>0</v>
      </c>
      <c r="BD116" s="129">
        <f>SUM(AZ116:BC116)</f>
        <v>0</v>
      </c>
      <c r="BE116" s="68"/>
      <c r="BF116" s="6"/>
      <c r="BG116" s="6"/>
      <c r="BH116" s="102">
        <v>0</v>
      </c>
      <c r="BI116" s="129">
        <f>SUM(BE116:BH116)</f>
        <v>0</v>
      </c>
    </row>
    <row r="117" spans="1:61" x14ac:dyDescent="0.25">
      <c r="A117" s="4"/>
      <c r="B117" s="3" t="s">
        <v>250</v>
      </c>
      <c r="C117" s="10">
        <v>6953156269330</v>
      </c>
      <c r="D117" s="10"/>
      <c r="E117" s="10">
        <v>1</v>
      </c>
      <c r="F117" s="10"/>
      <c r="G117" s="105"/>
      <c r="H117" s="212" t="s">
        <v>820</v>
      </c>
      <c r="I117" s="68"/>
      <c r="J117" s="64"/>
      <c r="K117" s="64"/>
      <c r="L117" s="64">
        <v>3</v>
      </c>
      <c r="M117" s="129">
        <f>SUM(I117:L117)</f>
        <v>3</v>
      </c>
      <c r="N117" s="79"/>
      <c r="O117" s="13"/>
      <c r="P117" s="13"/>
      <c r="Q117" s="71"/>
      <c r="R117" s="78">
        <f>IF(O117&gt;0,O117,N117)</f>
        <v>0</v>
      </c>
      <c r="S117" s="83"/>
      <c r="T117" s="71"/>
      <c r="U117" s="71"/>
      <c r="V117" s="84">
        <v>37.570500000000003</v>
      </c>
      <c r="W117" s="79"/>
      <c r="X117" s="71"/>
      <c r="Y117" s="71"/>
      <c r="Z117" s="74">
        <v>69</v>
      </c>
      <c r="AA117" s="92"/>
      <c r="AB117" s="93"/>
      <c r="AC117" s="93"/>
      <c r="AD117" s="94"/>
      <c r="AE117" s="129">
        <f>SUM(AA117:AD117)</f>
        <v>0</v>
      </c>
      <c r="AF117" s="99"/>
      <c r="AG117" s="93"/>
      <c r="AH117" s="93"/>
      <c r="AI117" s="94"/>
      <c r="AJ117" s="133">
        <f>SUM(AF117:AI117)</f>
        <v>0</v>
      </c>
      <c r="AK117" s="92"/>
      <c r="AL117" s="93"/>
      <c r="AM117" s="93"/>
      <c r="AN117" s="94">
        <v>0</v>
      </c>
      <c r="AO117" s="133">
        <f>SUM(AK117:AN117)</f>
        <v>0</v>
      </c>
      <c r="AP117" s="92"/>
      <c r="AQ117" s="93"/>
      <c r="AR117" s="93"/>
      <c r="AS117" s="94">
        <v>0</v>
      </c>
      <c r="AT117" s="129">
        <f>SUM(AP117:AS117)</f>
        <v>0</v>
      </c>
      <c r="AU117" s="64"/>
      <c r="AV117" s="6"/>
      <c r="AW117" s="6"/>
      <c r="AX117" s="102">
        <v>0</v>
      </c>
      <c r="AY117" s="133">
        <f>SUM(AU117:AX117)</f>
        <v>0</v>
      </c>
      <c r="AZ117" s="68"/>
      <c r="BA117" s="6"/>
      <c r="BB117" s="6"/>
      <c r="BC117" s="102">
        <v>0</v>
      </c>
      <c r="BD117" s="129">
        <f>SUM(AZ117:BC117)</f>
        <v>0</v>
      </c>
      <c r="BE117" s="68"/>
      <c r="BF117" s="6"/>
      <c r="BG117" s="6"/>
      <c r="BH117" s="102">
        <v>0</v>
      </c>
      <c r="BI117" s="129">
        <f>SUM(BE117:BH117)</f>
        <v>0</v>
      </c>
    </row>
    <row r="118" spans="1:61" x14ac:dyDescent="0.25">
      <c r="A118" s="4"/>
      <c r="B118" s="3" t="s">
        <v>240</v>
      </c>
      <c r="C118" s="10">
        <v>6953156269873</v>
      </c>
      <c r="D118" s="10"/>
      <c r="E118" s="10">
        <v>1</v>
      </c>
      <c r="F118" s="10"/>
      <c r="G118" s="105"/>
      <c r="H118" s="212" t="s">
        <v>821</v>
      </c>
      <c r="I118" s="68"/>
      <c r="J118" s="64"/>
      <c r="K118" s="64"/>
      <c r="L118" s="64">
        <v>1</v>
      </c>
      <c r="M118" s="129">
        <f>SUM(I118:L118)</f>
        <v>1</v>
      </c>
      <c r="N118" s="79"/>
      <c r="O118" s="13"/>
      <c r="P118" s="13"/>
      <c r="Q118" s="71"/>
      <c r="R118" s="78">
        <f>IF(O118&gt;0,O118,N118)</f>
        <v>0</v>
      </c>
      <c r="S118" s="83"/>
      <c r="T118" s="71"/>
      <c r="U118" s="71"/>
      <c r="V118" s="84">
        <v>113.8005</v>
      </c>
      <c r="W118" s="79"/>
      <c r="X118" s="71"/>
      <c r="Y118" s="71"/>
      <c r="Z118" s="74">
        <v>209</v>
      </c>
      <c r="AA118" s="92"/>
      <c r="AB118" s="93"/>
      <c r="AC118" s="93"/>
      <c r="AD118" s="94"/>
      <c r="AE118" s="129">
        <f>SUM(AA118:AD118)</f>
        <v>0</v>
      </c>
      <c r="AF118" s="99"/>
      <c r="AG118" s="93"/>
      <c r="AH118" s="93"/>
      <c r="AI118" s="94"/>
      <c r="AJ118" s="133">
        <f>SUM(AF118:AI118)</f>
        <v>0</v>
      </c>
      <c r="AK118" s="92"/>
      <c r="AL118" s="93"/>
      <c r="AM118" s="93"/>
      <c r="AN118" s="94">
        <v>0</v>
      </c>
      <c r="AO118" s="133">
        <f>SUM(AK118:AN118)</f>
        <v>0</v>
      </c>
      <c r="AP118" s="92"/>
      <c r="AQ118" s="93"/>
      <c r="AR118" s="93"/>
      <c r="AS118" s="94">
        <v>1</v>
      </c>
      <c r="AT118" s="129">
        <f>SUM(AP118:AS118)</f>
        <v>1</v>
      </c>
      <c r="AU118" s="64"/>
      <c r="AV118" s="6"/>
      <c r="AW118" s="6"/>
      <c r="AX118" s="102">
        <v>0</v>
      </c>
      <c r="AY118" s="133">
        <f>SUM(AU118:AX118)</f>
        <v>0</v>
      </c>
      <c r="AZ118" s="68"/>
      <c r="BA118" s="6"/>
      <c r="BB118" s="6"/>
      <c r="BC118" s="102">
        <v>1</v>
      </c>
      <c r="BD118" s="129">
        <f>SUM(AZ118:BC118)</f>
        <v>1</v>
      </c>
      <c r="BE118" s="68"/>
      <c r="BF118" s="6"/>
      <c r="BG118" s="6"/>
      <c r="BH118" s="102">
        <v>0</v>
      </c>
      <c r="BI118" s="129">
        <f>SUM(BE118:BH118)</f>
        <v>0</v>
      </c>
    </row>
    <row r="119" spans="1:61" x14ac:dyDescent="0.25">
      <c r="A119" s="4"/>
      <c r="B119" s="3" t="s">
        <v>241</v>
      </c>
      <c r="C119" s="10">
        <v>6953156269880</v>
      </c>
      <c r="D119" s="10"/>
      <c r="E119" s="10">
        <v>1</v>
      </c>
      <c r="F119" s="10"/>
      <c r="G119" s="105"/>
      <c r="H119" s="212" t="s">
        <v>797</v>
      </c>
      <c r="I119" s="68"/>
      <c r="J119" s="64"/>
      <c r="K119" s="64"/>
      <c r="L119" s="64">
        <v>0</v>
      </c>
      <c r="M119" s="129">
        <f>SUM(I119:L119)</f>
        <v>0</v>
      </c>
      <c r="N119" s="79"/>
      <c r="O119" s="13"/>
      <c r="P119" s="13"/>
      <c r="Q119" s="71"/>
      <c r="R119" s="78">
        <f>IF(O119&gt;0,O119,N119)</f>
        <v>0</v>
      </c>
      <c r="S119" s="83"/>
      <c r="T119" s="71"/>
      <c r="U119" s="71"/>
      <c r="V119" s="84">
        <v>113.8005</v>
      </c>
      <c r="W119" s="79"/>
      <c r="X119" s="71"/>
      <c r="Y119" s="71"/>
      <c r="Z119" s="74">
        <v>209</v>
      </c>
      <c r="AA119" s="92"/>
      <c r="AB119" s="93"/>
      <c r="AC119" s="93"/>
      <c r="AD119" s="94"/>
      <c r="AE119" s="129">
        <f>SUM(AA119:AD119)</f>
        <v>0</v>
      </c>
      <c r="AF119" s="99"/>
      <c r="AG119" s="93"/>
      <c r="AH119" s="93"/>
      <c r="AI119" s="94"/>
      <c r="AJ119" s="133">
        <f>SUM(AF119:AI119)</f>
        <v>0</v>
      </c>
      <c r="AK119" s="92"/>
      <c r="AL119" s="93"/>
      <c r="AM119" s="93"/>
      <c r="AN119" s="94">
        <v>0</v>
      </c>
      <c r="AO119" s="133">
        <f>SUM(AK119:AN119)</f>
        <v>0</v>
      </c>
      <c r="AP119" s="92"/>
      <c r="AQ119" s="93"/>
      <c r="AR119" s="93"/>
      <c r="AS119" s="94">
        <v>0</v>
      </c>
      <c r="AT119" s="129">
        <f>SUM(AP119:AS119)</f>
        <v>0</v>
      </c>
      <c r="AU119" s="64"/>
      <c r="AV119" s="6"/>
      <c r="AW119" s="6"/>
      <c r="AX119" s="102">
        <v>0</v>
      </c>
      <c r="AY119" s="133">
        <f>SUM(AU119:AX119)</f>
        <v>0</v>
      </c>
      <c r="AZ119" s="68"/>
      <c r="BA119" s="6"/>
      <c r="BB119" s="6"/>
      <c r="BC119" s="102">
        <v>1</v>
      </c>
      <c r="BD119" s="129">
        <f>SUM(AZ119:BC119)</f>
        <v>1</v>
      </c>
      <c r="BE119" s="68"/>
      <c r="BF119" s="6"/>
      <c r="BG119" s="6"/>
      <c r="BH119" s="102">
        <v>2</v>
      </c>
      <c r="BI119" s="129">
        <f>SUM(BE119:BH119)</f>
        <v>2</v>
      </c>
    </row>
    <row r="120" spans="1:61" x14ac:dyDescent="0.25">
      <c r="A120" s="4"/>
      <c r="B120" s="3" t="s">
        <v>242</v>
      </c>
      <c r="C120" s="10">
        <v>6953156269897</v>
      </c>
      <c r="D120" s="10"/>
      <c r="E120" s="10">
        <v>1</v>
      </c>
      <c r="F120" s="10"/>
      <c r="G120" s="105"/>
      <c r="H120" s="212" t="s">
        <v>822</v>
      </c>
      <c r="I120" s="68"/>
      <c r="J120" s="64"/>
      <c r="K120" s="64"/>
      <c r="L120" s="64">
        <v>2</v>
      </c>
      <c r="M120" s="129">
        <f>SUM(I120:L120)</f>
        <v>2</v>
      </c>
      <c r="N120" s="79"/>
      <c r="O120" s="13"/>
      <c r="P120" s="13"/>
      <c r="Q120" s="71"/>
      <c r="R120" s="78">
        <f>IF(O120&gt;0,O120,N120)</f>
        <v>0</v>
      </c>
      <c r="S120" s="83"/>
      <c r="T120" s="71"/>
      <c r="U120" s="71"/>
      <c r="V120" s="84">
        <v>113.8005</v>
      </c>
      <c r="W120" s="79"/>
      <c r="X120" s="71"/>
      <c r="Y120" s="71"/>
      <c r="Z120" s="74">
        <v>209</v>
      </c>
      <c r="AA120" s="92"/>
      <c r="AB120" s="93"/>
      <c r="AC120" s="93"/>
      <c r="AD120" s="94"/>
      <c r="AE120" s="129">
        <f>SUM(AA120:AD120)</f>
        <v>0</v>
      </c>
      <c r="AF120" s="99"/>
      <c r="AG120" s="93"/>
      <c r="AH120" s="93"/>
      <c r="AI120" s="94"/>
      <c r="AJ120" s="133">
        <f>SUM(AF120:AI120)</f>
        <v>0</v>
      </c>
      <c r="AK120" s="92"/>
      <c r="AL120" s="93"/>
      <c r="AM120" s="93"/>
      <c r="AN120" s="94">
        <v>0</v>
      </c>
      <c r="AO120" s="133">
        <f>SUM(AK120:AN120)</f>
        <v>0</v>
      </c>
      <c r="AP120" s="92"/>
      <c r="AQ120" s="93"/>
      <c r="AR120" s="93"/>
      <c r="AS120" s="94">
        <v>0</v>
      </c>
      <c r="AT120" s="129">
        <f>SUM(AP120:AS120)</f>
        <v>0</v>
      </c>
      <c r="AU120" s="64"/>
      <c r="AV120" s="6"/>
      <c r="AW120" s="6"/>
      <c r="AX120" s="102">
        <v>0</v>
      </c>
      <c r="AY120" s="133">
        <f>SUM(AU120:AX120)</f>
        <v>0</v>
      </c>
      <c r="AZ120" s="68"/>
      <c r="BA120" s="6"/>
      <c r="BB120" s="6"/>
      <c r="BC120" s="102">
        <v>0</v>
      </c>
      <c r="BD120" s="129">
        <f>SUM(AZ120:BC120)</f>
        <v>0</v>
      </c>
      <c r="BE120" s="68"/>
      <c r="BF120" s="6"/>
      <c r="BG120" s="6"/>
      <c r="BH120" s="102">
        <v>1</v>
      </c>
      <c r="BI120" s="129">
        <f>SUM(BE120:BH120)</f>
        <v>1</v>
      </c>
    </row>
    <row r="121" spans="1:61" x14ac:dyDescent="0.25">
      <c r="A121" s="4" t="s">
        <v>577</v>
      </c>
      <c r="B121" s="3" t="s">
        <v>578</v>
      </c>
      <c r="C121" s="10">
        <v>6953156270640</v>
      </c>
      <c r="D121" s="10"/>
      <c r="E121" s="10"/>
      <c r="F121" s="10">
        <v>1</v>
      </c>
      <c r="G121" s="105">
        <v>1</v>
      </c>
      <c r="H121" s="212" t="s">
        <v>823</v>
      </c>
      <c r="I121" s="68"/>
      <c r="J121" s="64">
        <v>0</v>
      </c>
      <c r="K121" s="64">
        <v>8</v>
      </c>
      <c r="L121" s="64"/>
      <c r="M121" s="129">
        <f>SUM(I121:L121)</f>
        <v>8</v>
      </c>
      <c r="N121" s="79"/>
      <c r="O121" s="13">
        <v>46.776027397260265</v>
      </c>
      <c r="P121" s="13">
        <v>46.776027397260265</v>
      </c>
      <c r="Q121" s="71"/>
      <c r="R121" s="78">
        <f>IF(O121&gt;0,O121,N121)</f>
        <v>46.776027397260265</v>
      </c>
      <c r="S121" s="83"/>
      <c r="T121" s="71">
        <v>89.5</v>
      </c>
      <c r="U121" s="71">
        <v>94.5</v>
      </c>
      <c r="V121" s="84"/>
      <c r="W121" s="79"/>
      <c r="X121" s="71">
        <v>189</v>
      </c>
      <c r="Y121" s="71">
        <v>189</v>
      </c>
      <c r="Z121" s="74"/>
      <c r="AA121" s="92"/>
      <c r="AB121" s="93">
        <v>5</v>
      </c>
      <c r="AC121" s="93"/>
      <c r="AD121" s="94"/>
      <c r="AE121" s="129">
        <f>SUM(AA121:AD121)</f>
        <v>5</v>
      </c>
      <c r="AF121" s="99"/>
      <c r="AG121" s="93">
        <v>2</v>
      </c>
      <c r="AH121" s="93">
        <v>16</v>
      </c>
      <c r="AI121" s="94"/>
      <c r="AJ121" s="133">
        <f>SUM(AF121:AI121)</f>
        <v>18</v>
      </c>
      <c r="AK121" s="92"/>
      <c r="AL121" s="93">
        <v>0</v>
      </c>
      <c r="AM121" s="93">
        <v>7</v>
      </c>
      <c r="AN121" s="94"/>
      <c r="AO121" s="133">
        <f>SUM(AK121:AN121)</f>
        <v>7</v>
      </c>
      <c r="AP121" s="92"/>
      <c r="AQ121" s="93">
        <v>0</v>
      </c>
      <c r="AR121" s="93">
        <v>15</v>
      </c>
      <c r="AS121" s="94"/>
      <c r="AT121" s="129">
        <f>SUM(AP121:AS121)</f>
        <v>15</v>
      </c>
      <c r="AU121" s="64"/>
      <c r="AV121" s="6">
        <v>0</v>
      </c>
      <c r="AW121" s="6">
        <v>6</v>
      </c>
      <c r="AX121" s="102"/>
      <c r="AY121" s="133">
        <f>SUM(AU121:AX121)</f>
        <v>6</v>
      </c>
      <c r="AZ121" s="68"/>
      <c r="BA121" s="6">
        <v>0</v>
      </c>
      <c r="BB121" s="6">
        <v>5</v>
      </c>
      <c r="BC121" s="102"/>
      <c r="BD121" s="129">
        <f>SUM(AZ121:BC121)</f>
        <v>5</v>
      </c>
      <c r="BE121" s="68"/>
      <c r="BF121" s="6">
        <v>0</v>
      </c>
      <c r="BG121" s="6">
        <v>7</v>
      </c>
      <c r="BH121" s="102"/>
      <c r="BI121" s="129">
        <f>SUM(BE121:BH121)</f>
        <v>7</v>
      </c>
    </row>
    <row r="122" spans="1:61" x14ac:dyDescent="0.25">
      <c r="A122" s="4" t="s">
        <v>541</v>
      </c>
      <c r="B122" s="3" t="s">
        <v>542</v>
      </c>
      <c r="C122" s="10">
        <v>6953156270954</v>
      </c>
      <c r="D122" s="10"/>
      <c r="E122" s="10"/>
      <c r="F122" s="10">
        <v>1</v>
      </c>
      <c r="G122" s="105"/>
      <c r="H122" s="212" t="s">
        <v>824</v>
      </c>
      <c r="I122" s="68"/>
      <c r="J122" s="64">
        <v>1</v>
      </c>
      <c r="K122" s="64"/>
      <c r="L122" s="64"/>
      <c r="M122" s="129">
        <f>SUM(I122:L122)</f>
        <v>1</v>
      </c>
      <c r="N122" s="79"/>
      <c r="O122" s="13">
        <v>40.99</v>
      </c>
      <c r="P122" s="13"/>
      <c r="Q122" s="71"/>
      <c r="R122" s="78">
        <f>IF(O122&gt;0,O122,N122)</f>
        <v>40.99</v>
      </c>
      <c r="S122" s="83"/>
      <c r="T122" s="71">
        <v>89.5</v>
      </c>
      <c r="U122" s="71"/>
      <c r="V122" s="84"/>
      <c r="W122" s="79"/>
      <c r="X122" s="71">
        <v>189</v>
      </c>
      <c r="Y122" s="71"/>
      <c r="Z122" s="74"/>
      <c r="AA122" s="92"/>
      <c r="AB122" s="93">
        <v>3</v>
      </c>
      <c r="AC122" s="93"/>
      <c r="AD122" s="94"/>
      <c r="AE122" s="129">
        <f>SUM(AA122:AD122)</f>
        <v>3</v>
      </c>
      <c r="AF122" s="99"/>
      <c r="AG122" s="93">
        <v>2</v>
      </c>
      <c r="AH122" s="93"/>
      <c r="AI122" s="94"/>
      <c r="AJ122" s="133">
        <f>SUM(AF122:AI122)</f>
        <v>2</v>
      </c>
      <c r="AK122" s="92"/>
      <c r="AL122" s="93">
        <v>4</v>
      </c>
      <c r="AM122" s="93"/>
      <c r="AN122" s="94"/>
      <c r="AO122" s="133">
        <f>SUM(AK122:AN122)</f>
        <v>4</v>
      </c>
      <c r="AP122" s="92"/>
      <c r="AQ122" s="93">
        <v>0</v>
      </c>
      <c r="AR122" s="93"/>
      <c r="AS122" s="94"/>
      <c r="AT122" s="129">
        <f>SUM(AP122:AS122)</f>
        <v>0</v>
      </c>
      <c r="AU122" s="64"/>
      <c r="AV122" s="6">
        <v>1</v>
      </c>
      <c r="AW122" s="6"/>
      <c r="AX122" s="102"/>
      <c r="AY122" s="133">
        <f>SUM(AU122:AX122)</f>
        <v>1</v>
      </c>
      <c r="AZ122" s="68"/>
      <c r="BA122" s="6">
        <v>0</v>
      </c>
      <c r="BB122" s="6"/>
      <c r="BC122" s="102"/>
      <c r="BD122" s="129">
        <f>SUM(AZ122:BC122)</f>
        <v>0</v>
      </c>
      <c r="BE122" s="68"/>
      <c r="BF122" s="6">
        <v>0</v>
      </c>
      <c r="BG122" s="6"/>
      <c r="BH122" s="102"/>
      <c r="BI122" s="129">
        <f>SUM(BE122:BH122)</f>
        <v>0</v>
      </c>
    </row>
    <row r="123" spans="1:61" x14ac:dyDescent="0.25">
      <c r="A123" s="4" t="s">
        <v>535</v>
      </c>
      <c r="B123" s="3" t="s">
        <v>536</v>
      </c>
      <c r="C123" s="10">
        <v>6953156270961</v>
      </c>
      <c r="D123" s="10"/>
      <c r="E123" s="10"/>
      <c r="F123" s="10">
        <v>1</v>
      </c>
      <c r="G123" s="105"/>
      <c r="H123" s="212" t="s">
        <v>825</v>
      </c>
      <c r="I123" s="68"/>
      <c r="J123" s="64">
        <v>0</v>
      </c>
      <c r="K123" s="64"/>
      <c r="L123" s="64"/>
      <c r="M123" s="129">
        <f>SUM(I123:L123)</f>
        <v>0</v>
      </c>
      <c r="N123" s="79"/>
      <c r="O123" s="13">
        <v>161.90999999999917</v>
      </c>
      <c r="P123" s="13"/>
      <c r="Q123" s="71"/>
      <c r="R123" s="78">
        <f>IF(O123&gt;0,O123,N123)</f>
        <v>161.90999999999917</v>
      </c>
      <c r="S123" s="83"/>
      <c r="T123" s="71">
        <v>344.5</v>
      </c>
      <c r="U123" s="71"/>
      <c r="V123" s="84"/>
      <c r="W123" s="79"/>
      <c r="X123" s="71">
        <v>719</v>
      </c>
      <c r="Y123" s="71"/>
      <c r="Z123" s="74"/>
      <c r="AA123" s="92"/>
      <c r="AB123" s="93">
        <v>1</v>
      </c>
      <c r="AC123" s="93"/>
      <c r="AD123" s="94"/>
      <c r="AE123" s="129">
        <f>SUM(AA123:AD123)</f>
        <v>1</v>
      </c>
      <c r="AF123" s="99"/>
      <c r="AG123" s="93">
        <v>1</v>
      </c>
      <c r="AH123" s="93"/>
      <c r="AI123" s="94"/>
      <c r="AJ123" s="133">
        <f>SUM(AF123:AI123)</f>
        <v>1</v>
      </c>
      <c r="AK123" s="92"/>
      <c r="AL123" s="93">
        <v>1</v>
      </c>
      <c r="AM123" s="93"/>
      <c r="AN123" s="94"/>
      <c r="AO123" s="133">
        <f>SUM(AK123:AN123)</f>
        <v>1</v>
      </c>
      <c r="AP123" s="92"/>
      <c r="AQ123" s="93">
        <v>0</v>
      </c>
      <c r="AR123" s="93"/>
      <c r="AS123" s="94"/>
      <c r="AT123" s="129">
        <f>SUM(AP123:AS123)</f>
        <v>0</v>
      </c>
      <c r="AU123" s="64"/>
      <c r="AV123" s="6">
        <v>0</v>
      </c>
      <c r="AW123" s="6"/>
      <c r="AX123" s="102"/>
      <c r="AY123" s="133">
        <f>SUM(AU123:AX123)</f>
        <v>0</v>
      </c>
      <c r="AZ123" s="68"/>
      <c r="BA123" s="6">
        <v>0</v>
      </c>
      <c r="BB123" s="6"/>
      <c r="BC123" s="102"/>
      <c r="BD123" s="129">
        <f>SUM(AZ123:BC123)</f>
        <v>0</v>
      </c>
      <c r="BE123" s="68"/>
      <c r="BF123" s="6">
        <v>0</v>
      </c>
      <c r="BG123" s="6"/>
      <c r="BH123" s="102"/>
      <c r="BI123" s="129">
        <f>SUM(BE123:BH123)</f>
        <v>0</v>
      </c>
    </row>
    <row r="124" spans="1:61" x14ac:dyDescent="0.25">
      <c r="A124" s="4" t="s">
        <v>395</v>
      </c>
      <c r="B124" s="3" t="s">
        <v>220</v>
      </c>
      <c r="C124" s="10">
        <v>6953156271197</v>
      </c>
      <c r="D124" s="10"/>
      <c r="E124" s="10">
        <v>1</v>
      </c>
      <c r="F124" s="10">
        <v>1</v>
      </c>
      <c r="G124" s="105"/>
      <c r="H124" s="212" t="s">
        <v>826</v>
      </c>
      <c r="I124" s="68"/>
      <c r="J124" s="64">
        <v>13</v>
      </c>
      <c r="K124" s="64"/>
      <c r="L124" s="64">
        <v>3</v>
      </c>
      <c r="M124" s="129">
        <f>SUM(I124:L124)</f>
        <v>16</v>
      </c>
      <c r="N124" s="79"/>
      <c r="O124" s="13">
        <v>61.89</v>
      </c>
      <c r="P124" s="13"/>
      <c r="Q124" s="71"/>
      <c r="R124" s="78">
        <f>IF(O124&gt;0,O124,N124)</f>
        <v>61.89</v>
      </c>
      <c r="S124" s="83"/>
      <c r="T124" s="71">
        <v>119.5</v>
      </c>
      <c r="U124" s="71"/>
      <c r="V124" s="84">
        <v>141.02549999999999</v>
      </c>
      <c r="W124" s="79"/>
      <c r="X124" s="71">
        <v>249</v>
      </c>
      <c r="Y124" s="71"/>
      <c r="Z124" s="74">
        <v>259</v>
      </c>
      <c r="AA124" s="92"/>
      <c r="AB124" s="93">
        <v>1</v>
      </c>
      <c r="AC124" s="93"/>
      <c r="AD124" s="94"/>
      <c r="AE124" s="129">
        <f>SUM(AA124:AD124)</f>
        <v>1</v>
      </c>
      <c r="AF124" s="99"/>
      <c r="AG124" s="93">
        <v>0</v>
      </c>
      <c r="AH124" s="93"/>
      <c r="AI124" s="94"/>
      <c r="AJ124" s="133">
        <f>SUM(AF124:AI124)</f>
        <v>0</v>
      </c>
      <c r="AK124" s="92"/>
      <c r="AL124" s="93">
        <v>0</v>
      </c>
      <c r="AM124" s="93"/>
      <c r="AN124" s="94">
        <v>0</v>
      </c>
      <c r="AO124" s="133">
        <f>SUM(AK124:AN124)</f>
        <v>0</v>
      </c>
      <c r="AP124" s="92"/>
      <c r="AQ124" s="93">
        <v>4</v>
      </c>
      <c r="AR124" s="93"/>
      <c r="AS124" s="94">
        <v>1</v>
      </c>
      <c r="AT124" s="129">
        <f>SUM(AP124:AS124)</f>
        <v>5</v>
      </c>
      <c r="AU124" s="64"/>
      <c r="AV124" s="6">
        <v>5</v>
      </c>
      <c r="AW124" s="6"/>
      <c r="AX124" s="102">
        <v>0</v>
      </c>
      <c r="AY124" s="133">
        <f>SUM(AU124:AX124)</f>
        <v>5</v>
      </c>
      <c r="AZ124" s="68"/>
      <c r="BA124" s="6">
        <v>5</v>
      </c>
      <c r="BB124" s="6"/>
      <c r="BC124" s="102">
        <v>1</v>
      </c>
      <c r="BD124" s="129">
        <f>SUM(AZ124:BC124)</f>
        <v>6</v>
      </c>
      <c r="BE124" s="68"/>
      <c r="BF124" s="6">
        <v>6</v>
      </c>
      <c r="BG124" s="6"/>
      <c r="BH124" s="102">
        <v>0</v>
      </c>
      <c r="BI124" s="129">
        <f>SUM(BE124:BH124)</f>
        <v>6</v>
      </c>
    </row>
    <row r="125" spans="1:61" x14ac:dyDescent="0.25">
      <c r="A125" s="4" t="s">
        <v>397</v>
      </c>
      <c r="B125" s="3" t="s">
        <v>221</v>
      </c>
      <c r="C125" s="10">
        <v>6953156271203</v>
      </c>
      <c r="D125" s="10"/>
      <c r="E125" s="10">
        <v>1</v>
      </c>
      <c r="F125" s="10">
        <v>1</v>
      </c>
      <c r="G125" s="105"/>
      <c r="H125" s="212" t="s">
        <v>804</v>
      </c>
      <c r="I125" s="68"/>
      <c r="J125" s="64">
        <v>4</v>
      </c>
      <c r="K125" s="64"/>
      <c r="L125" s="64">
        <v>4</v>
      </c>
      <c r="M125" s="129">
        <f>SUM(I125:L125)</f>
        <v>8</v>
      </c>
      <c r="N125" s="79"/>
      <c r="O125" s="13">
        <v>63.400000000000006</v>
      </c>
      <c r="P125" s="13"/>
      <c r="Q125" s="71"/>
      <c r="R125" s="78">
        <f>IF(O125&gt;0,O125,N125)</f>
        <v>63.400000000000006</v>
      </c>
      <c r="S125" s="83"/>
      <c r="T125" s="71">
        <v>119.5</v>
      </c>
      <c r="U125" s="71"/>
      <c r="V125" s="84">
        <v>141.02549999999999</v>
      </c>
      <c r="W125" s="79"/>
      <c r="X125" s="71">
        <v>249</v>
      </c>
      <c r="Y125" s="71"/>
      <c r="Z125" s="74">
        <v>259</v>
      </c>
      <c r="AA125" s="92"/>
      <c r="AB125" s="93">
        <v>0</v>
      </c>
      <c r="AC125" s="93"/>
      <c r="AD125" s="94"/>
      <c r="AE125" s="129">
        <f>SUM(AA125:AD125)</f>
        <v>0</v>
      </c>
      <c r="AF125" s="99"/>
      <c r="AG125" s="93">
        <v>0</v>
      </c>
      <c r="AH125" s="93"/>
      <c r="AI125" s="94"/>
      <c r="AJ125" s="133">
        <f>SUM(AF125:AI125)</f>
        <v>0</v>
      </c>
      <c r="AK125" s="92"/>
      <c r="AL125" s="93">
        <v>1</v>
      </c>
      <c r="AM125" s="93"/>
      <c r="AN125" s="94">
        <v>0</v>
      </c>
      <c r="AO125" s="133">
        <f>SUM(AK125:AN125)</f>
        <v>1</v>
      </c>
      <c r="AP125" s="92"/>
      <c r="AQ125" s="93">
        <v>1</v>
      </c>
      <c r="AR125" s="93"/>
      <c r="AS125" s="94">
        <v>1</v>
      </c>
      <c r="AT125" s="129">
        <f>SUM(AP125:AS125)</f>
        <v>2</v>
      </c>
      <c r="AU125" s="64"/>
      <c r="AV125" s="6">
        <v>4</v>
      </c>
      <c r="AW125" s="6"/>
      <c r="AX125" s="102">
        <v>0</v>
      </c>
      <c r="AY125" s="133">
        <f>SUM(AU125:AX125)</f>
        <v>4</v>
      </c>
      <c r="AZ125" s="68"/>
      <c r="BA125" s="6">
        <v>4</v>
      </c>
      <c r="BB125" s="6"/>
      <c r="BC125" s="102">
        <v>0</v>
      </c>
      <c r="BD125" s="129">
        <f>SUM(AZ125:BC125)</f>
        <v>4</v>
      </c>
      <c r="BE125" s="68"/>
      <c r="BF125" s="6">
        <v>2</v>
      </c>
      <c r="BG125" s="6"/>
      <c r="BH125" s="102">
        <v>0</v>
      </c>
      <c r="BI125" s="129">
        <f>SUM(BE125:BH125)</f>
        <v>2</v>
      </c>
    </row>
    <row r="126" spans="1:61" x14ac:dyDescent="0.25">
      <c r="A126" s="4" t="s">
        <v>399</v>
      </c>
      <c r="B126" s="3" t="s">
        <v>222</v>
      </c>
      <c r="C126" s="10">
        <v>6953156271210</v>
      </c>
      <c r="D126" s="10"/>
      <c r="E126" s="10">
        <v>1</v>
      </c>
      <c r="F126" s="10">
        <v>1</v>
      </c>
      <c r="G126" s="105"/>
      <c r="H126" s="212" t="s">
        <v>801</v>
      </c>
      <c r="I126" s="68"/>
      <c r="J126" s="64">
        <v>0</v>
      </c>
      <c r="K126" s="64"/>
      <c r="L126" s="64">
        <v>2</v>
      </c>
      <c r="M126" s="129">
        <f>SUM(I126:L126)</f>
        <v>2</v>
      </c>
      <c r="N126" s="79"/>
      <c r="O126" s="13">
        <v>63.400000000000006</v>
      </c>
      <c r="P126" s="13"/>
      <c r="Q126" s="71"/>
      <c r="R126" s="78">
        <f>IF(O126&gt;0,O126,N126)</f>
        <v>63.400000000000006</v>
      </c>
      <c r="S126" s="83"/>
      <c r="T126" s="71">
        <v>119.5</v>
      </c>
      <c r="U126" s="71"/>
      <c r="V126" s="84">
        <v>141.02549999999999</v>
      </c>
      <c r="W126" s="79"/>
      <c r="X126" s="71">
        <v>249</v>
      </c>
      <c r="Y126" s="71"/>
      <c r="Z126" s="74">
        <v>259</v>
      </c>
      <c r="AA126" s="92"/>
      <c r="AB126" s="93">
        <v>0</v>
      </c>
      <c r="AC126" s="93"/>
      <c r="AD126" s="94"/>
      <c r="AE126" s="129">
        <f>SUM(AA126:AD126)</f>
        <v>0</v>
      </c>
      <c r="AF126" s="99"/>
      <c r="AG126" s="93">
        <v>0</v>
      </c>
      <c r="AH126" s="93"/>
      <c r="AI126" s="94"/>
      <c r="AJ126" s="133">
        <f>SUM(AF126:AI126)</f>
        <v>0</v>
      </c>
      <c r="AK126" s="92"/>
      <c r="AL126" s="93">
        <v>2</v>
      </c>
      <c r="AM126" s="93"/>
      <c r="AN126" s="94">
        <v>3</v>
      </c>
      <c r="AO126" s="133">
        <f>SUM(AK126:AN126)</f>
        <v>5</v>
      </c>
      <c r="AP126" s="92"/>
      <c r="AQ126" s="93">
        <v>1</v>
      </c>
      <c r="AR126" s="93"/>
      <c r="AS126" s="94">
        <v>0</v>
      </c>
      <c r="AT126" s="129">
        <f>SUM(AP126:AS126)</f>
        <v>1</v>
      </c>
      <c r="AU126" s="64"/>
      <c r="AV126" s="6">
        <v>2</v>
      </c>
      <c r="AW126" s="6"/>
      <c r="AX126" s="102">
        <v>0</v>
      </c>
      <c r="AY126" s="133">
        <f>SUM(AU126:AX126)</f>
        <v>2</v>
      </c>
      <c r="AZ126" s="68"/>
      <c r="BA126" s="6">
        <v>1</v>
      </c>
      <c r="BB126" s="6"/>
      <c r="BC126" s="102">
        <v>0</v>
      </c>
      <c r="BD126" s="129">
        <f>SUM(AZ126:BC126)</f>
        <v>1</v>
      </c>
      <c r="BE126" s="68"/>
      <c r="BF126" s="6">
        <v>0</v>
      </c>
      <c r="BG126" s="6"/>
      <c r="BH126" s="102">
        <v>0</v>
      </c>
      <c r="BI126" s="129">
        <f>SUM(BE126:BH126)</f>
        <v>0</v>
      </c>
    </row>
    <row r="127" spans="1:61" x14ac:dyDescent="0.25">
      <c r="A127" s="4" t="s">
        <v>587</v>
      </c>
      <c r="B127" s="3" t="s">
        <v>588</v>
      </c>
      <c r="C127" s="10">
        <v>6953156271357</v>
      </c>
      <c r="D127" s="10"/>
      <c r="E127" s="10"/>
      <c r="F127" s="10">
        <v>1</v>
      </c>
      <c r="G127" s="105"/>
      <c r="H127" s="212" t="s">
        <v>827</v>
      </c>
      <c r="I127" s="68"/>
      <c r="J127" s="64">
        <v>5</v>
      </c>
      <c r="K127" s="64"/>
      <c r="L127" s="64"/>
      <c r="M127" s="129">
        <f>SUM(I127:L127)</f>
        <v>5</v>
      </c>
      <c r="N127" s="79"/>
      <c r="O127" s="13">
        <v>27.24</v>
      </c>
      <c r="P127" s="13"/>
      <c r="Q127" s="71"/>
      <c r="R127" s="78">
        <f>IF(O127&gt;0,O127,N127)</f>
        <v>27.24</v>
      </c>
      <c r="S127" s="83"/>
      <c r="T127" s="71">
        <v>49.5</v>
      </c>
      <c r="U127" s="71"/>
      <c r="V127" s="84"/>
      <c r="W127" s="79"/>
      <c r="X127" s="71">
        <v>99</v>
      </c>
      <c r="Y127" s="71"/>
      <c r="Z127" s="74"/>
      <c r="AA127" s="92"/>
      <c r="AB127" s="93">
        <v>0</v>
      </c>
      <c r="AC127" s="93"/>
      <c r="AD127" s="94"/>
      <c r="AE127" s="129">
        <f>SUM(AA127:AD127)</f>
        <v>0</v>
      </c>
      <c r="AF127" s="99"/>
      <c r="AG127" s="93">
        <v>1</v>
      </c>
      <c r="AH127" s="93"/>
      <c r="AI127" s="94"/>
      <c r="AJ127" s="133">
        <f>SUM(AF127:AI127)</f>
        <v>1</v>
      </c>
      <c r="AK127" s="92"/>
      <c r="AL127" s="93">
        <v>0</v>
      </c>
      <c r="AM127" s="93"/>
      <c r="AN127" s="94"/>
      <c r="AO127" s="133">
        <f>SUM(AK127:AN127)</f>
        <v>0</v>
      </c>
      <c r="AP127" s="92"/>
      <c r="AQ127" s="93">
        <v>0</v>
      </c>
      <c r="AR127" s="93"/>
      <c r="AS127" s="94"/>
      <c r="AT127" s="129">
        <f>SUM(AP127:AS127)</f>
        <v>0</v>
      </c>
      <c r="AU127" s="64"/>
      <c r="AV127" s="6">
        <v>0</v>
      </c>
      <c r="AW127" s="6"/>
      <c r="AX127" s="102"/>
      <c r="AY127" s="133">
        <f>SUM(AU127:AX127)</f>
        <v>0</v>
      </c>
      <c r="AZ127" s="68"/>
      <c r="BA127" s="6">
        <v>0</v>
      </c>
      <c r="BB127" s="6"/>
      <c r="BC127" s="102"/>
      <c r="BD127" s="129">
        <f>SUM(AZ127:BC127)</f>
        <v>0</v>
      </c>
      <c r="BE127" s="68"/>
      <c r="BF127" s="6">
        <v>0</v>
      </c>
      <c r="BG127" s="6"/>
      <c r="BH127" s="102"/>
      <c r="BI127" s="129">
        <f>SUM(BE127:BH127)</f>
        <v>0</v>
      </c>
    </row>
    <row r="128" spans="1:61" x14ac:dyDescent="0.25">
      <c r="A128" s="4" t="s">
        <v>591</v>
      </c>
      <c r="B128" s="3" t="s">
        <v>592</v>
      </c>
      <c r="C128" s="10">
        <v>6953156271364</v>
      </c>
      <c r="D128" s="10"/>
      <c r="E128" s="10"/>
      <c r="F128" s="10">
        <v>1</v>
      </c>
      <c r="G128" s="105"/>
      <c r="H128" s="212" t="s">
        <v>828</v>
      </c>
      <c r="I128" s="68"/>
      <c r="J128" s="64">
        <v>0</v>
      </c>
      <c r="K128" s="64"/>
      <c r="L128" s="64"/>
      <c r="M128" s="129">
        <f>SUM(I128:L128)</f>
        <v>0</v>
      </c>
      <c r="N128" s="79"/>
      <c r="O128" s="13">
        <v>27.24</v>
      </c>
      <c r="P128" s="13"/>
      <c r="Q128" s="71"/>
      <c r="R128" s="78">
        <f>IF(O128&gt;0,O128,N128)</f>
        <v>27.24</v>
      </c>
      <c r="S128" s="83"/>
      <c r="T128" s="71">
        <v>49.5</v>
      </c>
      <c r="U128" s="71"/>
      <c r="V128" s="84"/>
      <c r="W128" s="79"/>
      <c r="X128" s="71">
        <v>99</v>
      </c>
      <c r="Y128" s="71"/>
      <c r="Z128" s="74"/>
      <c r="AA128" s="92"/>
      <c r="AB128" s="93">
        <v>0</v>
      </c>
      <c r="AC128" s="93"/>
      <c r="AD128" s="94"/>
      <c r="AE128" s="129">
        <f>SUM(AA128:AD128)</f>
        <v>0</v>
      </c>
      <c r="AF128" s="99"/>
      <c r="AG128" s="93">
        <v>0</v>
      </c>
      <c r="AH128" s="93"/>
      <c r="AI128" s="94"/>
      <c r="AJ128" s="133">
        <f>SUM(AF128:AI128)</f>
        <v>0</v>
      </c>
      <c r="AK128" s="92"/>
      <c r="AL128" s="93">
        <v>0</v>
      </c>
      <c r="AM128" s="93"/>
      <c r="AN128" s="94"/>
      <c r="AO128" s="133">
        <f>SUM(AK128:AN128)</f>
        <v>0</v>
      </c>
      <c r="AP128" s="92"/>
      <c r="AQ128" s="93">
        <v>0</v>
      </c>
      <c r="AR128" s="93"/>
      <c r="AS128" s="94"/>
      <c r="AT128" s="129">
        <f>SUM(AP128:AS128)</f>
        <v>0</v>
      </c>
      <c r="AU128" s="64"/>
      <c r="AV128" s="6">
        <v>0</v>
      </c>
      <c r="AW128" s="6"/>
      <c r="AX128" s="102"/>
      <c r="AY128" s="133">
        <f>SUM(AU128:AX128)</f>
        <v>0</v>
      </c>
      <c r="AZ128" s="68"/>
      <c r="BA128" s="6">
        <v>0</v>
      </c>
      <c r="BB128" s="6"/>
      <c r="BC128" s="102"/>
      <c r="BD128" s="129">
        <f>SUM(AZ128:BC128)</f>
        <v>0</v>
      </c>
      <c r="BE128" s="68"/>
      <c r="BF128" s="6">
        <v>0</v>
      </c>
      <c r="BG128" s="6"/>
      <c r="BH128" s="102"/>
      <c r="BI128" s="129">
        <f>SUM(BE128:BH128)</f>
        <v>0</v>
      </c>
    </row>
    <row r="129" spans="1:61" x14ac:dyDescent="0.25">
      <c r="A129" s="4" t="s">
        <v>589</v>
      </c>
      <c r="B129" s="3" t="s">
        <v>590</v>
      </c>
      <c r="C129" s="10">
        <v>6953156271371</v>
      </c>
      <c r="D129" s="10"/>
      <c r="E129" s="10"/>
      <c r="F129" s="10">
        <v>1</v>
      </c>
      <c r="G129" s="105"/>
      <c r="H129" s="212"/>
      <c r="I129" s="68"/>
      <c r="J129" s="64">
        <v>0</v>
      </c>
      <c r="K129" s="64"/>
      <c r="L129" s="64"/>
      <c r="M129" s="129">
        <f>SUM(I129:L129)</f>
        <v>0</v>
      </c>
      <c r="N129" s="79"/>
      <c r="O129" s="13">
        <v>26.99</v>
      </c>
      <c r="P129" s="13"/>
      <c r="Q129" s="71"/>
      <c r="R129" s="78">
        <f>IF(O129&gt;0,O129,N129)</f>
        <v>26.99</v>
      </c>
      <c r="S129" s="83"/>
      <c r="T129" s="71">
        <v>49.5</v>
      </c>
      <c r="U129" s="71"/>
      <c r="V129" s="84"/>
      <c r="W129" s="79"/>
      <c r="X129" s="71">
        <v>99</v>
      </c>
      <c r="Y129" s="71"/>
      <c r="Z129" s="74"/>
      <c r="AA129" s="92"/>
      <c r="AB129" s="93">
        <v>0</v>
      </c>
      <c r="AC129" s="93"/>
      <c r="AD129" s="94"/>
      <c r="AE129" s="129">
        <f>SUM(AA129:AD129)</f>
        <v>0</v>
      </c>
      <c r="AF129" s="99"/>
      <c r="AG129" s="93">
        <v>0</v>
      </c>
      <c r="AH129" s="93"/>
      <c r="AI129" s="94"/>
      <c r="AJ129" s="133">
        <f>SUM(AF129:AI129)</f>
        <v>0</v>
      </c>
      <c r="AK129" s="92"/>
      <c r="AL129" s="93">
        <v>0</v>
      </c>
      <c r="AM129" s="93"/>
      <c r="AN129" s="94"/>
      <c r="AO129" s="133">
        <f>SUM(AK129:AN129)</f>
        <v>0</v>
      </c>
      <c r="AP129" s="92"/>
      <c r="AQ129" s="93">
        <v>0</v>
      </c>
      <c r="AR129" s="93"/>
      <c r="AS129" s="94"/>
      <c r="AT129" s="129">
        <f>SUM(AP129:AS129)</f>
        <v>0</v>
      </c>
      <c r="AU129" s="64"/>
      <c r="AV129" s="6">
        <v>0</v>
      </c>
      <c r="AW129" s="6"/>
      <c r="AX129" s="102"/>
      <c r="AY129" s="133">
        <f>SUM(AU129:AX129)</f>
        <v>0</v>
      </c>
      <c r="AZ129" s="68"/>
      <c r="BA129" s="6">
        <v>0</v>
      </c>
      <c r="BB129" s="6"/>
      <c r="BC129" s="102"/>
      <c r="BD129" s="129">
        <f>SUM(AZ129:BC129)</f>
        <v>0</v>
      </c>
      <c r="BE129" s="68"/>
      <c r="BF129" s="6">
        <v>0</v>
      </c>
      <c r="BG129" s="6"/>
      <c r="BH129" s="102"/>
      <c r="BI129" s="129">
        <f>SUM(BE129:BH129)</f>
        <v>0</v>
      </c>
    </row>
    <row r="130" spans="1:61" x14ac:dyDescent="0.25">
      <c r="A130" s="4" t="s">
        <v>359</v>
      </c>
      <c r="B130" s="3" t="s">
        <v>360</v>
      </c>
      <c r="C130" s="10">
        <v>6953156271685</v>
      </c>
      <c r="D130" s="10"/>
      <c r="E130" s="10"/>
      <c r="F130" s="10">
        <v>1</v>
      </c>
      <c r="G130" s="105"/>
      <c r="H130" s="212" t="s">
        <v>829</v>
      </c>
      <c r="I130" s="68"/>
      <c r="J130" s="64">
        <v>0</v>
      </c>
      <c r="K130" s="64"/>
      <c r="L130" s="64"/>
      <c r="M130" s="129">
        <f>SUM(I130:L130)</f>
        <v>0</v>
      </c>
      <c r="N130" s="79"/>
      <c r="O130" s="13">
        <v>31.09</v>
      </c>
      <c r="P130" s="13"/>
      <c r="Q130" s="71"/>
      <c r="R130" s="78">
        <f>IF(O130&gt;0,O130,N130)</f>
        <v>31.09</v>
      </c>
      <c r="S130" s="83"/>
      <c r="T130" s="71">
        <v>79.5</v>
      </c>
      <c r="U130" s="71"/>
      <c r="V130" s="84"/>
      <c r="W130" s="79"/>
      <c r="X130" s="71">
        <v>169</v>
      </c>
      <c r="Y130" s="71"/>
      <c r="Z130" s="74"/>
      <c r="AA130" s="92"/>
      <c r="AB130" s="93">
        <v>0</v>
      </c>
      <c r="AC130" s="93"/>
      <c r="AD130" s="94"/>
      <c r="AE130" s="129">
        <f>SUM(AA130:AD130)</f>
        <v>0</v>
      </c>
      <c r="AF130" s="99"/>
      <c r="AG130" s="93">
        <v>1</v>
      </c>
      <c r="AH130" s="93"/>
      <c r="AI130" s="94"/>
      <c r="AJ130" s="133">
        <f>SUM(AF130:AI130)</f>
        <v>1</v>
      </c>
      <c r="AK130" s="92"/>
      <c r="AL130" s="93">
        <v>0</v>
      </c>
      <c r="AM130" s="93"/>
      <c r="AN130" s="94"/>
      <c r="AO130" s="133">
        <f>SUM(AK130:AN130)</f>
        <v>0</v>
      </c>
      <c r="AP130" s="92"/>
      <c r="AQ130" s="93">
        <v>0</v>
      </c>
      <c r="AR130" s="93"/>
      <c r="AS130" s="94"/>
      <c r="AT130" s="129">
        <f>SUM(AP130:AS130)</f>
        <v>0</v>
      </c>
      <c r="AU130" s="64"/>
      <c r="AV130" s="6">
        <v>0</v>
      </c>
      <c r="AW130" s="6"/>
      <c r="AX130" s="102"/>
      <c r="AY130" s="133">
        <f>SUM(AU130:AX130)</f>
        <v>0</v>
      </c>
      <c r="AZ130" s="68"/>
      <c r="BA130" s="6">
        <v>0</v>
      </c>
      <c r="BB130" s="6"/>
      <c r="BC130" s="102"/>
      <c r="BD130" s="129">
        <f>SUM(AZ130:BC130)</f>
        <v>0</v>
      </c>
      <c r="BE130" s="68"/>
      <c r="BF130" s="6">
        <v>0</v>
      </c>
      <c r="BG130" s="6"/>
      <c r="BH130" s="102"/>
      <c r="BI130" s="129">
        <f>SUM(BE130:BH130)</f>
        <v>0</v>
      </c>
    </row>
    <row r="131" spans="1:61" x14ac:dyDescent="0.25">
      <c r="A131" s="4" t="s">
        <v>361</v>
      </c>
      <c r="B131" s="3" t="s">
        <v>362</v>
      </c>
      <c r="C131" s="10">
        <v>6953156271692</v>
      </c>
      <c r="D131" s="10"/>
      <c r="E131" s="10"/>
      <c r="F131" s="10">
        <v>1</v>
      </c>
      <c r="G131" s="105"/>
      <c r="H131" s="212" t="s">
        <v>830</v>
      </c>
      <c r="I131" s="68"/>
      <c r="J131" s="64">
        <v>0</v>
      </c>
      <c r="K131" s="64"/>
      <c r="L131" s="64"/>
      <c r="M131" s="129">
        <f>SUM(I131:L131)</f>
        <v>0</v>
      </c>
      <c r="N131" s="79"/>
      <c r="O131" s="13">
        <v>31.03</v>
      </c>
      <c r="P131" s="13"/>
      <c r="Q131" s="71"/>
      <c r="R131" s="78">
        <f>IF(O131&gt;0,O131,N131)</f>
        <v>31.03</v>
      </c>
      <c r="S131" s="83"/>
      <c r="T131" s="71">
        <v>79.5</v>
      </c>
      <c r="U131" s="71"/>
      <c r="V131" s="84"/>
      <c r="W131" s="79"/>
      <c r="X131" s="71">
        <v>169</v>
      </c>
      <c r="Y131" s="71"/>
      <c r="Z131" s="74"/>
      <c r="AA131" s="92"/>
      <c r="AB131" s="93">
        <v>1</v>
      </c>
      <c r="AC131" s="93"/>
      <c r="AD131" s="94"/>
      <c r="AE131" s="129">
        <f>SUM(AA131:AD131)</f>
        <v>1</v>
      </c>
      <c r="AF131" s="99"/>
      <c r="AG131" s="93">
        <v>0</v>
      </c>
      <c r="AH131" s="93"/>
      <c r="AI131" s="94"/>
      <c r="AJ131" s="133">
        <f>SUM(AF131:AI131)</f>
        <v>0</v>
      </c>
      <c r="AK131" s="92"/>
      <c r="AL131" s="93">
        <v>0</v>
      </c>
      <c r="AM131" s="93"/>
      <c r="AN131" s="94"/>
      <c r="AO131" s="133">
        <f>SUM(AK131:AN131)</f>
        <v>0</v>
      </c>
      <c r="AP131" s="92"/>
      <c r="AQ131" s="93">
        <v>0</v>
      </c>
      <c r="AR131" s="93"/>
      <c r="AS131" s="94"/>
      <c r="AT131" s="129">
        <f>SUM(AP131:AS131)</f>
        <v>0</v>
      </c>
      <c r="AU131" s="64"/>
      <c r="AV131" s="6">
        <v>0</v>
      </c>
      <c r="AW131" s="6"/>
      <c r="AX131" s="102"/>
      <c r="AY131" s="133">
        <f>SUM(AU131:AX131)</f>
        <v>0</v>
      </c>
      <c r="AZ131" s="68"/>
      <c r="BA131" s="6">
        <v>0</v>
      </c>
      <c r="BB131" s="6"/>
      <c r="BC131" s="102"/>
      <c r="BD131" s="129">
        <f>SUM(AZ131:BC131)</f>
        <v>0</v>
      </c>
      <c r="BE131" s="68"/>
      <c r="BF131" s="6">
        <v>0</v>
      </c>
      <c r="BG131" s="6"/>
      <c r="BH131" s="102"/>
      <c r="BI131" s="129">
        <f>SUM(BE131:BH131)</f>
        <v>0</v>
      </c>
    </row>
    <row r="132" spans="1:61" x14ac:dyDescent="0.25">
      <c r="A132" s="4" t="s">
        <v>669</v>
      </c>
      <c r="B132" s="3" t="s">
        <v>109</v>
      </c>
      <c r="C132" s="10">
        <v>6953156271791</v>
      </c>
      <c r="D132" s="10">
        <v>1</v>
      </c>
      <c r="E132" s="10"/>
      <c r="F132" s="10">
        <v>1</v>
      </c>
      <c r="G132" s="105">
        <v>1</v>
      </c>
      <c r="H132" s="212" t="s">
        <v>831</v>
      </c>
      <c r="I132" s="68">
        <v>5</v>
      </c>
      <c r="J132" s="64">
        <v>23</v>
      </c>
      <c r="K132" s="64">
        <v>16</v>
      </c>
      <c r="L132" s="64"/>
      <c r="M132" s="129">
        <f>SUM(I132:L132)</f>
        <v>44</v>
      </c>
      <c r="N132" s="79">
        <v>29.113564356435642</v>
      </c>
      <c r="O132" s="13">
        <v>37.130000000000003</v>
      </c>
      <c r="P132" s="13">
        <v>37.130000000000003</v>
      </c>
      <c r="Q132" s="71"/>
      <c r="R132" s="78">
        <f>IF(O132&gt;0,O132,N132)</f>
        <v>37.130000000000003</v>
      </c>
      <c r="S132" s="83">
        <v>87.45</v>
      </c>
      <c r="T132" s="71">
        <v>74.5</v>
      </c>
      <c r="U132" s="71">
        <v>79.5</v>
      </c>
      <c r="V132" s="84"/>
      <c r="W132" s="79"/>
      <c r="X132" s="71">
        <v>156</v>
      </c>
      <c r="Y132" s="71">
        <v>159</v>
      </c>
      <c r="Z132" s="74"/>
      <c r="AA132" s="92"/>
      <c r="AB132" s="93"/>
      <c r="AC132" s="93"/>
      <c r="AD132" s="94"/>
      <c r="AE132" s="129">
        <f>SUM(AA132:AD132)</f>
        <v>0</v>
      </c>
      <c r="AF132" s="99"/>
      <c r="AG132" s="93"/>
      <c r="AH132" s="93"/>
      <c r="AI132" s="94"/>
      <c r="AJ132" s="133">
        <f>SUM(AF132:AI132)</f>
        <v>0</v>
      </c>
      <c r="AK132" s="92"/>
      <c r="AL132" s="93"/>
      <c r="AM132" s="93"/>
      <c r="AN132" s="94"/>
      <c r="AO132" s="133">
        <f>SUM(AK132:AN132)</f>
        <v>0</v>
      </c>
      <c r="AP132" s="92"/>
      <c r="AQ132" s="93">
        <v>8</v>
      </c>
      <c r="AR132" s="93">
        <v>0</v>
      </c>
      <c r="AS132" s="94"/>
      <c r="AT132" s="129">
        <f>SUM(AP132:AS132)</f>
        <v>8</v>
      </c>
      <c r="AU132" s="64"/>
      <c r="AV132" s="6">
        <v>16</v>
      </c>
      <c r="AW132" s="6">
        <v>0</v>
      </c>
      <c r="AX132" s="102"/>
      <c r="AY132" s="133">
        <f>SUM(AU132:AX132)</f>
        <v>16</v>
      </c>
      <c r="AZ132" s="68"/>
      <c r="BA132" s="6">
        <v>9</v>
      </c>
      <c r="BB132" s="6">
        <v>2</v>
      </c>
      <c r="BC132" s="102"/>
      <c r="BD132" s="129">
        <f>SUM(AZ132:BC132)</f>
        <v>11</v>
      </c>
      <c r="BE132" s="68">
        <v>0</v>
      </c>
      <c r="BF132" s="6">
        <v>12</v>
      </c>
      <c r="BG132" s="6">
        <v>2</v>
      </c>
      <c r="BH132" s="102"/>
      <c r="BI132" s="129">
        <f>SUM(BE132:BH132)</f>
        <v>14</v>
      </c>
    </row>
    <row r="133" spans="1:61" x14ac:dyDescent="0.25">
      <c r="A133" s="4"/>
      <c r="B133" s="3" t="s">
        <v>243</v>
      </c>
      <c r="C133" s="10">
        <v>6953156271807</v>
      </c>
      <c r="D133" s="10"/>
      <c r="E133" s="10">
        <v>1</v>
      </c>
      <c r="F133" s="10"/>
      <c r="G133" s="105"/>
      <c r="H133" s="212" t="s">
        <v>832</v>
      </c>
      <c r="I133" s="68"/>
      <c r="J133" s="64"/>
      <c r="K133" s="64"/>
      <c r="L133" s="64">
        <v>5</v>
      </c>
      <c r="M133" s="129">
        <f>SUM(I133:L133)</f>
        <v>5</v>
      </c>
      <c r="N133" s="79"/>
      <c r="O133" s="13"/>
      <c r="P133" s="13"/>
      <c r="Q133" s="71"/>
      <c r="R133" s="78">
        <f>IF(O133&gt;0,O133,N133)</f>
        <v>0</v>
      </c>
      <c r="S133" s="83"/>
      <c r="T133" s="71"/>
      <c r="U133" s="71"/>
      <c r="V133" s="84">
        <v>53.905500000000004</v>
      </c>
      <c r="W133" s="79"/>
      <c r="X133" s="71"/>
      <c r="Y133" s="71"/>
      <c r="Z133" s="74">
        <v>99</v>
      </c>
      <c r="AA133" s="92"/>
      <c r="AB133" s="93"/>
      <c r="AC133" s="93"/>
      <c r="AD133" s="94"/>
      <c r="AE133" s="129">
        <f>SUM(AA133:AD133)</f>
        <v>0</v>
      </c>
      <c r="AF133" s="99"/>
      <c r="AG133" s="93"/>
      <c r="AH133" s="93"/>
      <c r="AI133" s="94"/>
      <c r="AJ133" s="133">
        <f>SUM(AF133:AI133)</f>
        <v>0</v>
      </c>
      <c r="AK133" s="92"/>
      <c r="AL133" s="93"/>
      <c r="AM133" s="93"/>
      <c r="AN133" s="94">
        <v>0</v>
      </c>
      <c r="AO133" s="133">
        <f>SUM(AK133:AN133)</f>
        <v>0</v>
      </c>
      <c r="AP133" s="92"/>
      <c r="AQ133" s="93"/>
      <c r="AR133" s="93"/>
      <c r="AS133" s="94">
        <v>0</v>
      </c>
      <c r="AT133" s="129">
        <f>SUM(AP133:AS133)</f>
        <v>0</v>
      </c>
      <c r="AU133" s="64"/>
      <c r="AV133" s="6"/>
      <c r="AW133" s="6"/>
      <c r="AX133" s="102">
        <v>0</v>
      </c>
      <c r="AY133" s="133">
        <f>SUM(AU133:AX133)</f>
        <v>0</v>
      </c>
      <c r="AZ133" s="68"/>
      <c r="BA133" s="6"/>
      <c r="BB133" s="6"/>
      <c r="BC133" s="102">
        <v>0</v>
      </c>
      <c r="BD133" s="129">
        <f>SUM(AZ133:BC133)</f>
        <v>0</v>
      </c>
      <c r="BE133" s="68"/>
      <c r="BF133" s="6"/>
      <c r="BG133" s="6"/>
      <c r="BH133" s="102">
        <v>0</v>
      </c>
      <c r="BI133" s="129">
        <f>SUM(BE133:BH133)</f>
        <v>0</v>
      </c>
    </row>
    <row r="134" spans="1:61" x14ac:dyDescent="0.25">
      <c r="A134" s="4" t="s">
        <v>575</v>
      </c>
      <c r="B134" s="3" t="s">
        <v>576</v>
      </c>
      <c r="C134" s="10">
        <v>6953156272668</v>
      </c>
      <c r="D134" s="10"/>
      <c r="E134" s="10"/>
      <c r="F134" s="10">
        <v>1</v>
      </c>
      <c r="G134" s="105"/>
      <c r="H134" s="212"/>
      <c r="I134" s="68"/>
      <c r="J134" s="64">
        <v>0</v>
      </c>
      <c r="K134" s="64"/>
      <c r="L134" s="64"/>
      <c r="M134" s="129">
        <f>SUM(I134:L134)</f>
        <v>0</v>
      </c>
      <c r="N134" s="79"/>
      <c r="O134" s="13">
        <v>63.54</v>
      </c>
      <c r="P134" s="13"/>
      <c r="Q134" s="71"/>
      <c r="R134" s="78">
        <f>IF(O134&gt;0,O134,N134)</f>
        <v>63.54</v>
      </c>
      <c r="S134" s="83"/>
      <c r="T134" s="71">
        <v>119.5</v>
      </c>
      <c r="U134" s="71"/>
      <c r="V134" s="84"/>
      <c r="W134" s="79"/>
      <c r="X134" s="71">
        <v>249</v>
      </c>
      <c r="Y134" s="71"/>
      <c r="Z134" s="74"/>
      <c r="AA134" s="92"/>
      <c r="AB134" s="93">
        <v>3</v>
      </c>
      <c r="AC134" s="93"/>
      <c r="AD134" s="94"/>
      <c r="AE134" s="129">
        <f>SUM(AA134:AD134)</f>
        <v>3</v>
      </c>
      <c r="AF134" s="99"/>
      <c r="AG134" s="93">
        <v>1</v>
      </c>
      <c r="AH134" s="93"/>
      <c r="AI134" s="94"/>
      <c r="AJ134" s="133">
        <f>SUM(AF134:AI134)</f>
        <v>1</v>
      </c>
      <c r="AK134" s="92"/>
      <c r="AL134" s="93">
        <v>1</v>
      </c>
      <c r="AM134" s="93"/>
      <c r="AN134" s="94"/>
      <c r="AO134" s="133">
        <f>SUM(AK134:AN134)</f>
        <v>1</v>
      </c>
      <c r="AP134" s="92"/>
      <c r="AQ134" s="93">
        <v>2</v>
      </c>
      <c r="AR134" s="93"/>
      <c r="AS134" s="94"/>
      <c r="AT134" s="129">
        <f>SUM(AP134:AS134)</f>
        <v>2</v>
      </c>
      <c r="AU134" s="64"/>
      <c r="AV134" s="6">
        <v>0</v>
      </c>
      <c r="AW134" s="6"/>
      <c r="AX134" s="102"/>
      <c r="AY134" s="133">
        <f>SUM(AU134:AX134)</f>
        <v>0</v>
      </c>
      <c r="AZ134" s="68"/>
      <c r="BA134" s="6">
        <v>0</v>
      </c>
      <c r="BB134" s="6"/>
      <c r="BC134" s="102"/>
      <c r="BD134" s="129">
        <f>SUM(AZ134:BC134)</f>
        <v>0</v>
      </c>
      <c r="BE134" s="68"/>
      <c r="BF134" s="6">
        <v>0</v>
      </c>
      <c r="BG134" s="6"/>
      <c r="BH134" s="102"/>
      <c r="BI134" s="129">
        <f>SUM(BE134:BH134)</f>
        <v>0</v>
      </c>
    </row>
    <row r="135" spans="1:61" x14ac:dyDescent="0.25">
      <c r="A135" s="4" t="s">
        <v>369</v>
      </c>
      <c r="B135" s="3" t="s">
        <v>110</v>
      </c>
      <c r="C135" s="10">
        <v>6953156272965</v>
      </c>
      <c r="D135" s="10">
        <v>1</v>
      </c>
      <c r="E135" s="10"/>
      <c r="F135" s="10">
        <v>1</v>
      </c>
      <c r="G135" s="105"/>
      <c r="H135" s="212" t="s">
        <v>792</v>
      </c>
      <c r="I135" s="68">
        <v>3</v>
      </c>
      <c r="J135" s="64">
        <v>0</v>
      </c>
      <c r="K135" s="64"/>
      <c r="L135" s="64"/>
      <c r="M135" s="129">
        <f>SUM(I135:L135)</f>
        <v>3</v>
      </c>
      <c r="N135" s="79">
        <v>25.970000000000013</v>
      </c>
      <c r="O135" s="13">
        <v>25.97</v>
      </c>
      <c r="P135" s="13"/>
      <c r="Q135" s="71"/>
      <c r="R135" s="78">
        <f>IF(O135&gt;0,O135,N135)</f>
        <v>25.97</v>
      </c>
      <c r="S135" s="83">
        <v>70.95</v>
      </c>
      <c r="T135" s="71">
        <v>54.5</v>
      </c>
      <c r="U135" s="71"/>
      <c r="V135" s="84"/>
      <c r="W135" s="79"/>
      <c r="X135" s="71">
        <v>119</v>
      </c>
      <c r="Y135" s="71"/>
      <c r="Z135" s="74"/>
      <c r="AA135" s="92"/>
      <c r="AB135" s="93">
        <v>1</v>
      </c>
      <c r="AC135" s="93"/>
      <c r="AD135" s="94"/>
      <c r="AE135" s="129">
        <f>SUM(AA135:AD135)</f>
        <v>1</v>
      </c>
      <c r="AF135" s="99"/>
      <c r="AG135" s="93">
        <v>1</v>
      </c>
      <c r="AH135" s="93"/>
      <c r="AI135" s="94"/>
      <c r="AJ135" s="133">
        <f>SUM(AF135:AI135)</f>
        <v>1</v>
      </c>
      <c r="AK135" s="92"/>
      <c r="AL135" s="93">
        <v>3</v>
      </c>
      <c r="AM135" s="93"/>
      <c r="AN135" s="94"/>
      <c r="AO135" s="133">
        <f>SUM(AK135:AN135)</f>
        <v>3</v>
      </c>
      <c r="AP135" s="92"/>
      <c r="AQ135" s="93">
        <v>0</v>
      </c>
      <c r="AR135" s="93"/>
      <c r="AS135" s="94"/>
      <c r="AT135" s="129">
        <f>SUM(AP135:AS135)</f>
        <v>0</v>
      </c>
      <c r="AU135" s="64"/>
      <c r="AV135" s="6">
        <v>0</v>
      </c>
      <c r="AW135" s="6"/>
      <c r="AX135" s="102"/>
      <c r="AY135" s="133">
        <f>SUM(AU135:AX135)</f>
        <v>0</v>
      </c>
      <c r="AZ135" s="68"/>
      <c r="BA135" s="6">
        <v>0</v>
      </c>
      <c r="BB135" s="6"/>
      <c r="BC135" s="102"/>
      <c r="BD135" s="129">
        <f>SUM(AZ135:BC135)</f>
        <v>0</v>
      </c>
      <c r="BE135" s="68">
        <v>0</v>
      </c>
      <c r="BF135" s="6">
        <v>0</v>
      </c>
      <c r="BG135" s="6"/>
      <c r="BH135" s="102"/>
      <c r="BI135" s="129">
        <f>SUM(BE135:BH135)</f>
        <v>0</v>
      </c>
    </row>
    <row r="136" spans="1:61" x14ac:dyDescent="0.25">
      <c r="A136" s="4" t="s">
        <v>371</v>
      </c>
      <c r="B136" s="3" t="s">
        <v>372</v>
      </c>
      <c r="C136" s="10">
        <v>6953156272972</v>
      </c>
      <c r="D136" s="10"/>
      <c r="E136" s="10"/>
      <c r="F136" s="10">
        <v>1</v>
      </c>
      <c r="G136" s="105"/>
      <c r="H136" s="212" t="s">
        <v>822</v>
      </c>
      <c r="I136" s="68"/>
      <c r="J136" s="64">
        <v>1</v>
      </c>
      <c r="K136" s="64"/>
      <c r="L136" s="64"/>
      <c r="M136" s="129">
        <f>SUM(I136:L136)</f>
        <v>1</v>
      </c>
      <c r="N136" s="79"/>
      <c r="O136" s="13">
        <v>25.65</v>
      </c>
      <c r="P136" s="13"/>
      <c r="Q136" s="71"/>
      <c r="R136" s="78">
        <f>IF(O136&gt;0,O136,N136)</f>
        <v>25.65</v>
      </c>
      <c r="S136" s="83"/>
      <c r="T136" s="71">
        <v>54.5</v>
      </c>
      <c r="U136" s="71"/>
      <c r="V136" s="84"/>
      <c r="W136" s="79"/>
      <c r="X136" s="71">
        <v>119</v>
      </c>
      <c r="Y136" s="71"/>
      <c r="Z136" s="74"/>
      <c r="AA136" s="92"/>
      <c r="AB136" s="93">
        <v>3</v>
      </c>
      <c r="AC136" s="93"/>
      <c r="AD136" s="94"/>
      <c r="AE136" s="129">
        <f>SUM(AA136:AD136)</f>
        <v>3</v>
      </c>
      <c r="AF136" s="99"/>
      <c r="AG136" s="93">
        <v>0</v>
      </c>
      <c r="AH136" s="93"/>
      <c r="AI136" s="94"/>
      <c r="AJ136" s="133">
        <f>SUM(AF136:AI136)</f>
        <v>0</v>
      </c>
      <c r="AK136" s="92"/>
      <c r="AL136" s="93">
        <v>1</v>
      </c>
      <c r="AM136" s="93"/>
      <c r="AN136" s="94"/>
      <c r="AO136" s="133">
        <f>SUM(AK136:AN136)</f>
        <v>1</v>
      </c>
      <c r="AP136" s="92"/>
      <c r="AQ136" s="93">
        <v>0</v>
      </c>
      <c r="AR136" s="93"/>
      <c r="AS136" s="94"/>
      <c r="AT136" s="129">
        <f>SUM(AP136:AS136)</f>
        <v>0</v>
      </c>
      <c r="AU136" s="64"/>
      <c r="AV136" s="6">
        <v>0</v>
      </c>
      <c r="AW136" s="6"/>
      <c r="AX136" s="102"/>
      <c r="AY136" s="133">
        <f>SUM(AU136:AX136)</f>
        <v>0</v>
      </c>
      <c r="AZ136" s="68"/>
      <c r="BA136" s="6">
        <v>0</v>
      </c>
      <c r="BB136" s="6"/>
      <c r="BC136" s="102"/>
      <c r="BD136" s="129">
        <f>SUM(AZ136:BC136)</f>
        <v>0</v>
      </c>
      <c r="BE136" s="68"/>
      <c r="BF136" s="6">
        <v>0</v>
      </c>
      <c r="BG136" s="6"/>
      <c r="BH136" s="102"/>
      <c r="BI136" s="129">
        <f>SUM(BE136:BH136)</f>
        <v>0</v>
      </c>
    </row>
    <row r="137" spans="1:61" x14ac:dyDescent="0.25">
      <c r="A137" s="4" t="s">
        <v>385</v>
      </c>
      <c r="B137" s="3" t="s">
        <v>386</v>
      </c>
      <c r="C137" s="10">
        <v>6953156273016</v>
      </c>
      <c r="D137" s="10"/>
      <c r="E137" s="10"/>
      <c r="F137" s="10">
        <v>1</v>
      </c>
      <c r="G137" s="105"/>
      <c r="H137" s="212" t="s">
        <v>797</v>
      </c>
      <c r="I137" s="68"/>
      <c r="J137" s="64">
        <v>0</v>
      </c>
      <c r="K137" s="64"/>
      <c r="L137" s="64"/>
      <c r="M137" s="129">
        <f>SUM(I137:L137)</f>
        <v>0</v>
      </c>
      <c r="N137" s="79"/>
      <c r="O137" s="13">
        <v>43.38</v>
      </c>
      <c r="P137" s="13"/>
      <c r="Q137" s="71"/>
      <c r="R137" s="78">
        <f>IF(O137&gt;0,O137,N137)</f>
        <v>43.38</v>
      </c>
      <c r="S137" s="83"/>
      <c r="T137" s="71">
        <v>79.5</v>
      </c>
      <c r="U137" s="71"/>
      <c r="V137" s="84"/>
      <c r="W137" s="79"/>
      <c r="X137" s="71">
        <v>169</v>
      </c>
      <c r="Y137" s="71"/>
      <c r="Z137" s="74"/>
      <c r="AA137" s="92"/>
      <c r="AB137" s="93">
        <v>4</v>
      </c>
      <c r="AC137" s="93"/>
      <c r="AD137" s="94"/>
      <c r="AE137" s="129">
        <f>SUM(AA137:AD137)</f>
        <v>4</v>
      </c>
      <c r="AF137" s="99"/>
      <c r="AG137" s="93">
        <v>3</v>
      </c>
      <c r="AH137" s="93"/>
      <c r="AI137" s="94"/>
      <c r="AJ137" s="133">
        <f>SUM(AF137:AI137)</f>
        <v>3</v>
      </c>
      <c r="AK137" s="92"/>
      <c r="AL137" s="93">
        <v>4</v>
      </c>
      <c r="AM137" s="93"/>
      <c r="AN137" s="94"/>
      <c r="AO137" s="133">
        <f>SUM(AK137:AN137)</f>
        <v>4</v>
      </c>
      <c r="AP137" s="92"/>
      <c r="AQ137" s="93">
        <v>9</v>
      </c>
      <c r="AR137" s="93"/>
      <c r="AS137" s="94"/>
      <c r="AT137" s="129">
        <f>SUM(AP137:AS137)</f>
        <v>9</v>
      </c>
      <c r="AU137" s="64"/>
      <c r="AV137" s="6">
        <v>0</v>
      </c>
      <c r="AW137" s="6"/>
      <c r="AX137" s="102"/>
      <c r="AY137" s="133">
        <f>SUM(AU137:AX137)</f>
        <v>0</v>
      </c>
      <c r="AZ137" s="68"/>
      <c r="BA137" s="6">
        <v>0</v>
      </c>
      <c r="BB137" s="6"/>
      <c r="BC137" s="102"/>
      <c r="BD137" s="129">
        <f>SUM(AZ137:BC137)</f>
        <v>0</v>
      </c>
      <c r="BE137" s="68"/>
      <c r="BF137" s="6">
        <v>2</v>
      </c>
      <c r="BG137" s="6"/>
      <c r="BH137" s="102"/>
      <c r="BI137" s="129">
        <f>SUM(BE137:BH137)</f>
        <v>2</v>
      </c>
    </row>
    <row r="138" spans="1:61" x14ac:dyDescent="0.25">
      <c r="A138" s="4" t="s">
        <v>387</v>
      </c>
      <c r="B138" s="3" t="s">
        <v>111</v>
      </c>
      <c r="C138" s="10">
        <v>6953156273023</v>
      </c>
      <c r="D138" s="10">
        <v>1</v>
      </c>
      <c r="E138" s="10"/>
      <c r="F138" s="10">
        <v>1</v>
      </c>
      <c r="G138" s="105"/>
      <c r="H138" s="212"/>
      <c r="I138" s="68">
        <v>2</v>
      </c>
      <c r="J138" s="64">
        <v>4</v>
      </c>
      <c r="K138" s="64"/>
      <c r="L138" s="64"/>
      <c r="M138" s="129">
        <f>SUM(I138:L138)</f>
        <v>6</v>
      </c>
      <c r="N138" s="79"/>
      <c r="O138" s="13">
        <v>43.134477611940298</v>
      </c>
      <c r="P138" s="13"/>
      <c r="Q138" s="71"/>
      <c r="R138" s="78">
        <f>IF(O138&gt;0,O138,N138)</f>
        <v>43.134477611940298</v>
      </c>
      <c r="S138" s="83">
        <v>98.45</v>
      </c>
      <c r="T138" s="71">
        <v>79.5</v>
      </c>
      <c r="U138" s="71"/>
      <c r="V138" s="84"/>
      <c r="W138" s="79"/>
      <c r="X138" s="71">
        <v>169</v>
      </c>
      <c r="Y138" s="71"/>
      <c r="Z138" s="74"/>
      <c r="AA138" s="92"/>
      <c r="AB138" s="93">
        <v>1</v>
      </c>
      <c r="AC138" s="93"/>
      <c r="AD138" s="94"/>
      <c r="AE138" s="129">
        <f>SUM(AA138:AD138)</f>
        <v>1</v>
      </c>
      <c r="AF138" s="99"/>
      <c r="AG138" s="93">
        <v>1</v>
      </c>
      <c r="AH138" s="93"/>
      <c r="AI138" s="94"/>
      <c r="AJ138" s="133">
        <f>SUM(AF138:AI138)</f>
        <v>1</v>
      </c>
      <c r="AK138" s="92"/>
      <c r="AL138" s="93">
        <v>5</v>
      </c>
      <c r="AM138" s="93"/>
      <c r="AN138" s="94"/>
      <c r="AO138" s="133">
        <f>SUM(AK138:AN138)</f>
        <v>5</v>
      </c>
      <c r="AP138" s="92"/>
      <c r="AQ138" s="93">
        <v>1</v>
      </c>
      <c r="AR138" s="93"/>
      <c r="AS138" s="94"/>
      <c r="AT138" s="129">
        <f>SUM(AP138:AS138)</f>
        <v>1</v>
      </c>
      <c r="AU138" s="64"/>
      <c r="AV138" s="6">
        <v>0</v>
      </c>
      <c r="AW138" s="6"/>
      <c r="AX138" s="102"/>
      <c r="AY138" s="133">
        <f>SUM(AU138:AX138)</f>
        <v>0</v>
      </c>
      <c r="AZ138" s="68"/>
      <c r="BA138" s="6">
        <v>1</v>
      </c>
      <c r="BB138" s="6"/>
      <c r="BC138" s="102"/>
      <c r="BD138" s="129">
        <f>SUM(AZ138:BC138)</f>
        <v>1</v>
      </c>
      <c r="BE138" s="68">
        <v>0</v>
      </c>
      <c r="BF138" s="6">
        <v>0</v>
      </c>
      <c r="BG138" s="6"/>
      <c r="BH138" s="102"/>
      <c r="BI138" s="129">
        <f>SUM(BE138:BH138)</f>
        <v>0</v>
      </c>
    </row>
    <row r="139" spans="1:61" x14ac:dyDescent="0.25">
      <c r="A139" s="4" t="s">
        <v>415</v>
      </c>
      <c r="B139" s="3" t="s">
        <v>112</v>
      </c>
      <c r="C139" s="10">
        <v>6953156273030</v>
      </c>
      <c r="D139" s="10">
        <v>1</v>
      </c>
      <c r="E139" s="10"/>
      <c r="F139" s="10">
        <v>1</v>
      </c>
      <c r="G139" s="105">
        <v>1</v>
      </c>
      <c r="H139" s="212" t="s">
        <v>830</v>
      </c>
      <c r="I139" s="68">
        <v>5</v>
      </c>
      <c r="J139" s="64">
        <v>6</v>
      </c>
      <c r="K139" s="64">
        <v>3</v>
      </c>
      <c r="L139" s="64"/>
      <c r="M139" s="129">
        <f>SUM(I139:L139)</f>
        <v>14</v>
      </c>
      <c r="N139" s="79">
        <v>24.310000000000038</v>
      </c>
      <c r="O139" s="13">
        <v>25.360000000000003</v>
      </c>
      <c r="P139" s="13">
        <v>25.360000000000003</v>
      </c>
      <c r="Q139" s="71"/>
      <c r="R139" s="78">
        <f>IF(O139&gt;0,O139,N139)</f>
        <v>25.360000000000003</v>
      </c>
      <c r="S139" s="83">
        <v>65.45</v>
      </c>
      <c r="T139" s="71">
        <v>49.5</v>
      </c>
      <c r="U139" s="71">
        <v>54.5</v>
      </c>
      <c r="V139" s="84"/>
      <c r="W139" s="79"/>
      <c r="X139" s="71">
        <v>109</v>
      </c>
      <c r="Y139" s="71">
        <v>109</v>
      </c>
      <c r="Z139" s="74"/>
      <c r="AA139" s="92"/>
      <c r="AB139" s="93">
        <v>4</v>
      </c>
      <c r="AC139" s="93"/>
      <c r="AD139" s="94"/>
      <c r="AE139" s="129">
        <f>SUM(AA139:AD139)</f>
        <v>4</v>
      </c>
      <c r="AF139" s="99"/>
      <c r="AG139" s="93">
        <v>3</v>
      </c>
      <c r="AH139" s="93">
        <v>1</v>
      </c>
      <c r="AI139" s="94"/>
      <c r="AJ139" s="133">
        <f>SUM(AF139:AI139)</f>
        <v>4</v>
      </c>
      <c r="AK139" s="92"/>
      <c r="AL139" s="93">
        <v>2</v>
      </c>
      <c r="AM139" s="93">
        <v>5</v>
      </c>
      <c r="AN139" s="94"/>
      <c r="AO139" s="133">
        <f>SUM(AK139:AN139)</f>
        <v>7</v>
      </c>
      <c r="AP139" s="92"/>
      <c r="AQ139" s="93">
        <v>10</v>
      </c>
      <c r="AR139" s="93">
        <v>1</v>
      </c>
      <c r="AS139" s="94"/>
      <c r="AT139" s="129">
        <f>SUM(AP139:AS139)</f>
        <v>11</v>
      </c>
      <c r="AU139" s="64"/>
      <c r="AV139" s="6">
        <v>5</v>
      </c>
      <c r="AW139" s="6">
        <v>2</v>
      </c>
      <c r="AX139" s="102"/>
      <c r="AY139" s="133">
        <f>SUM(AU139:AX139)</f>
        <v>7</v>
      </c>
      <c r="AZ139" s="68"/>
      <c r="BA139" s="6">
        <v>11</v>
      </c>
      <c r="BB139" s="6">
        <v>0</v>
      </c>
      <c r="BC139" s="102"/>
      <c r="BD139" s="129">
        <f>SUM(AZ139:BC139)</f>
        <v>11</v>
      </c>
      <c r="BE139" s="68">
        <v>0</v>
      </c>
      <c r="BF139" s="6">
        <v>9</v>
      </c>
      <c r="BG139" s="6">
        <v>1</v>
      </c>
      <c r="BH139" s="102"/>
      <c r="BI139" s="129">
        <f>SUM(BE139:BH139)</f>
        <v>10</v>
      </c>
    </row>
    <row r="140" spans="1:61" x14ac:dyDescent="0.25">
      <c r="A140" s="4" t="s">
        <v>452</v>
      </c>
      <c r="B140" s="3" t="s">
        <v>453</v>
      </c>
      <c r="C140" s="10">
        <v>6953156273085</v>
      </c>
      <c r="D140" s="10"/>
      <c r="E140" s="10"/>
      <c r="F140" s="10">
        <v>1</v>
      </c>
      <c r="G140" s="105">
        <v>1</v>
      </c>
      <c r="H140" s="212" t="s">
        <v>833</v>
      </c>
      <c r="I140" s="68"/>
      <c r="J140" s="64">
        <v>28</v>
      </c>
      <c r="K140" s="64">
        <v>23</v>
      </c>
      <c r="L140" s="64"/>
      <c r="M140" s="129">
        <f>SUM(I140:L140)</f>
        <v>51</v>
      </c>
      <c r="N140" s="79"/>
      <c r="O140" s="13">
        <v>13.620000000000053</v>
      </c>
      <c r="P140" s="13">
        <v>13.620000000000053</v>
      </c>
      <c r="Q140" s="71"/>
      <c r="R140" s="78">
        <f>IF(O140&gt;0,O140,N140)</f>
        <v>13.620000000000053</v>
      </c>
      <c r="S140" s="83"/>
      <c r="T140" s="71">
        <v>34.5</v>
      </c>
      <c r="U140" s="71">
        <v>34.5</v>
      </c>
      <c r="V140" s="84"/>
      <c r="W140" s="79"/>
      <c r="X140" s="71">
        <v>69</v>
      </c>
      <c r="Y140" s="71">
        <v>69</v>
      </c>
      <c r="Z140" s="74"/>
      <c r="AA140" s="92"/>
      <c r="AB140" s="93">
        <v>11</v>
      </c>
      <c r="AC140" s="93"/>
      <c r="AD140" s="94"/>
      <c r="AE140" s="129">
        <f>SUM(AA140:AD140)</f>
        <v>11</v>
      </c>
      <c r="AF140" s="99"/>
      <c r="AG140" s="93">
        <v>11</v>
      </c>
      <c r="AH140" s="93">
        <v>13</v>
      </c>
      <c r="AI140" s="94"/>
      <c r="AJ140" s="133">
        <f>SUM(AF140:AI140)</f>
        <v>24</v>
      </c>
      <c r="AK140" s="92"/>
      <c r="AL140" s="93">
        <v>19</v>
      </c>
      <c r="AM140" s="93">
        <v>11</v>
      </c>
      <c r="AN140" s="94"/>
      <c r="AO140" s="133">
        <f>SUM(AK140:AN140)</f>
        <v>30</v>
      </c>
      <c r="AP140" s="92"/>
      <c r="AQ140" s="93">
        <v>26</v>
      </c>
      <c r="AR140" s="93">
        <v>11</v>
      </c>
      <c r="AS140" s="94"/>
      <c r="AT140" s="129">
        <f>SUM(AP140:AS140)</f>
        <v>37</v>
      </c>
      <c r="AU140" s="64"/>
      <c r="AV140" s="6">
        <v>28</v>
      </c>
      <c r="AW140" s="6">
        <v>9</v>
      </c>
      <c r="AX140" s="102"/>
      <c r="AY140" s="133">
        <f>SUM(AU140:AX140)</f>
        <v>37</v>
      </c>
      <c r="AZ140" s="68"/>
      <c r="BA140" s="6">
        <v>23</v>
      </c>
      <c r="BB140" s="6">
        <v>11</v>
      </c>
      <c r="BC140" s="102"/>
      <c r="BD140" s="129">
        <f>SUM(AZ140:BC140)</f>
        <v>34</v>
      </c>
      <c r="BE140" s="68"/>
      <c r="BF140" s="6">
        <v>25</v>
      </c>
      <c r="BG140" s="6">
        <v>9</v>
      </c>
      <c r="BH140" s="102"/>
      <c r="BI140" s="129">
        <f>SUM(BE140:BH140)</f>
        <v>34</v>
      </c>
    </row>
    <row r="141" spans="1:61" x14ac:dyDescent="0.25">
      <c r="A141" s="4" t="s">
        <v>454</v>
      </c>
      <c r="B141" s="3" t="s">
        <v>455</v>
      </c>
      <c r="C141" s="10">
        <v>6953156273092</v>
      </c>
      <c r="D141" s="10"/>
      <c r="E141" s="10"/>
      <c r="F141" s="10">
        <v>1</v>
      </c>
      <c r="G141" s="105">
        <v>1</v>
      </c>
      <c r="H141" s="212" t="s">
        <v>824</v>
      </c>
      <c r="I141" s="68"/>
      <c r="J141" s="64">
        <v>19</v>
      </c>
      <c r="K141" s="64">
        <v>4</v>
      </c>
      <c r="L141" s="64"/>
      <c r="M141" s="129">
        <f>SUM(I141:L141)</f>
        <v>23</v>
      </c>
      <c r="N141" s="79"/>
      <c r="O141" s="13">
        <v>13.949999999999998</v>
      </c>
      <c r="P141" s="13">
        <v>13.949999999999998</v>
      </c>
      <c r="Q141" s="71"/>
      <c r="R141" s="78">
        <f>IF(O141&gt;0,O141,N141)</f>
        <v>13.949999999999998</v>
      </c>
      <c r="S141" s="83"/>
      <c r="T141" s="71">
        <v>34.5</v>
      </c>
      <c r="U141" s="71">
        <v>34.5</v>
      </c>
      <c r="V141" s="84"/>
      <c r="W141" s="79"/>
      <c r="X141" s="71">
        <v>69</v>
      </c>
      <c r="Y141" s="71">
        <v>69</v>
      </c>
      <c r="Z141" s="74"/>
      <c r="AA141" s="92"/>
      <c r="AB141" s="93">
        <v>8</v>
      </c>
      <c r="AC141" s="93"/>
      <c r="AD141" s="94"/>
      <c r="AE141" s="129">
        <f>SUM(AA141:AD141)</f>
        <v>8</v>
      </c>
      <c r="AF141" s="99"/>
      <c r="AG141" s="93">
        <v>2</v>
      </c>
      <c r="AH141" s="93">
        <v>4</v>
      </c>
      <c r="AI141" s="94"/>
      <c r="AJ141" s="133">
        <f>SUM(AF141:AI141)</f>
        <v>6</v>
      </c>
      <c r="AK141" s="92"/>
      <c r="AL141" s="93">
        <v>5</v>
      </c>
      <c r="AM141" s="93">
        <v>7</v>
      </c>
      <c r="AN141" s="94"/>
      <c r="AO141" s="133">
        <f>SUM(AK141:AN141)</f>
        <v>12</v>
      </c>
      <c r="AP141" s="92"/>
      <c r="AQ141" s="93">
        <v>8</v>
      </c>
      <c r="AR141" s="93">
        <v>4</v>
      </c>
      <c r="AS141" s="94"/>
      <c r="AT141" s="129">
        <f>SUM(AP141:AS141)</f>
        <v>12</v>
      </c>
      <c r="AU141" s="64"/>
      <c r="AV141" s="6">
        <v>6</v>
      </c>
      <c r="AW141" s="6">
        <v>6</v>
      </c>
      <c r="AX141" s="102"/>
      <c r="AY141" s="133">
        <f>SUM(AU141:AX141)</f>
        <v>12</v>
      </c>
      <c r="AZ141" s="68"/>
      <c r="BA141" s="6">
        <v>5</v>
      </c>
      <c r="BB141" s="6">
        <v>1</v>
      </c>
      <c r="BC141" s="102"/>
      <c r="BD141" s="129">
        <f>SUM(AZ141:BC141)</f>
        <v>6</v>
      </c>
      <c r="BE141" s="68"/>
      <c r="BF141" s="6">
        <v>8</v>
      </c>
      <c r="BG141" s="6">
        <v>2</v>
      </c>
      <c r="BH141" s="102"/>
      <c r="BI141" s="129">
        <f>SUM(BE141:BH141)</f>
        <v>10</v>
      </c>
    </row>
    <row r="142" spans="1:61" x14ac:dyDescent="0.25">
      <c r="A142" s="4" t="s">
        <v>456</v>
      </c>
      <c r="B142" s="3" t="s">
        <v>457</v>
      </c>
      <c r="C142" s="10">
        <v>6953156273108</v>
      </c>
      <c r="D142" s="10"/>
      <c r="E142" s="10"/>
      <c r="F142" s="10">
        <v>1</v>
      </c>
      <c r="G142" s="105">
        <v>1</v>
      </c>
      <c r="H142" s="212" t="s">
        <v>834</v>
      </c>
      <c r="I142" s="68"/>
      <c r="J142" s="64">
        <v>38</v>
      </c>
      <c r="K142" s="64">
        <v>20</v>
      </c>
      <c r="L142" s="64"/>
      <c r="M142" s="129">
        <f>SUM(I142:L142)</f>
        <v>58</v>
      </c>
      <c r="N142" s="79"/>
      <c r="O142" s="13">
        <v>13.950000000000014</v>
      </c>
      <c r="P142" s="13">
        <v>13.950000000000014</v>
      </c>
      <c r="Q142" s="71"/>
      <c r="R142" s="78">
        <f>IF(O142&gt;0,O142,N142)</f>
        <v>13.950000000000014</v>
      </c>
      <c r="S142" s="83"/>
      <c r="T142" s="71">
        <v>34.5</v>
      </c>
      <c r="U142" s="71">
        <v>34.5</v>
      </c>
      <c r="V142" s="84"/>
      <c r="W142" s="79"/>
      <c r="X142" s="71">
        <v>69</v>
      </c>
      <c r="Y142" s="71">
        <v>69</v>
      </c>
      <c r="Z142" s="74"/>
      <c r="AA142" s="92"/>
      <c r="AB142" s="93">
        <v>11</v>
      </c>
      <c r="AC142" s="93"/>
      <c r="AD142" s="94"/>
      <c r="AE142" s="129">
        <f>SUM(AA142:AD142)</f>
        <v>11</v>
      </c>
      <c r="AF142" s="99"/>
      <c r="AG142" s="93">
        <v>4</v>
      </c>
      <c r="AH142" s="93">
        <v>12</v>
      </c>
      <c r="AI142" s="94"/>
      <c r="AJ142" s="133">
        <f>SUM(AF142:AI142)</f>
        <v>16</v>
      </c>
      <c r="AK142" s="92"/>
      <c r="AL142" s="93">
        <v>22</v>
      </c>
      <c r="AM142" s="93">
        <v>5</v>
      </c>
      <c r="AN142" s="94"/>
      <c r="AO142" s="133">
        <f>SUM(AK142:AN142)</f>
        <v>27</v>
      </c>
      <c r="AP142" s="92"/>
      <c r="AQ142" s="93">
        <v>18</v>
      </c>
      <c r="AR142" s="93">
        <v>12</v>
      </c>
      <c r="AS142" s="94"/>
      <c r="AT142" s="129">
        <f>SUM(AP142:AS142)</f>
        <v>30</v>
      </c>
      <c r="AU142" s="64"/>
      <c r="AV142" s="6">
        <v>9</v>
      </c>
      <c r="AW142" s="6">
        <v>3</v>
      </c>
      <c r="AX142" s="102"/>
      <c r="AY142" s="133">
        <f>SUM(AU142:AX142)</f>
        <v>12</v>
      </c>
      <c r="AZ142" s="68"/>
      <c r="BA142" s="6">
        <v>8</v>
      </c>
      <c r="BB142" s="6">
        <v>4</v>
      </c>
      <c r="BC142" s="102"/>
      <c r="BD142" s="129">
        <f>SUM(AZ142:BC142)</f>
        <v>12</v>
      </c>
      <c r="BE142" s="68"/>
      <c r="BF142" s="6">
        <v>10</v>
      </c>
      <c r="BG142" s="6">
        <v>11</v>
      </c>
      <c r="BH142" s="102"/>
      <c r="BI142" s="129">
        <f>SUM(BE142:BH142)</f>
        <v>21</v>
      </c>
    </row>
    <row r="143" spans="1:61" x14ac:dyDescent="0.25">
      <c r="A143" s="4" t="s">
        <v>389</v>
      </c>
      <c r="B143" s="3" t="s">
        <v>113</v>
      </c>
      <c r="C143" s="10">
        <v>6953156273665</v>
      </c>
      <c r="D143" s="10">
        <v>1</v>
      </c>
      <c r="E143" s="10">
        <v>1</v>
      </c>
      <c r="F143" s="10">
        <v>1</v>
      </c>
      <c r="G143" s="105"/>
      <c r="H143" s="212" t="s">
        <v>835</v>
      </c>
      <c r="I143" s="68">
        <v>5</v>
      </c>
      <c r="J143" s="64">
        <v>0</v>
      </c>
      <c r="K143" s="64"/>
      <c r="L143" s="64">
        <v>2</v>
      </c>
      <c r="M143" s="129">
        <f>SUM(I143:L143)</f>
        <v>7</v>
      </c>
      <c r="N143" s="79">
        <v>26.900000000000013</v>
      </c>
      <c r="O143" s="13">
        <v>26.900000000000013</v>
      </c>
      <c r="P143" s="13"/>
      <c r="Q143" s="71"/>
      <c r="R143" s="78">
        <f>IF(O143&gt;0,O143,N143)</f>
        <v>26.900000000000013</v>
      </c>
      <c r="S143" s="83">
        <v>76.45</v>
      </c>
      <c r="T143" s="71">
        <v>59.5</v>
      </c>
      <c r="U143" s="71"/>
      <c r="V143" s="85">
        <v>75.685500000000005</v>
      </c>
      <c r="W143" s="79"/>
      <c r="X143" s="71">
        <v>129</v>
      </c>
      <c r="Y143" s="71"/>
      <c r="Z143" s="75">
        <v>139</v>
      </c>
      <c r="AA143" s="95"/>
      <c r="AB143" s="96">
        <v>2</v>
      </c>
      <c r="AC143" s="96"/>
      <c r="AD143" s="75"/>
      <c r="AE143" s="132">
        <f>SUM(AA143:AD143)</f>
        <v>2</v>
      </c>
      <c r="AF143" s="97"/>
      <c r="AG143" s="96">
        <v>0</v>
      </c>
      <c r="AH143" s="96"/>
      <c r="AI143" s="75"/>
      <c r="AJ143" s="134">
        <f>SUM(AF143:AI143)</f>
        <v>0</v>
      </c>
      <c r="AK143" s="95"/>
      <c r="AL143" s="96">
        <v>0</v>
      </c>
      <c r="AM143" s="96"/>
      <c r="AN143" s="75">
        <v>0</v>
      </c>
      <c r="AO143" s="135">
        <f>SUM(AK143:AN143)</f>
        <v>0</v>
      </c>
      <c r="AP143" s="95"/>
      <c r="AQ143" s="96">
        <v>4</v>
      </c>
      <c r="AR143" s="96"/>
      <c r="AS143" s="75">
        <v>0</v>
      </c>
      <c r="AT143" s="136">
        <f>SUM(AP143:AS143)</f>
        <v>4</v>
      </c>
      <c r="AU143" s="64"/>
      <c r="AV143" s="6">
        <v>1</v>
      </c>
      <c r="AW143" s="6"/>
      <c r="AX143" s="102">
        <v>0</v>
      </c>
      <c r="AY143" s="135">
        <f>SUM(AU143:AX143)</f>
        <v>1</v>
      </c>
      <c r="AZ143" s="68"/>
      <c r="BA143" s="6">
        <v>1</v>
      </c>
      <c r="BB143" s="6"/>
      <c r="BC143" s="102">
        <v>1</v>
      </c>
      <c r="BD143" s="136">
        <f>SUM(AZ143:BC143)</f>
        <v>2</v>
      </c>
      <c r="BE143" s="68">
        <v>0</v>
      </c>
      <c r="BF143" s="6">
        <v>0</v>
      </c>
      <c r="BG143" s="6"/>
      <c r="BH143" s="102">
        <v>0</v>
      </c>
      <c r="BI143" s="136">
        <f>SUM(BE143:BH143)</f>
        <v>0</v>
      </c>
    </row>
    <row r="144" spans="1:61" x14ac:dyDescent="0.25">
      <c r="A144" s="4" t="s">
        <v>391</v>
      </c>
      <c r="B144" s="3" t="s">
        <v>215</v>
      </c>
      <c r="C144" s="10">
        <v>6953156273672</v>
      </c>
      <c r="D144" s="10"/>
      <c r="E144" s="10">
        <v>1</v>
      </c>
      <c r="F144" s="10">
        <v>1</v>
      </c>
      <c r="G144" s="105"/>
      <c r="H144" s="212" t="s">
        <v>822</v>
      </c>
      <c r="I144" s="68"/>
      <c r="J144" s="64">
        <v>10</v>
      </c>
      <c r="K144" s="64"/>
      <c r="L144" s="64">
        <v>1</v>
      </c>
      <c r="M144" s="129">
        <f>SUM(I144:L144)</f>
        <v>11</v>
      </c>
      <c r="N144" s="79"/>
      <c r="O144" s="13">
        <v>26.9</v>
      </c>
      <c r="P144" s="13"/>
      <c r="Q144" s="71"/>
      <c r="R144" s="78">
        <f>IF(O144&gt;0,O144,N144)</f>
        <v>26.9</v>
      </c>
      <c r="S144" s="83"/>
      <c r="T144" s="71">
        <v>59.5</v>
      </c>
      <c r="U144" s="71"/>
      <c r="V144" s="84">
        <v>75.685500000000005</v>
      </c>
      <c r="W144" s="79"/>
      <c r="X144" s="71">
        <v>129</v>
      </c>
      <c r="Y144" s="71"/>
      <c r="Z144" s="74">
        <v>139</v>
      </c>
      <c r="AA144" s="92"/>
      <c r="AB144" s="93">
        <v>0</v>
      </c>
      <c r="AC144" s="93"/>
      <c r="AD144" s="94"/>
      <c r="AE144" s="129">
        <f>SUM(AA144:AD144)</f>
        <v>0</v>
      </c>
      <c r="AF144" s="99"/>
      <c r="AG144" s="93">
        <v>1</v>
      </c>
      <c r="AH144" s="93"/>
      <c r="AI144" s="94"/>
      <c r="AJ144" s="133">
        <f>SUM(AF144:AI144)</f>
        <v>1</v>
      </c>
      <c r="AK144" s="92"/>
      <c r="AL144" s="93">
        <v>7</v>
      </c>
      <c r="AM144" s="93"/>
      <c r="AN144" s="94">
        <v>0</v>
      </c>
      <c r="AO144" s="133">
        <f>SUM(AK144:AN144)</f>
        <v>7</v>
      </c>
      <c r="AP144" s="92"/>
      <c r="AQ144" s="93">
        <v>5</v>
      </c>
      <c r="AR144" s="93"/>
      <c r="AS144" s="94">
        <v>0</v>
      </c>
      <c r="AT144" s="129">
        <f>SUM(AP144:AS144)</f>
        <v>5</v>
      </c>
      <c r="AU144" s="64"/>
      <c r="AV144" s="6">
        <v>9</v>
      </c>
      <c r="AW144" s="6"/>
      <c r="AX144" s="102">
        <v>0</v>
      </c>
      <c r="AY144" s="133">
        <f>SUM(AU144:AX144)</f>
        <v>9</v>
      </c>
      <c r="AZ144" s="68"/>
      <c r="BA144" s="6">
        <v>5</v>
      </c>
      <c r="BB144" s="6"/>
      <c r="BC144" s="102">
        <v>0</v>
      </c>
      <c r="BD144" s="129">
        <f>SUM(AZ144:BC144)</f>
        <v>5</v>
      </c>
      <c r="BE144" s="68"/>
      <c r="BF144" s="6">
        <v>4</v>
      </c>
      <c r="BG144" s="6"/>
      <c r="BH144" s="102">
        <v>1</v>
      </c>
      <c r="BI144" s="129">
        <f>SUM(BE144:BH144)</f>
        <v>5</v>
      </c>
    </row>
    <row r="145" spans="1:61" x14ac:dyDescent="0.25">
      <c r="A145" s="4" t="s">
        <v>393</v>
      </c>
      <c r="B145" s="3" t="s">
        <v>216</v>
      </c>
      <c r="C145" s="10">
        <v>6953156273689</v>
      </c>
      <c r="D145" s="10"/>
      <c r="E145" s="10">
        <v>1</v>
      </c>
      <c r="F145" s="10">
        <v>1</v>
      </c>
      <c r="G145" s="105"/>
      <c r="H145" s="212" t="s">
        <v>836</v>
      </c>
      <c r="I145" s="68"/>
      <c r="J145" s="64">
        <v>0</v>
      </c>
      <c r="K145" s="64"/>
      <c r="L145" s="64">
        <v>1</v>
      </c>
      <c r="M145" s="129">
        <f>SUM(I145:L145)</f>
        <v>1</v>
      </c>
      <c r="N145" s="79"/>
      <c r="O145" s="13">
        <v>26.960000000000004</v>
      </c>
      <c r="P145" s="13"/>
      <c r="Q145" s="71"/>
      <c r="R145" s="78">
        <f>IF(O145&gt;0,O145,N145)</f>
        <v>26.960000000000004</v>
      </c>
      <c r="S145" s="83"/>
      <c r="T145" s="71">
        <v>59.5</v>
      </c>
      <c r="U145" s="71"/>
      <c r="V145" s="84">
        <v>75.685500000000005</v>
      </c>
      <c r="W145" s="79"/>
      <c r="X145" s="71">
        <v>129</v>
      </c>
      <c r="Y145" s="71"/>
      <c r="Z145" s="74">
        <v>139</v>
      </c>
      <c r="AA145" s="92"/>
      <c r="AB145" s="93">
        <v>0</v>
      </c>
      <c r="AC145" s="93"/>
      <c r="AD145" s="94"/>
      <c r="AE145" s="129">
        <f>SUM(AA145:AD145)</f>
        <v>0</v>
      </c>
      <c r="AF145" s="99"/>
      <c r="AG145" s="93">
        <v>0</v>
      </c>
      <c r="AH145" s="93"/>
      <c r="AI145" s="94"/>
      <c r="AJ145" s="133">
        <f>SUM(AF145:AI145)</f>
        <v>0</v>
      </c>
      <c r="AK145" s="92"/>
      <c r="AL145" s="93">
        <v>0</v>
      </c>
      <c r="AM145" s="93"/>
      <c r="AN145" s="94">
        <v>0</v>
      </c>
      <c r="AO145" s="133">
        <f>SUM(AK145:AN145)</f>
        <v>0</v>
      </c>
      <c r="AP145" s="92"/>
      <c r="AQ145" s="93">
        <v>0</v>
      </c>
      <c r="AR145" s="93"/>
      <c r="AS145" s="94">
        <v>0</v>
      </c>
      <c r="AT145" s="129">
        <f>SUM(AP145:AS145)</f>
        <v>0</v>
      </c>
      <c r="AU145" s="64"/>
      <c r="AV145" s="6">
        <v>0</v>
      </c>
      <c r="AW145" s="6"/>
      <c r="AX145" s="102">
        <v>0</v>
      </c>
      <c r="AY145" s="133">
        <f>SUM(AU145:AX145)</f>
        <v>0</v>
      </c>
      <c r="AZ145" s="68"/>
      <c r="BA145" s="6">
        <v>0</v>
      </c>
      <c r="BB145" s="6"/>
      <c r="BC145" s="102">
        <v>2</v>
      </c>
      <c r="BD145" s="129">
        <f>SUM(AZ145:BC145)</f>
        <v>2</v>
      </c>
      <c r="BE145" s="68"/>
      <c r="BF145" s="6">
        <v>0</v>
      </c>
      <c r="BG145" s="6"/>
      <c r="BH145" s="102">
        <v>0</v>
      </c>
      <c r="BI145" s="129">
        <f>SUM(BE145:BH145)</f>
        <v>0</v>
      </c>
    </row>
    <row r="146" spans="1:61" x14ac:dyDescent="0.25">
      <c r="A146" s="4" t="s">
        <v>373</v>
      </c>
      <c r="B146" s="3" t="s">
        <v>374</v>
      </c>
      <c r="C146" s="10">
        <v>6953156273825</v>
      </c>
      <c r="D146" s="10"/>
      <c r="E146" s="10"/>
      <c r="F146" s="10">
        <v>1</v>
      </c>
      <c r="G146" s="105"/>
      <c r="H146" s="212" t="s">
        <v>821</v>
      </c>
      <c r="I146" s="68"/>
      <c r="J146" s="64">
        <v>0</v>
      </c>
      <c r="K146" s="64"/>
      <c r="L146" s="64"/>
      <c r="M146" s="129">
        <f>SUM(I146:L146)</f>
        <v>0</v>
      </c>
      <c r="N146" s="79"/>
      <c r="O146" s="13">
        <v>24.62</v>
      </c>
      <c r="P146" s="13"/>
      <c r="Q146" s="71"/>
      <c r="R146" s="78">
        <f>IF(O146&gt;0,O146,N146)</f>
        <v>24.62</v>
      </c>
      <c r="S146" s="83"/>
      <c r="T146" s="71">
        <v>54.5</v>
      </c>
      <c r="U146" s="71"/>
      <c r="V146" s="84"/>
      <c r="W146" s="79"/>
      <c r="X146" s="71">
        <v>119</v>
      </c>
      <c r="Y146" s="71"/>
      <c r="Z146" s="74"/>
      <c r="AA146" s="92"/>
      <c r="AB146" s="93">
        <v>1</v>
      </c>
      <c r="AC146" s="93"/>
      <c r="AD146" s="94"/>
      <c r="AE146" s="129">
        <f>SUM(AA146:AD146)</f>
        <v>1</v>
      </c>
      <c r="AF146" s="99"/>
      <c r="AG146" s="93">
        <v>2</v>
      </c>
      <c r="AH146" s="93"/>
      <c r="AI146" s="94"/>
      <c r="AJ146" s="133">
        <f>SUM(AF146:AI146)</f>
        <v>2</v>
      </c>
      <c r="AK146" s="92"/>
      <c r="AL146" s="93">
        <v>2</v>
      </c>
      <c r="AM146" s="93"/>
      <c r="AN146" s="94"/>
      <c r="AO146" s="133">
        <f>SUM(AK146:AN146)</f>
        <v>2</v>
      </c>
      <c r="AP146" s="92"/>
      <c r="AQ146" s="93">
        <v>0</v>
      </c>
      <c r="AR146" s="93"/>
      <c r="AS146" s="94"/>
      <c r="AT146" s="129">
        <f>SUM(AP146:AS146)</f>
        <v>0</v>
      </c>
      <c r="AU146" s="64"/>
      <c r="AV146" s="6">
        <v>0</v>
      </c>
      <c r="AW146" s="6"/>
      <c r="AX146" s="102"/>
      <c r="AY146" s="133">
        <f>SUM(AU146:AX146)</f>
        <v>0</v>
      </c>
      <c r="AZ146" s="68"/>
      <c r="BA146" s="6">
        <v>0</v>
      </c>
      <c r="BB146" s="6"/>
      <c r="BC146" s="102"/>
      <c r="BD146" s="129">
        <f>SUM(AZ146:BC146)</f>
        <v>0</v>
      </c>
      <c r="BE146" s="68"/>
      <c r="BF146" s="6">
        <v>0</v>
      </c>
      <c r="BG146" s="6"/>
      <c r="BH146" s="102"/>
      <c r="BI146" s="129">
        <f>SUM(BE146:BH146)</f>
        <v>0</v>
      </c>
    </row>
    <row r="147" spans="1:61" x14ac:dyDescent="0.25">
      <c r="A147" s="4" t="s">
        <v>351</v>
      </c>
      <c r="B147" s="3" t="s">
        <v>114</v>
      </c>
      <c r="C147" s="10">
        <v>6953156273887</v>
      </c>
      <c r="D147" s="10">
        <v>1</v>
      </c>
      <c r="E147" s="10"/>
      <c r="F147" s="10">
        <v>1</v>
      </c>
      <c r="G147" s="105">
        <v>1</v>
      </c>
      <c r="H147" s="212" t="s">
        <v>792</v>
      </c>
      <c r="I147" s="68">
        <v>2</v>
      </c>
      <c r="J147" s="64">
        <v>8</v>
      </c>
      <c r="K147" s="64">
        <v>9</v>
      </c>
      <c r="L147" s="64"/>
      <c r="M147" s="129">
        <f>SUM(I147:L147)</f>
        <v>19</v>
      </c>
      <c r="N147" s="79">
        <v>53.340000000000039</v>
      </c>
      <c r="O147" s="13">
        <v>57.060000000000038</v>
      </c>
      <c r="P147" s="13">
        <v>57.060000000000038</v>
      </c>
      <c r="Q147" s="71"/>
      <c r="R147" s="78">
        <f>IF(O147&gt;0,O147,N147)</f>
        <v>57.060000000000038</v>
      </c>
      <c r="S147" s="83">
        <v>120.45</v>
      </c>
      <c r="T147" s="71">
        <v>104.5</v>
      </c>
      <c r="U147" s="71">
        <v>109.5</v>
      </c>
      <c r="V147" s="84"/>
      <c r="W147" s="79"/>
      <c r="X147" s="71">
        <v>219</v>
      </c>
      <c r="Y147" s="71">
        <v>219</v>
      </c>
      <c r="Z147" s="74"/>
      <c r="AA147" s="92"/>
      <c r="AB147" s="93">
        <v>10</v>
      </c>
      <c r="AC147" s="93"/>
      <c r="AD147" s="94"/>
      <c r="AE147" s="129">
        <f>SUM(AA147:AD147)</f>
        <v>10</v>
      </c>
      <c r="AF147" s="99"/>
      <c r="AG147" s="93">
        <v>4</v>
      </c>
      <c r="AH147" s="93">
        <v>4</v>
      </c>
      <c r="AI147" s="94"/>
      <c r="AJ147" s="133">
        <f>SUM(AF147:AI147)</f>
        <v>8</v>
      </c>
      <c r="AK147" s="92"/>
      <c r="AL147" s="93">
        <v>11</v>
      </c>
      <c r="AM147" s="93">
        <v>10</v>
      </c>
      <c r="AN147" s="94"/>
      <c r="AO147" s="133">
        <f>SUM(AK147:AN147)</f>
        <v>21</v>
      </c>
      <c r="AP147" s="92"/>
      <c r="AQ147" s="93">
        <v>5</v>
      </c>
      <c r="AR147" s="93">
        <v>3</v>
      </c>
      <c r="AS147" s="94"/>
      <c r="AT147" s="129">
        <f>SUM(AP147:AS147)</f>
        <v>8</v>
      </c>
      <c r="AU147" s="64"/>
      <c r="AV147" s="6">
        <v>7</v>
      </c>
      <c r="AW147" s="6">
        <v>2</v>
      </c>
      <c r="AX147" s="102"/>
      <c r="AY147" s="133">
        <f>SUM(AU147:AX147)</f>
        <v>9</v>
      </c>
      <c r="AZ147" s="68">
        <v>3</v>
      </c>
      <c r="BA147" s="6">
        <v>1</v>
      </c>
      <c r="BB147" s="6">
        <v>6</v>
      </c>
      <c r="BC147" s="102"/>
      <c r="BD147" s="129">
        <f>SUM(AZ147:BC147)</f>
        <v>10</v>
      </c>
      <c r="BE147" s="68">
        <v>1</v>
      </c>
      <c r="BF147" s="6">
        <v>2</v>
      </c>
      <c r="BG147" s="6">
        <v>5</v>
      </c>
      <c r="BH147" s="102"/>
      <c r="BI147" s="129">
        <f>SUM(BE147:BH147)</f>
        <v>8</v>
      </c>
    </row>
    <row r="148" spans="1:61" x14ac:dyDescent="0.25">
      <c r="A148" s="4" t="s">
        <v>353</v>
      </c>
      <c r="B148" s="3" t="s">
        <v>354</v>
      </c>
      <c r="C148" s="10">
        <v>6953156273894</v>
      </c>
      <c r="D148" s="10"/>
      <c r="E148" s="10"/>
      <c r="F148" s="10">
        <v>1</v>
      </c>
      <c r="G148" s="105">
        <v>1</v>
      </c>
      <c r="H148" s="212" t="s">
        <v>837</v>
      </c>
      <c r="I148" s="68"/>
      <c r="J148" s="64">
        <v>6</v>
      </c>
      <c r="K148" s="64">
        <v>11</v>
      </c>
      <c r="L148" s="64"/>
      <c r="M148" s="129">
        <f>SUM(I148:L148)</f>
        <v>17</v>
      </c>
      <c r="N148" s="79"/>
      <c r="O148" s="13">
        <v>53.97</v>
      </c>
      <c r="P148" s="13">
        <v>53.97</v>
      </c>
      <c r="Q148" s="71"/>
      <c r="R148" s="78">
        <f>IF(O148&gt;0,O148,N148)</f>
        <v>53.97</v>
      </c>
      <c r="S148" s="83"/>
      <c r="T148" s="71">
        <v>104.5</v>
      </c>
      <c r="U148" s="71">
        <v>109.5</v>
      </c>
      <c r="V148" s="84"/>
      <c r="W148" s="79"/>
      <c r="X148" s="71">
        <v>219</v>
      </c>
      <c r="Y148" s="71">
        <v>219</v>
      </c>
      <c r="Z148" s="74"/>
      <c r="AA148" s="92"/>
      <c r="AB148" s="93">
        <v>3</v>
      </c>
      <c r="AC148" s="93"/>
      <c r="AD148" s="94"/>
      <c r="AE148" s="129">
        <f>SUM(AA148:AD148)</f>
        <v>3</v>
      </c>
      <c r="AF148" s="99"/>
      <c r="AG148" s="93">
        <v>4</v>
      </c>
      <c r="AH148" s="93">
        <v>3</v>
      </c>
      <c r="AI148" s="94"/>
      <c r="AJ148" s="133">
        <f>SUM(AF148:AI148)</f>
        <v>7</v>
      </c>
      <c r="AK148" s="92"/>
      <c r="AL148" s="93">
        <v>4</v>
      </c>
      <c r="AM148" s="93">
        <v>7</v>
      </c>
      <c r="AN148" s="94"/>
      <c r="AO148" s="133">
        <f>SUM(AK148:AN148)</f>
        <v>11</v>
      </c>
      <c r="AP148" s="92"/>
      <c r="AQ148" s="93">
        <v>4</v>
      </c>
      <c r="AR148" s="93">
        <v>3</v>
      </c>
      <c r="AS148" s="94"/>
      <c r="AT148" s="129">
        <f>SUM(AP148:AS148)</f>
        <v>7</v>
      </c>
      <c r="AU148" s="64"/>
      <c r="AV148" s="6">
        <v>1</v>
      </c>
      <c r="AW148" s="6">
        <v>3</v>
      </c>
      <c r="AX148" s="102"/>
      <c r="AY148" s="133">
        <f>SUM(AU148:AX148)</f>
        <v>4</v>
      </c>
      <c r="AZ148" s="68"/>
      <c r="BA148" s="6">
        <v>1</v>
      </c>
      <c r="BB148" s="6">
        <v>2</v>
      </c>
      <c r="BC148" s="102"/>
      <c r="BD148" s="129">
        <f>SUM(AZ148:BC148)</f>
        <v>3</v>
      </c>
      <c r="BE148" s="68"/>
      <c r="BF148" s="6">
        <v>0</v>
      </c>
      <c r="BG148" s="6">
        <v>5</v>
      </c>
      <c r="BH148" s="102"/>
      <c r="BI148" s="129">
        <f>SUM(BE148:BH148)</f>
        <v>5</v>
      </c>
    </row>
    <row r="149" spans="1:61" x14ac:dyDescent="0.25">
      <c r="A149" s="4" t="s">
        <v>115</v>
      </c>
      <c r="B149" s="3" t="s">
        <v>116</v>
      </c>
      <c r="C149" s="10">
        <v>6953156273931</v>
      </c>
      <c r="D149" s="10">
        <v>1</v>
      </c>
      <c r="E149" s="10">
        <v>1</v>
      </c>
      <c r="F149" s="10"/>
      <c r="G149" s="105"/>
      <c r="H149" s="212" t="s">
        <v>838</v>
      </c>
      <c r="I149" s="68">
        <v>2</v>
      </c>
      <c r="J149" s="64"/>
      <c r="K149" s="64"/>
      <c r="L149" s="64">
        <v>-2</v>
      </c>
      <c r="M149" s="129">
        <f>SUM(I149:L149)</f>
        <v>0</v>
      </c>
      <c r="N149" s="79">
        <v>7.9897515527950302</v>
      </c>
      <c r="O149" s="13"/>
      <c r="P149" s="13"/>
      <c r="Q149" s="71"/>
      <c r="R149" s="78">
        <f>IF(O149&gt;0,O149,N149)</f>
        <v>7.9897515527950302</v>
      </c>
      <c r="S149" s="83">
        <v>32.450000000000003</v>
      </c>
      <c r="T149" s="71"/>
      <c r="U149" s="71"/>
      <c r="V149" s="85">
        <v>32.125500000000002</v>
      </c>
      <c r="W149" s="79"/>
      <c r="X149" s="71"/>
      <c r="Y149" s="71"/>
      <c r="Z149" s="75">
        <v>59</v>
      </c>
      <c r="AA149" s="95"/>
      <c r="AB149" s="96"/>
      <c r="AC149" s="96"/>
      <c r="AD149" s="75"/>
      <c r="AE149" s="132">
        <f>SUM(AA149:AD149)</f>
        <v>0</v>
      </c>
      <c r="AF149" s="97"/>
      <c r="AG149" s="96"/>
      <c r="AH149" s="96"/>
      <c r="AI149" s="75"/>
      <c r="AJ149" s="134">
        <f>SUM(AF149:AI149)</f>
        <v>0</v>
      </c>
      <c r="AK149" s="95"/>
      <c r="AL149" s="96"/>
      <c r="AM149" s="96"/>
      <c r="AN149" s="75">
        <v>1</v>
      </c>
      <c r="AO149" s="135">
        <f>SUM(AK149:AN149)</f>
        <v>1</v>
      </c>
      <c r="AP149" s="95"/>
      <c r="AQ149" s="96"/>
      <c r="AR149" s="96"/>
      <c r="AS149" s="75">
        <v>1</v>
      </c>
      <c r="AT149" s="136">
        <f>SUM(AP149:AS149)</f>
        <v>1</v>
      </c>
      <c r="AU149" s="64">
        <v>1</v>
      </c>
      <c r="AV149" s="6"/>
      <c r="AW149" s="6"/>
      <c r="AX149" s="102">
        <v>2</v>
      </c>
      <c r="AY149" s="135">
        <f>SUM(AU149:AX149)</f>
        <v>3</v>
      </c>
      <c r="AZ149" s="68">
        <v>1</v>
      </c>
      <c r="BA149" s="6"/>
      <c r="BB149" s="6"/>
      <c r="BC149" s="102">
        <v>3</v>
      </c>
      <c r="BD149" s="136">
        <f>SUM(AZ149:BC149)</f>
        <v>4</v>
      </c>
      <c r="BE149" s="68">
        <v>1</v>
      </c>
      <c r="BF149" s="6"/>
      <c r="BG149" s="6"/>
      <c r="BH149" s="102">
        <v>0</v>
      </c>
      <c r="BI149" s="136">
        <f>SUM(BE149:BH149)</f>
        <v>1</v>
      </c>
    </row>
    <row r="150" spans="1:61" x14ac:dyDescent="0.25">
      <c r="A150" s="4" t="s">
        <v>117</v>
      </c>
      <c r="B150" s="3" t="s">
        <v>118</v>
      </c>
      <c r="C150" s="10">
        <v>6953156274778</v>
      </c>
      <c r="D150" s="10">
        <v>1</v>
      </c>
      <c r="E150" s="10">
        <v>1</v>
      </c>
      <c r="F150" s="10"/>
      <c r="G150" s="105"/>
      <c r="H150" s="212" t="s">
        <v>825</v>
      </c>
      <c r="I150" s="68">
        <v>5</v>
      </c>
      <c r="J150" s="64"/>
      <c r="K150" s="64"/>
      <c r="L150" s="64">
        <v>0</v>
      </c>
      <c r="M150" s="129">
        <f>SUM(I150:L150)</f>
        <v>5</v>
      </c>
      <c r="N150" s="79">
        <v>7.8499999999999917</v>
      </c>
      <c r="O150" s="13"/>
      <c r="P150" s="13"/>
      <c r="Q150" s="71"/>
      <c r="R150" s="78">
        <f>IF(O150&gt;0,O150,N150)</f>
        <v>7.8499999999999917</v>
      </c>
      <c r="S150" s="83">
        <v>32.450000000000003</v>
      </c>
      <c r="T150" s="71"/>
      <c r="U150" s="71"/>
      <c r="V150" s="85">
        <v>32.125500000000002</v>
      </c>
      <c r="W150" s="79"/>
      <c r="X150" s="71"/>
      <c r="Y150" s="71"/>
      <c r="Z150" s="75">
        <v>59</v>
      </c>
      <c r="AA150" s="95"/>
      <c r="AB150" s="96"/>
      <c r="AC150" s="96"/>
      <c r="AD150" s="75"/>
      <c r="AE150" s="132">
        <f>SUM(AA150:AD150)</f>
        <v>0</v>
      </c>
      <c r="AF150" s="97"/>
      <c r="AG150" s="96"/>
      <c r="AH150" s="96"/>
      <c r="AI150" s="75"/>
      <c r="AJ150" s="134">
        <f>SUM(AF150:AI150)</f>
        <v>0</v>
      </c>
      <c r="AK150" s="95"/>
      <c r="AL150" s="96"/>
      <c r="AM150" s="96"/>
      <c r="AN150" s="75">
        <v>1</v>
      </c>
      <c r="AO150" s="135">
        <f>SUM(AK150:AN150)</f>
        <v>1</v>
      </c>
      <c r="AP150" s="95"/>
      <c r="AQ150" s="96"/>
      <c r="AR150" s="96"/>
      <c r="AS150" s="75">
        <v>1</v>
      </c>
      <c r="AT150" s="136">
        <f>SUM(AP150:AS150)</f>
        <v>1</v>
      </c>
      <c r="AU150" s="64"/>
      <c r="AV150" s="6"/>
      <c r="AW150" s="6"/>
      <c r="AX150" s="102">
        <v>1</v>
      </c>
      <c r="AY150" s="135">
        <f>SUM(AU150:AX150)</f>
        <v>1</v>
      </c>
      <c r="AZ150" s="68"/>
      <c r="BA150" s="6"/>
      <c r="BB150" s="6"/>
      <c r="BC150" s="102">
        <v>2</v>
      </c>
      <c r="BD150" s="136">
        <f>SUM(AZ150:BC150)</f>
        <v>2</v>
      </c>
      <c r="BE150" s="68">
        <v>0</v>
      </c>
      <c r="BF150" s="6"/>
      <c r="BG150" s="6"/>
      <c r="BH150" s="102">
        <v>0</v>
      </c>
      <c r="BI150" s="136">
        <f>SUM(BE150:BH150)</f>
        <v>0</v>
      </c>
    </row>
    <row r="151" spans="1:61" x14ac:dyDescent="0.25">
      <c r="A151" s="4"/>
      <c r="B151" s="3" t="s">
        <v>228</v>
      </c>
      <c r="C151" s="10">
        <v>6953156274785</v>
      </c>
      <c r="D151" s="10"/>
      <c r="E151" s="10">
        <v>1</v>
      </c>
      <c r="F151" s="10"/>
      <c r="G151" s="105"/>
      <c r="H151" s="212" t="s">
        <v>832</v>
      </c>
      <c r="I151" s="68"/>
      <c r="J151" s="64"/>
      <c r="K151" s="64"/>
      <c r="L151" s="64">
        <v>0</v>
      </c>
      <c r="M151" s="129">
        <f>SUM(I151:L151)</f>
        <v>0</v>
      </c>
      <c r="N151" s="79"/>
      <c r="O151" s="13"/>
      <c r="P151" s="13"/>
      <c r="Q151" s="71"/>
      <c r="R151" s="78">
        <f>IF(O151&gt;0,O151,N151)</f>
        <v>0</v>
      </c>
      <c r="S151" s="83"/>
      <c r="T151" s="71"/>
      <c r="U151" s="71"/>
      <c r="V151" s="84">
        <v>32.125500000000002</v>
      </c>
      <c r="W151" s="79"/>
      <c r="X151" s="71"/>
      <c r="Y151" s="71"/>
      <c r="Z151" s="74">
        <v>59</v>
      </c>
      <c r="AA151" s="92"/>
      <c r="AB151" s="93"/>
      <c r="AC151" s="93"/>
      <c r="AD151" s="94"/>
      <c r="AE151" s="129">
        <f>SUM(AA151:AD151)</f>
        <v>0</v>
      </c>
      <c r="AF151" s="99"/>
      <c r="AG151" s="93"/>
      <c r="AH151" s="93"/>
      <c r="AI151" s="94"/>
      <c r="AJ151" s="133">
        <f>SUM(AF151:AI151)</f>
        <v>0</v>
      </c>
      <c r="AK151" s="92"/>
      <c r="AL151" s="93"/>
      <c r="AM151" s="93"/>
      <c r="AN151" s="94">
        <v>0</v>
      </c>
      <c r="AO151" s="133">
        <f>SUM(AK151:AN151)</f>
        <v>0</v>
      </c>
      <c r="AP151" s="92"/>
      <c r="AQ151" s="93"/>
      <c r="AR151" s="93"/>
      <c r="AS151" s="94">
        <v>0</v>
      </c>
      <c r="AT151" s="129">
        <f>SUM(AP151:AS151)</f>
        <v>0</v>
      </c>
      <c r="AU151" s="64"/>
      <c r="AV151" s="6"/>
      <c r="AW151" s="6"/>
      <c r="AX151" s="102">
        <v>2</v>
      </c>
      <c r="AY151" s="133">
        <f>SUM(AU151:AX151)</f>
        <v>2</v>
      </c>
      <c r="AZ151" s="68"/>
      <c r="BA151" s="6"/>
      <c r="BB151" s="6"/>
      <c r="BC151" s="102">
        <v>2</v>
      </c>
      <c r="BD151" s="129">
        <f>SUM(AZ151:BC151)</f>
        <v>2</v>
      </c>
      <c r="BE151" s="68"/>
      <c r="BF151" s="6"/>
      <c r="BG151" s="6"/>
      <c r="BH151" s="102">
        <v>1</v>
      </c>
      <c r="BI151" s="129">
        <f>SUM(BE151:BH151)</f>
        <v>1</v>
      </c>
    </row>
    <row r="152" spans="1:61" x14ac:dyDescent="0.25">
      <c r="A152" s="4" t="s">
        <v>119</v>
      </c>
      <c r="B152" s="3" t="s">
        <v>120</v>
      </c>
      <c r="C152" s="10">
        <v>6953156274792</v>
      </c>
      <c r="D152" s="10">
        <v>1</v>
      </c>
      <c r="E152" s="10">
        <v>1</v>
      </c>
      <c r="F152" s="10"/>
      <c r="G152" s="105"/>
      <c r="H152" s="212" t="s">
        <v>805</v>
      </c>
      <c r="I152" s="68">
        <v>2</v>
      </c>
      <c r="J152" s="64"/>
      <c r="K152" s="64"/>
      <c r="L152" s="64">
        <v>0</v>
      </c>
      <c r="M152" s="129">
        <f>SUM(I152:L152)</f>
        <v>2</v>
      </c>
      <c r="N152" s="79">
        <v>7.8499999999999979</v>
      </c>
      <c r="O152" s="13"/>
      <c r="P152" s="13"/>
      <c r="Q152" s="71"/>
      <c r="R152" s="78">
        <f>IF(O152&gt;0,O152,N152)</f>
        <v>7.8499999999999979</v>
      </c>
      <c r="S152" s="83">
        <v>32.450000000000003</v>
      </c>
      <c r="T152" s="71"/>
      <c r="U152" s="71"/>
      <c r="V152" s="85">
        <v>32.125500000000002</v>
      </c>
      <c r="W152" s="79"/>
      <c r="X152" s="71"/>
      <c r="Y152" s="71"/>
      <c r="Z152" s="75">
        <v>59</v>
      </c>
      <c r="AA152" s="95"/>
      <c r="AB152" s="96"/>
      <c r="AC152" s="96"/>
      <c r="AD152" s="75"/>
      <c r="AE152" s="132">
        <f>SUM(AA152:AD152)</f>
        <v>0</v>
      </c>
      <c r="AF152" s="97"/>
      <c r="AG152" s="96"/>
      <c r="AH152" s="96"/>
      <c r="AI152" s="75"/>
      <c r="AJ152" s="134">
        <f>SUM(AF152:AI152)</f>
        <v>0</v>
      </c>
      <c r="AK152" s="95"/>
      <c r="AL152" s="96"/>
      <c r="AM152" s="96"/>
      <c r="AN152" s="75">
        <v>0</v>
      </c>
      <c r="AO152" s="135">
        <f>SUM(AK152:AN152)</f>
        <v>0</v>
      </c>
      <c r="AP152" s="95"/>
      <c r="AQ152" s="96"/>
      <c r="AR152" s="96"/>
      <c r="AS152" s="75">
        <v>0</v>
      </c>
      <c r="AT152" s="136">
        <f>SUM(AP152:AS152)</f>
        <v>0</v>
      </c>
      <c r="AU152" s="64"/>
      <c r="AV152" s="6"/>
      <c r="AW152" s="6"/>
      <c r="AX152" s="102">
        <v>0</v>
      </c>
      <c r="AY152" s="135">
        <f>SUM(AU152:AX152)</f>
        <v>0</v>
      </c>
      <c r="AZ152" s="68">
        <v>1</v>
      </c>
      <c r="BA152" s="6"/>
      <c r="BB152" s="6"/>
      <c r="BC152" s="102">
        <v>3</v>
      </c>
      <c r="BD152" s="136">
        <f>SUM(AZ152:BC152)</f>
        <v>4</v>
      </c>
      <c r="BE152" s="68">
        <v>2</v>
      </c>
      <c r="BF152" s="6"/>
      <c r="BG152" s="6"/>
      <c r="BH152" s="102">
        <v>2</v>
      </c>
      <c r="BI152" s="136">
        <f>SUM(BE152:BH152)</f>
        <v>4</v>
      </c>
    </row>
    <row r="153" spans="1:61" x14ac:dyDescent="0.25">
      <c r="A153" s="4" t="s">
        <v>401</v>
      </c>
      <c r="B153" s="3" t="s">
        <v>402</v>
      </c>
      <c r="C153" s="10">
        <v>6953156275188</v>
      </c>
      <c r="D153" s="10"/>
      <c r="E153" s="10"/>
      <c r="F153" s="10">
        <v>1</v>
      </c>
      <c r="G153" s="105"/>
      <c r="H153" s="212" t="s">
        <v>799</v>
      </c>
      <c r="I153" s="68"/>
      <c r="J153" s="64">
        <v>3</v>
      </c>
      <c r="K153" s="64"/>
      <c r="L153" s="64"/>
      <c r="M153" s="129">
        <f>SUM(I153:L153)</f>
        <v>3</v>
      </c>
      <c r="N153" s="79"/>
      <c r="O153" s="13">
        <v>50.97</v>
      </c>
      <c r="P153" s="13"/>
      <c r="Q153" s="71"/>
      <c r="R153" s="78">
        <f>IF(O153&gt;0,O153,N153)</f>
        <v>50.97</v>
      </c>
      <c r="S153" s="83"/>
      <c r="T153" s="71">
        <v>109.5</v>
      </c>
      <c r="U153" s="71"/>
      <c r="V153" s="84"/>
      <c r="W153" s="79"/>
      <c r="X153" s="71">
        <v>229</v>
      </c>
      <c r="Y153" s="71"/>
      <c r="Z153" s="74"/>
      <c r="AA153" s="92"/>
      <c r="AB153" s="93">
        <v>0</v>
      </c>
      <c r="AC153" s="93"/>
      <c r="AD153" s="94"/>
      <c r="AE153" s="129">
        <f>SUM(AA153:AD153)</f>
        <v>0</v>
      </c>
      <c r="AF153" s="99"/>
      <c r="AG153" s="93">
        <v>1</v>
      </c>
      <c r="AH153" s="93"/>
      <c r="AI153" s="94"/>
      <c r="AJ153" s="133">
        <f>SUM(AF153:AI153)</f>
        <v>1</v>
      </c>
      <c r="AK153" s="92"/>
      <c r="AL153" s="93">
        <v>2</v>
      </c>
      <c r="AM153" s="93"/>
      <c r="AN153" s="94"/>
      <c r="AO153" s="133">
        <f>SUM(AK153:AN153)</f>
        <v>2</v>
      </c>
      <c r="AP153" s="92"/>
      <c r="AQ153" s="93">
        <v>0</v>
      </c>
      <c r="AR153" s="93"/>
      <c r="AS153" s="94"/>
      <c r="AT153" s="129">
        <f>SUM(AP153:AS153)</f>
        <v>0</v>
      </c>
      <c r="AU153" s="64"/>
      <c r="AV153" s="6">
        <v>0</v>
      </c>
      <c r="AW153" s="6"/>
      <c r="AX153" s="102"/>
      <c r="AY153" s="133">
        <f>SUM(AU153:AX153)</f>
        <v>0</v>
      </c>
      <c r="AZ153" s="68"/>
      <c r="BA153" s="6">
        <v>0</v>
      </c>
      <c r="BB153" s="6"/>
      <c r="BC153" s="102"/>
      <c r="BD153" s="129">
        <f>SUM(AZ153:BC153)</f>
        <v>0</v>
      </c>
      <c r="BE153" s="68"/>
      <c r="BF153" s="6">
        <v>0</v>
      </c>
      <c r="BG153" s="6"/>
      <c r="BH153" s="102"/>
      <c r="BI153" s="129">
        <f>SUM(BE153:BH153)</f>
        <v>0</v>
      </c>
    </row>
    <row r="154" spans="1:61" x14ac:dyDescent="0.25">
      <c r="A154" s="4" t="s">
        <v>403</v>
      </c>
      <c r="B154" s="3" t="s">
        <v>404</v>
      </c>
      <c r="C154" s="10">
        <v>6953156275195</v>
      </c>
      <c r="D154" s="10"/>
      <c r="E154" s="10"/>
      <c r="F154" s="10">
        <v>1</v>
      </c>
      <c r="G154" s="105"/>
      <c r="H154" s="212"/>
      <c r="I154" s="68"/>
      <c r="J154" s="64">
        <v>3</v>
      </c>
      <c r="K154" s="64"/>
      <c r="L154" s="64"/>
      <c r="M154" s="129">
        <f>SUM(I154:L154)</f>
        <v>3</v>
      </c>
      <c r="N154" s="79"/>
      <c r="O154" s="13">
        <v>49.81</v>
      </c>
      <c r="P154" s="13"/>
      <c r="Q154" s="71"/>
      <c r="R154" s="78">
        <f>IF(O154&gt;0,O154,N154)</f>
        <v>49.81</v>
      </c>
      <c r="S154" s="83"/>
      <c r="T154" s="71">
        <v>109.5</v>
      </c>
      <c r="U154" s="71"/>
      <c r="V154" s="84"/>
      <c r="W154" s="79"/>
      <c r="X154" s="71">
        <v>229</v>
      </c>
      <c r="Y154" s="71"/>
      <c r="Z154" s="74"/>
      <c r="AA154" s="92"/>
      <c r="AB154" s="93">
        <v>0</v>
      </c>
      <c r="AC154" s="93"/>
      <c r="AD154" s="94"/>
      <c r="AE154" s="129">
        <f>SUM(AA154:AD154)</f>
        <v>0</v>
      </c>
      <c r="AF154" s="99"/>
      <c r="AG154" s="93">
        <v>0</v>
      </c>
      <c r="AH154" s="93"/>
      <c r="AI154" s="94"/>
      <c r="AJ154" s="133">
        <f>SUM(AF154:AI154)</f>
        <v>0</v>
      </c>
      <c r="AK154" s="92"/>
      <c r="AL154" s="93">
        <v>5</v>
      </c>
      <c r="AM154" s="93"/>
      <c r="AN154" s="94"/>
      <c r="AO154" s="133">
        <f>SUM(AK154:AN154)</f>
        <v>5</v>
      </c>
      <c r="AP154" s="92"/>
      <c r="AQ154" s="93">
        <v>6</v>
      </c>
      <c r="AR154" s="93"/>
      <c r="AS154" s="94"/>
      <c r="AT154" s="129">
        <f>SUM(AP154:AS154)</f>
        <v>6</v>
      </c>
      <c r="AU154" s="64"/>
      <c r="AV154" s="6">
        <v>6</v>
      </c>
      <c r="AW154" s="6"/>
      <c r="AX154" s="102"/>
      <c r="AY154" s="133">
        <f>SUM(AU154:AX154)</f>
        <v>6</v>
      </c>
      <c r="AZ154" s="68"/>
      <c r="BA154" s="6">
        <v>4</v>
      </c>
      <c r="BB154" s="6"/>
      <c r="BC154" s="102"/>
      <c r="BD154" s="129">
        <f>SUM(AZ154:BC154)</f>
        <v>4</v>
      </c>
      <c r="BE154" s="68"/>
      <c r="BF154" s="6">
        <v>3</v>
      </c>
      <c r="BG154" s="6"/>
      <c r="BH154" s="102"/>
      <c r="BI154" s="129">
        <f>SUM(BE154:BH154)</f>
        <v>3</v>
      </c>
    </row>
    <row r="155" spans="1:61" x14ac:dyDescent="0.25">
      <c r="A155" s="4" t="s">
        <v>405</v>
      </c>
      <c r="B155" s="3" t="s">
        <v>406</v>
      </c>
      <c r="C155" s="10">
        <v>6953156275201</v>
      </c>
      <c r="D155" s="10"/>
      <c r="E155" s="10"/>
      <c r="F155" s="10">
        <v>1</v>
      </c>
      <c r="G155" s="105"/>
      <c r="H155" s="212" t="s">
        <v>839</v>
      </c>
      <c r="I155" s="68"/>
      <c r="J155" s="64">
        <v>1</v>
      </c>
      <c r="K155" s="64"/>
      <c r="L155" s="64"/>
      <c r="M155" s="129">
        <f>SUM(I155:L155)</f>
        <v>1</v>
      </c>
      <c r="N155" s="79"/>
      <c r="O155" s="13">
        <v>49.81</v>
      </c>
      <c r="P155" s="13"/>
      <c r="Q155" s="71"/>
      <c r="R155" s="78">
        <f>IF(O155&gt;0,O155,N155)</f>
        <v>49.81</v>
      </c>
      <c r="S155" s="83"/>
      <c r="T155" s="71">
        <v>109.5</v>
      </c>
      <c r="U155" s="71"/>
      <c r="V155" s="84"/>
      <c r="W155" s="79"/>
      <c r="X155" s="71">
        <v>229</v>
      </c>
      <c r="Y155" s="71"/>
      <c r="Z155" s="74"/>
      <c r="AA155" s="92"/>
      <c r="AB155" s="93">
        <v>0</v>
      </c>
      <c r="AC155" s="93"/>
      <c r="AD155" s="94"/>
      <c r="AE155" s="129">
        <f>SUM(AA155:AD155)</f>
        <v>0</v>
      </c>
      <c r="AF155" s="99"/>
      <c r="AG155" s="93">
        <v>0</v>
      </c>
      <c r="AH155" s="93"/>
      <c r="AI155" s="94"/>
      <c r="AJ155" s="133">
        <f>SUM(AF155:AI155)</f>
        <v>0</v>
      </c>
      <c r="AK155" s="92"/>
      <c r="AL155" s="93">
        <v>0</v>
      </c>
      <c r="AM155" s="93"/>
      <c r="AN155" s="94"/>
      <c r="AO155" s="133">
        <f>SUM(AK155:AN155)</f>
        <v>0</v>
      </c>
      <c r="AP155" s="92"/>
      <c r="AQ155" s="93">
        <v>0</v>
      </c>
      <c r="AR155" s="93"/>
      <c r="AS155" s="94"/>
      <c r="AT155" s="129">
        <f>SUM(AP155:AS155)</f>
        <v>0</v>
      </c>
      <c r="AU155" s="64"/>
      <c r="AV155" s="6">
        <v>0</v>
      </c>
      <c r="AW155" s="6"/>
      <c r="AX155" s="102"/>
      <c r="AY155" s="133">
        <f>SUM(AU155:AX155)</f>
        <v>0</v>
      </c>
      <c r="AZ155" s="68"/>
      <c r="BA155" s="6">
        <v>0</v>
      </c>
      <c r="BB155" s="6"/>
      <c r="BC155" s="102"/>
      <c r="BD155" s="129">
        <f>SUM(AZ155:BC155)</f>
        <v>0</v>
      </c>
      <c r="BE155" s="68"/>
      <c r="BF155" s="6">
        <v>0</v>
      </c>
      <c r="BG155" s="6"/>
      <c r="BH155" s="102"/>
      <c r="BI155" s="129">
        <f>SUM(BE155:BH155)</f>
        <v>0</v>
      </c>
    </row>
    <row r="156" spans="1:61" x14ac:dyDescent="0.25">
      <c r="A156" s="4" t="s">
        <v>527</v>
      </c>
      <c r="B156" s="3" t="s">
        <v>121</v>
      </c>
      <c r="C156" s="10">
        <v>6953156275515</v>
      </c>
      <c r="D156" s="10">
        <v>1</v>
      </c>
      <c r="E156" s="10"/>
      <c r="F156" s="10">
        <v>1</v>
      </c>
      <c r="G156" s="105"/>
      <c r="H156" s="212" t="s">
        <v>823</v>
      </c>
      <c r="I156" s="68">
        <v>3</v>
      </c>
      <c r="J156" s="64">
        <v>0</v>
      </c>
      <c r="K156" s="64"/>
      <c r="L156" s="64"/>
      <c r="M156" s="129">
        <f>SUM(I156:L156)</f>
        <v>3</v>
      </c>
      <c r="N156" s="79">
        <v>28.72</v>
      </c>
      <c r="O156" s="13">
        <v>28.719999999999995</v>
      </c>
      <c r="P156" s="13"/>
      <c r="Q156" s="71"/>
      <c r="R156" s="78">
        <f>IF(O156&gt;0,O156,N156)</f>
        <v>28.719999999999995</v>
      </c>
      <c r="S156" s="83">
        <v>76.45</v>
      </c>
      <c r="T156" s="71">
        <v>59.5</v>
      </c>
      <c r="U156" s="71"/>
      <c r="V156" s="84"/>
      <c r="W156" s="79"/>
      <c r="X156" s="71">
        <v>129</v>
      </c>
      <c r="Y156" s="71"/>
      <c r="Z156" s="74"/>
      <c r="AA156" s="92"/>
      <c r="AB156" s="93">
        <v>0</v>
      </c>
      <c r="AC156" s="93"/>
      <c r="AD156" s="94"/>
      <c r="AE156" s="129">
        <f>SUM(AA156:AD156)</f>
        <v>0</v>
      </c>
      <c r="AF156" s="99"/>
      <c r="AG156" s="93">
        <v>0</v>
      </c>
      <c r="AH156" s="93"/>
      <c r="AI156" s="94"/>
      <c r="AJ156" s="133">
        <f>SUM(AF156:AI156)</f>
        <v>0</v>
      </c>
      <c r="AK156" s="92"/>
      <c r="AL156" s="93">
        <v>0</v>
      </c>
      <c r="AM156" s="93"/>
      <c r="AN156" s="94"/>
      <c r="AO156" s="133">
        <f>SUM(AK156:AN156)</f>
        <v>0</v>
      </c>
      <c r="AP156" s="92"/>
      <c r="AQ156" s="93">
        <v>0</v>
      </c>
      <c r="AR156" s="93"/>
      <c r="AS156" s="94"/>
      <c r="AT156" s="129">
        <f>SUM(AP156:AS156)</f>
        <v>0</v>
      </c>
      <c r="AU156" s="64"/>
      <c r="AV156" s="6">
        <v>0</v>
      </c>
      <c r="AW156" s="6"/>
      <c r="AX156" s="102"/>
      <c r="AY156" s="133">
        <f>SUM(AU156:AX156)</f>
        <v>0</v>
      </c>
      <c r="AZ156" s="68"/>
      <c r="BA156" s="6">
        <v>0</v>
      </c>
      <c r="BB156" s="6"/>
      <c r="BC156" s="102"/>
      <c r="BD156" s="129">
        <f>SUM(AZ156:BC156)</f>
        <v>0</v>
      </c>
      <c r="BE156" s="68">
        <v>0</v>
      </c>
      <c r="BF156" s="6">
        <v>0</v>
      </c>
      <c r="BG156" s="6"/>
      <c r="BH156" s="102"/>
      <c r="BI156" s="129">
        <f>SUM(BE156:BH156)</f>
        <v>0</v>
      </c>
    </row>
    <row r="157" spans="1:61" x14ac:dyDescent="0.25">
      <c r="A157" s="4" t="s">
        <v>525</v>
      </c>
      <c r="B157" s="3" t="s">
        <v>526</v>
      </c>
      <c r="C157" s="10">
        <v>6953156275522</v>
      </c>
      <c r="D157" s="10"/>
      <c r="E157" s="10"/>
      <c r="F157" s="10">
        <v>1</v>
      </c>
      <c r="G157" s="105"/>
      <c r="H157" s="212" t="s">
        <v>815</v>
      </c>
      <c r="I157" s="68"/>
      <c r="J157" s="64">
        <v>0</v>
      </c>
      <c r="K157" s="64"/>
      <c r="L157" s="64"/>
      <c r="M157" s="129">
        <f>SUM(I157:L157)</f>
        <v>0</v>
      </c>
      <c r="N157" s="79"/>
      <c r="O157" s="13">
        <v>28.72</v>
      </c>
      <c r="P157" s="13"/>
      <c r="Q157" s="71"/>
      <c r="R157" s="78">
        <f>IF(O157&gt;0,O157,N157)</f>
        <v>28.72</v>
      </c>
      <c r="S157" s="83"/>
      <c r="T157" s="71">
        <v>59.5</v>
      </c>
      <c r="U157" s="71"/>
      <c r="V157" s="84"/>
      <c r="W157" s="79"/>
      <c r="X157" s="71">
        <v>129</v>
      </c>
      <c r="Y157" s="71"/>
      <c r="Z157" s="74"/>
      <c r="AA157" s="92"/>
      <c r="AB157" s="93">
        <v>0</v>
      </c>
      <c r="AC157" s="93"/>
      <c r="AD157" s="94"/>
      <c r="AE157" s="129">
        <f>SUM(AA157:AD157)</f>
        <v>0</v>
      </c>
      <c r="AF157" s="99"/>
      <c r="AG157" s="93">
        <v>1</v>
      </c>
      <c r="AH157" s="93"/>
      <c r="AI157" s="94"/>
      <c r="AJ157" s="133">
        <f>SUM(AF157:AI157)</f>
        <v>1</v>
      </c>
      <c r="AK157" s="92"/>
      <c r="AL157" s="93">
        <v>0</v>
      </c>
      <c r="AM157" s="93"/>
      <c r="AN157" s="94"/>
      <c r="AO157" s="133">
        <f>SUM(AK157:AN157)</f>
        <v>0</v>
      </c>
      <c r="AP157" s="92"/>
      <c r="AQ157" s="93">
        <v>0</v>
      </c>
      <c r="AR157" s="93"/>
      <c r="AS157" s="94"/>
      <c r="AT157" s="129">
        <f>SUM(AP157:AS157)</f>
        <v>0</v>
      </c>
      <c r="AU157" s="64"/>
      <c r="AV157" s="6">
        <v>0</v>
      </c>
      <c r="AW157" s="6"/>
      <c r="AX157" s="102"/>
      <c r="AY157" s="133">
        <f>SUM(AU157:AX157)</f>
        <v>0</v>
      </c>
      <c r="AZ157" s="68"/>
      <c r="BA157" s="6">
        <v>0</v>
      </c>
      <c r="BB157" s="6"/>
      <c r="BC157" s="102"/>
      <c r="BD157" s="129">
        <f>SUM(AZ157:BC157)</f>
        <v>0</v>
      </c>
      <c r="BE157" s="68"/>
      <c r="BF157" s="6">
        <v>0</v>
      </c>
      <c r="BG157" s="6"/>
      <c r="BH157" s="102"/>
      <c r="BI157" s="129">
        <f>SUM(BE157:BH157)</f>
        <v>0</v>
      </c>
    </row>
    <row r="158" spans="1:61" x14ac:dyDescent="0.25">
      <c r="A158" s="4"/>
      <c r="B158" s="3" t="s">
        <v>235</v>
      </c>
      <c r="C158" s="10">
        <v>6953156275614</v>
      </c>
      <c r="D158" s="10"/>
      <c r="E158" s="10">
        <v>1</v>
      </c>
      <c r="F158" s="10"/>
      <c r="G158" s="105"/>
      <c r="H158" s="212" t="s">
        <v>840</v>
      </c>
      <c r="I158" s="68"/>
      <c r="J158" s="64"/>
      <c r="K158" s="64"/>
      <c r="L158" s="64">
        <v>3</v>
      </c>
      <c r="M158" s="129">
        <f>SUM(I158:L158)</f>
        <v>3</v>
      </c>
      <c r="N158" s="79"/>
      <c r="O158" s="13"/>
      <c r="P158" s="13"/>
      <c r="Q158" s="71"/>
      <c r="R158" s="78">
        <f>IF(O158&gt;0,O158,N158)</f>
        <v>0</v>
      </c>
      <c r="S158" s="83"/>
      <c r="T158" s="71"/>
      <c r="U158" s="71"/>
      <c r="V158" s="84">
        <v>124.6905</v>
      </c>
      <c r="W158" s="79"/>
      <c r="X158" s="71"/>
      <c r="Y158" s="71"/>
      <c r="Z158" s="74">
        <v>229</v>
      </c>
      <c r="AA158" s="92"/>
      <c r="AB158" s="93"/>
      <c r="AC158" s="93"/>
      <c r="AD158" s="94"/>
      <c r="AE158" s="129">
        <f>SUM(AA158:AD158)</f>
        <v>0</v>
      </c>
      <c r="AF158" s="99"/>
      <c r="AG158" s="93"/>
      <c r="AH158" s="93"/>
      <c r="AI158" s="94"/>
      <c r="AJ158" s="133">
        <f>SUM(AF158:AI158)</f>
        <v>0</v>
      </c>
      <c r="AK158" s="92"/>
      <c r="AL158" s="93"/>
      <c r="AM158" s="93"/>
      <c r="AN158" s="94">
        <v>0</v>
      </c>
      <c r="AO158" s="133">
        <f>SUM(AK158:AN158)</f>
        <v>0</v>
      </c>
      <c r="AP158" s="92"/>
      <c r="AQ158" s="93"/>
      <c r="AR158" s="93"/>
      <c r="AS158" s="94">
        <v>0</v>
      </c>
      <c r="AT158" s="129">
        <f>SUM(AP158:AS158)</f>
        <v>0</v>
      </c>
      <c r="AU158" s="64"/>
      <c r="AV158" s="6"/>
      <c r="AW158" s="6"/>
      <c r="AX158" s="102">
        <v>0</v>
      </c>
      <c r="AY158" s="133">
        <f>SUM(AU158:AX158)</f>
        <v>0</v>
      </c>
      <c r="AZ158" s="68"/>
      <c r="BA158" s="6"/>
      <c r="BB158" s="6"/>
      <c r="BC158" s="102">
        <v>0</v>
      </c>
      <c r="BD158" s="129">
        <f>SUM(AZ158:BC158)</f>
        <v>0</v>
      </c>
      <c r="BE158" s="68"/>
      <c r="BF158" s="6"/>
      <c r="BG158" s="6"/>
      <c r="BH158" s="102">
        <v>0</v>
      </c>
      <c r="BI158" s="129">
        <f>SUM(BE158:BH158)</f>
        <v>0</v>
      </c>
    </row>
    <row r="159" spans="1:61" x14ac:dyDescent="0.25">
      <c r="A159" s="4"/>
      <c r="B159" s="3" t="s">
        <v>236</v>
      </c>
      <c r="C159" s="10">
        <v>6953156275621</v>
      </c>
      <c r="D159" s="10"/>
      <c r="E159" s="10">
        <v>1</v>
      </c>
      <c r="F159" s="10"/>
      <c r="G159" s="105"/>
      <c r="H159" s="212" t="s">
        <v>807</v>
      </c>
      <c r="I159" s="68"/>
      <c r="J159" s="64"/>
      <c r="K159" s="64"/>
      <c r="L159" s="64">
        <v>3</v>
      </c>
      <c r="M159" s="129">
        <f>SUM(I159:L159)</f>
        <v>3</v>
      </c>
      <c r="N159" s="79"/>
      <c r="O159" s="13"/>
      <c r="P159" s="13"/>
      <c r="Q159" s="71"/>
      <c r="R159" s="78">
        <f>IF(O159&gt;0,O159,N159)</f>
        <v>0</v>
      </c>
      <c r="S159" s="83"/>
      <c r="T159" s="71"/>
      <c r="U159" s="71"/>
      <c r="V159" s="84">
        <v>124.6905</v>
      </c>
      <c r="W159" s="79"/>
      <c r="X159" s="71"/>
      <c r="Y159" s="71"/>
      <c r="Z159" s="74">
        <v>229</v>
      </c>
      <c r="AA159" s="92"/>
      <c r="AB159" s="93"/>
      <c r="AC159" s="93"/>
      <c r="AD159" s="94"/>
      <c r="AE159" s="129">
        <f>SUM(AA159:AD159)</f>
        <v>0</v>
      </c>
      <c r="AF159" s="99"/>
      <c r="AG159" s="93"/>
      <c r="AH159" s="93"/>
      <c r="AI159" s="94"/>
      <c r="AJ159" s="133">
        <f>SUM(AF159:AI159)</f>
        <v>0</v>
      </c>
      <c r="AK159" s="92"/>
      <c r="AL159" s="93"/>
      <c r="AM159" s="93"/>
      <c r="AN159" s="94">
        <v>0</v>
      </c>
      <c r="AO159" s="133">
        <f>SUM(AK159:AN159)</f>
        <v>0</v>
      </c>
      <c r="AP159" s="92"/>
      <c r="AQ159" s="93"/>
      <c r="AR159" s="93"/>
      <c r="AS159" s="94">
        <v>0</v>
      </c>
      <c r="AT159" s="129">
        <f>SUM(AP159:AS159)</f>
        <v>0</v>
      </c>
      <c r="AU159" s="64"/>
      <c r="AV159" s="6"/>
      <c r="AW159" s="6"/>
      <c r="AX159" s="102">
        <v>0</v>
      </c>
      <c r="AY159" s="133">
        <f>SUM(AU159:AX159)</f>
        <v>0</v>
      </c>
      <c r="AZ159" s="68"/>
      <c r="BA159" s="6"/>
      <c r="BB159" s="6"/>
      <c r="BC159" s="102">
        <v>0</v>
      </c>
      <c r="BD159" s="129">
        <f>SUM(AZ159:BC159)</f>
        <v>0</v>
      </c>
      <c r="BE159" s="68"/>
      <c r="BF159" s="6"/>
      <c r="BG159" s="6"/>
      <c r="BH159" s="102">
        <v>0</v>
      </c>
      <c r="BI159" s="129">
        <f>SUM(BE159:BH159)</f>
        <v>0</v>
      </c>
    </row>
    <row r="160" spans="1:61" x14ac:dyDescent="0.25">
      <c r="A160" s="4" t="s">
        <v>375</v>
      </c>
      <c r="B160" s="3" t="s">
        <v>122</v>
      </c>
      <c r="C160" s="10">
        <v>6953156276390</v>
      </c>
      <c r="D160" s="10">
        <v>1</v>
      </c>
      <c r="E160" s="10"/>
      <c r="F160" s="10">
        <v>1</v>
      </c>
      <c r="G160" s="105"/>
      <c r="H160" s="212" t="s">
        <v>807</v>
      </c>
      <c r="I160" s="68">
        <v>5</v>
      </c>
      <c r="J160" s="64">
        <v>0</v>
      </c>
      <c r="K160" s="64"/>
      <c r="L160" s="64"/>
      <c r="M160" s="129">
        <f>SUM(I160:L160)</f>
        <v>5</v>
      </c>
      <c r="N160" s="79">
        <v>77.209999999999923</v>
      </c>
      <c r="O160" s="13">
        <v>77.209999999999994</v>
      </c>
      <c r="P160" s="13"/>
      <c r="Q160" s="71"/>
      <c r="R160" s="78">
        <f>IF(O160&gt;0,O160,N160)</f>
        <v>77.209999999999994</v>
      </c>
      <c r="S160" s="83">
        <v>164.45</v>
      </c>
      <c r="T160" s="71">
        <v>139.5</v>
      </c>
      <c r="U160" s="71"/>
      <c r="V160" s="84"/>
      <c r="W160" s="79"/>
      <c r="X160" s="71">
        <v>289</v>
      </c>
      <c r="Y160" s="71"/>
      <c r="Z160" s="74"/>
      <c r="AA160" s="92"/>
      <c r="AB160" s="93">
        <v>5</v>
      </c>
      <c r="AC160" s="93"/>
      <c r="AD160" s="94"/>
      <c r="AE160" s="129">
        <f>SUM(AA160:AD160)</f>
        <v>5</v>
      </c>
      <c r="AF160" s="99"/>
      <c r="AG160" s="93">
        <v>1</v>
      </c>
      <c r="AH160" s="93"/>
      <c r="AI160" s="94"/>
      <c r="AJ160" s="133">
        <f>SUM(AF160:AI160)</f>
        <v>1</v>
      </c>
      <c r="AK160" s="92"/>
      <c r="AL160" s="93">
        <v>3</v>
      </c>
      <c r="AM160" s="93"/>
      <c r="AN160" s="94"/>
      <c r="AO160" s="133">
        <f>SUM(AK160:AN160)</f>
        <v>3</v>
      </c>
      <c r="AP160" s="92"/>
      <c r="AQ160" s="93">
        <v>0</v>
      </c>
      <c r="AR160" s="93"/>
      <c r="AS160" s="94"/>
      <c r="AT160" s="129">
        <f>SUM(AP160:AS160)</f>
        <v>0</v>
      </c>
      <c r="AU160" s="64"/>
      <c r="AV160" s="6">
        <v>0</v>
      </c>
      <c r="AW160" s="6"/>
      <c r="AX160" s="102"/>
      <c r="AY160" s="133">
        <f>SUM(AU160:AX160)</f>
        <v>0</v>
      </c>
      <c r="AZ160" s="68"/>
      <c r="BA160" s="6">
        <v>0</v>
      </c>
      <c r="BB160" s="6"/>
      <c r="BC160" s="102"/>
      <c r="BD160" s="129">
        <f>SUM(AZ160:BC160)</f>
        <v>0</v>
      </c>
      <c r="BE160" s="68">
        <v>0</v>
      </c>
      <c r="BF160" s="6">
        <v>0</v>
      </c>
      <c r="BG160" s="6"/>
      <c r="BH160" s="102"/>
      <c r="BI160" s="129">
        <f>SUM(BE160:BH160)</f>
        <v>0</v>
      </c>
    </row>
    <row r="161" spans="1:61" x14ac:dyDescent="0.25">
      <c r="A161" s="4" t="s">
        <v>377</v>
      </c>
      <c r="B161" s="3" t="s">
        <v>211</v>
      </c>
      <c r="C161" s="10">
        <v>6953156276406</v>
      </c>
      <c r="D161" s="10">
        <v>1</v>
      </c>
      <c r="E161" s="10"/>
      <c r="F161" s="10">
        <v>1</v>
      </c>
      <c r="G161" s="105"/>
      <c r="H161" s="212"/>
      <c r="I161" s="68">
        <v>5</v>
      </c>
      <c r="J161" s="64">
        <v>16</v>
      </c>
      <c r="K161" s="64"/>
      <c r="L161" s="64"/>
      <c r="M161" s="129">
        <f>SUM(I161:L161)</f>
        <v>21</v>
      </c>
      <c r="N161" s="79">
        <v>76.080000000000027</v>
      </c>
      <c r="O161" s="13">
        <v>76.08</v>
      </c>
      <c r="P161" s="13"/>
      <c r="Q161" s="71"/>
      <c r="R161" s="78">
        <f>IF(O161&gt;0,O161,N161)</f>
        <v>76.08</v>
      </c>
      <c r="S161" s="83">
        <v>164.45</v>
      </c>
      <c r="T161" s="71">
        <v>139.5</v>
      </c>
      <c r="U161" s="71"/>
      <c r="V161" s="84"/>
      <c r="W161" s="79"/>
      <c r="X161" s="71">
        <v>289</v>
      </c>
      <c r="Y161" s="71"/>
      <c r="Z161" s="74"/>
      <c r="AA161" s="92"/>
      <c r="AB161" s="93">
        <v>0</v>
      </c>
      <c r="AC161" s="93"/>
      <c r="AD161" s="94"/>
      <c r="AE161" s="129">
        <f>SUM(AA161:AD161)</f>
        <v>0</v>
      </c>
      <c r="AF161" s="99"/>
      <c r="AG161" s="93">
        <v>0</v>
      </c>
      <c r="AH161" s="93"/>
      <c r="AI161" s="94"/>
      <c r="AJ161" s="133">
        <f>SUM(AF161:AI161)</f>
        <v>0</v>
      </c>
      <c r="AK161" s="92"/>
      <c r="AL161" s="93">
        <v>4</v>
      </c>
      <c r="AM161" s="93"/>
      <c r="AN161" s="94"/>
      <c r="AO161" s="133">
        <f>SUM(AK161:AN161)</f>
        <v>4</v>
      </c>
      <c r="AP161" s="92"/>
      <c r="AQ161" s="93">
        <v>8</v>
      </c>
      <c r="AR161" s="93"/>
      <c r="AS161" s="94"/>
      <c r="AT161" s="129">
        <f>SUM(AP161:AS161)</f>
        <v>8</v>
      </c>
      <c r="AU161" s="64"/>
      <c r="AV161" s="6">
        <v>7</v>
      </c>
      <c r="AW161" s="6"/>
      <c r="AX161" s="102"/>
      <c r="AY161" s="133">
        <f>SUM(AU161:AX161)</f>
        <v>7</v>
      </c>
      <c r="AZ161" s="68"/>
      <c r="BA161" s="6">
        <v>12</v>
      </c>
      <c r="BB161" s="6"/>
      <c r="BC161" s="102"/>
      <c r="BD161" s="129">
        <f>SUM(AZ161:BC161)</f>
        <v>12</v>
      </c>
      <c r="BE161" s="68"/>
      <c r="BF161" s="6">
        <v>0</v>
      </c>
      <c r="BG161" s="6"/>
      <c r="BH161" s="102"/>
      <c r="BI161" s="129">
        <f>SUM(BE161:BH161)</f>
        <v>0</v>
      </c>
    </row>
    <row r="162" spans="1:61" x14ac:dyDescent="0.25">
      <c r="A162" s="4" t="s">
        <v>407</v>
      </c>
      <c r="B162" s="3" t="s">
        <v>408</v>
      </c>
      <c r="C162" s="10">
        <v>6953156276413</v>
      </c>
      <c r="D162" s="10"/>
      <c r="E162" s="10"/>
      <c r="F162" s="10">
        <v>1</v>
      </c>
      <c r="G162" s="105">
        <v>1</v>
      </c>
      <c r="H162" s="212" t="s">
        <v>794</v>
      </c>
      <c r="I162" s="68"/>
      <c r="J162" s="64">
        <v>4</v>
      </c>
      <c r="K162" s="64">
        <v>23</v>
      </c>
      <c r="L162" s="64"/>
      <c r="M162" s="129">
        <f>SUM(I162:L162)</f>
        <v>27</v>
      </c>
      <c r="N162" s="79"/>
      <c r="O162" s="13">
        <v>24.729999999999976</v>
      </c>
      <c r="P162" s="13">
        <v>24.729999999999976</v>
      </c>
      <c r="Q162" s="71"/>
      <c r="R162" s="78">
        <f>IF(O162&gt;0,O162,N162)</f>
        <v>24.729999999999976</v>
      </c>
      <c r="S162" s="83"/>
      <c r="T162" s="71">
        <v>44.5</v>
      </c>
      <c r="U162" s="71">
        <v>49.5</v>
      </c>
      <c r="V162" s="84"/>
      <c r="W162" s="79"/>
      <c r="X162" s="71">
        <v>99</v>
      </c>
      <c r="Y162" s="71">
        <v>99</v>
      </c>
      <c r="Z162" s="74"/>
      <c r="AA162" s="92"/>
      <c r="AB162" s="93">
        <v>12</v>
      </c>
      <c r="AC162" s="93"/>
      <c r="AD162" s="94"/>
      <c r="AE162" s="129">
        <f>SUM(AA162:AD162)</f>
        <v>12</v>
      </c>
      <c r="AF162" s="99"/>
      <c r="AG162" s="93">
        <v>8</v>
      </c>
      <c r="AH162" s="93">
        <v>11</v>
      </c>
      <c r="AI162" s="94"/>
      <c r="AJ162" s="133">
        <f>SUM(AF162:AI162)</f>
        <v>19</v>
      </c>
      <c r="AK162" s="92"/>
      <c r="AL162" s="93">
        <v>13</v>
      </c>
      <c r="AM162" s="93">
        <v>6</v>
      </c>
      <c r="AN162" s="94"/>
      <c r="AO162" s="133">
        <f>SUM(AK162:AN162)</f>
        <v>19</v>
      </c>
      <c r="AP162" s="92"/>
      <c r="AQ162" s="93">
        <v>3</v>
      </c>
      <c r="AR162" s="93">
        <v>6</v>
      </c>
      <c r="AS162" s="94"/>
      <c r="AT162" s="129">
        <f>SUM(AP162:AS162)</f>
        <v>9</v>
      </c>
      <c r="AU162" s="64"/>
      <c r="AV162" s="6">
        <v>3</v>
      </c>
      <c r="AW162" s="6">
        <v>5</v>
      </c>
      <c r="AX162" s="102"/>
      <c r="AY162" s="133">
        <f>SUM(AU162:AX162)</f>
        <v>8</v>
      </c>
      <c r="AZ162" s="68"/>
      <c r="BA162" s="6">
        <v>3</v>
      </c>
      <c r="BB162" s="6">
        <v>1</v>
      </c>
      <c r="BC162" s="102"/>
      <c r="BD162" s="129">
        <f>SUM(AZ162:BC162)</f>
        <v>4</v>
      </c>
      <c r="BE162" s="68"/>
      <c r="BF162" s="6">
        <v>0</v>
      </c>
      <c r="BG162" s="6">
        <v>9</v>
      </c>
      <c r="BH162" s="102"/>
      <c r="BI162" s="129">
        <f>SUM(BE162:BH162)</f>
        <v>9</v>
      </c>
    </row>
    <row r="163" spans="1:61" x14ac:dyDescent="0.25">
      <c r="A163" s="4" t="s">
        <v>423</v>
      </c>
      <c r="B163" s="3" t="s">
        <v>424</v>
      </c>
      <c r="C163" s="10">
        <v>6953156276420</v>
      </c>
      <c r="D163" s="10"/>
      <c r="E163" s="10"/>
      <c r="F163" s="10">
        <v>1</v>
      </c>
      <c r="G163" s="105"/>
      <c r="H163" s="212" t="s">
        <v>828</v>
      </c>
      <c r="I163" s="68"/>
      <c r="J163" s="64">
        <v>1</v>
      </c>
      <c r="K163" s="64"/>
      <c r="L163" s="64"/>
      <c r="M163" s="129">
        <f>SUM(I163:L163)</f>
        <v>1</v>
      </c>
      <c r="N163" s="79"/>
      <c r="O163" s="13">
        <v>79.89</v>
      </c>
      <c r="P163" s="13"/>
      <c r="Q163" s="71"/>
      <c r="R163" s="78">
        <f>IF(O163&gt;0,O163,N163)</f>
        <v>79.89</v>
      </c>
      <c r="S163" s="83"/>
      <c r="T163" s="71">
        <v>169.5</v>
      </c>
      <c r="U163" s="71"/>
      <c r="V163" s="84"/>
      <c r="W163" s="79"/>
      <c r="X163" s="71">
        <v>359</v>
      </c>
      <c r="Y163" s="71"/>
      <c r="Z163" s="74"/>
      <c r="AA163" s="92"/>
      <c r="AB163" s="93">
        <v>5</v>
      </c>
      <c r="AC163" s="93"/>
      <c r="AD163" s="94"/>
      <c r="AE163" s="129">
        <f>SUM(AA163:AD163)</f>
        <v>5</v>
      </c>
      <c r="AF163" s="99"/>
      <c r="AG163" s="93">
        <v>1</v>
      </c>
      <c r="AH163" s="93"/>
      <c r="AI163" s="94"/>
      <c r="AJ163" s="133">
        <f>SUM(AF163:AI163)</f>
        <v>1</v>
      </c>
      <c r="AK163" s="92"/>
      <c r="AL163" s="93">
        <v>3</v>
      </c>
      <c r="AM163" s="93"/>
      <c r="AN163" s="94"/>
      <c r="AO163" s="133">
        <f>SUM(AK163:AN163)</f>
        <v>3</v>
      </c>
      <c r="AP163" s="92"/>
      <c r="AQ163" s="93">
        <v>2</v>
      </c>
      <c r="AR163" s="93"/>
      <c r="AS163" s="94"/>
      <c r="AT163" s="129">
        <f>SUM(AP163:AS163)</f>
        <v>2</v>
      </c>
      <c r="AU163" s="64"/>
      <c r="AV163" s="6">
        <v>6</v>
      </c>
      <c r="AW163" s="6"/>
      <c r="AX163" s="102"/>
      <c r="AY163" s="133">
        <f>SUM(AU163:AX163)</f>
        <v>6</v>
      </c>
      <c r="AZ163" s="68"/>
      <c r="BA163" s="6">
        <v>0</v>
      </c>
      <c r="BB163" s="6"/>
      <c r="BC163" s="102"/>
      <c r="BD163" s="129">
        <f>SUM(AZ163:BC163)</f>
        <v>0</v>
      </c>
      <c r="BE163" s="68"/>
      <c r="BF163" s="6">
        <v>0</v>
      </c>
      <c r="BG163" s="6"/>
      <c r="BH163" s="102"/>
      <c r="BI163" s="129">
        <f>SUM(BE163:BH163)</f>
        <v>0</v>
      </c>
    </row>
    <row r="164" spans="1:61" x14ac:dyDescent="0.25">
      <c r="A164" s="4" t="s">
        <v>450</v>
      </c>
      <c r="B164" s="3" t="s">
        <v>451</v>
      </c>
      <c r="C164" s="10">
        <v>6953156276468</v>
      </c>
      <c r="D164" s="10"/>
      <c r="E164" s="10"/>
      <c r="F164" s="10">
        <v>1</v>
      </c>
      <c r="G164" s="105"/>
      <c r="H164" s="212"/>
      <c r="I164" s="68"/>
      <c r="J164" s="64">
        <v>0</v>
      </c>
      <c r="K164" s="64"/>
      <c r="L164" s="64"/>
      <c r="M164" s="129">
        <f>SUM(I164:L164)</f>
        <v>0</v>
      </c>
      <c r="N164" s="79"/>
      <c r="O164" s="13">
        <v>22</v>
      </c>
      <c r="P164" s="13"/>
      <c r="Q164" s="71"/>
      <c r="R164" s="78">
        <f>IF(O164&gt;0,O164,N164)</f>
        <v>22</v>
      </c>
      <c r="S164" s="83"/>
      <c r="T164" s="71">
        <v>44.5</v>
      </c>
      <c r="U164" s="71"/>
      <c r="V164" s="84"/>
      <c r="W164" s="79"/>
      <c r="X164" s="71">
        <v>99</v>
      </c>
      <c r="Y164" s="71"/>
      <c r="Z164" s="74"/>
      <c r="AA164" s="92"/>
      <c r="AB164" s="93">
        <v>3</v>
      </c>
      <c r="AC164" s="93"/>
      <c r="AD164" s="94"/>
      <c r="AE164" s="129">
        <f>SUM(AA164:AD164)</f>
        <v>3</v>
      </c>
      <c r="AF164" s="99"/>
      <c r="AG164" s="93">
        <v>1</v>
      </c>
      <c r="AH164" s="93"/>
      <c r="AI164" s="94"/>
      <c r="AJ164" s="133">
        <f>SUM(AF164:AI164)</f>
        <v>1</v>
      </c>
      <c r="AK164" s="92"/>
      <c r="AL164" s="93">
        <v>2</v>
      </c>
      <c r="AM164" s="93"/>
      <c r="AN164" s="94"/>
      <c r="AO164" s="133">
        <f>SUM(AK164:AN164)</f>
        <v>2</v>
      </c>
      <c r="AP164" s="92"/>
      <c r="AQ164" s="93">
        <v>0</v>
      </c>
      <c r="AR164" s="93"/>
      <c r="AS164" s="94"/>
      <c r="AT164" s="129">
        <f>SUM(AP164:AS164)</f>
        <v>0</v>
      </c>
      <c r="AU164" s="64"/>
      <c r="AV164" s="6">
        <v>0</v>
      </c>
      <c r="AW164" s="6"/>
      <c r="AX164" s="102"/>
      <c r="AY164" s="133">
        <f>SUM(AU164:AX164)</f>
        <v>0</v>
      </c>
      <c r="AZ164" s="68"/>
      <c r="BA164" s="6">
        <v>0</v>
      </c>
      <c r="BB164" s="6"/>
      <c r="BC164" s="102"/>
      <c r="BD164" s="129">
        <f>SUM(AZ164:BC164)</f>
        <v>0</v>
      </c>
      <c r="BE164" s="68"/>
      <c r="BF164" s="6">
        <v>0</v>
      </c>
      <c r="BG164" s="6"/>
      <c r="BH164" s="102"/>
      <c r="BI164" s="129">
        <f>SUM(BE164:BH164)</f>
        <v>0</v>
      </c>
    </row>
    <row r="165" spans="1:61" x14ac:dyDescent="0.25">
      <c r="A165" s="4" t="s">
        <v>504</v>
      </c>
      <c r="B165" s="3" t="s">
        <v>505</v>
      </c>
      <c r="C165" s="10">
        <v>6953156276673</v>
      </c>
      <c r="D165" s="10"/>
      <c r="E165" s="10"/>
      <c r="F165" s="10">
        <v>1</v>
      </c>
      <c r="G165" s="105">
        <v>1</v>
      </c>
      <c r="H165" s="212"/>
      <c r="I165" s="68"/>
      <c r="J165" s="64">
        <v>0</v>
      </c>
      <c r="K165" s="64">
        <v>0</v>
      </c>
      <c r="L165" s="64"/>
      <c r="M165" s="129">
        <f>SUM(I165:L165)</f>
        <v>0</v>
      </c>
      <c r="N165" s="79"/>
      <c r="O165" s="13">
        <v>24.140000000000008</v>
      </c>
      <c r="P165" s="13">
        <v>24.140000000000008</v>
      </c>
      <c r="Q165" s="71"/>
      <c r="R165" s="78">
        <f>IF(O165&gt;0,O165,N165)</f>
        <v>24.140000000000008</v>
      </c>
      <c r="S165" s="83"/>
      <c r="T165" s="71">
        <v>49.5</v>
      </c>
      <c r="U165" s="71">
        <v>54.5</v>
      </c>
      <c r="V165" s="84"/>
      <c r="W165" s="79"/>
      <c r="X165" s="71">
        <v>109</v>
      </c>
      <c r="Y165" s="71">
        <v>109</v>
      </c>
      <c r="Z165" s="74"/>
      <c r="AA165" s="92"/>
      <c r="AB165" s="93">
        <v>7</v>
      </c>
      <c r="AC165" s="93"/>
      <c r="AD165" s="94"/>
      <c r="AE165" s="129">
        <f>SUM(AA165:AD165)</f>
        <v>7</v>
      </c>
      <c r="AF165" s="99"/>
      <c r="AG165" s="93">
        <v>2</v>
      </c>
      <c r="AH165" s="93">
        <v>0</v>
      </c>
      <c r="AI165" s="94"/>
      <c r="AJ165" s="133">
        <f>SUM(AF165:AI165)</f>
        <v>2</v>
      </c>
      <c r="AK165" s="92"/>
      <c r="AL165" s="93">
        <v>6</v>
      </c>
      <c r="AM165" s="93">
        <v>0</v>
      </c>
      <c r="AN165" s="94"/>
      <c r="AO165" s="133">
        <f>SUM(AK165:AN165)</f>
        <v>6</v>
      </c>
      <c r="AP165" s="92"/>
      <c r="AQ165" s="93">
        <v>4</v>
      </c>
      <c r="AR165" s="93">
        <v>0</v>
      </c>
      <c r="AS165" s="94"/>
      <c r="AT165" s="129">
        <f>SUM(AP165:AS165)</f>
        <v>4</v>
      </c>
      <c r="AU165" s="64"/>
      <c r="AV165" s="6">
        <v>3</v>
      </c>
      <c r="AW165" s="6">
        <v>0</v>
      </c>
      <c r="AX165" s="102"/>
      <c r="AY165" s="133">
        <f>SUM(AU165:AX165)</f>
        <v>3</v>
      </c>
      <c r="AZ165" s="68"/>
      <c r="BA165" s="6">
        <v>2</v>
      </c>
      <c r="BB165" s="6">
        <v>0</v>
      </c>
      <c r="BC165" s="102"/>
      <c r="BD165" s="129">
        <f>SUM(AZ165:BC165)</f>
        <v>2</v>
      </c>
      <c r="BE165" s="68"/>
      <c r="BF165" s="6">
        <v>0</v>
      </c>
      <c r="BG165" s="6">
        <v>0</v>
      </c>
      <c r="BH165" s="102"/>
      <c r="BI165" s="129">
        <f>SUM(BE165:BH165)</f>
        <v>0</v>
      </c>
    </row>
    <row r="166" spans="1:61" x14ac:dyDescent="0.25">
      <c r="A166" s="4"/>
      <c r="B166" s="3" t="s">
        <v>226</v>
      </c>
      <c r="C166" s="10">
        <v>6953156276895</v>
      </c>
      <c r="D166" s="10"/>
      <c r="E166" s="10">
        <v>1</v>
      </c>
      <c r="F166" s="10"/>
      <c r="G166" s="105"/>
      <c r="H166" s="212"/>
      <c r="I166" s="68"/>
      <c r="J166" s="64"/>
      <c r="K166" s="64"/>
      <c r="L166" s="64">
        <v>2</v>
      </c>
      <c r="M166" s="129">
        <f>SUM(I166:L166)</f>
        <v>2</v>
      </c>
      <c r="N166" s="79"/>
      <c r="O166" s="13"/>
      <c r="P166" s="13"/>
      <c r="Q166" s="71"/>
      <c r="R166" s="78">
        <f>IF(O166&gt;0,O166,N166)</f>
        <v>0</v>
      </c>
      <c r="S166" s="83"/>
      <c r="T166" s="71"/>
      <c r="U166" s="71"/>
      <c r="V166" s="84">
        <v>151.91549999999998</v>
      </c>
      <c r="W166" s="79"/>
      <c r="X166" s="71"/>
      <c r="Y166" s="71"/>
      <c r="Z166" s="74">
        <v>279</v>
      </c>
      <c r="AA166" s="92"/>
      <c r="AB166" s="93"/>
      <c r="AC166" s="93"/>
      <c r="AD166" s="94"/>
      <c r="AE166" s="129">
        <f>SUM(AA166:AD166)</f>
        <v>0</v>
      </c>
      <c r="AF166" s="99"/>
      <c r="AG166" s="93"/>
      <c r="AH166" s="93"/>
      <c r="AI166" s="94"/>
      <c r="AJ166" s="133">
        <f>SUM(AF166:AI166)</f>
        <v>0</v>
      </c>
      <c r="AK166" s="92"/>
      <c r="AL166" s="93"/>
      <c r="AM166" s="93"/>
      <c r="AN166" s="94">
        <v>0</v>
      </c>
      <c r="AO166" s="133">
        <f>SUM(AK166:AN166)</f>
        <v>0</v>
      </c>
      <c r="AP166" s="92"/>
      <c r="AQ166" s="93"/>
      <c r="AR166" s="93"/>
      <c r="AS166" s="94">
        <v>1</v>
      </c>
      <c r="AT166" s="129">
        <f>SUM(AP166:AS166)</f>
        <v>1</v>
      </c>
      <c r="AU166" s="64"/>
      <c r="AV166" s="6"/>
      <c r="AW166" s="6"/>
      <c r="AX166" s="102">
        <v>0</v>
      </c>
      <c r="AY166" s="133">
        <f>SUM(AU166:AX166)</f>
        <v>0</v>
      </c>
      <c r="AZ166" s="68"/>
      <c r="BA166" s="6"/>
      <c r="BB166" s="6"/>
      <c r="BC166" s="102">
        <v>0</v>
      </c>
      <c r="BD166" s="129">
        <f>SUM(AZ166:BC166)</f>
        <v>0</v>
      </c>
      <c r="BE166" s="68"/>
      <c r="BF166" s="6"/>
      <c r="BG166" s="6"/>
      <c r="BH166" s="102">
        <v>0</v>
      </c>
      <c r="BI166" s="129">
        <f>SUM(BE166:BH166)</f>
        <v>0</v>
      </c>
    </row>
    <row r="167" spans="1:61" x14ac:dyDescent="0.25">
      <c r="A167" s="4"/>
      <c r="B167" s="3" t="s">
        <v>227</v>
      </c>
      <c r="C167" s="10">
        <v>6953156276901</v>
      </c>
      <c r="D167" s="10"/>
      <c r="E167" s="10">
        <v>1</v>
      </c>
      <c r="F167" s="10"/>
      <c r="G167" s="105"/>
      <c r="H167" s="212" t="s">
        <v>799</v>
      </c>
      <c r="I167" s="68"/>
      <c r="J167" s="64"/>
      <c r="K167" s="64"/>
      <c r="L167" s="64">
        <v>3</v>
      </c>
      <c r="M167" s="129">
        <f>SUM(I167:L167)</f>
        <v>3</v>
      </c>
      <c r="N167" s="79"/>
      <c r="O167" s="13"/>
      <c r="P167" s="13"/>
      <c r="Q167" s="71"/>
      <c r="R167" s="78">
        <f>IF(O167&gt;0,O167,N167)</f>
        <v>0</v>
      </c>
      <c r="S167" s="83"/>
      <c r="T167" s="71"/>
      <c r="U167" s="71"/>
      <c r="V167" s="84">
        <v>151.91549999999998</v>
      </c>
      <c r="W167" s="79"/>
      <c r="X167" s="71"/>
      <c r="Y167" s="71"/>
      <c r="Z167" s="74">
        <v>279</v>
      </c>
      <c r="AA167" s="92"/>
      <c r="AB167" s="93"/>
      <c r="AC167" s="93"/>
      <c r="AD167" s="94"/>
      <c r="AE167" s="129">
        <f>SUM(AA167:AD167)</f>
        <v>0</v>
      </c>
      <c r="AF167" s="99"/>
      <c r="AG167" s="93"/>
      <c r="AH167" s="93"/>
      <c r="AI167" s="94"/>
      <c r="AJ167" s="133">
        <f>SUM(AF167:AI167)</f>
        <v>0</v>
      </c>
      <c r="AK167" s="92"/>
      <c r="AL167" s="93"/>
      <c r="AM167" s="93"/>
      <c r="AN167" s="94">
        <v>0</v>
      </c>
      <c r="AO167" s="133">
        <f>SUM(AK167:AN167)</f>
        <v>0</v>
      </c>
      <c r="AP167" s="92"/>
      <c r="AQ167" s="93"/>
      <c r="AR167" s="93"/>
      <c r="AS167" s="94">
        <v>0</v>
      </c>
      <c r="AT167" s="129">
        <f>SUM(AP167:AS167)</f>
        <v>0</v>
      </c>
      <c r="AU167" s="64"/>
      <c r="AV167" s="6"/>
      <c r="AW167" s="6"/>
      <c r="AX167" s="102">
        <v>0</v>
      </c>
      <c r="AY167" s="133">
        <f>SUM(AU167:AX167)</f>
        <v>0</v>
      </c>
      <c r="AZ167" s="68"/>
      <c r="BA167" s="6"/>
      <c r="BB167" s="6"/>
      <c r="BC167" s="102">
        <v>0</v>
      </c>
      <c r="BD167" s="129">
        <f>SUM(AZ167:BC167)</f>
        <v>0</v>
      </c>
      <c r="BE167" s="68"/>
      <c r="BF167" s="6"/>
      <c r="BG167" s="6"/>
      <c r="BH167" s="102">
        <v>0</v>
      </c>
      <c r="BI167" s="129">
        <f>SUM(BE167:BH167)</f>
        <v>0</v>
      </c>
    </row>
    <row r="168" spans="1:61" x14ac:dyDescent="0.25">
      <c r="A168" s="4" t="s">
        <v>123</v>
      </c>
      <c r="B168" s="3" t="s">
        <v>124</v>
      </c>
      <c r="C168" s="10">
        <v>6953156277304</v>
      </c>
      <c r="D168" s="10">
        <v>1</v>
      </c>
      <c r="E168" s="10">
        <v>1</v>
      </c>
      <c r="F168" s="10"/>
      <c r="G168" s="105"/>
      <c r="H168" s="212"/>
      <c r="I168" s="68">
        <v>3</v>
      </c>
      <c r="J168" s="64"/>
      <c r="K168" s="64"/>
      <c r="L168" s="64">
        <v>6</v>
      </c>
      <c r="M168" s="129">
        <f>SUM(I168:L168)</f>
        <v>9</v>
      </c>
      <c r="N168" s="79">
        <v>6.49</v>
      </c>
      <c r="O168" s="13"/>
      <c r="P168" s="13"/>
      <c r="Q168" s="71"/>
      <c r="R168" s="78">
        <f>IF(O168&gt;0,O168,N168)</f>
        <v>6.49</v>
      </c>
      <c r="S168" s="83">
        <v>26.95</v>
      </c>
      <c r="T168" s="71"/>
      <c r="U168" s="71"/>
      <c r="V168" s="85">
        <v>26.680499999999999</v>
      </c>
      <c r="W168" s="79"/>
      <c r="X168" s="71"/>
      <c r="Y168" s="71"/>
      <c r="Z168" s="75">
        <v>49</v>
      </c>
      <c r="AA168" s="95"/>
      <c r="AB168" s="96"/>
      <c r="AC168" s="96"/>
      <c r="AD168" s="75"/>
      <c r="AE168" s="132">
        <f>SUM(AA168:AD168)</f>
        <v>0</v>
      </c>
      <c r="AF168" s="97"/>
      <c r="AG168" s="96"/>
      <c r="AH168" s="96"/>
      <c r="AI168" s="75"/>
      <c r="AJ168" s="134">
        <f>SUM(AF168:AI168)</f>
        <v>0</v>
      </c>
      <c r="AK168" s="95"/>
      <c r="AL168" s="96"/>
      <c r="AM168" s="96"/>
      <c r="AN168" s="75">
        <v>0</v>
      </c>
      <c r="AO168" s="135">
        <f>SUM(AK168:AN168)</f>
        <v>0</v>
      </c>
      <c r="AP168" s="95"/>
      <c r="AQ168" s="96"/>
      <c r="AR168" s="96"/>
      <c r="AS168" s="75">
        <v>0</v>
      </c>
      <c r="AT168" s="136">
        <f>SUM(AP168:AS168)</f>
        <v>0</v>
      </c>
      <c r="AU168" s="64"/>
      <c r="AV168" s="6"/>
      <c r="AW168" s="6"/>
      <c r="AX168" s="102">
        <v>0</v>
      </c>
      <c r="AY168" s="135">
        <f>SUM(AU168:AX168)</f>
        <v>0</v>
      </c>
      <c r="AZ168" s="68"/>
      <c r="BA168" s="6"/>
      <c r="BB168" s="6"/>
      <c r="BC168" s="102">
        <v>0</v>
      </c>
      <c r="BD168" s="136">
        <f>SUM(AZ168:BC168)</f>
        <v>0</v>
      </c>
      <c r="BE168" s="68">
        <v>1</v>
      </c>
      <c r="BF168" s="6"/>
      <c r="BG168" s="6"/>
      <c r="BH168" s="102">
        <v>0</v>
      </c>
      <c r="BI168" s="136">
        <f>SUM(BE168:BH168)</f>
        <v>1</v>
      </c>
    </row>
    <row r="169" spans="1:61" x14ac:dyDescent="0.25">
      <c r="A169" s="4"/>
      <c r="B169" s="3" t="s">
        <v>258</v>
      </c>
      <c r="C169" s="10">
        <v>6953156277311</v>
      </c>
      <c r="D169" s="10"/>
      <c r="E169" s="10">
        <v>1</v>
      </c>
      <c r="F169" s="10"/>
      <c r="G169" s="105"/>
      <c r="H169" s="212" t="s">
        <v>797</v>
      </c>
      <c r="I169" s="68"/>
      <c r="J169" s="64"/>
      <c r="K169" s="64"/>
      <c r="L169" s="64">
        <v>6</v>
      </c>
      <c r="M169" s="129">
        <f>SUM(I169:L169)</f>
        <v>6</v>
      </c>
      <c r="N169" s="79"/>
      <c r="O169" s="13"/>
      <c r="P169" s="13"/>
      <c r="Q169" s="71"/>
      <c r="R169" s="78">
        <f>IF(O169&gt;0,O169,N169)</f>
        <v>0</v>
      </c>
      <c r="S169" s="83"/>
      <c r="T169" s="71"/>
      <c r="U169" s="71"/>
      <c r="V169" s="84">
        <v>26.680499999999999</v>
      </c>
      <c r="W169" s="79"/>
      <c r="X169" s="71"/>
      <c r="Y169" s="71"/>
      <c r="Z169" s="74">
        <v>49</v>
      </c>
      <c r="AA169" s="92"/>
      <c r="AB169" s="93"/>
      <c r="AC169" s="93"/>
      <c r="AD169" s="94"/>
      <c r="AE169" s="129">
        <f>SUM(AA169:AD169)</f>
        <v>0</v>
      </c>
      <c r="AF169" s="99"/>
      <c r="AG169" s="93"/>
      <c r="AH169" s="93"/>
      <c r="AI169" s="94"/>
      <c r="AJ169" s="133">
        <f>SUM(AF169:AI169)</f>
        <v>0</v>
      </c>
      <c r="AK169" s="92"/>
      <c r="AL169" s="93"/>
      <c r="AM169" s="93"/>
      <c r="AN169" s="94">
        <v>0</v>
      </c>
      <c r="AO169" s="133">
        <f>SUM(AK169:AN169)</f>
        <v>0</v>
      </c>
      <c r="AP169" s="92"/>
      <c r="AQ169" s="93"/>
      <c r="AR169" s="93"/>
      <c r="AS169" s="94">
        <v>0</v>
      </c>
      <c r="AT169" s="129">
        <f>SUM(AP169:AS169)</f>
        <v>0</v>
      </c>
      <c r="AU169" s="64"/>
      <c r="AV169" s="6"/>
      <c r="AW169" s="6"/>
      <c r="AX169" s="102">
        <v>0</v>
      </c>
      <c r="AY169" s="133">
        <f>SUM(AU169:AX169)</f>
        <v>0</v>
      </c>
      <c r="AZ169" s="68"/>
      <c r="BA169" s="6"/>
      <c r="BB169" s="6"/>
      <c r="BC169" s="102">
        <v>0</v>
      </c>
      <c r="BD169" s="129">
        <f>SUM(AZ169:BC169)</f>
        <v>0</v>
      </c>
      <c r="BE169" s="68"/>
      <c r="BF169" s="6"/>
      <c r="BG169" s="6"/>
      <c r="BH169" s="102">
        <v>0</v>
      </c>
      <c r="BI169" s="129">
        <f>SUM(BE169:BH169)</f>
        <v>0</v>
      </c>
    </row>
    <row r="170" spans="1:61" x14ac:dyDescent="0.25">
      <c r="A170" s="4"/>
      <c r="B170" s="3" t="s">
        <v>232</v>
      </c>
      <c r="C170" s="10">
        <v>6953156277397</v>
      </c>
      <c r="D170" s="10"/>
      <c r="E170" s="10">
        <v>1</v>
      </c>
      <c r="F170" s="10"/>
      <c r="G170" s="105"/>
      <c r="H170" s="212" t="s">
        <v>792</v>
      </c>
      <c r="I170" s="68"/>
      <c r="J170" s="64"/>
      <c r="K170" s="64"/>
      <c r="L170" s="64">
        <v>2</v>
      </c>
      <c r="M170" s="129">
        <f>SUM(I170:L170)</f>
        <v>2</v>
      </c>
      <c r="N170" s="79"/>
      <c r="O170" s="13"/>
      <c r="P170" s="13"/>
      <c r="Q170" s="71"/>
      <c r="R170" s="78">
        <f>IF(O170&gt;0,O170,N170)</f>
        <v>0</v>
      </c>
      <c r="S170" s="83"/>
      <c r="T170" s="71"/>
      <c r="U170" s="71"/>
      <c r="V170" s="84">
        <v>37.570500000000003</v>
      </c>
      <c r="W170" s="79"/>
      <c r="X170" s="71"/>
      <c r="Y170" s="71"/>
      <c r="Z170" s="74">
        <v>69</v>
      </c>
      <c r="AA170" s="92"/>
      <c r="AB170" s="93"/>
      <c r="AC170" s="93"/>
      <c r="AD170" s="94"/>
      <c r="AE170" s="129">
        <f>SUM(AA170:AD170)</f>
        <v>0</v>
      </c>
      <c r="AF170" s="99"/>
      <c r="AG170" s="93"/>
      <c r="AH170" s="93"/>
      <c r="AI170" s="94"/>
      <c r="AJ170" s="133">
        <f>SUM(AF170:AI170)</f>
        <v>0</v>
      </c>
      <c r="AK170" s="92"/>
      <c r="AL170" s="93"/>
      <c r="AM170" s="93"/>
      <c r="AN170" s="94">
        <v>0</v>
      </c>
      <c r="AO170" s="133">
        <f>SUM(AK170:AN170)</f>
        <v>0</v>
      </c>
      <c r="AP170" s="92"/>
      <c r="AQ170" s="93"/>
      <c r="AR170" s="93"/>
      <c r="AS170" s="94">
        <v>0</v>
      </c>
      <c r="AT170" s="129">
        <f>SUM(AP170:AS170)</f>
        <v>0</v>
      </c>
      <c r="AU170" s="64"/>
      <c r="AV170" s="6"/>
      <c r="AW170" s="6"/>
      <c r="AX170" s="102">
        <v>1</v>
      </c>
      <c r="AY170" s="133">
        <f>SUM(AU170:AX170)</f>
        <v>1</v>
      </c>
      <c r="AZ170" s="68"/>
      <c r="BA170" s="6"/>
      <c r="BB170" s="6"/>
      <c r="BC170" s="102">
        <v>2</v>
      </c>
      <c r="BD170" s="129">
        <f>SUM(AZ170:BC170)</f>
        <v>2</v>
      </c>
      <c r="BE170" s="68"/>
      <c r="BF170" s="6"/>
      <c r="BG170" s="6"/>
      <c r="BH170" s="102">
        <v>0</v>
      </c>
      <c r="BI170" s="129">
        <f>SUM(BE170:BH170)</f>
        <v>0</v>
      </c>
    </row>
    <row r="171" spans="1:61" x14ac:dyDescent="0.25">
      <c r="A171" s="4"/>
      <c r="B171" s="3" t="s">
        <v>233</v>
      </c>
      <c r="C171" s="10">
        <v>6953156277403</v>
      </c>
      <c r="D171" s="10"/>
      <c r="E171" s="10">
        <v>1</v>
      </c>
      <c r="F171" s="10"/>
      <c r="G171" s="105"/>
      <c r="H171" s="212" t="s">
        <v>841</v>
      </c>
      <c r="I171" s="68"/>
      <c r="J171" s="64"/>
      <c r="K171" s="64"/>
      <c r="L171" s="64">
        <v>-1</v>
      </c>
      <c r="M171" s="129">
        <f>SUM(I171:L171)</f>
        <v>-1</v>
      </c>
      <c r="N171" s="79"/>
      <c r="O171" s="13"/>
      <c r="P171" s="13"/>
      <c r="Q171" s="71"/>
      <c r="R171" s="78">
        <f>IF(O171&gt;0,O171,N171)</f>
        <v>0</v>
      </c>
      <c r="S171" s="83"/>
      <c r="T171" s="71"/>
      <c r="U171" s="71"/>
      <c r="V171" s="84">
        <v>37.570500000000003</v>
      </c>
      <c r="W171" s="79"/>
      <c r="X171" s="71"/>
      <c r="Y171" s="71"/>
      <c r="Z171" s="74">
        <v>69</v>
      </c>
      <c r="AA171" s="92"/>
      <c r="AB171" s="93"/>
      <c r="AC171" s="93"/>
      <c r="AD171" s="94"/>
      <c r="AE171" s="129">
        <f>SUM(AA171:AD171)</f>
        <v>0</v>
      </c>
      <c r="AF171" s="99"/>
      <c r="AG171" s="93"/>
      <c r="AH171" s="93"/>
      <c r="AI171" s="94"/>
      <c r="AJ171" s="133">
        <f>SUM(AF171:AI171)</f>
        <v>0</v>
      </c>
      <c r="AK171" s="92"/>
      <c r="AL171" s="93"/>
      <c r="AM171" s="93"/>
      <c r="AN171" s="94">
        <v>2</v>
      </c>
      <c r="AO171" s="133">
        <f>SUM(AK171:AN171)</f>
        <v>2</v>
      </c>
      <c r="AP171" s="92"/>
      <c r="AQ171" s="93"/>
      <c r="AR171" s="93"/>
      <c r="AS171" s="94">
        <v>1</v>
      </c>
      <c r="AT171" s="129">
        <f>SUM(AP171:AS171)</f>
        <v>1</v>
      </c>
      <c r="AU171" s="64"/>
      <c r="AV171" s="6"/>
      <c r="AW171" s="6"/>
      <c r="AX171" s="102">
        <v>0</v>
      </c>
      <c r="AY171" s="133">
        <f>SUM(AU171:AX171)</f>
        <v>0</v>
      </c>
      <c r="AZ171" s="68"/>
      <c r="BA171" s="6"/>
      <c r="BB171" s="6"/>
      <c r="BC171" s="102">
        <v>0</v>
      </c>
      <c r="BD171" s="129">
        <f>SUM(AZ171:BC171)</f>
        <v>0</v>
      </c>
      <c r="BE171" s="68"/>
      <c r="BF171" s="6"/>
      <c r="BG171" s="6"/>
      <c r="BH171" s="102">
        <v>2</v>
      </c>
      <c r="BI171" s="129">
        <f>SUM(BE171:BH171)</f>
        <v>2</v>
      </c>
    </row>
    <row r="172" spans="1:61" x14ac:dyDescent="0.25">
      <c r="A172" s="4" t="s">
        <v>523</v>
      </c>
      <c r="B172" s="3" t="s">
        <v>524</v>
      </c>
      <c r="C172" s="10">
        <v>6953156277526</v>
      </c>
      <c r="D172" s="10"/>
      <c r="E172" s="10"/>
      <c r="F172" s="10">
        <v>1</v>
      </c>
      <c r="G172" s="105"/>
      <c r="H172" s="212" t="s">
        <v>842</v>
      </c>
      <c r="I172" s="68"/>
      <c r="J172" s="64">
        <v>2</v>
      </c>
      <c r="K172" s="64"/>
      <c r="L172" s="64"/>
      <c r="M172" s="129">
        <f>SUM(I172:L172)</f>
        <v>2</v>
      </c>
      <c r="N172" s="79"/>
      <c r="O172" s="13">
        <v>7.44</v>
      </c>
      <c r="P172" s="13"/>
      <c r="Q172" s="71"/>
      <c r="R172" s="78">
        <f>IF(O172&gt;0,O172,N172)</f>
        <v>7.44</v>
      </c>
      <c r="S172" s="83"/>
      <c r="T172" s="71">
        <v>44.5</v>
      </c>
      <c r="U172" s="71"/>
      <c r="V172" s="84"/>
      <c r="W172" s="79"/>
      <c r="X172" s="71">
        <v>99</v>
      </c>
      <c r="Y172" s="71"/>
      <c r="Z172" s="74"/>
      <c r="AA172" s="92"/>
      <c r="AB172" s="93">
        <v>4</v>
      </c>
      <c r="AC172" s="93"/>
      <c r="AD172" s="94"/>
      <c r="AE172" s="129">
        <f>SUM(AA172:AD172)</f>
        <v>4</v>
      </c>
      <c r="AF172" s="99"/>
      <c r="AG172" s="93">
        <v>12</v>
      </c>
      <c r="AH172" s="93"/>
      <c r="AI172" s="94"/>
      <c r="AJ172" s="133">
        <f>SUM(AF172:AI172)</f>
        <v>12</v>
      </c>
      <c r="AK172" s="92"/>
      <c r="AL172" s="93">
        <v>26</v>
      </c>
      <c r="AM172" s="93"/>
      <c r="AN172" s="94"/>
      <c r="AO172" s="133">
        <f>SUM(AK172:AN172)</f>
        <v>26</v>
      </c>
      <c r="AP172" s="92"/>
      <c r="AQ172" s="93">
        <v>16</v>
      </c>
      <c r="AR172" s="93"/>
      <c r="AS172" s="94"/>
      <c r="AT172" s="129">
        <f>SUM(AP172:AS172)</f>
        <v>16</v>
      </c>
      <c r="AU172" s="64"/>
      <c r="AV172" s="6">
        <v>3</v>
      </c>
      <c r="AW172" s="6"/>
      <c r="AX172" s="102"/>
      <c r="AY172" s="133">
        <f>SUM(AU172:AX172)</f>
        <v>3</v>
      </c>
      <c r="AZ172" s="68"/>
      <c r="BA172" s="6">
        <v>2</v>
      </c>
      <c r="BB172" s="6"/>
      <c r="BC172" s="102"/>
      <c r="BD172" s="129">
        <f>SUM(AZ172:BC172)</f>
        <v>2</v>
      </c>
      <c r="BE172" s="68"/>
      <c r="BF172" s="6">
        <v>1</v>
      </c>
      <c r="BG172" s="6"/>
      <c r="BH172" s="102"/>
      <c r="BI172" s="129">
        <f>SUM(BE172:BH172)</f>
        <v>1</v>
      </c>
    </row>
    <row r="173" spans="1:61" x14ac:dyDescent="0.25">
      <c r="A173" s="4" t="s">
        <v>125</v>
      </c>
      <c r="B173" s="3" t="s">
        <v>126</v>
      </c>
      <c r="C173" s="10">
        <v>6953156277618</v>
      </c>
      <c r="D173" s="10">
        <v>1</v>
      </c>
      <c r="E173" s="10"/>
      <c r="F173" s="10"/>
      <c r="G173" s="105"/>
      <c r="H173" s="212"/>
      <c r="I173" s="68">
        <v>3</v>
      </c>
      <c r="J173" s="64"/>
      <c r="K173" s="64"/>
      <c r="L173" s="64"/>
      <c r="M173" s="129">
        <f>SUM(I173:L173)</f>
        <v>3</v>
      </c>
      <c r="N173" s="79">
        <v>10.980000000000009</v>
      </c>
      <c r="O173" s="13"/>
      <c r="P173" s="13"/>
      <c r="Q173" s="71"/>
      <c r="R173" s="78">
        <f>IF(O173&gt;0,O173,N173)</f>
        <v>10.980000000000009</v>
      </c>
      <c r="S173" s="83">
        <v>37.950000000000003</v>
      </c>
      <c r="T173" s="71"/>
      <c r="U173" s="71"/>
      <c r="V173" s="84"/>
      <c r="W173" s="79"/>
      <c r="X173" s="71"/>
      <c r="Y173" s="71"/>
      <c r="Z173" s="74"/>
      <c r="AA173" s="92"/>
      <c r="AB173" s="93"/>
      <c r="AC173" s="93"/>
      <c r="AD173" s="94"/>
      <c r="AE173" s="129">
        <f>SUM(AA173:AD173)</f>
        <v>0</v>
      </c>
      <c r="AF173" s="99"/>
      <c r="AG173" s="93"/>
      <c r="AH173" s="93"/>
      <c r="AI173" s="94"/>
      <c r="AJ173" s="133">
        <f>SUM(AF173:AI173)</f>
        <v>0</v>
      </c>
      <c r="AK173" s="92"/>
      <c r="AL173" s="93"/>
      <c r="AM173" s="93"/>
      <c r="AN173" s="94"/>
      <c r="AO173" s="133">
        <f>SUM(AK173:AN173)</f>
        <v>0</v>
      </c>
      <c r="AP173" s="92"/>
      <c r="AQ173" s="93"/>
      <c r="AR173" s="93"/>
      <c r="AS173" s="94"/>
      <c r="AT173" s="129">
        <f>SUM(AP173:AS173)</f>
        <v>0</v>
      </c>
      <c r="AU173" s="64">
        <v>1</v>
      </c>
      <c r="AV173" s="6"/>
      <c r="AW173" s="6"/>
      <c r="AX173" s="102"/>
      <c r="AY173" s="133">
        <f>SUM(AU173:AX173)</f>
        <v>1</v>
      </c>
      <c r="AZ173" s="68"/>
      <c r="BA173" s="6"/>
      <c r="BB173" s="6"/>
      <c r="BC173" s="102"/>
      <c r="BD173" s="129">
        <f>SUM(AZ173:BC173)</f>
        <v>0</v>
      </c>
      <c r="BE173" s="68">
        <v>1</v>
      </c>
      <c r="BF173" s="6"/>
      <c r="BG173" s="6"/>
      <c r="BH173" s="102"/>
      <c r="BI173" s="129">
        <f>SUM(BE173:BH173)</f>
        <v>1</v>
      </c>
    </row>
    <row r="174" spans="1:61" x14ac:dyDescent="0.25">
      <c r="A174" s="4" t="s">
        <v>363</v>
      </c>
      <c r="B174" s="3" t="s">
        <v>364</v>
      </c>
      <c r="C174" s="10">
        <v>6953156277953</v>
      </c>
      <c r="D174" s="10"/>
      <c r="E174" s="10"/>
      <c r="F174" s="10">
        <v>1</v>
      </c>
      <c r="G174" s="105"/>
      <c r="H174" s="212" t="s">
        <v>805</v>
      </c>
      <c r="I174" s="68"/>
      <c r="J174" s="64">
        <v>0</v>
      </c>
      <c r="K174" s="64"/>
      <c r="L174" s="64"/>
      <c r="M174" s="129">
        <f>SUM(I174:L174)</f>
        <v>0</v>
      </c>
      <c r="N174" s="79"/>
      <c r="O174" s="13">
        <v>20.21</v>
      </c>
      <c r="P174" s="13"/>
      <c r="Q174" s="71"/>
      <c r="R174" s="78">
        <f>IF(O174&gt;0,O174,N174)</f>
        <v>20.21</v>
      </c>
      <c r="S174" s="83"/>
      <c r="T174" s="71">
        <v>44.5</v>
      </c>
      <c r="U174" s="71"/>
      <c r="V174" s="84"/>
      <c r="W174" s="79"/>
      <c r="X174" s="71">
        <v>99</v>
      </c>
      <c r="Y174" s="71"/>
      <c r="Z174" s="74"/>
      <c r="AA174" s="92"/>
      <c r="AB174" s="93">
        <v>2</v>
      </c>
      <c r="AC174" s="93"/>
      <c r="AD174" s="94"/>
      <c r="AE174" s="129">
        <f>SUM(AA174:AD174)</f>
        <v>2</v>
      </c>
      <c r="AF174" s="99"/>
      <c r="AG174" s="93">
        <v>1</v>
      </c>
      <c r="AH174" s="93"/>
      <c r="AI174" s="94"/>
      <c r="AJ174" s="133">
        <f>SUM(AF174:AI174)</f>
        <v>1</v>
      </c>
      <c r="AK174" s="92"/>
      <c r="AL174" s="93">
        <v>3</v>
      </c>
      <c r="AM174" s="93"/>
      <c r="AN174" s="94"/>
      <c r="AO174" s="133">
        <f>SUM(AK174:AN174)</f>
        <v>3</v>
      </c>
      <c r="AP174" s="92"/>
      <c r="AQ174" s="93">
        <v>0</v>
      </c>
      <c r="AR174" s="93"/>
      <c r="AS174" s="94"/>
      <c r="AT174" s="129">
        <f>SUM(AP174:AS174)</f>
        <v>0</v>
      </c>
      <c r="AU174" s="64"/>
      <c r="AV174" s="6">
        <v>0</v>
      </c>
      <c r="AW174" s="6"/>
      <c r="AX174" s="102"/>
      <c r="AY174" s="133">
        <f>SUM(AU174:AX174)</f>
        <v>0</v>
      </c>
      <c r="AZ174" s="68"/>
      <c r="BA174" s="6">
        <v>0</v>
      </c>
      <c r="BB174" s="6"/>
      <c r="BC174" s="102"/>
      <c r="BD174" s="129">
        <f>SUM(AZ174:BC174)</f>
        <v>0</v>
      </c>
      <c r="BE174" s="68"/>
      <c r="BF174" s="6">
        <v>0</v>
      </c>
      <c r="BG174" s="6"/>
      <c r="BH174" s="102"/>
      <c r="BI174" s="129">
        <f>SUM(BE174:BH174)</f>
        <v>0</v>
      </c>
    </row>
    <row r="175" spans="1:61" x14ac:dyDescent="0.25">
      <c r="A175" s="4" t="s">
        <v>365</v>
      </c>
      <c r="B175" s="3" t="s">
        <v>366</v>
      </c>
      <c r="C175" s="10">
        <v>6953156277960</v>
      </c>
      <c r="D175" s="10"/>
      <c r="E175" s="10"/>
      <c r="F175" s="10">
        <v>1</v>
      </c>
      <c r="G175" s="105"/>
      <c r="H175" s="212" t="s">
        <v>816</v>
      </c>
      <c r="I175" s="68"/>
      <c r="J175" s="64">
        <v>0</v>
      </c>
      <c r="K175" s="64"/>
      <c r="L175" s="64"/>
      <c r="M175" s="129">
        <f>SUM(I175:L175)</f>
        <v>0</v>
      </c>
      <c r="N175" s="79"/>
      <c r="O175" s="13">
        <v>20.25</v>
      </c>
      <c r="P175" s="13"/>
      <c r="Q175" s="71"/>
      <c r="R175" s="78">
        <f>IF(O175&gt;0,O175,N175)</f>
        <v>20.25</v>
      </c>
      <c r="S175" s="83"/>
      <c r="T175" s="71">
        <v>44.5</v>
      </c>
      <c r="U175" s="71"/>
      <c r="V175" s="84"/>
      <c r="W175" s="79"/>
      <c r="X175" s="71">
        <v>99</v>
      </c>
      <c r="Y175" s="71"/>
      <c r="Z175" s="74"/>
      <c r="AA175" s="92"/>
      <c r="AB175" s="93">
        <v>0</v>
      </c>
      <c r="AC175" s="93"/>
      <c r="AD175" s="94"/>
      <c r="AE175" s="129">
        <f>SUM(AA175:AD175)</f>
        <v>0</v>
      </c>
      <c r="AF175" s="99"/>
      <c r="AG175" s="93">
        <v>0</v>
      </c>
      <c r="AH175" s="93"/>
      <c r="AI175" s="94"/>
      <c r="AJ175" s="133">
        <f>SUM(AF175:AI175)</f>
        <v>0</v>
      </c>
      <c r="AK175" s="92"/>
      <c r="AL175" s="93">
        <v>3</v>
      </c>
      <c r="AM175" s="93"/>
      <c r="AN175" s="94"/>
      <c r="AO175" s="133">
        <f>SUM(AK175:AN175)</f>
        <v>3</v>
      </c>
      <c r="AP175" s="92"/>
      <c r="AQ175" s="93">
        <v>0</v>
      </c>
      <c r="AR175" s="93"/>
      <c r="AS175" s="94"/>
      <c r="AT175" s="129">
        <f>SUM(AP175:AS175)</f>
        <v>0</v>
      </c>
      <c r="AU175" s="64"/>
      <c r="AV175" s="6">
        <v>0</v>
      </c>
      <c r="AW175" s="6"/>
      <c r="AX175" s="102"/>
      <c r="AY175" s="133">
        <f>SUM(AU175:AX175)</f>
        <v>0</v>
      </c>
      <c r="AZ175" s="68"/>
      <c r="BA175" s="6">
        <v>0</v>
      </c>
      <c r="BB175" s="6"/>
      <c r="BC175" s="102"/>
      <c r="BD175" s="129">
        <f>SUM(AZ175:BC175)</f>
        <v>0</v>
      </c>
      <c r="BE175" s="68"/>
      <c r="BF175" s="6">
        <v>0</v>
      </c>
      <c r="BG175" s="6"/>
      <c r="BH175" s="102"/>
      <c r="BI175" s="129">
        <f>SUM(BE175:BH175)</f>
        <v>0</v>
      </c>
    </row>
    <row r="176" spans="1:61" x14ac:dyDescent="0.25">
      <c r="A176" s="4" t="s">
        <v>367</v>
      </c>
      <c r="B176" s="3" t="s">
        <v>368</v>
      </c>
      <c r="C176" s="10">
        <v>6953156277977</v>
      </c>
      <c r="D176" s="10"/>
      <c r="E176" s="10"/>
      <c r="F176" s="10">
        <v>1</v>
      </c>
      <c r="G176" s="105"/>
      <c r="H176" s="212"/>
      <c r="I176" s="68"/>
      <c r="J176" s="64">
        <v>0</v>
      </c>
      <c r="K176" s="64"/>
      <c r="L176" s="64"/>
      <c r="M176" s="129">
        <f>SUM(I176:L176)</f>
        <v>0</v>
      </c>
      <c r="N176" s="79"/>
      <c r="O176" s="13">
        <v>20.25</v>
      </c>
      <c r="P176" s="13"/>
      <c r="Q176" s="71"/>
      <c r="R176" s="78">
        <f>IF(O176&gt;0,O176,N176)</f>
        <v>20.25</v>
      </c>
      <c r="S176" s="83"/>
      <c r="T176" s="71">
        <v>44.5</v>
      </c>
      <c r="U176" s="71"/>
      <c r="V176" s="84"/>
      <c r="W176" s="79"/>
      <c r="X176" s="71">
        <v>99</v>
      </c>
      <c r="Y176" s="71"/>
      <c r="Z176" s="74"/>
      <c r="AA176" s="92"/>
      <c r="AB176" s="93">
        <v>0</v>
      </c>
      <c r="AC176" s="93"/>
      <c r="AD176" s="94"/>
      <c r="AE176" s="129">
        <f>SUM(AA176:AD176)</f>
        <v>0</v>
      </c>
      <c r="AF176" s="99"/>
      <c r="AG176" s="93">
        <v>0</v>
      </c>
      <c r="AH176" s="93"/>
      <c r="AI176" s="94"/>
      <c r="AJ176" s="133">
        <f>SUM(AF176:AI176)</f>
        <v>0</v>
      </c>
      <c r="AK176" s="92"/>
      <c r="AL176" s="93">
        <v>0</v>
      </c>
      <c r="AM176" s="93"/>
      <c r="AN176" s="94"/>
      <c r="AO176" s="133">
        <f>SUM(AK176:AN176)</f>
        <v>0</v>
      </c>
      <c r="AP176" s="92"/>
      <c r="AQ176" s="93">
        <v>0</v>
      </c>
      <c r="AR176" s="93"/>
      <c r="AS176" s="94"/>
      <c r="AT176" s="129">
        <f>SUM(AP176:AS176)</f>
        <v>0</v>
      </c>
      <c r="AU176" s="64"/>
      <c r="AV176" s="6">
        <v>0</v>
      </c>
      <c r="AW176" s="6"/>
      <c r="AX176" s="102"/>
      <c r="AY176" s="133">
        <f>SUM(AU176:AX176)</f>
        <v>0</v>
      </c>
      <c r="AZ176" s="68"/>
      <c r="BA176" s="6">
        <v>0</v>
      </c>
      <c r="BB176" s="6"/>
      <c r="BC176" s="102"/>
      <c r="BD176" s="129">
        <f>SUM(AZ176:BC176)</f>
        <v>0</v>
      </c>
      <c r="BE176" s="68"/>
      <c r="BF176" s="6">
        <v>0</v>
      </c>
      <c r="BG176" s="6"/>
      <c r="BH176" s="102"/>
      <c r="BI176" s="129">
        <f>SUM(BE176:BH176)</f>
        <v>0</v>
      </c>
    </row>
    <row r="177" spans="1:61" x14ac:dyDescent="0.25">
      <c r="A177" s="4" t="s">
        <v>127</v>
      </c>
      <c r="B177" s="3" t="s">
        <v>128</v>
      </c>
      <c r="C177" s="10">
        <v>6953156278493</v>
      </c>
      <c r="D177" s="10">
        <v>1</v>
      </c>
      <c r="E177" s="10"/>
      <c r="F177" s="10"/>
      <c r="G177" s="105"/>
      <c r="H177" s="212" t="s">
        <v>820</v>
      </c>
      <c r="I177" s="68">
        <v>4</v>
      </c>
      <c r="J177" s="64"/>
      <c r="K177" s="64"/>
      <c r="L177" s="64"/>
      <c r="M177" s="129">
        <f>SUM(I177:L177)</f>
        <v>4</v>
      </c>
      <c r="N177" s="79">
        <v>10.859999999999934</v>
      </c>
      <c r="O177" s="13"/>
      <c r="P177" s="13"/>
      <c r="Q177" s="71"/>
      <c r="R177" s="78">
        <f>IF(O177&gt;0,O177,N177)</f>
        <v>10.859999999999934</v>
      </c>
      <c r="S177" s="83">
        <v>37.950000000000003</v>
      </c>
      <c r="T177" s="71"/>
      <c r="U177" s="71"/>
      <c r="V177" s="84"/>
      <c r="W177" s="79"/>
      <c r="X177" s="71"/>
      <c r="Y177" s="71"/>
      <c r="Z177" s="74"/>
      <c r="AA177" s="92"/>
      <c r="AB177" s="93"/>
      <c r="AC177" s="93"/>
      <c r="AD177" s="94"/>
      <c r="AE177" s="129">
        <f>SUM(AA177:AD177)</f>
        <v>0</v>
      </c>
      <c r="AF177" s="99"/>
      <c r="AG177" s="93"/>
      <c r="AH177" s="93"/>
      <c r="AI177" s="94"/>
      <c r="AJ177" s="133">
        <f>SUM(AF177:AI177)</f>
        <v>0</v>
      </c>
      <c r="AK177" s="92"/>
      <c r="AL177" s="93"/>
      <c r="AM177" s="93"/>
      <c r="AN177" s="94"/>
      <c r="AO177" s="133">
        <f>SUM(AK177:AN177)</f>
        <v>0</v>
      </c>
      <c r="AP177" s="92"/>
      <c r="AQ177" s="93"/>
      <c r="AR177" s="93"/>
      <c r="AS177" s="94"/>
      <c r="AT177" s="129">
        <f>SUM(AP177:AS177)</f>
        <v>0</v>
      </c>
      <c r="AU177" s="64"/>
      <c r="AV177" s="6"/>
      <c r="AW177" s="6"/>
      <c r="AX177" s="102"/>
      <c r="AY177" s="133">
        <f>SUM(AU177:AX177)</f>
        <v>0</v>
      </c>
      <c r="AZ177" s="68"/>
      <c r="BA177" s="6"/>
      <c r="BB177" s="6"/>
      <c r="BC177" s="102"/>
      <c r="BD177" s="129">
        <f>SUM(AZ177:BC177)</f>
        <v>0</v>
      </c>
      <c r="BE177" s="68">
        <v>1</v>
      </c>
      <c r="BF177" s="6"/>
      <c r="BG177" s="6"/>
      <c r="BH177" s="102"/>
      <c r="BI177" s="129">
        <f>SUM(BE177:BH177)</f>
        <v>1</v>
      </c>
    </row>
    <row r="178" spans="1:61" x14ac:dyDescent="0.25">
      <c r="A178" s="4" t="s">
        <v>417</v>
      </c>
      <c r="B178" s="3" t="s">
        <v>418</v>
      </c>
      <c r="C178" s="10">
        <v>6953156278523</v>
      </c>
      <c r="D178" s="10"/>
      <c r="E178" s="10"/>
      <c r="F178" s="10">
        <v>1</v>
      </c>
      <c r="G178" s="105"/>
      <c r="H178" s="212" t="s">
        <v>796</v>
      </c>
      <c r="I178" s="68"/>
      <c r="J178" s="64">
        <v>0</v>
      </c>
      <c r="K178" s="64"/>
      <c r="L178" s="64"/>
      <c r="M178" s="129">
        <f>SUM(I178:L178)</f>
        <v>0</v>
      </c>
      <c r="N178" s="79"/>
      <c r="O178" s="13">
        <v>17.549999999999994</v>
      </c>
      <c r="P178" s="13"/>
      <c r="Q178" s="71"/>
      <c r="R178" s="78">
        <f>IF(O178&gt;0,O178,N178)</f>
        <v>17.549999999999994</v>
      </c>
      <c r="S178" s="83"/>
      <c r="T178" s="71">
        <v>39.5</v>
      </c>
      <c r="U178" s="71"/>
      <c r="V178" s="84"/>
      <c r="W178" s="79"/>
      <c r="X178" s="71">
        <v>79</v>
      </c>
      <c r="Y178" s="71"/>
      <c r="Z178" s="74"/>
      <c r="AA178" s="92"/>
      <c r="AB178" s="93">
        <v>0</v>
      </c>
      <c r="AC178" s="93"/>
      <c r="AD178" s="94"/>
      <c r="AE178" s="129">
        <f>SUM(AA178:AD178)</f>
        <v>0</v>
      </c>
      <c r="AF178" s="99"/>
      <c r="AG178" s="93">
        <v>0</v>
      </c>
      <c r="AH178" s="93"/>
      <c r="AI178" s="94"/>
      <c r="AJ178" s="133">
        <f>SUM(AF178:AI178)</f>
        <v>0</v>
      </c>
      <c r="AK178" s="92"/>
      <c r="AL178" s="93">
        <v>0</v>
      </c>
      <c r="AM178" s="93"/>
      <c r="AN178" s="94"/>
      <c r="AO178" s="133">
        <f>SUM(AK178:AN178)</f>
        <v>0</v>
      </c>
      <c r="AP178" s="92"/>
      <c r="AQ178" s="93">
        <v>0</v>
      </c>
      <c r="AR178" s="93"/>
      <c r="AS178" s="94"/>
      <c r="AT178" s="129">
        <f>SUM(AP178:AS178)</f>
        <v>0</v>
      </c>
      <c r="AU178" s="64"/>
      <c r="AV178" s="6">
        <v>0</v>
      </c>
      <c r="AW178" s="6"/>
      <c r="AX178" s="102"/>
      <c r="AY178" s="133">
        <f>SUM(AU178:AX178)</f>
        <v>0</v>
      </c>
      <c r="AZ178" s="68"/>
      <c r="BA178" s="6">
        <v>0</v>
      </c>
      <c r="BB178" s="6"/>
      <c r="BC178" s="102"/>
      <c r="BD178" s="129">
        <f>SUM(AZ178:BC178)</f>
        <v>0</v>
      </c>
      <c r="BE178" s="68"/>
      <c r="BF178" s="6">
        <v>0</v>
      </c>
      <c r="BG178" s="6"/>
      <c r="BH178" s="102"/>
      <c r="BI178" s="129">
        <f>SUM(BE178:BH178)</f>
        <v>0</v>
      </c>
    </row>
    <row r="179" spans="1:61" x14ac:dyDescent="0.25">
      <c r="A179" s="4" t="s">
        <v>419</v>
      </c>
      <c r="B179" s="3" t="s">
        <v>420</v>
      </c>
      <c r="C179" s="10">
        <v>6953156278530</v>
      </c>
      <c r="D179" s="10"/>
      <c r="E179" s="10"/>
      <c r="F179" s="10">
        <v>1</v>
      </c>
      <c r="G179" s="105"/>
      <c r="H179" s="212"/>
      <c r="I179" s="68"/>
      <c r="J179" s="64">
        <v>0</v>
      </c>
      <c r="K179" s="64"/>
      <c r="L179" s="64"/>
      <c r="M179" s="129">
        <f>SUM(I179:L179)</f>
        <v>0</v>
      </c>
      <c r="N179" s="79"/>
      <c r="O179" s="13">
        <v>17.55</v>
      </c>
      <c r="P179" s="13"/>
      <c r="Q179" s="71"/>
      <c r="R179" s="78">
        <f>IF(O179&gt;0,O179,N179)</f>
        <v>17.55</v>
      </c>
      <c r="S179" s="83"/>
      <c r="T179" s="71">
        <v>39.5</v>
      </c>
      <c r="U179" s="71"/>
      <c r="V179" s="84"/>
      <c r="W179" s="79"/>
      <c r="X179" s="71">
        <v>79</v>
      </c>
      <c r="Y179" s="71"/>
      <c r="Z179" s="74"/>
      <c r="AA179" s="92"/>
      <c r="AB179" s="93">
        <v>0</v>
      </c>
      <c r="AC179" s="93"/>
      <c r="AD179" s="94"/>
      <c r="AE179" s="129">
        <f>SUM(AA179:AD179)</f>
        <v>0</v>
      </c>
      <c r="AF179" s="99"/>
      <c r="AG179" s="93">
        <v>0</v>
      </c>
      <c r="AH179" s="93"/>
      <c r="AI179" s="94"/>
      <c r="AJ179" s="133">
        <f>SUM(AF179:AI179)</f>
        <v>0</v>
      </c>
      <c r="AK179" s="92"/>
      <c r="AL179" s="93">
        <v>0</v>
      </c>
      <c r="AM179" s="93"/>
      <c r="AN179" s="94"/>
      <c r="AO179" s="133">
        <f>SUM(AK179:AN179)</f>
        <v>0</v>
      </c>
      <c r="AP179" s="92"/>
      <c r="AQ179" s="93">
        <v>0</v>
      </c>
      <c r="AR179" s="93"/>
      <c r="AS179" s="94"/>
      <c r="AT179" s="129">
        <f>SUM(AP179:AS179)</f>
        <v>0</v>
      </c>
      <c r="AU179" s="64"/>
      <c r="AV179" s="6">
        <v>0</v>
      </c>
      <c r="AW179" s="6"/>
      <c r="AX179" s="102"/>
      <c r="AY179" s="133">
        <f>SUM(AU179:AX179)</f>
        <v>0</v>
      </c>
      <c r="AZ179" s="68"/>
      <c r="BA179" s="6">
        <v>0</v>
      </c>
      <c r="BB179" s="6"/>
      <c r="BC179" s="102"/>
      <c r="BD179" s="129">
        <f>SUM(AZ179:BC179)</f>
        <v>0</v>
      </c>
      <c r="BE179" s="68"/>
      <c r="BF179" s="6">
        <v>0</v>
      </c>
      <c r="BG179" s="6"/>
      <c r="BH179" s="102"/>
      <c r="BI179" s="129">
        <f>SUM(BE179:BH179)</f>
        <v>0</v>
      </c>
    </row>
    <row r="180" spans="1:61" x14ac:dyDescent="0.25">
      <c r="A180" s="4" t="s">
        <v>347</v>
      </c>
      <c r="B180" s="3" t="s">
        <v>348</v>
      </c>
      <c r="C180" s="10">
        <v>6953156278547</v>
      </c>
      <c r="D180" s="10"/>
      <c r="E180" s="10"/>
      <c r="F180" s="10">
        <v>1</v>
      </c>
      <c r="G180" s="105"/>
      <c r="H180" s="212" t="s">
        <v>820</v>
      </c>
      <c r="I180" s="68"/>
      <c r="J180" s="64">
        <v>3</v>
      </c>
      <c r="K180" s="64"/>
      <c r="L180" s="64"/>
      <c r="M180" s="129">
        <f>SUM(I180:L180)</f>
        <v>3</v>
      </c>
      <c r="N180" s="79"/>
      <c r="O180" s="13">
        <v>9.3699999999999974</v>
      </c>
      <c r="P180" s="13"/>
      <c r="Q180" s="71"/>
      <c r="R180" s="78">
        <f>IF(O180&gt;0,O180,N180)</f>
        <v>9.3699999999999974</v>
      </c>
      <c r="S180" s="83"/>
      <c r="T180" s="71">
        <v>24.5</v>
      </c>
      <c r="U180" s="71"/>
      <c r="V180" s="84"/>
      <c r="W180" s="79"/>
      <c r="X180" s="71">
        <v>49</v>
      </c>
      <c r="Y180" s="71"/>
      <c r="Z180" s="74"/>
      <c r="AA180" s="92"/>
      <c r="AB180" s="93">
        <v>1</v>
      </c>
      <c r="AC180" s="93"/>
      <c r="AD180" s="94"/>
      <c r="AE180" s="129">
        <f>SUM(AA180:AD180)</f>
        <v>1</v>
      </c>
      <c r="AF180" s="99"/>
      <c r="AG180" s="93">
        <v>0</v>
      </c>
      <c r="AH180" s="93"/>
      <c r="AI180" s="94"/>
      <c r="AJ180" s="133">
        <f>SUM(AF180:AI180)</f>
        <v>0</v>
      </c>
      <c r="AK180" s="92"/>
      <c r="AL180" s="93">
        <v>1</v>
      </c>
      <c r="AM180" s="93"/>
      <c r="AN180" s="94"/>
      <c r="AO180" s="133">
        <f>SUM(AK180:AN180)</f>
        <v>1</v>
      </c>
      <c r="AP180" s="92"/>
      <c r="AQ180" s="93">
        <v>0</v>
      </c>
      <c r="AR180" s="93"/>
      <c r="AS180" s="94"/>
      <c r="AT180" s="129">
        <f>SUM(AP180:AS180)</f>
        <v>0</v>
      </c>
      <c r="AU180" s="64"/>
      <c r="AV180" s="6">
        <v>1</v>
      </c>
      <c r="AW180" s="6"/>
      <c r="AX180" s="102"/>
      <c r="AY180" s="133">
        <f>SUM(AU180:AX180)</f>
        <v>1</v>
      </c>
      <c r="AZ180" s="68"/>
      <c r="BA180" s="6">
        <v>0</v>
      </c>
      <c r="BB180" s="6"/>
      <c r="BC180" s="102"/>
      <c r="BD180" s="129">
        <f>SUM(AZ180:BC180)</f>
        <v>0</v>
      </c>
      <c r="BE180" s="68"/>
      <c r="BF180" s="6">
        <v>0</v>
      </c>
      <c r="BG180" s="6"/>
      <c r="BH180" s="102"/>
      <c r="BI180" s="129">
        <f>SUM(BE180:BH180)</f>
        <v>0</v>
      </c>
    </row>
    <row r="181" spans="1:61" x14ac:dyDescent="0.25">
      <c r="A181" s="4" t="s">
        <v>345</v>
      </c>
      <c r="B181" s="3" t="s">
        <v>346</v>
      </c>
      <c r="C181" s="10">
        <v>6953156278554</v>
      </c>
      <c r="D181" s="10"/>
      <c r="E181" s="10"/>
      <c r="F181" s="10">
        <v>1</v>
      </c>
      <c r="G181" s="105"/>
      <c r="H181" s="212" t="s">
        <v>843</v>
      </c>
      <c r="I181" s="68"/>
      <c r="J181" s="64">
        <v>3</v>
      </c>
      <c r="K181" s="64"/>
      <c r="L181" s="64"/>
      <c r="M181" s="129">
        <f>SUM(I181:L181)</f>
        <v>3</v>
      </c>
      <c r="N181" s="79"/>
      <c r="O181" s="13">
        <v>9.3699999999999992</v>
      </c>
      <c r="P181" s="13"/>
      <c r="Q181" s="71"/>
      <c r="R181" s="78">
        <f>IF(O181&gt;0,O181,N181)</f>
        <v>9.3699999999999992</v>
      </c>
      <c r="S181" s="83"/>
      <c r="T181" s="71">
        <v>24.5</v>
      </c>
      <c r="U181" s="71"/>
      <c r="V181" s="84"/>
      <c r="W181" s="79"/>
      <c r="X181" s="71">
        <v>49</v>
      </c>
      <c r="Y181" s="71"/>
      <c r="Z181" s="74"/>
      <c r="AA181" s="92"/>
      <c r="AB181" s="93">
        <v>0</v>
      </c>
      <c r="AC181" s="93"/>
      <c r="AD181" s="94"/>
      <c r="AE181" s="129">
        <f>SUM(AA181:AD181)</f>
        <v>0</v>
      </c>
      <c r="AF181" s="99"/>
      <c r="AG181" s="93">
        <v>0</v>
      </c>
      <c r="AH181" s="93"/>
      <c r="AI181" s="94"/>
      <c r="AJ181" s="133">
        <f>SUM(AF181:AI181)</f>
        <v>0</v>
      </c>
      <c r="AK181" s="92"/>
      <c r="AL181" s="93">
        <v>1</v>
      </c>
      <c r="AM181" s="93"/>
      <c r="AN181" s="94"/>
      <c r="AO181" s="133">
        <f>SUM(AK181:AN181)</f>
        <v>1</v>
      </c>
      <c r="AP181" s="92"/>
      <c r="AQ181" s="93">
        <v>1</v>
      </c>
      <c r="AR181" s="93"/>
      <c r="AS181" s="94"/>
      <c r="AT181" s="129">
        <f>SUM(AP181:AS181)</f>
        <v>1</v>
      </c>
      <c r="AU181" s="64"/>
      <c r="AV181" s="6">
        <v>0</v>
      </c>
      <c r="AW181" s="6"/>
      <c r="AX181" s="102"/>
      <c r="AY181" s="133">
        <f>SUM(AU181:AX181)</f>
        <v>0</v>
      </c>
      <c r="AZ181" s="68"/>
      <c r="BA181" s="6">
        <v>0</v>
      </c>
      <c r="BB181" s="6"/>
      <c r="BC181" s="102"/>
      <c r="BD181" s="129">
        <f>SUM(AZ181:BC181)</f>
        <v>0</v>
      </c>
      <c r="BE181" s="68"/>
      <c r="BF181" s="6">
        <v>0</v>
      </c>
      <c r="BG181" s="6"/>
      <c r="BH181" s="102"/>
      <c r="BI181" s="129">
        <f>SUM(BE181:BH181)</f>
        <v>0</v>
      </c>
    </row>
    <row r="182" spans="1:61" x14ac:dyDescent="0.25">
      <c r="A182" s="4" t="s">
        <v>349</v>
      </c>
      <c r="B182" s="3" t="s">
        <v>350</v>
      </c>
      <c r="C182" s="10">
        <v>6953156278561</v>
      </c>
      <c r="D182" s="10"/>
      <c r="E182" s="10"/>
      <c r="F182" s="10">
        <v>1</v>
      </c>
      <c r="G182" s="105"/>
      <c r="H182" s="212" t="s">
        <v>844</v>
      </c>
      <c r="I182" s="68"/>
      <c r="J182" s="64">
        <v>0</v>
      </c>
      <c r="K182" s="64"/>
      <c r="L182" s="64"/>
      <c r="M182" s="129">
        <f>SUM(I182:L182)</f>
        <v>0</v>
      </c>
      <c r="N182" s="79"/>
      <c r="O182" s="13">
        <v>9.3699999999999974</v>
      </c>
      <c r="P182" s="13"/>
      <c r="Q182" s="71"/>
      <c r="R182" s="78">
        <f>IF(O182&gt;0,O182,N182)</f>
        <v>9.3699999999999974</v>
      </c>
      <c r="S182" s="83"/>
      <c r="T182" s="71">
        <v>24.5</v>
      </c>
      <c r="U182" s="71"/>
      <c r="V182" s="84"/>
      <c r="W182" s="79"/>
      <c r="X182" s="71">
        <v>49</v>
      </c>
      <c r="Y182" s="71"/>
      <c r="Z182" s="74"/>
      <c r="AA182" s="92"/>
      <c r="AB182" s="93">
        <v>1</v>
      </c>
      <c r="AC182" s="93"/>
      <c r="AD182" s="94"/>
      <c r="AE182" s="129">
        <f>SUM(AA182:AD182)</f>
        <v>1</v>
      </c>
      <c r="AF182" s="99"/>
      <c r="AG182" s="93">
        <v>1</v>
      </c>
      <c r="AH182" s="93"/>
      <c r="AI182" s="94"/>
      <c r="AJ182" s="133">
        <f>SUM(AF182:AI182)</f>
        <v>1</v>
      </c>
      <c r="AK182" s="92"/>
      <c r="AL182" s="93">
        <v>0</v>
      </c>
      <c r="AM182" s="93"/>
      <c r="AN182" s="94"/>
      <c r="AO182" s="133">
        <f>SUM(AK182:AN182)</f>
        <v>0</v>
      </c>
      <c r="AP182" s="92"/>
      <c r="AQ182" s="93">
        <v>0</v>
      </c>
      <c r="AR182" s="93"/>
      <c r="AS182" s="94"/>
      <c r="AT182" s="129">
        <f>SUM(AP182:AS182)</f>
        <v>0</v>
      </c>
      <c r="AU182" s="64"/>
      <c r="AV182" s="6">
        <v>0</v>
      </c>
      <c r="AW182" s="6"/>
      <c r="AX182" s="102"/>
      <c r="AY182" s="133">
        <f>SUM(AU182:AX182)</f>
        <v>0</v>
      </c>
      <c r="AZ182" s="68"/>
      <c r="BA182" s="6">
        <v>0</v>
      </c>
      <c r="BB182" s="6"/>
      <c r="BC182" s="102"/>
      <c r="BD182" s="129">
        <f>SUM(AZ182:BC182)</f>
        <v>0</v>
      </c>
      <c r="BE182" s="68"/>
      <c r="BF182" s="6">
        <v>0</v>
      </c>
      <c r="BG182" s="6"/>
      <c r="BH182" s="102"/>
      <c r="BI182" s="129">
        <f>SUM(BE182:BH182)</f>
        <v>0</v>
      </c>
    </row>
    <row r="183" spans="1:61" x14ac:dyDescent="0.25">
      <c r="A183" s="4" t="s">
        <v>671</v>
      </c>
      <c r="B183" s="3" t="s">
        <v>672</v>
      </c>
      <c r="C183" s="10">
        <v>6953156278585</v>
      </c>
      <c r="D183" s="10"/>
      <c r="E183" s="10"/>
      <c r="F183" s="10">
        <v>1</v>
      </c>
      <c r="G183" s="105">
        <v>1</v>
      </c>
      <c r="H183" s="212" t="s">
        <v>797</v>
      </c>
      <c r="I183" s="68"/>
      <c r="J183" s="64">
        <v>21</v>
      </c>
      <c r="K183" s="64">
        <v>0</v>
      </c>
      <c r="L183" s="64"/>
      <c r="M183" s="129">
        <f>SUM(I183:L183)</f>
        <v>21</v>
      </c>
      <c r="N183" s="79"/>
      <c r="O183" s="13">
        <v>9.66</v>
      </c>
      <c r="P183" s="13">
        <v>9.66</v>
      </c>
      <c r="Q183" s="71"/>
      <c r="R183" s="78">
        <f>IF(O183&gt;0,O183,N183)</f>
        <v>9.66</v>
      </c>
      <c r="S183" s="83"/>
      <c r="T183" s="71">
        <v>29.5</v>
      </c>
      <c r="U183" s="71">
        <v>34.5</v>
      </c>
      <c r="V183" s="84"/>
      <c r="W183" s="79"/>
      <c r="X183" s="71">
        <v>62</v>
      </c>
      <c r="Y183" s="71">
        <v>69</v>
      </c>
      <c r="Z183" s="74"/>
      <c r="AA183" s="92"/>
      <c r="AB183" s="93"/>
      <c r="AC183" s="93"/>
      <c r="AD183" s="94"/>
      <c r="AE183" s="129">
        <f>SUM(AA183:AD183)</f>
        <v>0</v>
      </c>
      <c r="AF183" s="99"/>
      <c r="AG183" s="93"/>
      <c r="AH183" s="93"/>
      <c r="AI183" s="94"/>
      <c r="AJ183" s="133">
        <f>SUM(AF183:AI183)</f>
        <v>0</v>
      </c>
      <c r="AK183" s="92"/>
      <c r="AL183" s="93"/>
      <c r="AM183" s="93"/>
      <c r="AN183" s="94"/>
      <c r="AO183" s="133">
        <f>SUM(AK183:AN183)</f>
        <v>0</v>
      </c>
      <c r="AP183" s="92"/>
      <c r="AQ183" s="93">
        <v>2</v>
      </c>
      <c r="AR183" s="93">
        <v>0</v>
      </c>
      <c r="AS183" s="94"/>
      <c r="AT183" s="129">
        <f>SUM(AP183:AS183)</f>
        <v>2</v>
      </c>
      <c r="AU183" s="64"/>
      <c r="AV183" s="6">
        <v>13</v>
      </c>
      <c r="AW183" s="6">
        <v>0</v>
      </c>
      <c r="AX183" s="102"/>
      <c r="AY183" s="133">
        <f>SUM(AU183:AX183)</f>
        <v>13</v>
      </c>
      <c r="AZ183" s="68"/>
      <c r="BA183" s="6">
        <v>8</v>
      </c>
      <c r="BB183" s="6">
        <v>0</v>
      </c>
      <c r="BC183" s="102"/>
      <c r="BD183" s="129">
        <f>SUM(AZ183:BC183)</f>
        <v>8</v>
      </c>
      <c r="BE183" s="68"/>
      <c r="BF183" s="6">
        <v>6</v>
      </c>
      <c r="BG183" s="6">
        <v>0</v>
      </c>
      <c r="BH183" s="102"/>
      <c r="BI183" s="129">
        <f>SUM(BE183:BH183)</f>
        <v>6</v>
      </c>
    </row>
    <row r="184" spans="1:61" x14ac:dyDescent="0.25">
      <c r="A184" s="4"/>
      <c r="B184" s="3" t="s">
        <v>244</v>
      </c>
      <c r="C184" s="10">
        <v>6953156278615</v>
      </c>
      <c r="D184" s="10"/>
      <c r="E184" s="10">
        <v>1</v>
      </c>
      <c r="F184" s="10"/>
      <c r="G184" s="105"/>
      <c r="H184" s="212" t="s">
        <v>822</v>
      </c>
      <c r="I184" s="68"/>
      <c r="J184" s="64"/>
      <c r="K184" s="64"/>
      <c r="L184" s="64">
        <v>3</v>
      </c>
      <c r="M184" s="129">
        <f>SUM(I184:L184)</f>
        <v>3</v>
      </c>
      <c r="N184" s="79"/>
      <c r="O184" s="13"/>
      <c r="P184" s="13"/>
      <c r="Q184" s="71"/>
      <c r="R184" s="78">
        <f>IF(O184&gt;0,O184,N184)</f>
        <v>0</v>
      </c>
      <c r="S184" s="83"/>
      <c r="T184" s="71"/>
      <c r="U184" s="71"/>
      <c r="V184" s="84">
        <v>70.240499999999997</v>
      </c>
      <c r="W184" s="79"/>
      <c r="X184" s="71"/>
      <c r="Y184" s="71"/>
      <c r="Z184" s="74">
        <v>129</v>
      </c>
      <c r="AA184" s="92"/>
      <c r="AB184" s="93"/>
      <c r="AC184" s="93"/>
      <c r="AD184" s="94"/>
      <c r="AE184" s="129">
        <f>SUM(AA184:AD184)</f>
        <v>0</v>
      </c>
      <c r="AF184" s="99"/>
      <c r="AG184" s="93"/>
      <c r="AH184" s="93"/>
      <c r="AI184" s="94"/>
      <c r="AJ184" s="133">
        <f>SUM(AF184:AI184)</f>
        <v>0</v>
      </c>
      <c r="AK184" s="92"/>
      <c r="AL184" s="93"/>
      <c r="AM184" s="93"/>
      <c r="AN184" s="94">
        <v>0</v>
      </c>
      <c r="AO184" s="133">
        <f>SUM(AK184:AN184)</f>
        <v>0</v>
      </c>
      <c r="AP184" s="92"/>
      <c r="AQ184" s="93"/>
      <c r="AR184" s="93"/>
      <c r="AS184" s="94">
        <v>1</v>
      </c>
      <c r="AT184" s="129">
        <f>SUM(AP184:AS184)</f>
        <v>1</v>
      </c>
      <c r="AU184" s="64"/>
      <c r="AV184" s="6"/>
      <c r="AW184" s="6"/>
      <c r="AX184" s="102">
        <v>0</v>
      </c>
      <c r="AY184" s="133">
        <f>SUM(AU184:AX184)</f>
        <v>0</v>
      </c>
      <c r="AZ184" s="68"/>
      <c r="BA184" s="6"/>
      <c r="BB184" s="6"/>
      <c r="BC184" s="102">
        <v>1</v>
      </c>
      <c r="BD184" s="129">
        <f>SUM(AZ184:BC184)</f>
        <v>1</v>
      </c>
      <c r="BE184" s="68"/>
      <c r="BF184" s="6"/>
      <c r="BG184" s="6"/>
      <c r="BH184" s="102">
        <v>0</v>
      </c>
      <c r="BI184" s="129">
        <f>SUM(BE184:BH184)</f>
        <v>0</v>
      </c>
    </row>
    <row r="185" spans="1:61" x14ac:dyDescent="0.25">
      <c r="A185" s="4" t="s">
        <v>425</v>
      </c>
      <c r="B185" s="3" t="s">
        <v>426</v>
      </c>
      <c r="C185" s="10">
        <v>6953156278622</v>
      </c>
      <c r="D185" s="10"/>
      <c r="E185" s="10"/>
      <c r="F185" s="10">
        <v>1</v>
      </c>
      <c r="G185" s="105">
        <v>1</v>
      </c>
      <c r="H185" s="212" t="s">
        <v>796</v>
      </c>
      <c r="I185" s="68"/>
      <c r="J185" s="64">
        <v>0</v>
      </c>
      <c r="K185" s="64">
        <v>5</v>
      </c>
      <c r="L185" s="64"/>
      <c r="M185" s="129">
        <f>SUM(I185:L185)</f>
        <v>5</v>
      </c>
      <c r="N185" s="79"/>
      <c r="O185" s="13">
        <v>27</v>
      </c>
      <c r="P185" s="13">
        <v>27</v>
      </c>
      <c r="Q185" s="71"/>
      <c r="R185" s="78">
        <f>IF(O185&gt;0,O185,N185)</f>
        <v>27</v>
      </c>
      <c r="S185" s="83"/>
      <c r="T185" s="71">
        <v>59.5</v>
      </c>
      <c r="U185" s="71">
        <v>64.5</v>
      </c>
      <c r="V185" s="84"/>
      <c r="W185" s="79"/>
      <c r="X185" s="71">
        <v>129</v>
      </c>
      <c r="Y185" s="71">
        <v>129</v>
      </c>
      <c r="Z185" s="74"/>
      <c r="AA185" s="92"/>
      <c r="AB185" s="93">
        <v>8</v>
      </c>
      <c r="AC185" s="93"/>
      <c r="AD185" s="94"/>
      <c r="AE185" s="129">
        <f>SUM(AA185:AD185)</f>
        <v>8</v>
      </c>
      <c r="AF185" s="99"/>
      <c r="AG185" s="93">
        <v>7</v>
      </c>
      <c r="AH185" s="93">
        <v>2</v>
      </c>
      <c r="AI185" s="94"/>
      <c r="AJ185" s="133">
        <f>SUM(AF185:AI185)</f>
        <v>9</v>
      </c>
      <c r="AK185" s="92"/>
      <c r="AL185" s="93">
        <v>5</v>
      </c>
      <c r="AM185" s="93">
        <v>2</v>
      </c>
      <c r="AN185" s="94"/>
      <c r="AO185" s="133">
        <f>SUM(AK185:AN185)</f>
        <v>7</v>
      </c>
      <c r="AP185" s="92"/>
      <c r="AQ185" s="93">
        <v>3</v>
      </c>
      <c r="AR185" s="93">
        <v>3</v>
      </c>
      <c r="AS185" s="94"/>
      <c r="AT185" s="129">
        <f>SUM(AP185:AS185)</f>
        <v>6</v>
      </c>
      <c r="AU185" s="64"/>
      <c r="AV185" s="6">
        <v>0</v>
      </c>
      <c r="AW185" s="6">
        <v>3</v>
      </c>
      <c r="AX185" s="102"/>
      <c r="AY185" s="133">
        <f>SUM(AU185:AX185)</f>
        <v>3</v>
      </c>
      <c r="AZ185" s="68"/>
      <c r="BA185" s="6">
        <v>0</v>
      </c>
      <c r="BB185" s="6">
        <v>2</v>
      </c>
      <c r="BC185" s="102"/>
      <c r="BD185" s="129">
        <f>SUM(AZ185:BC185)</f>
        <v>2</v>
      </c>
      <c r="BE185" s="68"/>
      <c r="BF185" s="6">
        <v>1</v>
      </c>
      <c r="BG185" s="6">
        <v>1</v>
      </c>
      <c r="BH185" s="102"/>
      <c r="BI185" s="129">
        <f>SUM(BE185:BH185)</f>
        <v>2</v>
      </c>
    </row>
    <row r="186" spans="1:61" x14ac:dyDescent="0.25">
      <c r="A186" s="4" t="s">
        <v>427</v>
      </c>
      <c r="B186" s="3" t="s">
        <v>245</v>
      </c>
      <c r="C186" s="10">
        <v>6953156278639</v>
      </c>
      <c r="D186" s="10"/>
      <c r="E186" s="10">
        <v>1</v>
      </c>
      <c r="F186" s="10">
        <v>1</v>
      </c>
      <c r="G186" s="105"/>
      <c r="H186" s="212" t="s">
        <v>808</v>
      </c>
      <c r="I186" s="68"/>
      <c r="J186" s="64">
        <v>0</v>
      </c>
      <c r="K186" s="64"/>
      <c r="L186" s="64">
        <v>4</v>
      </c>
      <c r="M186" s="129">
        <f>SUM(I186:L186)</f>
        <v>4</v>
      </c>
      <c r="N186" s="79"/>
      <c r="O186" s="13">
        <v>55.699999999999989</v>
      </c>
      <c r="P186" s="13"/>
      <c r="Q186" s="71"/>
      <c r="R186" s="78">
        <f>IF(O186&gt;0,O186,N186)</f>
        <v>55.699999999999989</v>
      </c>
      <c r="S186" s="83"/>
      <c r="T186" s="71">
        <v>114.5</v>
      </c>
      <c r="U186" s="71"/>
      <c r="V186" s="84">
        <v>135.5805</v>
      </c>
      <c r="W186" s="79"/>
      <c r="X186" s="71">
        <v>239</v>
      </c>
      <c r="Y186" s="71"/>
      <c r="Z186" s="74">
        <v>249</v>
      </c>
      <c r="AA186" s="92"/>
      <c r="AB186" s="93">
        <v>0</v>
      </c>
      <c r="AC186" s="93"/>
      <c r="AD186" s="94"/>
      <c r="AE186" s="129">
        <f>SUM(AA186:AD186)</f>
        <v>0</v>
      </c>
      <c r="AF186" s="99"/>
      <c r="AG186" s="93">
        <v>0</v>
      </c>
      <c r="AH186" s="93"/>
      <c r="AI186" s="94"/>
      <c r="AJ186" s="133">
        <f>SUM(AF186:AI186)</f>
        <v>0</v>
      </c>
      <c r="AK186" s="92"/>
      <c r="AL186" s="93">
        <v>0</v>
      </c>
      <c r="AM186" s="93"/>
      <c r="AN186" s="94">
        <v>0</v>
      </c>
      <c r="AO186" s="133">
        <f>SUM(AK186:AN186)</f>
        <v>0</v>
      </c>
      <c r="AP186" s="92"/>
      <c r="AQ186" s="93">
        <v>0</v>
      </c>
      <c r="AR186" s="93"/>
      <c r="AS186" s="94">
        <v>0</v>
      </c>
      <c r="AT186" s="129">
        <f>SUM(AP186:AS186)</f>
        <v>0</v>
      </c>
      <c r="AU186" s="64"/>
      <c r="AV186" s="6">
        <v>0</v>
      </c>
      <c r="AW186" s="6"/>
      <c r="AX186" s="102">
        <v>0</v>
      </c>
      <c r="AY186" s="133">
        <f>SUM(AU186:AX186)</f>
        <v>0</v>
      </c>
      <c r="AZ186" s="68"/>
      <c r="BA186" s="6">
        <v>0</v>
      </c>
      <c r="BB186" s="6"/>
      <c r="BC186" s="102">
        <v>1</v>
      </c>
      <c r="BD186" s="129">
        <f>SUM(AZ186:BC186)</f>
        <v>1</v>
      </c>
      <c r="BE186" s="68"/>
      <c r="BF186" s="6">
        <v>0</v>
      </c>
      <c r="BG186" s="6"/>
      <c r="BH186" s="102">
        <v>0</v>
      </c>
      <c r="BI186" s="129">
        <f>SUM(BE186:BH186)</f>
        <v>0</v>
      </c>
    </row>
    <row r="187" spans="1:61" x14ac:dyDescent="0.25">
      <c r="A187" s="4" t="s">
        <v>409</v>
      </c>
      <c r="B187" s="3" t="s">
        <v>410</v>
      </c>
      <c r="C187" s="10">
        <v>6953156278721</v>
      </c>
      <c r="D187" s="10"/>
      <c r="E187" s="10"/>
      <c r="F187" s="10">
        <v>1</v>
      </c>
      <c r="G187" s="105"/>
      <c r="H187" s="212" t="s">
        <v>799</v>
      </c>
      <c r="I187" s="68"/>
      <c r="J187" s="64">
        <v>0</v>
      </c>
      <c r="K187" s="64"/>
      <c r="L187" s="64"/>
      <c r="M187" s="129">
        <f>SUM(I187:L187)</f>
        <v>0</v>
      </c>
      <c r="N187" s="79"/>
      <c r="O187" s="13">
        <v>24.02</v>
      </c>
      <c r="P187" s="13"/>
      <c r="Q187" s="71"/>
      <c r="R187" s="78">
        <f>IF(O187&gt;0,O187,N187)</f>
        <v>24.02</v>
      </c>
      <c r="S187" s="83"/>
      <c r="T187" s="71">
        <v>49.5</v>
      </c>
      <c r="U187" s="71"/>
      <c r="V187" s="84"/>
      <c r="W187" s="79"/>
      <c r="X187" s="71">
        <v>109</v>
      </c>
      <c r="Y187" s="71"/>
      <c r="Z187" s="74"/>
      <c r="AA187" s="92"/>
      <c r="AB187" s="93">
        <v>3</v>
      </c>
      <c r="AC187" s="93"/>
      <c r="AD187" s="94"/>
      <c r="AE187" s="129">
        <f>SUM(AA187:AD187)</f>
        <v>3</v>
      </c>
      <c r="AF187" s="99"/>
      <c r="AG187" s="93">
        <v>2</v>
      </c>
      <c r="AH187" s="93"/>
      <c r="AI187" s="94"/>
      <c r="AJ187" s="133">
        <f>SUM(AF187:AI187)</f>
        <v>2</v>
      </c>
      <c r="AK187" s="92"/>
      <c r="AL187" s="93">
        <v>1</v>
      </c>
      <c r="AM187" s="93"/>
      <c r="AN187" s="94"/>
      <c r="AO187" s="133">
        <f>SUM(AK187:AN187)</f>
        <v>1</v>
      </c>
      <c r="AP187" s="92"/>
      <c r="AQ187" s="93">
        <v>1</v>
      </c>
      <c r="AR187" s="93"/>
      <c r="AS187" s="94"/>
      <c r="AT187" s="129">
        <f>SUM(AP187:AS187)</f>
        <v>1</v>
      </c>
      <c r="AU187" s="64"/>
      <c r="AV187" s="6">
        <v>0</v>
      </c>
      <c r="AW187" s="6"/>
      <c r="AX187" s="102"/>
      <c r="AY187" s="133">
        <f>SUM(AU187:AX187)</f>
        <v>0</v>
      </c>
      <c r="AZ187" s="68"/>
      <c r="BA187" s="6">
        <v>0</v>
      </c>
      <c r="BB187" s="6"/>
      <c r="BC187" s="102"/>
      <c r="BD187" s="129">
        <f>SUM(AZ187:BC187)</f>
        <v>0</v>
      </c>
      <c r="BE187" s="68"/>
      <c r="BF187" s="6">
        <v>0</v>
      </c>
      <c r="BG187" s="6"/>
      <c r="BH187" s="102"/>
      <c r="BI187" s="129">
        <f>SUM(BE187:BH187)</f>
        <v>0</v>
      </c>
    </row>
    <row r="188" spans="1:61" x14ac:dyDescent="0.25">
      <c r="A188" s="4" t="s">
        <v>411</v>
      </c>
      <c r="B188" s="3" t="s">
        <v>412</v>
      </c>
      <c r="C188" s="10">
        <v>6953156278738</v>
      </c>
      <c r="D188" s="10"/>
      <c r="E188" s="10"/>
      <c r="F188" s="10">
        <v>1</v>
      </c>
      <c r="G188" s="105"/>
      <c r="H188" s="212"/>
      <c r="I188" s="68"/>
      <c r="J188" s="64">
        <v>0</v>
      </c>
      <c r="K188" s="64"/>
      <c r="L188" s="64"/>
      <c r="M188" s="129">
        <f>SUM(I188:L188)</f>
        <v>0</v>
      </c>
      <c r="N188" s="79"/>
      <c r="O188" s="13">
        <v>23.39</v>
      </c>
      <c r="P188" s="13"/>
      <c r="Q188" s="71"/>
      <c r="R188" s="78">
        <f>IF(O188&gt;0,O188,N188)</f>
        <v>23.39</v>
      </c>
      <c r="S188" s="83"/>
      <c r="T188" s="71">
        <v>49.5</v>
      </c>
      <c r="U188" s="71"/>
      <c r="V188" s="84"/>
      <c r="W188" s="79"/>
      <c r="X188" s="71">
        <v>109</v>
      </c>
      <c r="Y188" s="71"/>
      <c r="Z188" s="74"/>
      <c r="AA188" s="92"/>
      <c r="AB188" s="93">
        <v>0</v>
      </c>
      <c r="AC188" s="93"/>
      <c r="AD188" s="94"/>
      <c r="AE188" s="129">
        <f>SUM(AA188:AD188)</f>
        <v>0</v>
      </c>
      <c r="AF188" s="99"/>
      <c r="AG188" s="93">
        <v>0</v>
      </c>
      <c r="AH188" s="93"/>
      <c r="AI188" s="94"/>
      <c r="AJ188" s="133">
        <f>SUM(AF188:AI188)</f>
        <v>0</v>
      </c>
      <c r="AK188" s="92"/>
      <c r="AL188" s="93">
        <v>1</v>
      </c>
      <c r="AM188" s="93"/>
      <c r="AN188" s="94"/>
      <c r="AO188" s="133">
        <f>SUM(AK188:AN188)</f>
        <v>1</v>
      </c>
      <c r="AP188" s="92"/>
      <c r="AQ188" s="93">
        <v>0</v>
      </c>
      <c r="AR188" s="93"/>
      <c r="AS188" s="94"/>
      <c r="AT188" s="129">
        <f>SUM(AP188:AS188)</f>
        <v>0</v>
      </c>
      <c r="AU188" s="64"/>
      <c r="AV188" s="6">
        <v>0</v>
      </c>
      <c r="AW188" s="6"/>
      <c r="AX188" s="102"/>
      <c r="AY188" s="133">
        <f>SUM(AU188:AX188)</f>
        <v>0</v>
      </c>
      <c r="AZ188" s="68"/>
      <c r="BA188" s="6">
        <v>0</v>
      </c>
      <c r="BB188" s="6"/>
      <c r="BC188" s="102"/>
      <c r="BD188" s="129">
        <f>SUM(AZ188:BC188)</f>
        <v>0</v>
      </c>
      <c r="BE188" s="68"/>
      <c r="BF188" s="6">
        <v>0</v>
      </c>
      <c r="BG188" s="6"/>
      <c r="BH188" s="102"/>
      <c r="BI188" s="129">
        <f>SUM(BE188:BH188)</f>
        <v>0</v>
      </c>
    </row>
    <row r="189" spans="1:61" x14ac:dyDescent="0.25">
      <c r="A189" s="4" t="s">
        <v>413</v>
      </c>
      <c r="B189" s="3" t="s">
        <v>414</v>
      </c>
      <c r="C189" s="10">
        <v>6953156278745</v>
      </c>
      <c r="D189" s="10"/>
      <c r="E189" s="10"/>
      <c r="F189" s="10">
        <v>1</v>
      </c>
      <c r="G189" s="105"/>
      <c r="H189" s="212" t="s">
        <v>811</v>
      </c>
      <c r="I189" s="68"/>
      <c r="J189" s="64">
        <v>1</v>
      </c>
      <c r="K189" s="64"/>
      <c r="L189" s="64"/>
      <c r="M189" s="129">
        <f>SUM(I189:L189)</f>
        <v>1</v>
      </c>
      <c r="N189" s="79"/>
      <c r="O189" s="13">
        <v>22.859999999999964</v>
      </c>
      <c r="P189" s="13"/>
      <c r="Q189" s="71"/>
      <c r="R189" s="78">
        <f>IF(O189&gt;0,O189,N189)</f>
        <v>22.859999999999964</v>
      </c>
      <c r="S189" s="83"/>
      <c r="T189" s="71">
        <v>49.5</v>
      </c>
      <c r="U189" s="71"/>
      <c r="V189" s="84"/>
      <c r="W189" s="79"/>
      <c r="X189" s="71">
        <v>109</v>
      </c>
      <c r="Y189" s="71"/>
      <c r="Z189" s="74"/>
      <c r="AA189" s="92"/>
      <c r="AB189" s="93">
        <v>0</v>
      </c>
      <c r="AC189" s="93"/>
      <c r="AD189" s="94"/>
      <c r="AE189" s="129">
        <f>SUM(AA189:AD189)</f>
        <v>0</v>
      </c>
      <c r="AF189" s="99"/>
      <c r="AG189" s="93">
        <v>0</v>
      </c>
      <c r="AH189" s="93"/>
      <c r="AI189" s="94"/>
      <c r="AJ189" s="133">
        <f>SUM(AF189:AI189)</f>
        <v>0</v>
      </c>
      <c r="AK189" s="92"/>
      <c r="AL189" s="93">
        <v>3</v>
      </c>
      <c r="AM189" s="93"/>
      <c r="AN189" s="94"/>
      <c r="AO189" s="133">
        <f>SUM(AK189:AN189)</f>
        <v>3</v>
      </c>
      <c r="AP189" s="92"/>
      <c r="AQ189" s="93">
        <v>4</v>
      </c>
      <c r="AR189" s="93"/>
      <c r="AS189" s="94"/>
      <c r="AT189" s="129">
        <f>SUM(AP189:AS189)</f>
        <v>4</v>
      </c>
      <c r="AU189" s="64"/>
      <c r="AV189" s="6">
        <v>1</v>
      </c>
      <c r="AW189" s="6"/>
      <c r="AX189" s="102"/>
      <c r="AY189" s="133">
        <f>SUM(AU189:AX189)</f>
        <v>1</v>
      </c>
      <c r="AZ189" s="68"/>
      <c r="BA189" s="6">
        <v>0</v>
      </c>
      <c r="BB189" s="6"/>
      <c r="BC189" s="102"/>
      <c r="BD189" s="129">
        <f>SUM(AZ189:BC189)</f>
        <v>0</v>
      </c>
      <c r="BE189" s="68"/>
      <c r="BF189" s="6">
        <v>0</v>
      </c>
      <c r="BG189" s="6"/>
      <c r="BH189" s="102"/>
      <c r="BI189" s="129">
        <f>SUM(BE189:BH189)</f>
        <v>0</v>
      </c>
    </row>
    <row r="190" spans="1:61" x14ac:dyDescent="0.25">
      <c r="A190" s="4" t="s">
        <v>488</v>
      </c>
      <c r="B190" s="3" t="s">
        <v>489</v>
      </c>
      <c r="C190" s="10">
        <v>6953156278790</v>
      </c>
      <c r="D190" s="10"/>
      <c r="E190" s="10"/>
      <c r="F190" s="10">
        <v>1</v>
      </c>
      <c r="G190" s="105"/>
      <c r="H190" s="212" t="s">
        <v>845</v>
      </c>
      <c r="I190" s="68"/>
      <c r="J190" s="64">
        <v>0</v>
      </c>
      <c r="K190" s="64"/>
      <c r="L190" s="64"/>
      <c r="M190" s="129">
        <f>SUM(I190:L190)</f>
        <v>0</v>
      </c>
      <c r="N190" s="79"/>
      <c r="O190" s="13">
        <v>54.330000000000013</v>
      </c>
      <c r="P190" s="13"/>
      <c r="Q190" s="71"/>
      <c r="R190" s="78">
        <f>IF(O190&gt;0,O190,N190)</f>
        <v>54.330000000000013</v>
      </c>
      <c r="S190" s="83"/>
      <c r="T190" s="71">
        <v>109.5</v>
      </c>
      <c r="U190" s="71"/>
      <c r="V190" s="84"/>
      <c r="W190" s="79"/>
      <c r="X190" s="71">
        <v>229</v>
      </c>
      <c r="Y190" s="71"/>
      <c r="Z190" s="74"/>
      <c r="AA190" s="92"/>
      <c r="AB190" s="93">
        <v>1</v>
      </c>
      <c r="AC190" s="93"/>
      <c r="AD190" s="94"/>
      <c r="AE190" s="129">
        <f>SUM(AA190:AD190)</f>
        <v>1</v>
      </c>
      <c r="AF190" s="99"/>
      <c r="AG190" s="93">
        <v>0</v>
      </c>
      <c r="AH190" s="93"/>
      <c r="AI190" s="94"/>
      <c r="AJ190" s="133">
        <f>SUM(AF190:AI190)</f>
        <v>0</v>
      </c>
      <c r="AK190" s="92"/>
      <c r="AL190" s="93">
        <v>0</v>
      </c>
      <c r="AM190" s="93"/>
      <c r="AN190" s="94"/>
      <c r="AO190" s="133">
        <f>SUM(AK190:AN190)</f>
        <v>0</v>
      </c>
      <c r="AP190" s="92"/>
      <c r="AQ190" s="93">
        <v>0</v>
      </c>
      <c r="AR190" s="93"/>
      <c r="AS190" s="94"/>
      <c r="AT190" s="129">
        <f>SUM(AP190:AS190)</f>
        <v>0</v>
      </c>
      <c r="AU190" s="64"/>
      <c r="AV190" s="6">
        <v>0</v>
      </c>
      <c r="AW190" s="6"/>
      <c r="AX190" s="102"/>
      <c r="AY190" s="133">
        <f>SUM(AU190:AX190)</f>
        <v>0</v>
      </c>
      <c r="AZ190" s="68"/>
      <c r="BA190" s="6">
        <v>0</v>
      </c>
      <c r="BB190" s="6"/>
      <c r="BC190" s="102"/>
      <c r="BD190" s="129">
        <f>SUM(AZ190:BC190)</f>
        <v>0</v>
      </c>
      <c r="BE190" s="68"/>
      <c r="BF190" s="6">
        <v>0</v>
      </c>
      <c r="BG190" s="6"/>
      <c r="BH190" s="102"/>
      <c r="BI190" s="129">
        <f>SUM(BE190:BH190)</f>
        <v>0</v>
      </c>
    </row>
    <row r="191" spans="1:61" x14ac:dyDescent="0.25">
      <c r="A191" s="4" t="s">
        <v>333</v>
      </c>
      <c r="B191" s="3" t="s">
        <v>129</v>
      </c>
      <c r="C191" s="10">
        <v>6953156278806</v>
      </c>
      <c r="D191" s="10">
        <v>1</v>
      </c>
      <c r="E191" s="10">
        <v>1</v>
      </c>
      <c r="F191" s="10">
        <v>1</v>
      </c>
      <c r="G191" s="105"/>
      <c r="H191" s="212" t="s">
        <v>796</v>
      </c>
      <c r="I191" s="68">
        <v>5</v>
      </c>
      <c r="J191" s="64">
        <v>0</v>
      </c>
      <c r="K191" s="64"/>
      <c r="L191" s="64">
        <v>2</v>
      </c>
      <c r="M191" s="129">
        <f>SUM(I191:L191)</f>
        <v>7</v>
      </c>
      <c r="N191" s="79">
        <v>66.119999999999962</v>
      </c>
      <c r="O191" s="13">
        <v>67.549999999999912</v>
      </c>
      <c r="P191" s="13"/>
      <c r="Q191" s="71"/>
      <c r="R191" s="78">
        <f>IF(O191&gt;0,O191,N191)</f>
        <v>67.549999999999912</v>
      </c>
      <c r="S191" s="83">
        <v>153.44999999999999</v>
      </c>
      <c r="T191" s="71">
        <v>129.5</v>
      </c>
      <c r="U191" s="71"/>
      <c r="V191" s="85">
        <v>151.91549999999998</v>
      </c>
      <c r="W191" s="79"/>
      <c r="X191" s="71">
        <v>269</v>
      </c>
      <c r="Y191" s="71"/>
      <c r="Z191" s="75">
        <v>279</v>
      </c>
      <c r="AA191" s="95"/>
      <c r="AB191" s="96">
        <v>0</v>
      </c>
      <c r="AC191" s="96"/>
      <c r="AD191" s="75"/>
      <c r="AE191" s="132">
        <f>SUM(AA191:AD191)</f>
        <v>0</v>
      </c>
      <c r="AF191" s="97"/>
      <c r="AG191" s="96">
        <v>0</v>
      </c>
      <c r="AH191" s="96"/>
      <c r="AI191" s="75"/>
      <c r="AJ191" s="134">
        <f>SUM(AF191:AI191)</f>
        <v>0</v>
      </c>
      <c r="AK191" s="95"/>
      <c r="AL191" s="96">
        <v>0</v>
      </c>
      <c r="AM191" s="96"/>
      <c r="AN191" s="75">
        <v>0</v>
      </c>
      <c r="AO191" s="135">
        <f>SUM(AK191:AN191)</f>
        <v>0</v>
      </c>
      <c r="AP191" s="95"/>
      <c r="AQ191" s="96">
        <v>0</v>
      </c>
      <c r="AR191" s="96"/>
      <c r="AS191" s="75">
        <v>1</v>
      </c>
      <c r="AT191" s="136">
        <f>SUM(AP191:AS191)</f>
        <v>1</v>
      </c>
      <c r="AU191" s="64"/>
      <c r="AV191" s="6">
        <v>0</v>
      </c>
      <c r="AW191" s="6"/>
      <c r="AX191" s="102">
        <v>0</v>
      </c>
      <c r="AY191" s="135">
        <f>SUM(AU191:AX191)</f>
        <v>0</v>
      </c>
      <c r="AZ191" s="68"/>
      <c r="BA191" s="6">
        <v>0</v>
      </c>
      <c r="BB191" s="6"/>
      <c r="BC191" s="102">
        <v>0</v>
      </c>
      <c r="BD191" s="136">
        <f>SUM(AZ191:BC191)</f>
        <v>0</v>
      </c>
      <c r="BE191" s="68">
        <v>0</v>
      </c>
      <c r="BF191" s="6">
        <v>0</v>
      </c>
      <c r="BG191" s="6"/>
      <c r="BH191" s="102">
        <v>0</v>
      </c>
      <c r="BI191" s="136">
        <f>SUM(BE191:BH191)</f>
        <v>0</v>
      </c>
    </row>
    <row r="192" spans="1:61" x14ac:dyDescent="0.25">
      <c r="A192" s="4" t="s">
        <v>335</v>
      </c>
      <c r="B192" s="3" t="s">
        <v>336</v>
      </c>
      <c r="C192" s="10">
        <v>6953156278813</v>
      </c>
      <c r="D192" s="10"/>
      <c r="E192" s="10"/>
      <c r="F192" s="10">
        <v>1</v>
      </c>
      <c r="G192" s="105"/>
      <c r="H192" s="212"/>
      <c r="I192" s="68"/>
      <c r="J192" s="64">
        <v>0</v>
      </c>
      <c r="K192" s="64"/>
      <c r="L192" s="64"/>
      <c r="M192" s="129">
        <f>SUM(I192:L192)</f>
        <v>0</v>
      </c>
      <c r="N192" s="79"/>
      <c r="O192" s="13">
        <v>67.55</v>
      </c>
      <c r="P192" s="13"/>
      <c r="Q192" s="71"/>
      <c r="R192" s="78">
        <f>IF(O192&gt;0,O192,N192)</f>
        <v>67.55</v>
      </c>
      <c r="S192" s="83"/>
      <c r="T192" s="71">
        <v>129.5</v>
      </c>
      <c r="U192" s="71"/>
      <c r="V192" s="84"/>
      <c r="W192" s="79"/>
      <c r="X192" s="71">
        <v>269</v>
      </c>
      <c r="Y192" s="71"/>
      <c r="Z192" s="74"/>
      <c r="AA192" s="92"/>
      <c r="AB192" s="93">
        <v>0</v>
      </c>
      <c r="AC192" s="93"/>
      <c r="AD192" s="94"/>
      <c r="AE192" s="129">
        <f>SUM(AA192:AD192)</f>
        <v>0</v>
      </c>
      <c r="AF192" s="99"/>
      <c r="AG192" s="93">
        <v>0</v>
      </c>
      <c r="AH192" s="93"/>
      <c r="AI192" s="94"/>
      <c r="AJ192" s="133">
        <f>SUM(AF192:AI192)</f>
        <v>0</v>
      </c>
      <c r="AK192" s="92"/>
      <c r="AL192" s="93">
        <v>0</v>
      </c>
      <c r="AM192" s="93"/>
      <c r="AN192" s="94"/>
      <c r="AO192" s="133">
        <f>SUM(AK192:AN192)</f>
        <v>0</v>
      </c>
      <c r="AP192" s="92"/>
      <c r="AQ192" s="93">
        <v>0</v>
      </c>
      <c r="AR192" s="93"/>
      <c r="AS192" s="94"/>
      <c r="AT192" s="129">
        <f>SUM(AP192:AS192)</f>
        <v>0</v>
      </c>
      <c r="AU192" s="64"/>
      <c r="AV192" s="6">
        <v>0</v>
      </c>
      <c r="AW192" s="6"/>
      <c r="AX192" s="102"/>
      <c r="AY192" s="133">
        <f>SUM(AU192:AX192)</f>
        <v>0</v>
      </c>
      <c r="AZ192" s="68"/>
      <c r="BA192" s="6">
        <v>0</v>
      </c>
      <c r="BB192" s="6"/>
      <c r="BC192" s="102"/>
      <c r="BD192" s="129">
        <f>SUM(AZ192:BC192)</f>
        <v>0</v>
      </c>
      <c r="BE192" s="68"/>
      <c r="BF192" s="6">
        <v>0</v>
      </c>
      <c r="BG192" s="6"/>
      <c r="BH192" s="102"/>
      <c r="BI192" s="129">
        <f>SUM(BE192:BH192)</f>
        <v>0</v>
      </c>
    </row>
    <row r="193" spans="1:61" x14ac:dyDescent="0.25">
      <c r="A193" s="4" t="s">
        <v>381</v>
      </c>
      <c r="B193" s="3" t="s">
        <v>217</v>
      </c>
      <c r="C193" s="10">
        <v>6953156278844</v>
      </c>
      <c r="D193" s="10"/>
      <c r="E193" s="10">
        <v>1</v>
      </c>
      <c r="F193" s="10">
        <v>1</v>
      </c>
      <c r="G193" s="105">
        <v>1</v>
      </c>
      <c r="H193" s="212" t="s">
        <v>821</v>
      </c>
      <c r="I193" s="68"/>
      <c r="J193" s="64">
        <v>14</v>
      </c>
      <c r="K193" s="64">
        <v>18</v>
      </c>
      <c r="L193" s="64">
        <v>1</v>
      </c>
      <c r="M193" s="129">
        <f>SUM(I193:L193)</f>
        <v>33</v>
      </c>
      <c r="N193" s="79"/>
      <c r="O193" s="13">
        <v>37.618672566371679</v>
      </c>
      <c r="P193" s="13">
        <v>37.618672566371679</v>
      </c>
      <c r="Q193" s="71"/>
      <c r="R193" s="78">
        <f>IF(O193&gt;0,O193,N193)</f>
        <v>37.618672566371679</v>
      </c>
      <c r="S193" s="83"/>
      <c r="T193" s="71">
        <v>64.5</v>
      </c>
      <c r="U193" s="71">
        <v>69.5</v>
      </c>
      <c r="V193" s="84">
        <v>81.130499999999998</v>
      </c>
      <c r="W193" s="79"/>
      <c r="X193" s="71">
        <v>139</v>
      </c>
      <c r="Y193" s="71">
        <v>139</v>
      </c>
      <c r="Z193" s="74">
        <v>149</v>
      </c>
      <c r="AA193" s="92"/>
      <c r="AB193" s="93">
        <v>4</v>
      </c>
      <c r="AC193" s="93"/>
      <c r="AD193" s="94"/>
      <c r="AE193" s="129">
        <f>SUM(AA193:AD193)</f>
        <v>4</v>
      </c>
      <c r="AF193" s="99"/>
      <c r="AG193" s="93">
        <v>3</v>
      </c>
      <c r="AH193" s="93">
        <v>5</v>
      </c>
      <c r="AI193" s="94"/>
      <c r="AJ193" s="133">
        <f>SUM(AF193:AI193)</f>
        <v>8</v>
      </c>
      <c r="AK193" s="92"/>
      <c r="AL193" s="93">
        <v>10</v>
      </c>
      <c r="AM193" s="93">
        <v>3</v>
      </c>
      <c r="AN193" s="94">
        <v>0</v>
      </c>
      <c r="AO193" s="133">
        <f>SUM(AK193:AN193)</f>
        <v>13</v>
      </c>
      <c r="AP193" s="92"/>
      <c r="AQ193" s="93">
        <v>8</v>
      </c>
      <c r="AR193" s="93">
        <v>1</v>
      </c>
      <c r="AS193" s="94">
        <v>1</v>
      </c>
      <c r="AT193" s="129">
        <f>SUM(AP193:AS193)</f>
        <v>10</v>
      </c>
      <c r="AU193" s="64"/>
      <c r="AV193" s="6">
        <v>6</v>
      </c>
      <c r="AW193" s="6">
        <v>1</v>
      </c>
      <c r="AX193" s="102">
        <v>1</v>
      </c>
      <c r="AY193" s="133">
        <f>SUM(AU193:AX193)</f>
        <v>8</v>
      </c>
      <c r="AZ193" s="68"/>
      <c r="BA193" s="6">
        <v>5</v>
      </c>
      <c r="BB193" s="6">
        <v>3</v>
      </c>
      <c r="BC193" s="102">
        <v>0</v>
      </c>
      <c r="BD193" s="129">
        <f>SUM(AZ193:BC193)</f>
        <v>8</v>
      </c>
      <c r="BE193" s="68"/>
      <c r="BF193" s="6">
        <v>19</v>
      </c>
      <c r="BG193" s="6">
        <v>0</v>
      </c>
      <c r="BH193" s="102">
        <v>0</v>
      </c>
      <c r="BI193" s="129">
        <f>SUM(BE193:BH193)</f>
        <v>19</v>
      </c>
    </row>
    <row r="194" spans="1:61" x14ac:dyDescent="0.25">
      <c r="A194" s="4" t="s">
        <v>383</v>
      </c>
      <c r="B194" s="3" t="s">
        <v>130</v>
      </c>
      <c r="C194" s="10">
        <v>6953156278851</v>
      </c>
      <c r="D194" s="10">
        <v>1</v>
      </c>
      <c r="E194" s="10">
        <v>1</v>
      </c>
      <c r="F194" s="10">
        <v>1</v>
      </c>
      <c r="G194" s="105"/>
      <c r="H194" s="212" t="s">
        <v>846</v>
      </c>
      <c r="I194" s="68">
        <v>3</v>
      </c>
      <c r="J194" s="64">
        <v>8</v>
      </c>
      <c r="K194" s="64"/>
      <c r="L194" s="64">
        <v>1</v>
      </c>
      <c r="M194" s="129">
        <f>SUM(I194:L194)</f>
        <v>12</v>
      </c>
      <c r="N194" s="79">
        <v>29.739999999999995</v>
      </c>
      <c r="O194" s="13">
        <v>31.070000000000004</v>
      </c>
      <c r="P194" s="13"/>
      <c r="Q194" s="71"/>
      <c r="R194" s="78">
        <f>IF(O194&gt;0,O194,N194)</f>
        <v>31.070000000000004</v>
      </c>
      <c r="S194" s="83">
        <v>81.95</v>
      </c>
      <c r="T194" s="71">
        <v>64.5</v>
      </c>
      <c r="U194" s="71"/>
      <c r="V194" s="85">
        <v>81.130499999999998</v>
      </c>
      <c r="W194" s="79"/>
      <c r="X194" s="71">
        <v>139</v>
      </c>
      <c r="Y194" s="71"/>
      <c r="Z194" s="75">
        <v>149</v>
      </c>
      <c r="AA194" s="95"/>
      <c r="AB194" s="96">
        <v>1</v>
      </c>
      <c r="AC194" s="96"/>
      <c r="AD194" s="75"/>
      <c r="AE194" s="132">
        <f>SUM(AA194:AD194)</f>
        <v>1</v>
      </c>
      <c r="AF194" s="97"/>
      <c r="AG194" s="96">
        <v>0</v>
      </c>
      <c r="AH194" s="96"/>
      <c r="AI194" s="75"/>
      <c r="AJ194" s="134">
        <f>SUM(AF194:AI194)</f>
        <v>0</v>
      </c>
      <c r="AK194" s="95"/>
      <c r="AL194" s="96">
        <v>2</v>
      </c>
      <c r="AM194" s="96"/>
      <c r="AN194" s="75">
        <v>1</v>
      </c>
      <c r="AO194" s="135">
        <f>SUM(AK194:AN194)</f>
        <v>3</v>
      </c>
      <c r="AP194" s="95"/>
      <c r="AQ194" s="96">
        <v>3</v>
      </c>
      <c r="AR194" s="96"/>
      <c r="AS194" s="75">
        <v>1</v>
      </c>
      <c r="AT194" s="136">
        <f>SUM(AP194:AS194)</f>
        <v>4</v>
      </c>
      <c r="AU194" s="64"/>
      <c r="AV194" s="6">
        <v>7</v>
      </c>
      <c r="AW194" s="6"/>
      <c r="AX194" s="102">
        <v>0</v>
      </c>
      <c r="AY194" s="135">
        <f>SUM(AU194:AX194)</f>
        <v>7</v>
      </c>
      <c r="AZ194" s="68"/>
      <c r="BA194" s="6">
        <v>5</v>
      </c>
      <c r="BB194" s="6"/>
      <c r="BC194" s="102">
        <v>0</v>
      </c>
      <c r="BD194" s="136">
        <f>SUM(AZ194:BC194)</f>
        <v>5</v>
      </c>
      <c r="BE194" s="68">
        <v>0</v>
      </c>
      <c r="BF194" s="6">
        <v>4</v>
      </c>
      <c r="BG194" s="6"/>
      <c r="BH194" s="102">
        <v>0</v>
      </c>
      <c r="BI194" s="136">
        <f>SUM(BE194:BH194)</f>
        <v>4</v>
      </c>
    </row>
    <row r="195" spans="1:61" x14ac:dyDescent="0.25">
      <c r="A195" s="4" t="s">
        <v>615</v>
      </c>
      <c r="B195" s="3" t="s">
        <v>252</v>
      </c>
      <c r="C195" s="10">
        <v>6953156279018</v>
      </c>
      <c r="D195" s="10"/>
      <c r="E195" s="10">
        <v>1</v>
      </c>
      <c r="F195" s="10">
        <v>1</v>
      </c>
      <c r="G195" s="105">
        <v>1</v>
      </c>
      <c r="H195" s="212" t="s">
        <v>847</v>
      </c>
      <c r="I195" s="68"/>
      <c r="J195" s="64">
        <v>10</v>
      </c>
      <c r="K195" s="64">
        <v>14</v>
      </c>
      <c r="L195" s="64">
        <v>11</v>
      </c>
      <c r="M195" s="129">
        <f>SUM(I195:L195)</f>
        <v>35</v>
      </c>
      <c r="N195" s="79"/>
      <c r="O195" s="13">
        <v>5.259999999999998</v>
      </c>
      <c r="P195" s="13">
        <v>5.259999999999998</v>
      </c>
      <c r="Q195" s="71"/>
      <c r="R195" s="78">
        <f>IF(O195&gt;0,O195,N195)</f>
        <v>5.259999999999998</v>
      </c>
      <c r="S195" s="83"/>
      <c r="T195" s="71">
        <v>24.5</v>
      </c>
      <c r="U195" s="71">
        <v>24.5</v>
      </c>
      <c r="V195" s="84">
        <v>37.570500000000003</v>
      </c>
      <c r="W195" s="79"/>
      <c r="X195" s="71">
        <v>49</v>
      </c>
      <c r="Y195" s="71">
        <v>49</v>
      </c>
      <c r="Z195" s="74">
        <v>69</v>
      </c>
      <c r="AA195" s="92"/>
      <c r="AB195" s="93">
        <v>38</v>
      </c>
      <c r="AC195" s="93"/>
      <c r="AD195" s="94"/>
      <c r="AE195" s="129">
        <f>SUM(AA195:AD195)</f>
        <v>38</v>
      </c>
      <c r="AF195" s="99"/>
      <c r="AG195" s="93">
        <v>20</v>
      </c>
      <c r="AH195" s="93">
        <v>10</v>
      </c>
      <c r="AI195" s="94"/>
      <c r="AJ195" s="133">
        <f>SUM(AF195:AI195)</f>
        <v>30</v>
      </c>
      <c r="AK195" s="92"/>
      <c r="AL195" s="93">
        <v>12</v>
      </c>
      <c r="AM195" s="93">
        <v>6</v>
      </c>
      <c r="AN195" s="94">
        <v>1</v>
      </c>
      <c r="AO195" s="133">
        <f>SUM(AK195:AN195)</f>
        <v>19</v>
      </c>
      <c r="AP195" s="92"/>
      <c r="AQ195" s="93">
        <v>10</v>
      </c>
      <c r="AR195" s="93">
        <v>5</v>
      </c>
      <c r="AS195" s="94">
        <v>1</v>
      </c>
      <c r="AT195" s="129">
        <f>SUM(AP195:AS195)</f>
        <v>16</v>
      </c>
      <c r="AU195" s="64"/>
      <c r="AV195" s="6">
        <v>7</v>
      </c>
      <c r="AW195" s="6">
        <v>5</v>
      </c>
      <c r="AX195" s="102">
        <v>2</v>
      </c>
      <c r="AY195" s="133">
        <f>SUM(AU195:AX195)</f>
        <v>14</v>
      </c>
      <c r="AZ195" s="68"/>
      <c r="BA195" s="6">
        <v>3</v>
      </c>
      <c r="BB195" s="6">
        <v>4</v>
      </c>
      <c r="BC195" s="102">
        <v>9</v>
      </c>
      <c r="BD195" s="129">
        <f>SUM(AZ195:BC195)</f>
        <v>16</v>
      </c>
      <c r="BE195" s="68"/>
      <c r="BF195" s="6">
        <v>4</v>
      </c>
      <c r="BG195" s="6">
        <v>1</v>
      </c>
      <c r="BH195" s="102">
        <v>1</v>
      </c>
      <c r="BI195" s="129">
        <f>SUM(BE195:BH195)</f>
        <v>6</v>
      </c>
    </row>
    <row r="196" spans="1:61" x14ac:dyDescent="0.25">
      <c r="A196" s="4" t="s">
        <v>613</v>
      </c>
      <c r="B196" s="3" t="s">
        <v>253</v>
      </c>
      <c r="C196" s="10">
        <v>6953156279025</v>
      </c>
      <c r="D196" s="10"/>
      <c r="E196" s="10">
        <v>1</v>
      </c>
      <c r="F196" s="10">
        <v>1</v>
      </c>
      <c r="G196" s="105">
        <v>1</v>
      </c>
      <c r="H196" s="212" t="s">
        <v>848</v>
      </c>
      <c r="I196" s="68"/>
      <c r="J196" s="64">
        <v>47</v>
      </c>
      <c r="K196" s="64">
        <v>26</v>
      </c>
      <c r="L196" s="64">
        <v>14</v>
      </c>
      <c r="M196" s="129">
        <f>SUM(I196:L196)</f>
        <v>87</v>
      </c>
      <c r="N196" s="79"/>
      <c r="O196" s="13">
        <v>5.2599999999999989</v>
      </c>
      <c r="P196" s="13">
        <v>5.2599999999999989</v>
      </c>
      <c r="Q196" s="71"/>
      <c r="R196" s="78">
        <f>IF(O196&gt;0,O196,N196)</f>
        <v>5.2599999999999989</v>
      </c>
      <c r="S196" s="83"/>
      <c r="T196" s="71">
        <v>24.5</v>
      </c>
      <c r="U196" s="71">
        <v>24.5</v>
      </c>
      <c r="V196" s="84">
        <v>37.570500000000003</v>
      </c>
      <c r="W196" s="79"/>
      <c r="X196" s="71">
        <v>49</v>
      </c>
      <c r="Y196" s="71">
        <v>49</v>
      </c>
      <c r="Z196" s="74">
        <v>69</v>
      </c>
      <c r="AA196" s="92"/>
      <c r="AB196" s="93">
        <v>36</v>
      </c>
      <c r="AC196" s="93"/>
      <c r="AD196" s="94"/>
      <c r="AE196" s="129">
        <f>SUM(AA196:AD196)</f>
        <v>36</v>
      </c>
      <c r="AF196" s="99"/>
      <c r="AG196" s="93">
        <v>12</v>
      </c>
      <c r="AH196" s="93">
        <v>11</v>
      </c>
      <c r="AI196" s="94"/>
      <c r="AJ196" s="133">
        <f>SUM(AF196:AI196)</f>
        <v>23</v>
      </c>
      <c r="AK196" s="92"/>
      <c r="AL196" s="93">
        <v>14</v>
      </c>
      <c r="AM196" s="93">
        <v>12</v>
      </c>
      <c r="AN196" s="94">
        <v>0</v>
      </c>
      <c r="AO196" s="133">
        <f>SUM(AK196:AN196)</f>
        <v>26</v>
      </c>
      <c r="AP196" s="92"/>
      <c r="AQ196" s="93">
        <v>16</v>
      </c>
      <c r="AR196" s="93">
        <v>12</v>
      </c>
      <c r="AS196" s="94">
        <v>5</v>
      </c>
      <c r="AT196" s="129">
        <f>SUM(AP196:AS196)</f>
        <v>33</v>
      </c>
      <c r="AU196" s="64"/>
      <c r="AV196" s="6">
        <v>23</v>
      </c>
      <c r="AW196" s="6">
        <v>13</v>
      </c>
      <c r="AX196" s="102">
        <v>1</v>
      </c>
      <c r="AY196" s="133">
        <f>SUM(AU196:AX196)</f>
        <v>37</v>
      </c>
      <c r="AZ196" s="68"/>
      <c r="BA196" s="6">
        <v>31</v>
      </c>
      <c r="BB196" s="6">
        <v>8</v>
      </c>
      <c r="BC196" s="102">
        <v>3</v>
      </c>
      <c r="BD196" s="129">
        <f>SUM(AZ196:BC196)</f>
        <v>42</v>
      </c>
      <c r="BE196" s="68"/>
      <c r="BF196" s="6">
        <v>17</v>
      </c>
      <c r="BG196" s="6">
        <v>11</v>
      </c>
      <c r="BH196" s="102">
        <v>2</v>
      </c>
      <c r="BI196" s="129">
        <f>SUM(BE196:BH196)</f>
        <v>30</v>
      </c>
    </row>
    <row r="197" spans="1:61" x14ac:dyDescent="0.25">
      <c r="A197" s="4" t="s">
        <v>573</v>
      </c>
      <c r="B197" s="3" t="s">
        <v>131</v>
      </c>
      <c r="C197" s="10">
        <v>6953156279148</v>
      </c>
      <c r="D197" s="10">
        <v>1</v>
      </c>
      <c r="E197" s="10"/>
      <c r="F197" s="10">
        <v>1</v>
      </c>
      <c r="G197" s="105">
        <v>1</v>
      </c>
      <c r="H197" s="212" t="s">
        <v>807</v>
      </c>
      <c r="I197" s="68">
        <v>5</v>
      </c>
      <c r="J197" s="64">
        <v>26</v>
      </c>
      <c r="K197" s="64">
        <v>25</v>
      </c>
      <c r="L197" s="64"/>
      <c r="M197" s="129">
        <f>SUM(I197:L197)</f>
        <v>56</v>
      </c>
      <c r="N197" s="79">
        <v>18.210000000000058</v>
      </c>
      <c r="O197" s="13">
        <v>17.770731707317079</v>
      </c>
      <c r="P197" s="13">
        <v>17.770731707317079</v>
      </c>
      <c r="Q197" s="71"/>
      <c r="R197" s="78">
        <f>IF(O197&gt;0,O197,N197)</f>
        <v>17.770731707317079</v>
      </c>
      <c r="S197" s="83">
        <v>54.45</v>
      </c>
      <c r="T197" s="71">
        <v>39.5</v>
      </c>
      <c r="U197" s="71">
        <v>39.5</v>
      </c>
      <c r="V197" s="84"/>
      <c r="W197" s="79"/>
      <c r="X197" s="71">
        <v>79</v>
      </c>
      <c r="Y197" s="71">
        <v>79</v>
      </c>
      <c r="Z197" s="74"/>
      <c r="AA197" s="92"/>
      <c r="AB197" s="93">
        <v>10</v>
      </c>
      <c r="AC197" s="93"/>
      <c r="AD197" s="94"/>
      <c r="AE197" s="129">
        <f>SUM(AA197:AD197)</f>
        <v>10</v>
      </c>
      <c r="AF197" s="99"/>
      <c r="AG197" s="93">
        <v>8</v>
      </c>
      <c r="AH197" s="93">
        <v>4</v>
      </c>
      <c r="AI197" s="94"/>
      <c r="AJ197" s="133">
        <f>SUM(AF197:AI197)</f>
        <v>12</v>
      </c>
      <c r="AK197" s="92"/>
      <c r="AL197" s="93">
        <v>9</v>
      </c>
      <c r="AM197" s="93">
        <v>4</v>
      </c>
      <c r="AN197" s="94"/>
      <c r="AO197" s="133">
        <f>SUM(AK197:AN197)</f>
        <v>13</v>
      </c>
      <c r="AP197" s="92"/>
      <c r="AQ197" s="93">
        <v>10</v>
      </c>
      <c r="AR197" s="93">
        <v>7</v>
      </c>
      <c r="AS197" s="94"/>
      <c r="AT197" s="129">
        <f>SUM(AP197:AS197)</f>
        <v>17</v>
      </c>
      <c r="AU197" s="64"/>
      <c r="AV197" s="6">
        <v>18</v>
      </c>
      <c r="AW197" s="6">
        <v>1</v>
      </c>
      <c r="AX197" s="102"/>
      <c r="AY197" s="133">
        <f>SUM(AU197:AX197)</f>
        <v>19</v>
      </c>
      <c r="AZ197" s="68"/>
      <c r="BA197" s="6">
        <v>6</v>
      </c>
      <c r="BB197" s="6">
        <v>1</v>
      </c>
      <c r="BC197" s="102"/>
      <c r="BD197" s="129">
        <f>SUM(AZ197:BC197)</f>
        <v>7</v>
      </c>
      <c r="BE197" s="68">
        <v>0</v>
      </c>
      <c r="BF197" s="6">
        <v>15</v>
      </c>
      <c r="BG197" s="6">
        <v>2</v>
      </c>
      <c r="BH197" s="102"/>
      <c r="BI197" s="129">
        <f>SUM(BE197:BH197)</f>
        <v>17</v>
      </c>
    </row>
    <row r="198" spans="1:61" x14ac:dyDescent="0.25">
      <c r="A198" s="4" t="s">
        <v>571</v>
      </c>
      <c r="B198" s="3" t="s">
        <v>132</v>
      </c>
      <c r="C198" s="10">
        <v>6953156279155</v>
      </c>
      <c r="D198" s="10">
        <v>1</v>
      </c>
      <c r="E198" s="10"/>
      <c r="F198" s="10">
        <v>1</v>
      </c>
      <c r="G198" s="105"/>
      <c r="H198" s="212" t="s">
        <v>849</v>
      </c>
      <c r="I198" s="68">
        <v>5</v>
      </c>
      <c r="J198" s="64">
        <v>20</v>
      </c>
      <c r="K198" s="64"/>
      <c r="L198" s="64"/>
      <c r="M198" s="129">
        <f>SUM(I198:L198)</f>
        <v>25</v>
      </c>
      <c r="N198" s="79">
        <v>17.779999999999934</v>
      </c>
      <c r="O198" s="13">
        <v>17.77999999999999</v>
      </c>
      <c r="P198" s="13"/>
      <c r="Q198" s="71"/>
      <c r="R198" s="78">
        <f>IF(O198&gt;0,O198,N198)</f>
        <v>17.77999999999999</v>
      </c>
      <c r="S198" s="83">
        <v>54.45</v>
      </c>
      <c r="T198" s="71">
        <v>39.5</v>
      </c>
      <c r="U198" s="71"/>
      <c r="V198" s="84"/>
      <c r="W198" s="79"/>
      <c r="X198" s="71">
        <v>79</v>
      </c>
      <c r="Y198" s="71"/>
      <c r="Z198" s="74"/>
      <c r="AA198" s="92"/>
      <c r="AB198" s="93">
        <v>11</v>
      </c>
      <c r="AC198" s="93"/>
      <c r="AD198" s="94"/>
      <c r="AE198" s="129">
        <f>SUM(AA198:AD198)</f>
        <v>11</v>
      </c>
      <c r="AF198" s="99"/>
      <c r="AG198" s="93">
        <v>7</v>
      </c>
      <c r="AH198" s="93"/>
      <c r="AI198" s="94"/>
      <c r="AJ198" s="133">
        <f>SUM(AF198:AI198)</f>
        <v>7</v>
      </c>
      <c r="AK198" s="92"/>
      <c r="AL198" s="93">
        <v>2</v>
      </c>
      <c r="AM198" s="93"/>
      <c r="AN198" s="94"/>
      <c r="AO198" s="133">
        <f>SUM(AK198:AN198)</f>
        <v>2</v>
      </c>
      <c r="AP198" s="92"/>
      <c r="AQ198" s="93">
        <v>9</v>
      </c>
      <c r="AR198" s="93"/>
      <c r="AS198" s="94"/>
      <c r="AT198" s="129">
        <f>SUM(AP198:AS198)</f>
        <v>9</v>
      </c>
      <c r="AU198" s="64"/>
      <c r="AV198" s="6">
        <v>16</v>
      </c>
      <c r="AW198" s="6"/>
      <c r="AX198" s="102"/>
      <c r="AY198" s="133">
        <f>SUM(AU198:AX198)</f>
        <v>16</v>
      </c>
      <c r="AZ198" s="68"/>
      <c r="BA198" s="6">
        <v>7</v>
      </c>
      <c r="BB198" s="6"/>
      <c r="BC198" s="102"/>
      <c r="BD198" s="129">
        <f>SUM(AZ198:BC198)</f>
        <v>7</v>
      </c>
      <c r="BE198" s="68">
        <v>0</v>
      </c>
      <c r="BF198" s="6">
        <v>2</v>
      </c>
      <c r="BG198" s="6"/>
      <c r="BH198" s="102"/>
      <c r="BI198" s="129">
        <f>SUM(BE198:BH198)</f>
        <v>2</v>
      </c>
    </row>
    <row r="199" spans="1:61" x14ac:dyDescent="0.25">
      <c r="A199" s="4" t="s">
        <v>621</v>
      </c>
      <c r="B199" s="3" t="s">
        <v>622</v>
      </c>
      <c r="C199" s="10">
        <v>6953156279643</v>
      </c>
      <c r="D199" s="10"/>
      <c r="E199" s="10"/>
      <c r="F199" s="10">
        <v>1</v>
      </c>
      <c r="G199" s="105"/>
      <c r="H199" s="212" t="s">
        <v>850</v>
      </c>
      <c r="I199" s="68"/>
      <c r="J199" s="64">
        <v>5</v>
      </c>
      <c r="K199" s="64"/>
      <c r="L199" s="64"/>
      <c r="M199" s="129">
        <f>SUM(I199:L199)</f>
        <v>5</v>
      </c>
      <c r="N199" s="79"/>
      <c r="O199" s="13">
        <v>21.8</v>
      </c>
      <c r="P199" s="13"/>
      <c r="Q199" s="71"/>
      <c r="R199" s="78">
        <f>IF(O199&gt;0,O199,N199)</f>
        <v>21.8</v>
      </c>
      <c r="S199" s="83"/>
      <c r="T199" s="71">
        <v>44.5</v>
      </c>
      <c r="U199" s="71"/>
      <c r="V199" s="84"/>
      <c r="W199" s="79"/>
      <c r="X199" s="71">
        <v>99</v>
      </c>
      <c r="Y199" s="71"/>
      <c r="Z199" s="74"/>
      <c r="AA199" s="92"/>
      <c r="AB199" s="93">
        <v>2</v>
      </c>
      <c r="AC199" s="93"/>
      <c r="AD199" s="94"/>
      <c r="AE199" s="129">
        <f>SUM(AA199:AD199)</f>
        <v>2</v>
      </c>
      <c r="AF199" s="99"/>
      <c r="AG199" s="93">
        <v>1</v>
      </c>
      <c r="AH199" s="93"/>
      <c r="AI199" s="94"/>
      <c r="AJ199" s="133">
        <f>SUM(AF199:AI199)</f>
        <v>1</v>
      </c>
      <c r="AK199" s="92"/>
      <c r="AL199" s="93">
        <v>4</v>
      </c>
      <c r="AM199" s="93"/>
      <c r="AN199" s="94"/>
      <c r="AO199" s="133">
        <f>SUM(AK199:AN199)</f>
        <v>4</v>
      </c>
      <c r="AP199" s="92"/>
      <c r="AQ199" s="93">
        <v>4</v>
      </c>
      <c r="AR199" s="93"/>
      <c r="AS199" s="94"/>
      <c r="AT199" s="129">
        <f>SUM(AP199:AS199)</f>
        <v>4</v>
      </c>
      <c r="AU199" s="64"/>
      <c r="AV199" s="6">
        <v>2</v>
      </c>
      <c r="AW199" s="6"/>
      <c r="AX199" s="102"/>
      <c r="AY199" s="133">
        <f>SUM(AU199:AX199)</f>
        <v>2</v>
      </c>
      <c r="AZ199" s="68"/>
      <c r="BA199" s="6">
        <v>5</v>
      </c>
      <c r="BB199" s="6"/>
      <c r="BC199" s="102"/>
      <c r="BD199" s="129">
        <f>SUM(AZ199:BC199)</f>
        <v>5</v>
      </c>
      <c r="BE199" s="68"/>
      <c r="BF199" s="6">
        <v>2</v>
      </c>
      <c r="BG199" s="6"/>
      <c r="BH199" s="102"/>
      <c r="BI199" s="129">
        <f>SUM(BE199:BH199)</f>
        <v>2</v>
      </c>
    </row>
    <row r="200" spans="1:61" x14ac:dyDescent="0.25">
      <c r="A200" s="4" t="s">
        <v>565</v>
      </c>
      <c r="B200" s="3" t="s">
        <v>566</v>
      </c>
      <c r="C200" s="10">
        <v>6953156279650</v>
      </c>
      <c r="D200" s="10"/>
      <c r="E200" s="10"/>
      <c r="F200" s="10">
        <v>1</v>
      </c>
      <c r="G200" s="105">
        <v>1</v>
      </c>
      <c r="H200" s="212" t="s">
        <v>851</v>
      </c>
      <c r="I200" s="68"/>
      <c r="J200" s="64">
        <v>0</v>
      </c>
      <c r="K200" s="64">
        <v>4</v>
      </c>
      <c r="L200" s="64"/>
      <c r="M200" s="129">
        <f>SUM(I200:L200)</f>
        <v>4</v>
      </c>
      <c r="N200" s="79"/>
      <c r="O200" s="13">
        <v>14.434906542056074</v>
      </c>
      <c r="P200" s="13">
        <v>14.434906542056074</v>
      </c>
      <c r="Q200" s="71"/>
      <c r="R200" s="78">
        <f>IF(O200&gt;0,O200,N200)</f>
        <v>14.434906542056074</v>
      </c>
      <c r="S200" s="83"/>
      <c r="T200" s="71">
        <v>39.5</v>
      </c>
      <c r="U200" s="71">
        <v>39.5</v>
      </c>
      <c r="V200" s="84"/>
      <c r="W200" s="79"/>
      <c r="X200" s="71">
        <v>79</v>
      </c>
      <c r="Y200" s="71">
        <v>79</v>
      </c>
      <c r="Z200" s="74"/>
      <c r="AA200" s="92"/>
      <c r="AB200" s="93">
        <v>7</v>
      </c>
      <c r="AC200" s="93"/>
      <c r="AD200" s="94"/>
      <c r="AE200" s="129">
        <f>SUM(AA200:AD200)</f>
        <v>7</v>
      </c>
      <c r="AF200" s="99"/>
      <c r="AG200" s="93">
        <v>2</v>
      </c>
      <c r="AH200" s="93">
        <v>8</v>
      </c>
      <c r="AI200" s="94"/>
      <c r="AJ200" s="133">
        <f>SUM(AF200:AI200)</f>
        <v>10</v>
      </c>
      <c r="AK200" s="92"/>
      <c r="AL200" s="93">
        <v>4</v>
      </c>
      <c r="AM200" s="93">
        <v>2</v>
      </c>
      <c r="AN200" s="94"/>
      <c r="AO200" s="133">
        <f>SUM(AK200:AN200)</f>
        <v>6</v>
      </c>
      <c r="AP200" s="92"/>
      <c r="AQ200" s="93">
        <v>-1</v>
      </c>
      <c r="AR200" s="93">
        <v>0</v>
      </c>
      <c r="AS200" s="94"/>
      <c r="AT200" s="129">
        <f>SUM(AP200:AS200)</f>
        <v>-1</v>
      </c>
      <c r="AU200" s="64"/>
      <c r="AV200" s="6">
        <v>0</v>
      </c>
      <c r="AW200" s="6">
        <v>3</v>
      </c>
      <c r="AX200" s="102"/>
      <c r="AY200" s="133">
        <f>SUM(AU200:AX200)</f>
        <v>3</v>
      </c>
      <c r="AZ200" s="68"/>
      <c r="BA200" s="6">
        <v>0</v>
      </c>
      <c r="BB200" s="6">
        <v>0</v>
      </c>
      <c r="BC200" s="102"/>
      <c r="BD200" s="129">
        <f>SUM(AZ200:BC200)</f>
        <v>0</v>
      </c>
      <c r="BE200" s="68"/>
      <c r="BF200" s="6">
        <v>-1</v>
      </c>
      <c r="BG200" s="6">
        <v>0</v>
      </c>
      <c r="BH200" s="102"/>
      <c r="BI200" s="129">
        <f>SUM(BE200:BH200)</f>
        <v>-1</v>
      </c>
    </row>
    <row r="201" spans="1:61" x14ac:dyDescent="0.25">
      <c r="A201" s="4" t="s">
        <v>567</v>
      </c>
      <c r="B201" s="3" t="s">
        <v>568</v>
      </c>
      <c r="C201" s="10">
        <v>6953156279667</v>
      </c>
      <c r="D201" s="10"/>
      <c r="E201" s="10"/>
      <c r="F201" s="10">
        <v>1</v>
      </c>
      <c r="G201" s="105">
        <v>1</v>
      </c>
      <c r="H201" s="212" t="s">
        <v>852</v>
      </c>
      <c r="I201" s="68"/>
      <c r="J201" s="64">
        <v>2</v>
      </c>
      <c r="K201" s="64">
        <v>3</v>
      </c>
      <c r="L201" s="64"/>
      <c r="M201" s="129">
        <f>SUM(I201:L201)</f>
        <v>5</v>
      </c>
      <c r="N201" s="79"/>
      <c r="O201" s="13">
        <v>16.32</v>
      </c>
      <c r="P201" s="13">
        <v>16.32</v>
      </c>
      <c r="Q201" s="71"/>
      <c r="R201" s="78">
        <f>IF(O201&gt;0,O201,N201)</f>
        <v>16.32</v>
      </c>
      <c r="S201" s="83"/>
      <c r="T201" s="71">
        <v>44.5</v>
      </c>
      <c r="U201" s="71">
        <v>49.5</v>
      </c>
      <c r="V201" s="84"/>
      <c r="W201" s="79"/>
      <c r="X201" s="71">
        <v>89</v>
      </c>
      <c r="Y201" s="71">
        <v>99</v>
      </c>
      <c r="Z201" s="74"/>
      <c r="AA201" s="92"/>
      <c r="AB201" s="93">
        <v>2</v>
      </c>
      <c r="AC201" s="93"/>
      <c r="AD201" s="94"/>
      <c r="AE201" s="129">
        <f>SUM(AA201:AD201)</f>
        <v>2</v>
      </c>
      <c r="AF201" s="99"/>
      <c r="AG201" s="93">
        <v>0</v>
      </c>
      <c r="AH201" s="93">
        <v>1</v>
      </c>
      <c r="AI201" s="94"/>
      <c r="AJ201" s="133">
        <f>SUM(AF201:AI201)</f>
        <v>1</v>
      </c>
      <c r="AK201" s="92"/>
      <c r="AL201" s="93">
        <v>1</v>
      </c>
      <c r="AM201" s="93">
        <v>0</v>
      </c>
      <c r="AN201" s="94"/>
      <c r="AO201" s="133">
        <f>SUM(AK201:AN201)</f>
        <v>1</v>
      </c>
      <c r="AP201" s="92"/>
      <c r="AQ201" s="93">
        <v>0</v>
      </c>
      <c r="AR201" s="93">
        <v>1</v>
      </c>
      <c r="AS201" s="94"/>
      <c r="AT201" s="129">
        <f>SUM(AP201:AS201)</f>
        <v>1</v>
      </c>
      <c r="AU201" s="64"/>
      <c r="AV201" s="6">
        <v>0</v>
      </c>
      <c r="AW201" s="6">
        <v>1</v>
      </c>
      <c r="AX201" s="102"/>
      <c r="AY201" s="133">
        <f>SUM(AU201:AX201)</f>
        <v>1</v>
      </c>
      <c r="AZ201" s="68"/>
      <c r="BA201" s="6">
        <v>0</v>
      </c>
      <c r="BB201" s="6">
        <v>0</v>
      </c>
      <c r="BC201" s="102"/>
      <c r="BD201" s="129">
        <f>SUM(AZ201:BC201)</f>
        <v>0</v>
      </c>
      <c r="BE201" s="68"/>
      <c r="BF201" s="6">
        <v>0</v>
      </c>
      <c r="BG201" s="6">
        <v>0</v>
      </c>
      <c r="BH201" s="102"/>
      <c r="BI201" s="129">
        <f>SUM(BE201:BH201)</f>
        <v>0</v>
      </c>
    </row>
    <row r="202" spans="1:61" x14ac:dyDescent="0.25">
      <c r="A202" s="4" t="s">
        <v>379</v>
      </c>
      <c r="B202" s="3" t="s">
        <v>225</v>
      </c>
      <c r="C202" s="10">
        <v>6953156280243</v>
      </c>
      <c r="D202" s="10"/>
      <c r="E202" s="10">
        <v>1</v>
      </c>
      <c r="F202" s="10">
        <v>1</v>
      </c>
      <c r="G202" s="105">
        <v>1</v>
      </c>
      <c r="H202" s="212"/>
      <c r="I202" s="68"/>
      <c r="J202" s="64">
        <v>20</v>
      </c>
      <c r="K202" s="64">
        <v>20</v>
      </c>
      <c r="L202" s="64">
        <v>3</v>
      </c>
      <c r="M202" s="129">
        <f>SUM(I202:L202)</f>
        <v>43</v>
      </c>
      <c r="N202" s="79"/>
      <c r="O202" s="13">
        <v>41.149999999999771</v>
      </c>
      <c r="P202" s="13">
        <v>41.149999999999771</v>
      </c>
      <c r="Q202" s="71"/>
      <c r="R202" s="78">
        <f>IF(O202&gt;0,O202,N202)</f>
        <v>41.149999999999771</v>
      </c>
      <c r="S202" s="83"/>
      <c r="T202" s="71">
        <v>84.5</v>
      </c>
      <c r="U202" s="71">
        <v>89.5</v>
      </c>
      <c r="V202" s="84">
        <v>102.9105</v>
      </c>
      <c r="W202" s="79"/>
      <c r="X202" s="71">
        <v>179</v>
      </c>
      <c r="Y202" s="71">
        <v>179</v>
      </c>
      <c r="Z202" s="74">
        <v>189</v>
      </c>
      <c r="AA202" s="92"/>
      <c r="AB202" s="93">
        <v>19</v>
      </c>
      <c r="AC202" s="93"/>
      <c r="AD202" s="94"/>
      <c r="AE202" s="129">
        <f>SUM(AA202:AD202)</f>
        <v>19</v>
      </c>
      <c r="AF202" s="99"/>
      <c r="AG202" s="93">
        <v>4</v>
      </c>
      <c r="AH202" s="93">
        <v>0</v>
      </c>
      <c r="AI202" s="94"/>
      <c r="AJ202" s="133">
        <f>SUM(AF202:AI202)</f>
        <v>4</v>
      </c>
      <c r="AK202" s="92"/>
      <c r="AL202" s="93">
        <v>14</v>
      </c>
      <c r="AM202" s="93">
        <v>11</v>
      </c>
      <c r="AN202" s="94">
        <v>0</v>
      </c>
      <c r="AO202" s="133">
        <f>SUM(AK202:AN202)</f>
        <v>25</v>
      </c>
      <c r="AP202" s="92"/>
      <c r="AQ202" s="93">
        <v>29</v>
      </c>
      <c r="AR202" s="93">
        <v>12</v>
      </c>
      <c r="AS202" s="94">
        <v>0</v>
      </c>
      <c r="AT202" s="129">
        <f>SUM(AP202:AS202)</f>
        <v>41</v>
      </c>
      <c r="AU202" s="64"/>
      <c r="AV202" s="6">
        <v>23</v>
      </c>
      <c r="AW202" s="6">
        <v>10</v>
      </c>
      <c r="AX202" s="102">
        <v>0</v>
      </c>
      <c r="AY202" s="133">
        <f>SUM(AU202:AX202)</f>
        <v>33</v>
      </c>
      <c r="AZ202" s="68"/>
      <c r="BA202" s="6">
        <v>12</v>
      </c>
      <c r="BB202" s="6">
        <v>9</v>
      </c>
      <c r="BC202" s="102">
        <v>0</v>
      </c>
      <c r="BD202" s="129">
        <f>SUM(AZ202:BC202)</f>
        <v>21</v>
      </c>
      <c r="BE202" s="68"/>
      <c r="BF202" s="6">
        <v>15</v>
      </c>
      <c r="BG202" s="6">
        <v>5</v>
      </c>
      <c r="BH202" s="102">
        <v>0</v>
      </c>
      <c r="BI202" s="129">
        <f>SUM(BE202:BH202)</f>
        <v>20</v>
      </c>
    </row>
    <row r="203" spans="1:61" x14ac:dyDescent="0.25">
      <c r="A203" s="4" t="s">
        <v>500</v>
      </c>
      <c r="B203" s="3" t="s">
        <v>501</v>
      </c>
      <c r="C203" s="10">
        <v>6953156280250</v>
      </c>
      <c r="D203" s="10"/>
      <c r="E203" s="10"/>
      <c r="F203" s="10">
        <v>1</v>
      </c>
      <c r="G203" s="105"/>
      <c r="H203" s="212" t="s">
        <v>796</v>
      </c>
      <c r="I203" s="68"/>
      <c r="J203" s="64">
        <v>0</v>
      </c>
      <c r="K203" s="64"/>
      <c r="L203" s="64"/>
      <c r="M203" s="129">
        <f>SUM(I203:L203)</f>
        <v>0</v>
      </c>
      <c r="N203" s="79"/>
      <c r="O203" s="13">
        <v>11.14</v>
      </c>
      <c r="P203" s="13"/>
      <c r="Q203" s="71"/>
      <c r="R203" s="78">
        <f>IF(O203&gt;0,O203,N203)</f>
        <v>11.14</v>
      </c>
      <c r="S203" s="83"/>
      <c r="T203" s="71">
        <v>39.5</v>
      </c>
      <c r="U203" s="71"/>
      <c r="V203" s="84"/>
      <c r="W203" s="79"/>
      <c r="X203" s="71">
        <v>79</v>
      </c>
      <c r="Y203" s="71"/>
      <c r="Z203" s="74"/>
      <c r="AA203" s="92"/>
      <c r="AB203" s="93">
        <v>0</v>
      </c>
      <c r="AC203" s="93"/>
      <c r="AD203" s="94"/>
      <c r="AE203" s="129">
        <f>SUM(AA203:AD203)</f>
        <v>0</v>
      </c>
      <c r="AF203" s="99"/>
      <c r="AG203" s="93">
        <v>0</v>
      </c>
      <c r="AH203" s="93"/>
      <c r="AI203" s="94"/>
      <c r="AJ203" s="133">
        <f>SUM(AF203:AI203)</f>
        <v>0</v>
      </c>
      <c r="AK203" s="92"/>
      <c r="AL203" s="93">
        <v>0</v>
      </c>
      <c r="AM203" s="93"/>
      <c r="AN203" s="94"/>
      <c r="AO203" s="133">
        <f>SUM(AK203:AN203)</f>
        <v>0</v>
      </c>
      <c r="AP203" s="92"/>
      <c r="AQ203" s="93">
        <v>0</v>
      </c>
      <c r="AR203" s="93"/>
      <c r="AS203" s="94"/>
      <c r="AT203" s="129">
        <f>SUM(AP203:AS203)</f>
        <v>0</v>
      </c>
      <c r="AU203" s="64"/>
      <c r="AV203" s="6">
        <v>0</v>
      </c>
      <c r="AW203" s="6"/>
      <c r="AX203" s="102"/>
      <c r="AY203" s="133">
        <f>SUM(AU203:AX203)</f>
        <v>0</v>
      </c>
      <c r="AZ203" s="68"/>
      <c r="BA203" s="6">
        <v>0</v>
      </c>
      <c r="BB203" s="6"/>
      <c r="BC203" s="102"/>
      <c r="BD203" s="129">
        <f>SUM(AZ203:BC203)</f>
        <v>0</v>
      </c>
      <c r="BE203" s="68"/>
      <c r="BF203" s="6">
        <v>0</v>
      </c>
      <c r="BG203" s="6"/>
      <c r="BH203" s="102"/>
      <c r="BI203" s="129">
        <f>SUM(BE203:BH203)</f>
        <v>0</v>
      </c>
    </row>
    <row r="204" spans="1:61" x14ac:dyDescent="0.25">
      <c r="A204" s="4" t="s">
        <v>502</v>
      </c>
      <c r="B204" s="3" t="s">
        <v>503</v>
      </c>
      <c r="C204" s="10">
        <v>6953156280267</v>
      </c>
      <c r="D204" s="10"/>
      <c r="E204" s="10"/>
      <c r="F204" s="10">
        <v>1</v>
      </c>
      <c r="G204" s="105"/>
      <c r="H204" s="212" t="s">
        <v>815</v>
      </c>
      <c r="I204" s="68"/>
      <c r="J204" s="64">
        <v>0</v>
      </c>
      <c r="K204" s="64"/>
      <c r="L204" s="64"/>
      <c r="M204" s="129">
        <f>SUM(I204:L204)</f>
        <v>0</v>
      </c>
      <c r="N204" s="79"/>
      <c r="O204" s="13">
        <v>11.140000000000002</v>
      </c>
      <c r="P204" s="13"/>
      <c r="Q204" s="71"/>
      <c r="R204" s="78">
        <f>IF(O204&gt;0,O204,N204)</f>
        <v>11.140000000000002</v>
      </c>
      <c r="S204" s="83"/>
      <c r="T204" s="71">
        <v>39.5</v>
      </c>
      <c r="U204" s="71"/>
      <c r="V204" s="84"/>
      <c r="W204" s="79"/>
      <c r="X204" s="71">
        <v>79</v>
      </c>
      <c r="Y204" s="71"/>
      <c r="Z204" s="74"/>
      <c r="AA204" s="92"/>
      <c r="AB204" s="93">
        <v>0</v>
      </c>
      <c r="AC204" s="93"/>
      <c r="AD204" s="94"/>
      <c r="AE204" s="129">
        <f>SUM(AA204:AD204)</f>
        <v>0</v>
      </c>
      <c r="AF204" s="99"/>
      <c r="AG204" s="93">
        <v>0</v>
      </c>
      <c r="AH204" s="93"/>
      <c r="AI204" s="94"/>
      <c r="AJ204" s="133">
        <f>SUM(AF204:AI204)</f>
        <v>0</v>
      </c>
      <c r="AK204" s="92"/>
      <c r="AL204" s="93">
        <v>0</v>
      </c>
      <c r="AM204" s="93"/>
      <c r="AN204" s="94"/>
      <c r="AO204" s="133">
        <f>SUM(AK204:AN204)</f>
        <v>0</v>
      </c>
      <c r="AP204" s="92"/>
      <c r="AQ204" s="93">
        <v>0</v>
      </c>
      <c r="AR204" s="93"/>
      <c r="AS204" s="94"/>
      <c r="AT204" s="129">
        <f>SUM(AP204:AS204)</f>
        <v>0</v>
      </c>
      <c r="AU204" s="64"/>
      <c r="AV204" s="6">
        <v>0</v>
      </c>
      <c r="AW204" s="6"/>
      <c r="AX204" s="102"/>
      <c r="AY204" s="133">
        <f>SUM(AU204:AX204)</f>
        <v>0</v>
      </c>
      <c r="AZ204" s="68"/>
      <c r="BA204" s="6">
        <v>0</v>
      </c>
      <c r="BB204" s="6"/>
      <c r="BC204" s="102"/>
      <c r="BD204" s="129">
        <f>SUM(AZ204:BC204)</f>
        <v>0</v>
      </c>
      <c r="BE204" s="68"/>
      <c r="BF204" s="6">
        <v>0</v>
      </c>
      <c r="BG204" s="6"/>
      <c r="BH204" s="102"/>
      <c r="BI204" s="129">
        <f>SUM(BE204:BH204)</f>
        <v>0</v>
      </c>
    </row>
    <row r="205" spans="1:61" x14ac:dyDescent="0.25">
      <c r="A205" s="4" t="s">
        <v>549</v>
      </c>
      <c r="B205" s="3" t="s">
        <v>550</v>
      </c>
      <c r="C205" s="10">
        <v>6953156280274</v>
      </c>
      <c r="D205" s="10"/>
      <c r="E205" s="10"/>
      <c r="F205" s="10">
        <v>1</v>
      </c>
      <c r="G205" s="105"/>
      <c r="H205" s="212" t="s">
        <v>798</v>
      </c>
      <c r="I205" s="68"/>
      <c r="J205" s="64">
        <v>10</v>
      </c>
      <c r="K205" s="64"/>
      <c r="L205" s="64"/>
      <c r="M205" s="129">
        <f>SUM(I205:L205)</f>
        <v>10</v>
      </c>
      <c r="N205" s="79"/>
      <c r="O205" s="13">
        <v>36.140000000000015</v>
      </c>
      <c r="P205" s="13"/>
      <c r="Q205" s="71"/>
      <c r="R205" s="78">
        <f>IF(O205&gt;0,O205,N205)</f>
        <v>36.140000000000015</v>
      </c>
      <c r="S205" s="83"/>
      <c r="T205" s="71">
        <v>64.5</v>
      </c>
      <c r="U205" s="71"/>
      <c r="V205" s="84"/>
      <c r="W205" s="79"/>
      <c r="X205" s="71">
        <v>139</v>
      </c>
      <c r="Y205" s="71"/>
      <c r="Z205" s="74"/>
      <c r="AA205" s="92"/>
      <c r="AB205" s="93">
        <v>4</v>
      </c>
      <c r="AC205" s="93"/>
      <c r="AD205" s="94"/>
      <c r="AE205" s="129">
        <f>SUM(AA205:AD205)</f>
        <v>4</v>
      </c>
      <c r="AF205" s="99"/>
      <c r="AG205" s="93">
        <v>4</v>
      </c>
      <c r="AH205" s="93"/>
      <c r="AI205" s="94"/>
      <c r="AJ205" s="133">
        <f>SUM(AF205:AI205)</f>
        <v>4</v>
      </c>
      <c r="AK205" s="92"/>
      <c r="AL205" s="93">
        <v>4</v>
      </c>
      <c r="AM205" s="93"/>
      <c r="AN205" s="94"/>
      <c r="AO205" s="133">
        <f>SUM(AK205:AN205)</f>
        <v>4</v>
      </c>
      <c r="AP205" s="92"/>
      <c r="AQ205" s="93">
        <v>4</v>
      </c>
      <c r="AR205" s="93"/>
      <c r="AS205" s="94"/>
      <c r="AT205" s="129">
        <f>SUM(AP205:AS205)</f>
        <v>4</v>
      </c>
      <c r="AU205" s="64"/>
      <c r="AV205" s="6">
        <v>3</v>
      </c>
      <c r="AW205" s="6"/>
      <c r="AX205" s="102"/>
      <c r="AY205" s="133">
        <f>SUM(AU205:AX205)</f>
        <v>3</v>
      </c>
      <c r="AZ205" s="68"/>
      <c r="BA205" s="6">
        <v>4</v>
      </c>
      <c r="BB205" s="6"/>
      <c r="BC205" s="102"/>
      <c r="BD205" s="129">
        <f>SUM(AZ205:BC205)</f>
        <v>4</v>
      </c>
      <c r="BE205" s="68"/>
      <c r="BF205" s="6">
        <v>4</v>
      </c>
      <c r="BG205" s="6"/>
      <c r="BH205" s="102"/>
      <c r="BI205" s="129">
        <f>SUM(BE205:BH205)</f>
        <v>4</v>
      </c>
    </row>
    <row r="206" spans="1:61" x14ac:dyDescent="0.25">
      <c r="A206" s="4" t="s">
        <v>133</v>
      </c>
      <c r="B206" s="3" t="s">
        <v>134</v>
      </c>
      <c r="C206" s="10">
        <v>6953156280359</v>
      </c>
      <c r="D206" s="10">
        <v>1</v>
      </c>
      <c r="E206" s="10"/>
      <c r="F206" s="10"/>
      <c r="G206" s="105"/>
      <c r="H206" s="212" t="s">
        <v>807</v>
      </c>
      <c r="I206" s="68">
        <v>10</v>
      </c>
      <c r="J206" s="64"/>
      <c r="K206" s="64"/>
      <c r="L206" s="64"/>
      <c r="M206" s="129">
        <f>SUM(I206:L206)</f>
        <v>10</v>
      </c>
      <c r="N206" s="79"/>
      <c r="O206" s="13"/>
      <c r="P206" s="13"/>
      <c r="Q206" s="71"/>
      <c r="R206" s="78">
        <f>IF(O206&gt;0,O206,N206)</f>
        <v>0</v>
      </c>
      <c r="S206" s="83"/>
      <c r="T206" s="71"/>
      <c r="U206" s="71"/>
      <c r="V206" s="84"/>
      <c r="W206" s="79"/>
      <c r="X206" s="71"/>
      <c r="Y206" s="71"/>
      <c r="Z206" s="74"/>
      <c r="AA206" s="92"/>
      <c r="AB206" s="93"/>
      <c r="AC206" s="93"/>
      <c r="AD206" s="94"/>
      <c r="AE206" s="129">
        <f>SUM(AA206:AD206)</f>
        <v>0</v>
      </c>
      <c r="AF206" s="99"/>
      <c r="AG206" s="93"/>
      <c r="AH206" s="93"/>
      <c r="AI206" s="94"/>
      <c r="AJ206" s="133">
        <f>SUM(AF206:AI206)</f>
        <v>0</v>
      </c>
      <c r="AK206" s="92"/>
      <c r="AL206" s="93"/>
      <c r="AM206" s="93"/>
      <c r="AN206" s="94"/>
      <c r="AO206" s="133">
        <f>SUM(AK206:AN206)</f>
        <v>0</v>
      </c>
      <c r="AP206" s="92"/>
      <c r="AQ206" s="93"/>
      <c r="AR206" s="93"/>
      <c r="AS206" s="94"/>
      <c r="AT206" s="129">
        <f>SUM(AP206:AS206)</f>
        <v>0</v>
      </c>
      <c r="AU206" s="64"/>
      <c r="AV206" s="6"/>
      <c r="AW206" s="6"/>
      <c r="AX206" s="102"/>
      <c r="AY206" s="133">
        <f>SUM(AU206:AX206)</f>
        <v>0</v>
      </c>
      <c r="AZ206" s="68"/>
      <c r="BA206" s="6"/>
      <c r="BB206" s="6"/>
      <c r="BC206" s="102"/>
      <c r="BD206" s="129">
        <f>SUM(AZ206:BC206)</f>
        <v>0</v>
      </c>
      <c r="BE206" s="68">
        <v>0</v>
      </c>
      <c r="BF206" s="6"/>
      <c r="BG206" s="6"/>
      <c r="BH206" s="102"/>
      <c r="BI206" s="129">
        <f>SUM(BE206:BH206)</f>
        <v>0</v>
      </c>
    </row>
    <row r="207" spans="1:61" x14ac:dyDescent="0.25">
      <c r="A207" s="4" t="s">
        <v>135</v>
      </c>
      <c r="B207" s="3" t="s">
        <v>136</v>
      </c>
      <c r="C207" s="10">
        <v>6953156280373</v>
      </c>
      <c r="D207" s="10">
        <v>1</v>
      </c>
      <c r="E207" s="10">
        <v>1</v>
      </c>
      <c r="F207" s="10"/>
      <c r="G207" s="105"/>
      <c r="H207" s="212" t="s">
        <v>835</v>
      </c>
      <c r="I207" s="68">
        <v>15</v>
      </c>
      <c r="J207" s="64"/>
      <c r="K207" s="64"/>
      <c r="L207" s="64">
        <v>35</v>
      </c>
      <c r="M207" s="129">
        <f>SUM(I207:L207)</f>
        <v>50</v>
      </c>
      <c r="N207" s="79"/>
      <c r="O207" s="13"/>
      <c r="P207" s="13"/>
      <c r="Q207" s="71"/>
      <c r="R207" s="78">
        <f>IF(O207&gt;0,O207,N207)</f>
        <v>0</v>
      </c>
      <c r="S207" s="83"/>
      <c r="T207" s="71"/>
      <c r="U207" s="71"/>
      <c r="V207" s="85"/>
      <c r="W207" s="79"/>
      <c r="X207" s="71"/>
      <c r="Y207" s="71"/>
      <c r="Z207" s="75">
        <v>37</v>
      </c>
      <c r="AA207" s="95"/>
      <c r="AB207" s="96"/>
      <c r="AC207" s="96"/>
      <c r="AD207" s="75"/>
      <c r="AE207" s="132">
        <f>SUM(AA207:AD207)</f>
        <v>0</v>
      </c>
      <c r="AF207" s="97"/>
      <c r="AG207" s="96"/>
      <c r="AH207" s="96"/>
      <c r="AI207" s="75"/>
      <c r="AJ207" s="134">
        <f>SUM(AF207:AI207)</f>
        <v>0</v>
      </c>
      <c r="AK207" s="95"/>
      <c r="AL207" s="96"/>
      <c r="AM207" s="96"/>
      <c r="AN207" s="75">
        <v>0</v>
      </c>
      <c r="AO207" s="135">
        <f>SUM(AK207:AN207)</f>
        <v>0</v>
      </c>
      <c r="AP207" s="95"/>
      <c r="AQ207" s="96"/>
      <c r="AR207" s="96"/>
      <c r="AS207" s="75"/>
      <c r="AT207" s="136">
        <f>SUM(AP207:AS207)</f>
        <v>0</v>
      </c>
      <c r="AU207" s="64"/>
      <c r="AV207" s="6"/>
      <c r="AW207" s="6"/>
      <c r="AX207" s="102">
        <v>0</v>
      </c>
      <c r="AY207" s="135">
        <f>SUM(AU207:AX207)</f>
        <v>0</v>
      </c>
      <c r="AZ207" s="68"/>
      <c r="BA207" s="6"/>
      <c r="BB207" s="6"/>
      <c r="BC207" s="102">
        <v>0</v>
      </c>
      <c r="BD207" s="136">
        <f>SUM(AZ207:BC207)</f>
        <v>0</v>
      </c>
      <c r="BE207" s="68">
        <v>0</v>
      </c>
      <c r="BF207" s="6"/>
      <c r="BG207" s="6"/>
      <c r="BH207" s="102">
        <v>15</v>
      </c>
      <c r="BI207" s="136">
        <f>SUM(BE207:BH207)</f>
        <v>15</v>
      </c>
    </row>
    <row r="208" spans="1:61" x14ac:dyDescent="0.25">
      <c r="A208" s="4" t="s">
        <v>442</v>
      </c>
      <c r="B208" s="3" t="s">
        <v>443</v>
      </c>
      <c r="C208" s="10">
        <v>6953156280526</v>
      </c>
      <c r="D208" s="10"/>
      <c r="E208" s="10"/>
      <c r="F208" s="10">
        <v>1</v>
      </c>
      <c r="G208" s="105"/>
      <c r="H208" s="212" t="s">
        <v>803</v>
      </c>
      <c r="I208" s="68"/>
      <c r="J208" s="64">
        <v>0</v>
      </c>
      <c r="K208" s="64"/>
      <c r="L208" s="64"/>
      <c r="M208" s="129">
        <f>SUM(I208:L208)</f>
        <v>0</v>
      </c>
      <c r="N208" s="79"/>
      <c r="O208" s="13">
        <v>10.259999999999996</v>
      </c>
      <c r="P208" s="13"/>
      <c r="Q208" s="71"/>
      <c r="R208" s="78">
        <f>IF(O208&gt;0,O208,N208)</f>
        <v>10.259999999999996</v>
      </c>
      <c r="S208" s="83"/>
      <c r="T208" s="71">
        <v>24.5</v>
      </c>
      <c r="U208" s="71"/>
      <c r="V208" s="84"/>
      <c r="W208" s="79"/>
      <c r="X208" s="71">
        <v>49</v>
      </c>
      <c r="Y208" s="71"/>
      <c r="Z208" s="74"/>
      <c r="AA208" s="92"/>
      <c r="AB208" s="93">
        <v>1</v>
      </c>
      <c r="AC208" s="93"/>
      <c r="AD208" s="94"/>
      <c r="AE208" s="129">
        <f>SUM(AA208:AD208)</f>
        <v>1</v>
      </c>
      <c r="AF208" s="99"/>
      <c r="AG208" s="93">
        <v>0</v>
      </c>
      <c r="AH208" s="93"/>
      <c r="AI208" s="94"/>
      <c r="AJ208" s="133">
        <f>SUM(AF208:AI208)</f>
        <v>0</v>
      </c>
      <c r="AK208" s="92"/>
      <c r="AL208" s="93">
        <v>2</v>
      </c>
      <c r="AM208" s="93"/>
      <c r="AN208" s="94"/>
      <c r="AO208" s="133">
        <f>SUM(AK208:AN208)</f>
        <v>2</v>
      </c>
      <c r="AP208" s="92"/>
      <c r="AQ208" s="93">
        <v>0</v>
      </c>
      <c r="AR208" s="93"/>
      <c r="AS208" s="94"/>
      <c r="AT208" s="129">
        <f>SUM(AP208:AS208)</f>
        <v>0</v>
      </c>
      <c r="AU208" s="64"/>
      <c r="AV208" s="6">
        <v>1</v>
      </c>
      <c r="AW208" s="6"/>
      <c r="AX208" s="102"/>
      <c r="AY208" s="133">
        <f>SUM(AU208:AX208)</f>
        <v>1</v>
      </c>
      <c r="AZ208" s="68"/>
      <c r="BA208" s="6">
        <v>0</v>
      </c>
      <c r="BB208" s="6"/>
      <c r="BC208" s="102"/>
      <c r="BD208" s="129">
        <f>SUM(AZ208:BC208)</f>
        <v>0</v>
      </c>
      <c r="BE208" s="68"/>
      <c r="BF208" s="6">
        <v>0</v>
      </c>
      <c r="BG208" s="6"/>
      <c r="BH208" s="102"/>
      <c r="BI208" s="129">
        <f>SUM(BE208:BH208)</f>
        <v>0</v>
      </c>
    </row>
    <row r="209" spans="1:61" x14ac:dyDescent="0.25">
      <c r="A209" s="4" t="s">
        <v>444</v>
      </c>
      <c r="B209" s="3" t="s">
        <v>445</v>
      </c>
      <c r="C209" s="10">
        <v>6953156280533</v>
      </c>
      <c r="D209" s="10"/>
      <c r="E209" s="10"/>
      <c r="F209" s="10">
        <v>1</v>
      </c>
      <c r="G209" s="105"/>
      <c r="H209" s="212" t="s">
        <v>853</v>
      </c>
      <c r="I209" s="68"/>
      <c r="J209" s="64">
        <v>0</v>
      </c>
      <c r="K209" s="64"/>
      <c r="L209" s="64"/>
      <c r="M209" s="129">
        <f>SUM(I209:L209)</f>
        <v>0</v>
      </c>
      <c r="N209" s="79"/>
      <c r="O209" s="13">
        <v>10.199999999999999</v>
      </c>
      <c r="P209" s="13"/>
      <c r="Q209" s="71"/>
      <c r="R209" s="78">
        <f>IF(O209&gt;0,O209,N209)</f>
        <v>10.199999999999999</v>
      </c>
      <c r="S209" s="83"/>
      <c r="T209" s="71">
        <v>24.5</v>
      </c>
      <c r="U209" s="71"/>
      <c r="V209" s="84"/>
      <c r="W209" s="79"/>
      <c r="X209" s="71">
        <v>49</v>
      </c>
      <c r="Y209" s="71"/>
      <c r="Z209" s="74"/>
      <c r="AA209" s="92"/>
      <c r="AB209" s="93">
        <v>1</v>
      </c>
      <c r="AC209" s="93"/>
      <c r="AD209" s="94"/>
      <c r="AE209" s="129">
        <f>SUM(AA209:AD209)</f>
        <v>1</v>
      </c>
      <c r="AF209" s="99"/>
      <c r="AG209" s="93">
        <v>0</v>
      </c>
      <c r="AH209" s="93"/>
      <c r="AI209" s="94"/>
      <c r="AJ209" s="133">
        <f>SUM(AF209:AI209)</f>
        <v>0</v>
      </c>
      <c r="AK209" s="92"/>
      <c r="AL209" s="93">
        <v>0</v>
      </c>
      <c r="AM209" s="93"/>
      <c r="AN209" s="94"/>
      <c r="AO209" s="133">
        <f>SUM(AK209:AN209)</f>
        <v>0</v>
      </c>
      <c r="AP209" s="92"/>
      <c r="AQ209" s="93">
        <v>0</v>
      </c>
      <c r="AR209" s="93"/>
      <c r="AS209" s="94"/>
      <c r="AT209" s="129">
        <f>SUM(AP209:AS209)</f>
        <v>0</v>
      </c>
      <c r="AU209" s="64"/>
      <c r="AV209" s="6">
        <v>0</v>
      </c>
      <c r="AW209" s="6"/>
      <c r="AX209" s="102"/>
      <c r="AY209" s="133">
        <f>SUM(AU209:AX209)</f>
        <v>0</v>
      </c>
      <c r="AZ209" s="68"/>
      <c r="BA209" s="6">
        <v>0</v>
      </c>
      <c r="BB209" s="6"/>
      <c r="BC209" s="102"/>
      <c r="BD209" s="129">
        <f>SUM(AZ209:BC209)</f>
        <v>0</v>
      </c>
      <c r="BE209" s="68"/>
      <c r="BF209" s="6">
        <v>0</v>
      </c>
      <c r="BG209" s="6"/>
      <c r="BH209" s="102"/>
      <c r="BI209" s="129">
        <f>SUM(BE209:BH209)</f>
        <v>0</v>
      </c>
    </row>
    <row r="210" spans="1:61" x14ac:dyDescent="0.25">
      <c r="A210" s="4" t="s">
        <v>337</v>
      </c>
      <c r="B210" s="3" t="s">
        <v>338</v>
      </c>
      <c r="C210" s="10">
        <v>6953156280540</v>
      </c>
      <c r="D210" s="10"/>
      <c r="E210" s="10"/>
      <c r="F210" s="10">
        <v>1</v>
      </c>
      <c r="G210" s="105"/>
      <c r="H210" s="212"/>
      <c r="I210" s="68"/>
      <c r="J210" s="64">
        <v>0</v>
      </c>
      <c r="K210" s="64"/>
      <c r="L210" s="64"/>
      <c r="M210" s="129">
        <f>SUM(I210:L210)</f>
        <v>0</v>
      </c>
      <c r="N210" s="79"/>
      <c r="O210" s="13">
        <v>0</v>
      </c>
      <c r="P210" s="13"/>
      <c r="Q210" s="71"/>
      <c r="R210" s="78">
        <f>IF(O210&gt;0,O210,N210)</f>
        <v>0</v>
      </c>
      <c r="S210" s="83"/>
      <c r="T210" s="71">
        <v>29.5</v>
      </c>
      <c r="U210" s="71"/>
      <c r="V210" s="84"/>
      <c r="W210" s="79"/>
      <c r="X210" s="71">
        <v>59</v>
      </c>
      <c r="Y210" s="71"/>
      <c r="Z210" s="74"/>
      <c r="AA210" s="92"/>
      <c r="AB210" s="93">
        <v>0</v>
      </c>
      <c r="AC210" s="93"/>
      <c r="AD210" s="94"/>
      <c r="AE210" s="129">
        <f>SUM(AA210:AD210)</f>
        <v>0</v>
      </c>
      <c r="AF210" s="99"/>
      <c r="AG210" s="93">
        <v>0</v>
      </c>
      <c r="AH210" s="93"/>
      <c r="AI210" s="94"/>
      <c r="AJ210" s="133">
        <f>SUM(AF210:AI210)</f>
        <v>0</v>
      </c>
      <c r="AK210" s="92"/>
      <c r="AL210" s="93">
        <v>0</v>
      </c>
      <c r="AM210" s="93"/>
      <c r="AN210" s="94"/>
      <c r="AO210" s="133">
        <f>SUM(AK210:AN210)</f>
        <v>0</v>
      </c>
      <c r="AP210" s="92"/>
      <c r="AQ210" s="93">
        <v>0</v>
      </c>
      <c r="AR210" s="93"/>
      <c r="AS210" s="94"/>
      <c r="AT210" s="129">
        <f>SUM(AP210:AS210)</f>
        <v>0</v>
      </c>
      <c r="AU210" s="64"/>
      <c r="AV210" s="6">
        <v>0</v>
      </c>
      <c r="AW210" s="6"/>
      <c r="AX210" s="102"/>
      <c r="AY210" s="133">
        <f>SUM(AU210:AX210)</f>
        <v>0</v>
      </c>
      <c r="AZ210" s="68"/>
      <c r="BA210" s="6">
        <v>0</v>
      </c>
      <c r="BB210" s="6"/>
      <c r="BC210" s="102"/>
      <c r="BD210" s="129">
        <f>SUM(AZ210:BC210)</f>
        <v>0</v>
      </c>
      <c r="BE210" s="68"/>
      <c r="BF210" s="6">
        <v>0</v>
      </c>
      <c r="BG210" s="6"/>
      <c r="BH210" s="102"/>
      <c r="BI210" s="129">
        <f>SUM(BE210:BH210)</f>
        <v>0</v>
      </c>
    </row>
    <row r="211" spans="1:61" x14ac:dyDescent="0.25">
      <c r="A211" s="4" t="s">
        <v>339</v>
      </c>
      <c r="B211" s="3" t="s">
        <v>340</v>
      </c>
      <c r="C211" s="10">
        <v>6953156280557</v>
      </c>
      <c r="D211" s="10"/>
      <c r="E211" s="10"/>
      <c r="F211" s="10">
        <v>1</v>
      </c>
      <c r="G211" s="105"/>
      <c r="H211" s="212"/>
      <c r="I211" s="68"/>
      <c r="J211" s="64">
        <v>0</v>
      </c>
      <c r="K211" s="64"/>
      <c r="L211" s="64"/>
      <c r="M211" s="129">
        <f>SUM(I211:L211)</f>
        <v>0</v>
      </c>
      <c r="N211" s="79"/>
      <c r="O211" s="13">
        <v>0</v>
      </c>
      <c r="P211" s="13"/>
      <c r="Q211" s="71"/>
      <c r="R211" s="78">
        <f>IF(O211&gt;0,O211,N211)</f>
        <v>0</v>
      </c>
      <c r="S211" s="83"/>
      <c r="T211" s="71">
        <v>29.5</v>
      </c>
      <c r="U211" s="71"/>
      <c r="V211" s="84"/>
      <c r="W211" s="79"/>
      <c r="X211" s="71">
        <v>59</v>
      </c>
      <c r="Y211" s="71"/>
      <c r="Z211" s="74"/>
      <c r="AA211" s="92"/>
      <c r="AB211" s="93">
        <v>0</v>
      </c>
      <c r="AC211" s="93"/>
      <c r="AD211" s="94"/>
      <c r="AE211" s="129">
        <f>SUM(AA211:AD211)</f>
        <v>0</v>
      </c>
      <c r="AF211" s="99"/>
      <c r="AG211" s="93">
        <v>0</v>
      </c>
      <c r="AH211" s="93"/>
      <c r="AI211" s="94"/>
      <c r="AJ211" s="133">
        <f>SUM(AF211:AI211)</f>
        <v>0</v>
      </c>
      <c r="AK211" s="92"/>
      <c r="AL211" s="93">
        <v>0</v>
      </c>
      <c r="AM211" s="93"/>
      <c r="AN211" s="94"/>
      <c r="AO211" s="133">
        <f>SUM(AK211:AN211)</f>
        <v>0</v>
      </c>
      <c r="AP211" s="92"/>
      <c r="AQ211" s="93">
        <v>0</v>
      </c>
      <c r="AR211" s="93"/>
      <c r="AS211" s="94"/>
      <c r="AT211" s="129">
        <f>SUM(AP211:AS211)</f>
        <v>0</v>
      </c>
      <c r="AU211" s="64"/>
      <c r="AV211" s="6">
        <v>0</v>
      </c>
      <c r="AW211" s="6"/>
      <c r="AX211" s="102"/>
      <c r="AY211" s="133">
        <f>SUM(AU211:AX211)</f>
        <v>0</v>
      </c>
      <c r="AZ211" s="68"/>
      <c r="BA211" s="6">
        <v>0</v>
      </c>
      <c r="BB211" s="6"/>
      <c r="BC211" s="102"/>
      <c r="BD211" s="129">
        <f>SUM(AZ211:BC211)</f>
        <v>0</v>
      </c>
      <c r="BE211" s="68"/>
      <c r="BF211" s="6">
        <v>0</v>
      </c>
      <c r="BG211" s="6"/>
      <c r="BH211" s="102"/>
      <c r="BI211" s="129">
        <f>SUM(BE211:BH211)</f>
        <v>0</v>
      </c>
    </row>
    <row r="212" spans="1:61" x14ac:dyDescent="0.25">
      <c r="A212" s="4" t="s">
        <v>341</v>
      </c>
      <c r="B212" s="3" t="s">
        <v>342</v>
      </c>
      <c r="C212" s="10">
        <v>6953156280564</v>
      </c>
      <c r="D212" s="10"/>
      <c r="E212" s="10"/>
      <c r="F212" s="10">
        <v>1</v>
      </c>
      <c r="G212" s="105"/>
      <c r="H212" s="212"/>
      <c r="I212" s="68"/>
      <c r="J212" s="64">
        <v>0</v>
      </c>
      <c r="K212" s="64"/>
      <c r="L212" s="64"/>
      <c r="M212" s="129">
        <f>SUM(I212:L212)</f>
        <v>0</v>
      </c>
      <c r="N212" s="79"/>
      <c r="O212" s="13">
        <v>0</v>
      </c>
      <c r="P212" s="13"/>
      <c r="Q212" s="71"/>
      <c r="R212" s="78">
        <f>IF(O212&gt;0,O212,N212)</f>
        <v>0</v>
      </c>
      <c r="S212" s="83"/>
      <c r="T212" s="71">
        <v>29.5</v>
      </c>
      <c r="U212" s="71"/>
      <c r="V212" s="84"/>
      <c r="W212" s="79"/>
      <c r="X212" s="71">
        <v>59</v>
      </c>
      <c r="Y212" s="71"/>
      <c r="Z212" s="74"/>
      <c r="AA212" s="92"/>
      <c r="AB212" s="93">
        <v>0</v>
      </c>
      <c r="AC212" s="93"/>
      <c r="AD212" s="94"/>
      <c r="AE212" s="129">
        <f>SUM(AA212:AD212)</f>
        <v>0</v>
      </c>
      <c r="AF212" s="99"/>
      <c r="AG212" s="93">
        <v>0</v>
      </c>
      <c r="AH212" s="93"/>
      <c r="AI212" s="94"/>
      <c r="AJ212" s="133">
        <f>SUM(AF212:AI212)</f>
        <v>0</v>
      </c>
      <c r="AK212" s="92"/>
      <c r="AL212" s="93">
        <v>0</v>
      </c>
      <c r="AM212" s="93"/>
      <c r="AN212" s="94"/>
      <c r="AO212" s="133">
        <f>SUM(AK212:AN212)</f>
        <v>0</v>
      </c>
      <c r="AP212" s="92"/>
      <c r="AQ212" s="93">
        <v>0</v>
      </c>
      <c r="AR212" s="93"/>
      <c r="AS212" s="94"/>
      <c r="AT212" s="129">
        <f>SUM(AP212:AS212)</f>
        <v>0</v>
      </c>
      <c r="AU212" s="64"/>
      <c r="AV212" s="6">
        <v>0</v>
      </c>
      <c r="AW212" s="6"/>
      <c r="AX212" s="102"/>
      <c r="AY212" s="133">
        <f>SUM(AU212:AX212)</f>
        <v>0</v>
      </c>
      <c r="AZ212" s="68"/>
      <c r="BA212" s="6">
        <v>0</v>
      </c>
      <c r="BB212" s="6"/>
      <c r="BC212" s="102"/>
      <c r="BD212" s="129">
        <f>SUM(AZ212:BC212)</f>
        <v>0</v>
      </c>
      <c r="BE212" s="68"/>
      <c r="BF212" s="6">
        <v>0</v>
      </c>
      <c r="BG212" s="6"/>
      <c r="BH212" s="102"/>
      <c r="BI212" s="129">
        <f>SUM(BE212:BH212)</f>
        <v>0</v>
      </c>
    </row>
    <row r="213" spans="1:61" x14ac:dyDescent="0.25">
      <c r="A213" s="4" t="s">
        <v>343</v>
      </c>
      <c r="B213" s="3" t="s">
        <v>344</v>
      </c>
      <c r="C213" s="10">
        <v>6953156280571</v>
      </c>
      <c r="D213" s="10"/>
      <c r="E213" s="10"/>
      <c r="F213" s="10">
        <v>1</v>
      </c>
      <c r="G213" s="105"/>
      <c r="H213" s="212"/>
      <c r="I213" s="68"/>
      <c r="J213" s="64">
        <v>0</v>
      </c>
      <c r="K213" s="64"/>
      <c r="L213" s="64"/>
      <c r="M213" s="129">
        <f>SUM(I213:L213)</f>
        <v>0</v>
      </c>
      <c r="N213" s="79"/>
      <c r="O213" s="13">
        <v>0</v>
      </c>
      <c r="P213" s="13"/>
      <c r="Q213" s="71"/>
      <c r="R213" s="78">
        <f>IF(O213&gt;0,O213,N213)</f>
        <v>0</v>
      </c>
      <c r="S213" s="83"/>
      <c r="T213" s="71">
        <v>29.5</v>
      </c>
      <c r="U213" s="71"/>
      <c r="V213" s="84"/>
      <c r="W213" s="79"/>
      <c r="X213" s="71">
        <v>59</v>
      </c>
      <c r="Y213" s="71"/>
      <c r="Z213" s="74"/>
      <c r="AA213" s="92"/>
      <c r="AB213" s="93">
        <v>0</v>
      </c>
      <c r="AC213" s="93"/>
      <c r="AD213" s="94"/>
      <c r="AE213" s="129">
        <f>SUM(AA213:AD213)</f>
        <v>0</v>
      </c>
      <c r="AF213" s="99"/>
      <c r="AG213" s="93">
        <v>0</v>
      </c>
      <c r="AH213" s="93"/>
      <c r="AI213" s="94"/>
      <c r="AJ213" s="133">
        <f>SUM(AF213:AI213)</f>
        <v>0</v>
      </c>
      <c r="AK213" s="92"/>
      <c r="AL213" s="93">
        <v>0</v>
      </c>
      <c r="AM213" s="93"/>
      <c r="AN213" s="94"/>
      <c r="AO213" s="133">
        <f>SUM(AK213:AN213)</f>
        <v>0</v>
      </c>
      <c r="AP213" s="92"/>
      <c r="AQ213" s="93">
        <v>0</v>
      </c>
      <c r="AR213" s="93"/>
      <c r="AS213" s="94"/>
      <c r="AT213" s="129">
        <f>SUM(AP213:AS213)</f>
        <v>0</v>
      </c>
      <c r="AU213" s="64"/>
      <c r="AV213" s="6">
        <v>0</v>
      </c>
      <c r="AW213" s="6"/>
      <c r="AX213" s="102"/>
      <c r="AY213" s="133">
        <f>SUM(AU213:AX213)</f>
        <v>0</v>
      </c>
      <c r="AZ213" s="68"/>
      <c r="BA213" s="6">
        <v>0</v>
      </c>
      <c r="BB213" s="6"/>
      <c r="BC213" s="102"/>
      <c r="BD213" s="129">
        <f>SUM(AZ213:BC213)</f>
        <v>0</v>
      </c>
      <c r="BE213" s="68"/>
      <c r="BF213" s="6">
        <v>0</v>
      </c>
      <c r="BG213" s="6"/>
      <c r="BH213" s="102"/>
      <c r="BI213" s="129">
        <f>SUM(BE213:BH213)</f>
        <v>0</v>
      </c>
    </row>
    <row r="214" spans="1:61" x14ac:dyDescent="0.25">
      <c r="A214" s="4" t="s">
        <v>533</v>
      </c>
      <c r="B214" s="3" t="s">
        <v>534</v>
      </c>
      <c r="C214" s="10">
        <v>6953156280793</v>
      </c>
      <c r="D214" s="10"/>
      <c r="E214" s="10"/>
      <c r="F214" s="10">
        <v>1</v>
      </c>
      <c r="G214" s="105"/>
      <c r="H214" s="212" t="s">
        <v>854</v>
      </c>
      <c r="I214" s="68"/>
      <c r="J214" s="64">
        <v>0</v>
      </c>
      <c r="K214" s="64"/>
      <c r="L214" s="64"/>
      <c r="M214" s="129">
        <f>SUM(I214:L214)</f>
        <v>0</v>
      </c>
      <c r="N214" s="79"/>
      <c r="O214" s="13">
        <v>12.63</v>
      </c>
      <c r="P214" s="13"/>
      <c r="Q214" s="71"/>
      <c r="R214" s="78">
        <f>IF(O214&gt;0,O214,N214)</f>
        <v>12.63</v>
      </c>
      <c r="S214" s="83"/>
      <c r="T214" s="71">
        <v>24.5</v>
      </c>
      <c r="U214" s="71"/>
      <c r="V214" s="84"/>
      <c r="W214" s="79"/>
      <c r="X214" s="71">
        <v>49</v>
      </c>
      <c r="Y214" s="71"/>
      <c r="Z214" s="74"/>
      <c r="AA214" s="92"/>
      <c r="AB214" s="93">
        <v>1</v>
      </c>
      <c r="AC214" s="93"/>
      <c r="AD214" s="94"/>
      <c r="AE214" s="129">
        <f>SUM(AA214:AD214)</f>
        <v>1</v>
      </c>
      <c r="AF214" s="99"/>
      <c r="AG214" s="93">
        <v>0</v>
      </c>
      <c r="AH214" s="93"/>
      <c r="AI214" s="94"/>
      <c r="AJ214" s="133">
        <f>SUM(AF214:AI214)</f>
        <v>0</v>
      </c>
      <c r="AK214" s="92"/>
      <c r="AL214" s="93">
        <v>2</v>
      </c>
      <c r="AM214" s="93"/>
      <c r="AN214" s="94"/>
      <c r="AO214" s="133">
        <f>SUM(AK214:AN214)</f>
        <v>2</v>
      </c>
      <c r="AP214" s="92"/>
      <c r="AQ214" s="93">
        <v>1</v>
      </c>
      <c r="AR214" s="93"/>
      <c r="AS214" s="94"/>
      <c r="AT214" s="129">
        <f>SUM(AP214:AS214)</f>
        <v>1</v>
      </c>
      <c r="AU214" s="64"/>
      <c r="AV214" s="6">
        <v>0</v>
      </c>
      <c r="AW214" s="6"/>
      <c r="AX214" s="102"/>
      <c r="AY214" s="133">
        <f>SUM(AU214:AX214)</f>
        <v>0</v>
      </c>
      <c r="AZ214" s="68"/>
      <c r="BA214" s="6">
        <v>0</v>
      </c>
      <c r="BB214" s="6"/>
      <c r="BC214" s="102"/>
      <c r="BD214" s="129">
        <f>SUM(AZ214:BC214)</f>
        <v>0</v>
      </c>
      <c r="BE214" s="68"/>
      <c r="BF214" s="6">
        <v>0</v>
      </c>
      <c r="BG214" s="6"/>
      <c r="BH214" s="102"/>
      <c r="BI214" s="129">
        <f>SUM(BE214:BH214)</f>
        <v>0</v>
      </c>
    </row>
    <row r="215" spans="1:61" x14ac:dyDescent="0.25">
      <c r="A215" s="4" t="s">
        <v>531</v>
      </c>
      <c r="B215" s="3" t="s">
        <v>532</v>
      </c>
      <c r="C215" s="10">
        <v>6953156280809</v>
      </c>
      <c r="D215" s="10"/>
      <c r="E215" s="10"/>
      <c r="F215" s="10">
        <v>1</v>
      </c>
      <c r="G215" s="105"/>
      <c r="H215" s="212" t="s">
        <v>843</v>
      </c>
      <c r="I215" s="68"/>
      <c r="J215" s="64">
        <v>0</v>
      </c>
      <c r="K215" s="64"/>
      <c r="L215" s="64"/>
      <c r="M215" s="129">
        <f>SUM(I215:L215)</f>
        <v>0</v>
      </c>
      <c r="N215" s="79"/>
      <c r="O215" s="13">
        <v>12.62</v>
      </c>
      <c r="P215" s="13"/>
      <c r="Q215" s="71"/>
      <c r="R215" s="78">
        <f>IF(O215&gt;0,O215,N215)</f>
        <v>12.62</v>
      </c>
      <c r="S215" s="83"/>
      <c r="T215" s="71">
        <v>24.5</v>
      </c>
      <c r="U215" s="71"/>
      <c r="V215" s="84"/>
      <c r="W215" s="79"/>
      <c r="X215" s="71">
        <v>49</v>
      </c>
      <c r="Y215" s="71"/>
      <c r="Z215" s="74"/>
      <c r="AA215" s="92"/>
      <c r="AB215" s="93">
        <v>2</v>
      </c>
      <c r="AC215" s="93"/>
      <c r="AD215" s="94"/>
      <c r="AE215" s="129">
        <f>SUM(AA215:AD215)</f>
        <v>2</v>
      </c>
      <c r="AF215" s="99"/>
      <c r="AG215" s="93">
        <v>0</v>
      </c>
      <c r="AH215" s="93"/>
      <c r="AI215" s="94"/>
      <c r="AJ215" s="133">
        <f>SUM(AF215:AI215)</f>
        <v>0</v>
      </c>
      <c r="AK215" s="92"/>
      <c r="AL215" s="93">
        <v>0</v>
      </c>
      <c r="AM215" s="93"/>
      <c r="AN215" s="94"/>
      <c r="AO215" s="133">
        <f>SUM(AK215:AN215)</f>
        <v>0</v>
      </c>
      <c r="AP215" s="92"/>
      <c r="AQ215" s="93">
        <v>0</v>
      </c>
      <c r="AR215" s="93"/>
      <c r="AS215" s="94"/>
      <c r="AT215" s="129">
        <f>SUM(AP215:AS215)</f>
        <v>0</v>
      </c>
      <c r="AU215" s="64"/>
      <c r="AV215" s="6">
        <v>1</v>
      </c>
      <c r="AW215" s="6"/>
      <c r="AX215" s="102"/>
      <c r="AY215" s="133">
        <f>SUM(AU215:AX215)</f>
        <v>1</v>
      </c>
      <c r="AZ215" s="68"/>
      <c r="BA215" s="6">
        <v>0</v>
      </c>
      <c r="BB215" s="6"/>
      <c r="BC215" s="102"/>
      <c r="BD215" s="129">
        <f>SUM(AZ215:BC215)</f>
        <v>0</v>
      </c>
      <c r="BE215" s="68"/>
      <c r="BF215" s="6">
        <v>0</v>
      </c>
      <c r="BG215" s="6"/>
      <c r="BH215" s="102"/>
      <c r="BI215" s="129">
        <f>SUM(BE215:BH215)</f>
        <v>0</v>
      </c>
    </row>
    <row r="216" spans="1:61" x14ac:dyDescent="0.25">
      <c r="A216" s="4" t="s">
        <v>529</v>
      </c>
      <c r="B216" s="3" t="s">
        <v>530</v>
      </c>
      <c r="C216" s="10">
        <v>6953156280816</v>
      </c>
      <c r="D216" s="10"/>
      <c r="E216" s="10"/>
      <c r="F216" s="10">
        <v>1</v>
      </c>
      <c r="G216" s="105"/>
      <c r="H216" s="212" t="s">
        <v>855</v>
      </c>
      <c r="I216" s="68"/>
      <c r="J216" s="64">
        <v>0</v>
      </c>
      <c r="K216" s="64"/>
      <c r="L216" s="64"/>
      <c r="M216" s="129">
        <f>SUM(I216:L216)</f>
        <v>0</v>
      </c>
      <c r="N216" s="79"/>
      <c r="O216" s="13">
        <v>12.619999999999996</v>
      </c>
      <c r="P216" s="13"/>
      <c r="Q216" s="71"/>
      <c r="R216" s="78">
        <f>IF(O216&gt;0,O216,N216)</f>
        <v>12.619999999999996</v>
      </c>
      <c r="S216" s="83"/>
      <c r="T216" s="71">
        <v>24.5</v>
      </c>
      <c r="U216" s="71"/>
      <c r="V216" s="84"/>
      <c r="W216" s="79"/>
      <c r="X216" s="71">
        <v>49</v>
      </c>
      <c r="Y216" s="71"/>
      <c r="Z216" s="74"/>
      <c r="AA216" s="92"/>
      <c r="AB216" s="93">
        <v>2</v>
      </c>
      <c r="AC216" s="93"/>
      <c r="AD216" s="94"/>
      <c r="AE216" s="129">
        <f>SUM(AA216:AD216)</f>
        <v>2</v>
      </c>
      <c r="AF216" s="99"/>
      <c r="AG216" s="93">
        <v>0</v>
      </c>
      <c r="AH216" s="93"/>
      <c r="AI216" s="94"/>
      <c r="AJ216" s="133">
        <f>SUM(AF216:AI216)</f>
        <v>0</v>
      </c>
      <c r="AK216" s="92"/>
      <c r="AL216" s="93">
        <v>0</v>
      </c>
      <c r="AM216" s="93"/>
      <c r="AN216" s="94"/>
      <c r="AO216" s="133">
        <f>SUM(AK216:AN216)</f>
        <v>0</v>
      </c>
      <c r="AP216" s="92"/>
      <c r="AQ216" s="93">
        <v>0</v>
      </c>
      <c r="AR216" s="93"/>
      <c r="AS216" s="94"/>
      <c r="AT216" s="129">
        <f>SUM(AP216:AS216)</f>
        <v>0</v>
      </c>
      <c r="AU216" s="64"/>
      <c r="AV216" s="6">
        <v>0</v>
      </c>
      <c r="AW216" s="6"/>
      <c r="AX216" s="102"/>
      <c r="AY216" s="133">
        <f>SUM(AU216:AX216)</f>
        <v>0</v>
      </c>
      <c r="AZ216" s="68"/>
      <c r="BA216" s="6">
        <v>0</v>
      </c>
      <c r="BB216" s="6"/>
      <c r="BC216" s="102"/>
      <c r="BD216" s="129">
        <f>SUM(AZ216:BC216)</f>
        <v>0</v>
      </c>
      <c r="BE216" s="68"/>
      <c r="BF216" s="6">
        <v>0</v>
      </c>
      <c r="BG216" s="6"/>
      <c r="BH216" s="102"/>
      <c r="BI216" s="129">
        <f>SUM(BE216:BH216)</f>
        <v>0</v>
      </c>
    </row>
    <row r="217" spans="1:61" x14ac:dyDescent="0.25">
      <c r="A217" s="4" t="s">
        <v>480</v>
      </c>
      <c r="B217" s="3" t="s">
        <v>137</v>
      </c>
      <c r="C217" s="10">
        <v>6953156280977</v>
      </c>
      <c r="D217" s="10">
        <v>1</v>
      </c>
      <c r="E217" s="10"/>
      <c r="F217" s="10">
        <v>1</v>
      </c>
      <c r="G217" s="105"/>
      <c r="H217" s="212" t="s">
        <v>856</v>
      </c>
      <c r="I217" s="68">
        <v>5</v>
      </c>
      <c r="J217" s="64">
        <v>0</v>
      </c>
      <c r="K217" s="64"/>
      <c r="L217" s="64"/>
      <c r="M217" s="129">
        <f>SUM(I217:L217)</f>
        <v>5</v>
      </c>
      <c r="N217" s="79">
        <v>15.69</v>
      </c>
      <c r="O217" s="13">
        <v>15.690000000000003</v>
      </c>
      <c r="P217" s="13"/>
      <c r="Q217" s="71"/>
      <c r="R217" s="78">
        <f>IF(O217&gt;0,O217,N217)</f>
        <v>15.690000000000003</v>
      </c>
      <c r="S217" s="83">
        <v>43.45</v>
      </c>
      <c r="T217" s="71">
        <v>29.5</v>
      </c>
      <c r="U217" s="71"/>
      <c r="V217" s="84"/>
      <c r="W217" s="79"/>
      <c r="X217" s="71">
        <v>59</v>
      </c>
      <c r="Y217" s="71"/>
      <c r="Z217" s="74"/>
      <c r="AA217" s="92"/>
      <c r="AB217" s="93">
        <v>0</v>
      </c>
      <c r="AC217" s="93"/>
      <c r="AD217" s="94"/>
      <c r="AE217" s="129">
        <f>SUM(AA217:AD217)</f>
        <v>0</v>
      </c>
      <c r="AF217" s="99"/>
      <c r="AG217" s="93">
        <v>0</v>
      </c>
      <c r="AH217" s="93"/>
      <c r="AI217" s="94"/>
      <c r="AJ217" s="133">
        <f>SUM(AF217:AI217)</f>
        <v>0</v>
      </c>
      <c r="AK217" s="92"/>
      <c r="AL217" s="93">
        <v>0</v>
      </c>
      <c r="AM217" s="93"/>
      <c r="AN217" s="94"/>
      <c r="AO217" s="133">
        <f>SUM(AK217:AN217)</f>
        <v>0</v>
      </c>
      <c r="AP217" s="92"/>
      <c r="AQ217" s="93">
        <v>0</v>
      </c>
      <c r="AR217" s="93"/>
      <c r="AS217" s="94"/>
      <c r="AT217" s="129">
        <f>SUM(AP217:AS217)</f>
        <v>0</v>
      </c>
      <c r="AU217" s="64"/>
      <c r="AV217" s="6">
        <v>0</v>
      </c>
      <c r="AW217" s="6"/>
      <c r="AX217" s="102"/>
      <c r="AY217" s="133">
        <f>SUM(AU217:AX217)</f>
        <v>0</v>
      </c>
      <c r="AZ217" s="68"/>
      <c r="BA217" s="6">
        <v>0</v>
      </c>
      <c r="BB217" s="6"/>
      <c r="BC217" s="102"/>
      <c r="BD217" s="129">
        <f>SUM(AZ217:BC217)</f>
        <v>0</v>
      </c>
      <c r="BE217" s="68">
        <v>0</v>
      </c>
      <c r="BF217" s="6">
        <v>0</v>
      </c>
      <c r="BG217" s="6"/>
      <c r="BH217" s="102"/>
      <c r="BI217" s="129">
        <f>SUM(BE217:BH217)</f>
        <v>0</v>
      </c>
    </row>
    <row r="218" spans="1:61" x14ac:dyDescent="0.25">
      <c r="A218" s="4" t="s">
        <v>482</v>
      </c>
      <c r="B218" s="3" t="s">
        <v>138</v>
      </c>
      <c r="C218" s="10">
        <v>6953156280984</v>
      </c>
      <c r="D218" s="10">
        <v>1</v>
      </c>
      <c r="E218" s="10"/>
      <c r="F218" s="10">
        <v>1</v>
      </c>
      <c r="G218" s="105"/>
      <c r="H218" s="212" t="s">
        <v>857</v>
      </c>
      <c r="I218" s="68">
        <v>5</v>
      </c>
      <c r="J218" s="64">
        <v>0</v>
      </c>
      <c r="K218" s="64"/>
      <c r="L218" s="64"/>
      <c r="M218" s="129">
        <f>SUM(I218:L218)</f>
        <v>5</v>
      </c>
      <c r="N218" s="79">
        <v>15.599999999999998</v>
      </c>
      <c r="O218" s="13">
        <v>15.599999999999998</v>
      </c>
      <c r="P218" s="13"/>
      <c r="Q218" s="71"/>
      <c r="R218" s="78">
        <f>IF(O218&gt;0,O218,N218)</f>
        <v>15.599999999999998</v>
      </c>
      <c r="S218" s="83">
        <v>43.45</v>
      </c>
      <c r="T218" s="71">
        <v>29.5</v>
      </c>
      <c r="U218" s="71"/>
      <c r="V218" s="84"/>
      <c r="W218" s="79"/>
      <c r="X218" s="71">
        <v>59</v>
      </c>
      <c r="Y218" s="71"/>
      <c r="Z218" s="74"/>
      <c r="AA218" s="92"/>
      <c r="AB218" s="93">
        <v>0</v>
      </c>
      <c r="AC218" s="93"/>
      <c r="AD218" s="94"/>
      <c r="AE218" s="129">
        <f>SUM(AA218:AD218)</f>
        <v>0</v>
      </c>
      <c r="AF218" s="99"/>
      <c r="AG218" s="93">
        <v>0</v>
      </c>
      <c r="AH218" s="93"/>
      <c r="AI218" s="94"/>
      <c r="AJ218" s="133">
        <f>SUM(AF218:AI218)</f>
        <v>0</v>
      </c>
      <c r="AK218" s="92"/>
      <c r="AL218" s="93">
        <v>0</v>
      </c>
      <c r="AM218" s="93"/>
      <c r="AN218" s="94"/>
      <c r="AO218" s="133">
        <f>SUM(AK218:AN218)</f>
        <v>0</v>
      </c>
      <c r="AP218" s="92"/>
      <c r="AQ218" s="93">
        <v>0</v>
      </c>
      <c r="AR218" s="93"/>
      <c r="AS218" s="94"/>
      <c r="AT218" s="129">
        <f>SUM(AP218:AS218)</f>
        <v>0</v>
      </c>
      <c r="AU218" s="64"/>
      <c r="AV218" s="6">
        <v>0</v>
      </c>
      <c r="AW218" s="6"/>
      <c r="AX218" s="102"/>
      <c r="AY218" s="133">
        <f>SUM(AU218:AX218)</f>
        <v>0</v>
      </c>
      <c r="AZ218" s="68"/>
      <c r="BA218" s="6">
        <v>0</v>
      </c>
      <c r="BB218" s="6"/>
      <c r="BC218" s="102"/>
      <c r="BD218" s="129">
        <f>SUM(AZ218:BC218)</f>
        <v>0</v>
      </c>
      <c r="BE218" s="68">
        <v>0</v>
      </c>
      <c r="BF218" s="6">
        <v>0</v>
      </c>
      <c r="BG218" s="6"/>
      <c r="BH218" s="102"/>
      <c r="BI218" s="129">
        <f>SUM(BE218:BH218)</f>
        <v>0</v>
      </c>
    </row>
    <row r="219" spans="1:61" x14ac:dyDescent="0.25">
      <c r="A219" s="4" t="s">
        <v>496</v>
      </c>
      <c r="B219" s="3" t="s">
        <v>497</v>
      </c>
      <c r="C219" s="10">
        <v>6953156281363</v>
      </c>
      <c r="D219" s="10"/>
      <c r="E219" s="10"/>
      <c r="F219" s="10">
        <v>1</v>
      </c>
      <c r="G219" s="105">
        <v>1</v>
      </c>
      <c r="H219" s="212" t="s">
        <v>858</v>
      </c>
      <c r="I219" s="68"/>
      <c r="J219" s="64">
        <v>2</v>
      </c>
      <c r="K219" s="64">
        <v>5</v>
      </c>
      <c r="L219" s="64"/>
      <c r="M219" s="129">
        <f>SUM(I219:L219)</f>
        <v>7</v>
      </c>
      <c r="N219" s="79"/>
      <c r="O219" s="13">
        <v>7.6100000000000083</v>
      </c>
      <c r="P219" s="13">
        <v>7.6100000000000083</v>
      </c>
      <c r="Q219" s="71"/>
      <c r="R219" s="78">
        <f>IF(O219&gt;0,O219,N219)</f>
        <v>7.6100000000000083</v>
      </c>
      <c r="S219" s="83"/>
      <c r="T219" s="71">
        <v>24.5</v>
      </c>
      <c r="U219" s="71">
        <v>24.5</v>
      </c>
      <c r="V219" s="84"/>
      <c r="W219" s="79"/>
      <c r="X219" s="71">
        <v>49</v>
      </c>
      <c r="Y219" s="71">
        <v>49</v>
      </c>
      <c r="Z219" s="74"/>
      <c r="AA219" s="92"/>
      <c r="AB219" s="93">
        <v>14</v>
      </c>
      <c r="AC219" s="93"/>
      <c r="AD219" s="94"/>
      <c r="AE219" s="129">
        <f>SUM(AA219:AD219)</f>
        <v>14</v>
      </c>
      <c r="AF219" s="99"/>
      <c r="AG219" s="93">
        <v>15</v>
      </c>
      <c r="AH219" s="93">
        <v>8</v>
      </c>
      <c r="AI219" s="94"/>
      <c r="AJ219" s="133">
        <f>SUM(AF219:AI219)</f>
        <v>23</v>
      </c>
      <c r="AK219" s="92"/>
      <c r="AL219" s="93">
        <v>11</v>
      </c>
      <c r="AM219" s="93">
        <v>7</v>
      </c>
      <c r="AN219" s="94"/>
      <c r="AO219" s="133">
        <f>SUM(AK219:AN219)</f>
        <v>18</v>
      </c>
      <c r="AP219" s="92"/>
      <c r="AQ219" s="93">
        <v>11</v>
      </c>
      <c r="AR219" s="93">
        <v>7</v>
      </c>
      <c r="AS219" s="94"/>
      <c r="AT219" s="129">
        <f>SUM(AP219:AS219)</f>
        <v>18</v>
      </c>
      <c r="AU219" s="64"/>
      <c r="AV219" s="6">
        <v>6</v>
      </c>
      <c r="AW219" s="6">
        <v>10</v>
      </c>
      <c r="AX219" s="102"/>
      <c r="AY219" s="133">
        <f>SUM(AU219:AX219)</f>
        <v>16</v>
      </c>
      <c r="AZ219" s="68"/>
      <c r="BA219" s="6">
        <v>1</v>
      </c>
      <c r="BB219" s="6">
        <v>1</v>
      </c>
      <c r="BC219" s="102"/>
      <c r="BD219" s="129">
        <f>SUM(AZ219:BC219)</f>
        <v>2</v>
      </c>
      <c r="BE219" s="68"/>
      <c r="BF219" s="6">
        <v>1</v>
      </c>
      <c r="BG219" s="6">
        <v>5</v>
      </c>
      <c r="BH219" s="102"/>
      <c r="BI219" s="129">
        <f>SUM(BE219:BH219)</f>
        <v>6</v>
      </c>
    </row>
    <row r="220" spans="1:61" x14ac:dyDescent="0.25">
      <c r="A220" s="4" t="s">
        <v>494</v>
      </c>
      <c r="B220" s="3" t="s">
        <v>139</v>
      </c>
      <c r="C220" s="10">
        <v>6953156281370</v>
      </c>
      <c r="D220" s="10">
        <v>1</v>
      </c>
      <c r="E220" s="10"/>
      <c r="F220" s="10">
        <v>1</v>
      </c>
      <c r="G220" s="105">
        <v>1</v>
      </c>
      <c r="H220" s="212" t="s">
        <v>859</v>
      </c>
      <c r="I220" s="68">
        <v>3</v>
      </c>
      <c r="J220" s="64">
        <v>2</v>
      </c>
      <c r="K220" s="64">
        <v>15</v>
      </c>
      <c r="L220" s="64"/>
      <c r="M220" s="129">
        <f>SUM(I220:L220)</f>
        <v>20</v>
      </c>
      <c r="N220" s="79">
        <v>7.6100000000000101</v>
      </c>
      <c r="O220" s="13">
        <v>7.4611494252873589</v>
      </c>
      <c r="P220" s="13">
        <v>7.4611494252873589</v>
      </c>
      <c r="Q220" s="71"/>
      <c r="R220" s="78">
        <f>IF(O220&gt;0,O220,N220)</f>
        <v>7.4611494252873589</v>
      </c>
      <c r="S220" s="83">
        <v>37.950000000000003</v>
      </c>
      <c r="T220" s="71">
        <v>24.5</v>
      </c>
      <c r="U220" s="71">
        <v>24.5</v>
      </c>
      <c r="V220" s="84"/>
      <c r="W220" s="79"/>
      <c r="X220" s="71">
        <v>49</v>
      </c>
      <c r="Y220" s="71">
        <v>49</v>
      </c>
      <c r="Z220" s="74"/>
      <c r="AA220" s="92"/>
      <c r="AB220" s="93">
        <v>9</v>
      </c>
      <c r="AC220" s="93"/>
      <c r="AD220" s="94"/>
      <c r="AE220" s="129">
        <f>SUM(AA220:AD220)</f>
        <v>9</v>
      </c>
      <c r="AF220" s="99"/>
      <c r="AG220" s="93">
        <v>2</v>
      </c>
      <c r="AH220" s="93">
        <v>8</v>
      </c>
      <c r="AI220" s="94"/>
      <c r="AJ220" s="133">
        <f>SUM(AF220:AI220)</f>
        <v>10</v>
      </c>
      <c r="AK220" s="92"/>
      <c r="AL220" s="93">
        <v>3</v>
      </c>
      <c r="AM220" s="93">
        <v>1</v>
      </c>
      <c r="AN220" s="94"/>
      <c r="AO220" s="133">
        <f>SUM(AK220:AN220)</f>
        <v>4</v>
      </c>
      <c r="AP220" s="92"/>
      <c r="AQ220" s="93">
        <v>7</v>
      </c>
      <c r="AR220" s="93">
        <v>4</v>
      </c>
      <c r="AS220" s="94"/>
      <c r="AT220" s="129">
        <f>SUM(AP220:AS220)</f>
        <v>11</v>
      </c>
      <c r="AU220" s="64"/>
      <c r="AV220" s="6">
        <v>1</v>
      </c>
      <c r="AW220" s="6">
        <v>2</v>
      </c>
      <c r="AX220" s="102"/>
      <c r="AY220" s="133">
        <f>SUM(AU220:AX220)</f>
        <v>3</v>
      </c>
      <c r="AZ220" s="68"/>
      <c r="BA220" s="6">
        <v>1</v>
      </c>
      <c r="BB220" s="6">
        <v>5</v>
      </c>
      <c r="BC220" s="102"/>
      <c r="BD220" s="129">
        <f>SUM(AZ220:BC220)</f>
        <v>6</v>
      </c>
      <c r="BE220" s="68">
        <v>1</v>
      </c>
      <c r="BF220" s="6">
        <v>0</v>
      </c>
      <c r="BG220" s="6">
        <v>1</v>
      </c>
      <c r="BH220" s="102"/>
      <c r="BI220" s="129">
        <f>SUM(BE220:BH220)</f>
        <v>2</v>
      </c>
    </row>
    <row r="221" spans="1:61" x14ac:dyDescent="0.25">
      <c r="A221" s="4" t="s">
        <v>498</v>
      </c>
      <c r="B221" s="3" t="s">
        <v>499</v>
      </c>
      <c r="C221" s="10">
        <v>6953156281387</v>
      </c>
      <c r="D221" s="10"/>
      <c r="E221" s="10"/>
      <c r="F221" s="10">
        <v>1</v>
      </c>
      <c r="G221" s="105">
        <v>1</v>
      </c>
      <c r="H221" s="212" t="s">
        <v>812</v>
      </c>
      <c r="I221" s="68"/>
      <c r="J221" s="64">
        <v>1</v>
      </c>
      <c r="K221" s="64">
        <v>27</v>
      </c>
      <c r="L221" s="64"/>
      <c r="M221" s="129">
        <f>SUM(I221:L221)</f>
        <v>28</v>
      </c>
      <c r="N221" s="79"/>
      <c r="O221" s="13">
        <v>7.6100000000000083</v>
      </c>
      <c r="P221" s="13">
        <v>7.6100000000000083</v>
      </c>
      <c r="Q221" s="71"/>
      <c r="R221" s="78">
        <f>IF(O221&gt;0,O221,N221)</f>
        <v>7.6100000000000083</v>
      </c>
      <c r="S221" s="83"/>
      <c r="T221" s="71">
        <v>24.5</v>
      </c>
      <c r="U221" s="71">
        <v>24.5</v>
      </c>
      <c r="V221" s="84"/>
      <c r="W221" s="79"/>
      <c r="X221" s="71">
        <v>49</v>
      </c>
      <c r="Y221" s="71">
        <v>49</v>
      </c>
      <c r="Z221" s="74"/>
      <c r="AA221" s="92"/>
      <c r="AB221" s="93">
        <v>11</v>
      </c>
      <c r="AC221" s="93"/>
      <c r="AD221" s="94"/>
      <c r="AE221" s="129">
        <f>SUM(AA221:AD221)</f>
        <v>11</v>
      </c>
      <c r="AF221" s="99"/>
      <c r="AG221" s="93">
        <v>3</v>
      </c>
      <c r="AH221" s="93">
        <v>8</v>
      </c>
      <c r="AI221" s="94"/>
      <c r="AJ221" s="133">
        <f>SUM(AF221:AI221)</f>
        <v>11</v>
      </c>
      <c r="AK221" s="92"/>
      <c r="AL221" s="93">
        <v>6</v>
      </c>
      <c r="AM221" s="93">
        <v>2</v>
      </c>
      <c r="AN221" s="94"/>
      <c r="AO221" s="133">
        <f>SUM(AK221:AN221)</f>
        <v>8</v>
      </c>
      <c r="AP221" s="92"/>
      <c r="AQ221" s="93">
        <v>3</v>
      </c>
      <c r="AR221" s="93">
        <v>5</v>
      </c>
      <c r="AS221" s="94"/>
      <c r="AT221" s="129">
        <f>SUM(AP221:AS221)</f>
        <v>8</v>
      </c>
      <c r="AU221" s="64"/>
      <c r="AV221" s="6">
        <v>2</v>
      </c>
      <c r="AW221" s="6">
        <v>4</v>
      </c>
      <c r="AX221" s="102"/>
      <c r="AY221" s="133">
        <f>SUM(AU221:AX221)</f>
        <v>6</v>
      </c>
      <c r="AZ221" s="68"/>
      <c r="BA221" s="6">
        <v>0</v>
      </c>
      <c r="BB221" s="6">
        <v>4</v>
      </c>
      <c r="BC221" s="102"/>
      <c r="BD221" s="129">
        <f>SUM(AZ221:BC221)</f>
        <v>4</v>
      </c>
      <c r="BE221" s="68"/>
      <c r="BF221" s="6">
        <v>1</v>
      </c>
      <c r="BG221" s="6">
        <v>4</v>
      </c>
      <c r="BH221" s="102"/>
      <c r="BI221" s="129">
        <f>SUM(BE221:BH221)</f>
        <v>5</v>
      </c>
    </row>
    <row r="222" spans="1:61" x14ac:dyDescent="0.25">
      <c r="A222" s="4" t="s">
        <v>327</v>
      </c>
      <c r="B222" s="3" t="s">
        <v>328</v>
      </c>
      <c r="C222" s="10">
        <v>6953156281479</v>
      </c>
      <c r="D222" s="10"/>
      <c r="E222" s="10"/>
      <c r="F222" s="10">
        <v>1</v>
      </c>
      <c r="G222" s="105">
        <v>1</v>
      </c>
      <c r="H222" s="212" t="s">
        <v>811</v>
      </c>
      <c r="I222" s="68"/>
      <c r="J222" s="64">
        <v>22</v>
      </c>
      <c r="K222" s="64">
        <v>21</v>
      </c>
      <c r="L222" s="64"/>
      <c r="M222" s="129">
        <f>SUM(I222:L222)</f>
        <v>43</v>
      </c>
      <c r="N222" s="79"/>
      <c r="O222" s="13">
        <v>51.990000000000009</v>
      </c>
      <c r="P222" s="13">
        <v>51.990000000000009</v>
      </c>
      <c r="Q222" s="71"/>
      <c r="R222" s="78">
        <f>IF(O222&gt;0,O222,N222)</f>
        <v>51.990000000000009</v>
      </c>
      <c r="S222" s="83"/>
      <c r="T222" s="71">
        <v>69.5</v>
      </c>
      <c r="U222" s="71">
        <v>74.5</v>
      </c>
      <c r="V222" s="84"/>
      <c r="W222" s="79"/>
      <c r="X222" s="71">
        <v>149</v>
      </c>
      <c r="Y222" s="71">
        <v>149</v>
      </c>
      <c r="Z222" s="74"/>
      <c r="AA222" s="92"/>
      <c r="AB222" s="93">
        <v>6</v>
      </c>
      <c r="AC222" s="93"/>
      <c r="AD222" s="94"/>
      <c r="AE222" s="129">
        <f>SUM(AA222:AD222)</f>
        <v>6</v>
      </c>
      <c r="AF222" s="99"/>
      <c r="AG222" s="93">
        <v>4</v>
      </c>
      <c r="AH222" s="93">
        <v>4</v>
      </c>
      <c r="AI222" s="94"/>
      <c r="AJ222" s="133">
        <f>SUM(AF222:AI222)</f>
        <v>8</v>
      </c>
      <c r="AK222" s="92"/>
      <c r="AL222" s="93">
        <v>15</v>
      </c>
      <c r="AM222" s="93">
        <v>5</v>
      </c>
      <c r="AN222" s="94"/>
      <c r="AO222" s="133">
        <f>SUM(AK222:AN222)</f>
        <v>20</v>
      </c>
      <c r="AP222" s="92"/>
      <c r="AQ222" s="93">
        <v>6</v>
      </c>
      <c r="AR222" s="93">
        <v>3</v>
      </c>
      <c r="AS222" s="94"/>
      <c r="AT222" s="129">
        <f>SUM(AP222:AS222)</f>
        <v>9</v>
      </c>
      <c r="AU222" s="64"/>
      <c r="AV222" s="6">
        <v>15</v>
      </c>
      <c r="AW222" s="6">
        <v>6</v>
      </c>
      <c r="AX222" s="102"/>
      <c r="AY222" s="133">
        <f>SUM(AU222:AX222)</f>
        <v>21</v>
      </c>
      <c r="AZ222" s="68"/>
      <c r="BA222" s="6">
        <v>9</v>
      </c>
      <c r="BB222" s="6">
        <v>2</v>
      </c>
      <c r="BC222" s="102"/>
      <c r="BD222" s="129">
        <f>SUM(AZ222:BC222)</f>
        <v>11</v>
      </c>
      <c r="BE222" s="68"/>
      <c r="BF222" s="6">
        <v>26</v>
      </c>
      <c r="BG222" s="6">
        <v>3</v>
      </c>
      <c r="BH222" s="102"/>
      <c r="BI222" s="129">
        <f>SUM(BE222:BH222)</f>
        <v>29</v>
      </c>
    </row>
    <row r="223" spans="1:61" x14ac:dyDescent="0.25">
      <c r="A223" s="4" t="s">
        <v>492</v>
      </c>
      <c r="B223" s="3" t="s">
        <v>493</v>
      </c>
      <c r="C223" s="10">
        <v>6953156281691</v>
      </c>
      <c r="D223" s="10"/>
      <c r="E223" s="10"/>
      <c r="F223" s="10">
        <v>1</v>
      </c>
      <c r="G223" s="105">
        <v>1</v>
      </c>
      <c r="H223" s="212" t="s">
        <v>792</v>
      </c>
      <c r="I223" s="68"/>
      <c r="J223" s="64">
        <v>3</v>
      </c>
      <c r="K223" s="64">
        <v>3</v>
      </c>
      <c r="L223" s="64"/>
      <c r="M223" s="129">
        <f>SUM(I223:L223)</f>
        <v>6</v>
      </c>
      <c r="N223" s="79"/>
      <c r="O223" s="13">
        <v>22.190000000000005</v>
      </c>
      <c r="P223" s="13">
        <v>22.190000000000005</v>
      </c>
      <c r="Q223" s="71"/>
      <c r="R223" s="78">
        <f>IF(O223&gt;0,O223,N223)</f>
        <v>22.190000000000005</v>
      </c>
      <c r="S223" s="83"/>
      <c r="T223" s="71">
        <v>44.5</v>
      </c>
      <c r="U223" s="71">
        <v>44.5</v>
      </c>
      <c r="V223" s="84"/>
      <c r="W223" s="79"/>
      <c r="X223" s="71">
        <v>89</v>
      </c>
      <c r="Y223" s="71">
        <v>89</v>
      </c>
      <c r="Z223" s="74"/>
      <c r="AA223" s="92"/>
      <c r="AB223" s="93">
        <v>2</v>
      </c>
      <c r="AC223" s="93"/>
      <c r="AD223" s="94"/>
      <c r="AE223" s="129">
        <f>SUM(AA223:AD223)</f>
        <v>2</v>
      </c>
      <c r="AF223" s="99"/>
      <c r="AG223" s="93">
        <v>1</v>
      </c>
      <c r="AH223" s="93">
        <v>2</v>
      </c>
      <c r="AI223" s="94"/>
      <c r="AJ223" s="133">
        <f>SUM(AF223:AI223)</f>
        <v>3</v>
      </c>
      <c r="AK223" s="92"/>
      <c r="AL223" s="93">
        <v>2</v>
      </c>
      <c r="AM223" s="93">
        <v>4</v>
      </c>
      <c r="AN223" s="94"/>
      <c r="AO223" s="133">
        <f>SUM(AK223:AN223)</f>
        <v>6</v>
      </c>
      <c r="AP223" s="92"/>
      <c r="AQ223" s="93">
        <v>0</v>
      </c>
      <c r="AR223" s="93">
        <v>5</v>
      </c>
      <c r="AS223" s="94"/>
      <c r="AT223" s="129">
        <f>SUM(AP223:AS223)</f>
        <v>5</v>
      </c>
      <c r="AU223" s="64"/>
      <c r="AV223" s="6">
        <v>0</v>
      </c>
      <c r="AW223" s="6">
        <v>1</v>
      </c>
      <c r="AX223" s="102"/>
      <c r="AY223" s="133">
        <f>SUM(AU223:AX223)</f>
        <v>1</v>
      </c>
      <c r="AZ223" s="68"/>
      <c r="BA223" s="6">
        <v>0</v>
      </c>
      <c r="BB223" s="6">
        <v>0</v>
      </c>
      <c r="BC223" s="102"/>
      <c r="BD223" s="129">
        <f>SUM(AZ223:BC223)</f>
        <v>0</v>
      </c>
      <c r="BE223" s="68"/>
      <c r="BF223" s="6">
        <v>0</v>
      </c>
      <c r="BG223" s="6">
        <v>0</v>
      </c>
      <c r="BH223" s="102"/>
      <c r="BI223" s="129">
        <f>SUM(BE223:BH223)</f>
        <v>0</v>
      </c>
    </row>
    <row r="224" spans="1:61" x14ac:dyDescent="0.25">
      <c r="A224" s="4" t="s">
        <v>490</v>
      </c>
      <c r="B224" s="3" t="s">
        <v>491</v>
      </c>
      <c r="C224" s="10">
        <v>6953156281707</v>
      </c>
      <c r="D224" s="10"/>
      <c r="E224" s="10"/>
      <c r="F224" s="10">
        <v>1</v>
      </c>
      <c r="G224" s="105"/>
      <c r="H224" s="212" t="s">
        <v>794</v>
      </c>
      <c r="I224" s="68"/>
      <c r="J224" s="64">
        <v>1</v>
      </c>
      <c r="K224" s="64"/>
      <c r="L224" s="64"/>
      <c r="M224" s="129">
        <f>SUM(I224:L224)</f>
        <v>1</v>
      </c>
      <c r="N224" s="79"/>
      <c r="O224" s="13">
        <v>20.910000000000014</v>
      </c>
      <c r="P224" s="13"/>
      <c r="Q224" s="71"/>
      <c r="R224" s="78">
        <f>IF(O224&gt;0,O224,N224)</f>
        <v>20.910000000000014</v>
      </c>
      <c r="S224" s="83"/>
      <c r="T224" s="71">
        <v>44.5</v>
      </c>
      <c r="U224" s="71"/>
      <c r="V224" s="84"/>
      <c r="W224" s="79"/>
      <c r="X224" s="71">
        <v>99</v>
      </c>
      <c r="Y224" s="71"/>
      <c r="Z224" s="74"/>
      <c r="AA224" s="92"/>
      <c r="AB224" s="93">
        <v>1</v>
      </c>
      <c r="AC224" s="93"/>
      <c r="AD224" s="94"/>
      <c r="AE224" s="129">
        <f>SUM(AA224:AD224)</f>
        <v>1</v>
      </c>
      <c r="AF224" s="99"/>
      <c r="AG224" s="93">
        <v>0</v>
      </c>
      <c r="AH224" s="93"/>
      <c r="AI224" s="94"/>
      <c r="AJ224" s="133">
        <f>SUM(AF224:AI224)</f>
        <v>0</v>
      </c>
      <c r="AK224" s="92"/>
      <c r="AL224" s="93">
        <v>0</v>
      </c>
      <c r="AM224" s="93"/>
      <c r="AN224" s="94"/>
      <c r="AO224" s="133">
        <f>SUM(AK224:AN224)</f>
        <v>0</v>
      </c>
      <c r="AP224" s="92"/>
      <c r="AQ224" s="93">
        <v>0</v>
      </c>
      <c r="AR224" s="93"/>
      <c r="AS224" s="94"/>
      <c r="AT224" s="129">
        <f>SUM(AP224:AS224)</f>
        <v>0</v>
      </c>
      <c r="AU224" s="64"/>
      <c r="AV224" s="6">
        <v>0</v>
      </c>
      <c r="AW224" s="6"/>
      <c r="AX224" s="102"/>
      <c r="AY224" s="133">
        <f>SUM(AU224:AX224)</f>
        <v>0</v>
      </c>
      <c r="AZ224" s="68"/>
      <c r="BA224" s="6">
        <v>0</v>
      </c>
      <c r="BB224" s="6"/>
      <c r="BC224" s="102"/>
      <c r="BD224" s="129">
        <f>SUM(AZ224:BC224)</f>
        <v>0</v>
      </c>
      <c r="BE224" s="68"/>
      <c r="BF224" s="6">
        <v>0</v>
      </c>
      <c r="BG224" s="6"/>
      <c r="BH224" s="102"/>
      <c r="BI224" s="129">
        <f>SUM(BE224:BH224)</f>
        <v>0</v>
      </c>
    </row>
    <row r="225" spans="1:61" x14ac:dyDescent="0.25">
      <c r="A225" s="4" t="s">
        <v>518</v>
      </c>
      <c r="B225" s="3" t="s">
        <v>519</v>
      </c>
      <c r="C225" s="10">
        <v>6953156281738</v>
      </c>
      <c r="D225" s="10"/>
      <c r="E225" s="10"/>
      <c r="F225" s="10">
        <v>1</v>
      </c>
      <c r="G225" s="105"/>
      <c r="H225" s="212"/>
      <c r="I225" s="68"/>
      <c r="J225" s="64">
        <v>0</v>
      </c>
      <c r="K225" s="64"/>
      <c r="L225" s="64"/>
      <c r="M225" s="129">
        <f>SUM(I225:L225)</f>
        <v>0</v>
      </c>
      <c r="N225" s="79"/>
      <c r="O225" s="13">
        <v>14.32</v>
      </c>
      <c r="P225" s="13"/>
      <c r="Q225" s="71"/>
      <c r="R225" s="78">
        <f>IF(O225&gt;0,O225,N225)</f>
        <v>14.32</v>
      </c>
      <c r="S225" s="83"/>
      <c r="T225" s="71">
        <v>39.5</v>
      </c>
      <c r="U225" s="71"/>
      <c r="V225" s="84"/>
      <c r="W225" s="79"/>
      <c r="X225" s="71">
        <v>79</v>
      </c>
      <c r="Y225" s="71"/>
      <c r="Z225" s="74"/>
      <c r="AA225" s="92"/>
      <c r="AB225" s="93">
        <v>0</v>
      </c>
      <c r="AC225" s="93"/>
      <c r="AD225" s="94"/>
      <c r="AE225" s="129">
        <f>SUM(AA225:AD225)</f>
        <v>0</v>
      </c>
      <c r="AF225" s="99"/>
      <c r="AG225" s="93">
        <v>0</v>
      </c>
      <c r="AH225" s="93"/>
      <c r="AI225" s="94"/>
      <c r="AJ225" s="133">
        <f>SUM(AF225:AI225)</f>
        <v>0</v>
      </c>
      <c r="AK225" s="92"/>
      <c r="AL225" s="93">
        <v>0</v>
      </c>
      <c r="AM225" s="93"/>
      <c r="AN225" s="94"/>
      <c r="AO225" s="133">
        <f>SUM(AK225:AN225)</f>
        <v>0</v>
      </c>
      <c r="AP225" s="92"/>
      <c r="AQ225" s="93">
        <v>0</v>
      </c>
      <c r="AR225" s="93"/>
      <c r="AS225" s="94"/>
      <c r="AT225" s="129">
        <f>SUM(AP225:AS225)</f>
        <v>0</v>
      </c>
      <c r="AU225" s="64"/>
      <c r="AV225" s="6">
        <v>0</v>
      </c>
      <c r="AW225" s="6"/>
      <c r="AX225" s="102"/>
      <c r="AY225" s="133">
        <f>SUM(AU225:AX225)</f>
        <v>0</v>
      </c>
      <c r="AZ225" s="68"/>
      <c r="BA225" s="6">
        <v>0</v>
      </c>
      <c r="BB225" s="6"/>
      <c r="BC225" s="102"/>
      <c r="BD225" s="129">
        <f>SUM(AZ225:BC225)</f>
        <v>0</v>
      </c>
      <c r="BE225" s="68"/>
      <c r="BF225" s="6">
        <v>0</v>
      </c>
      <c r="BG225" s="6"/>
      <c r="BH225" s="102"/>
      <c r="BI225" s="129">
        <f>SUM(BE225:BH225)</f>
        <v>0</v>
      </c>
    </row>
    <row r="226" spans="1:61" x14ac:dyDescent="0.25">
      <c r="A226" s="4" t="s">
        <v>520</v>
      </c>
      <c r="B226" s="3" t="s">
        <v>234</v>
      </c>
      <c r="C226" s="10">
        <v>6953156281745</v>
      </c>
      <c r="D226" s="10"/>
      <c r="E226" s="10">
        <v>1</v>
      </c>
      <c r="F226" s="10">
        <v>1</v>
      </c>
      <c r="G226" s="105"/>
      <c r="H226" s="212"/>
      <c r="I226" s="68"/>
      <c r="J226" s="64">
        <v>0</v>
      </c>
      <c r="K226" s="64"/>
      <c r="L226" s="64">
        <v>2</v>
      </c>
      <c r="M226" s="129">
        <f>SUM(I226:L226)</f>
        <v>2</v>
      </c>
      <c r="N226" s="79"/>
      <c r="O226" s="13">
        <v>14.320000000000004</v>
      </c>
      <c r="P226" s="13"/>
      <c r="Q226" s="71"/>
      <c r="R226" s="78">
        <f>IF(O226&gt;0,O226,N226)</f>
        <v>14.320000000000004</v>
      </c>
      <c r="S226" s="83"/>
      <c r="T226" s="71">
        <v>39.5</v>
      </c>
      <c r="U226" s="71"/>
      <c r="V226" s="84">
        <v>53.905500000000004</v>
      </c>
      <c r="W226" s="79"/>
      <c r="X226" s="71">
        <v>79</v>
      </c>
      <c r="Y226" s="71"/>
      <c r="Z226" s="74">
        <v>99</v>
      </c>
      <c r="AA226" s="92"/>
      <c r="AB226" s="93">
        <v>0</v>
      </c>
      <c r="AC226" s="93"/>
      <c r="AD226" s="94"/>
      <c r="AE226" s="129">
        <f>SUM(AA226:AD226)</f>
        <v>0</v>
      </c>
      <c r="AF226" s="99"/>
      <c r="AG226" s="93">
        <v>0</v>
      </c>
      <c r="AH226" s="93"/>
      <c r="AI226" s="94"/>
      <c r="AJ226" s="133">
        <f>SUM(AF226:AI226)</f>
        <v>0</v>
      </c>
      <c r="AK226" s="92"/>
      <c r="AL226" s="93">
        <v>0</v>
      </c>
      <c r="AM226" s="93"/>
      <c r="AN226" s="94">
        <v>0</v>
      </c>
      <c r="AO226" s="133">
        <f>SUM(AK226:AN226)</f>
        <v>0</v>
      </c>
      <c r="AP226" s="92"/>
      <c r="AQ226" s="93">
        <v>0</v>
      </c>
      <c r="AR226" s="93"/>
      <c r="AS226" s="94">
        <v>0</v>
      </c>
      <c r="AT226" s="129">
        <f>SUM(AP226:AS226)</f>
        <v>0</v>
      </c>
      <c r="AU226" s="64"/>
      <c r="AV226" s="6">
        <v>0</v>
      </c>
      <c r="AW226" s="6"/>
      <c r="AX226" s="102">
        <v>0</v>
      </c>
      <c r="AY226" s="133">
        <f>SUM(AU226:AX226)</f>
        <v>0</v>
      </c>
      <c r="AZ226" s="68"/>
      <c r="BA226" s="6">
        <v>0</v>
      </c>
      <c r="BB226" s="6"/>
      <c r="BC226" s="102">
        <v>1</v>
      </c>
      <c r="BD226" s="129">
        <f>SUM(AZ226:BC226)</f>
        <v>1</v>
      </c>
      <c r="BE226" s="68"/>
      <c r="BF226" s="6">
        <v>0</v>
      </c>
      <c r="BG226" s="6"/>
      <c r="BH226" s="102">
        <v>0</v>
      </c>
      <c r="BI226" s="129">
        <f>SUM(BE226:BH226)</f>
        <v>0</v>
      </c>
    </row>
    <row r="227" spans="1:61" x14ac:dyDescent="0.25">
      <c r="A227" s="4" t="s">
        <v>474</v>
      </c>
      <c r="B227" s="3" t="s">
        <v>475</v>
      </c>
      <c r="C227" s="10">
        <v>6953156282001</v>
      </c>
      <c r="D227" s="10"/>
      <c r="E227" s="10"/>
      <c r="F227" s="10">
        <v>1</v>
      </c>
      <c r="G227" s="105"/>
      <c r="H227" s="212" t="s">
        <v>792</v>
      </c>
      <c r="I227" s="68"/>
      <c r="J227" s="64">
        <v>0</v>
      </c>
      <c r="K227" s="64"/>
      <c r="L227" s="64"/>
      <c r="M227" s="129">
        <f>SUM(I227:L227)</f>
        <v>0</v>
      </c>
      <c r="N227" s="79"/>
      <c r="O227" s="13">
        <v>7.8399999999999883</v>
      </c>
      <c r="P227" s="13"/>
      <c r="Q227" s="71"/>
      <c r="R227" s="78">
        <f>IF(O227&gt;0,O227,N227)</f>
        <v>7.8399999999999883</v>
      </c>
      <c r="S227" s="83"/>
      <c r="T227" s="71">
        <v>24.5</v>
      </c>
      <c r="U227" s="71"/>
      <c r="V227" s="84"/>
      <c r="W227" s="79"/>
      <c r="X227" s="71">
        <v>49</v>
      </c>
      <c r="Y227" s="71"/>
      <c r="Z227" s="74"/>
      <c r="AA227" s="92"/>
      <c r="AB227" s="93">
        <v>0</v>
      </c>
      <c r="AC227" s="93"/>
      <c r="AD227" s="94"/>
      <c r="AE227" s="129">
        <f>SUM(AA227:AD227)</f>
        <v>0</v>
      </c>
      <c r="AF227" s="99"/>
      <c r="AG227" s="93">
        <v>0</v>
      </c>
      <c r="AH227" s="93"/>
      <c r="AI227" s="94"/>
      <c r="AJ227" s="133">
        <f>SUM(AF227:AI227)</f>
        <v>0</v>
      </c>
      <c r="AK227" s="92"/>
      <c r="AL227" s="93">
        <v>0</v>
      </c>
      <c r="AM227" s="93"/>
      <c r="AN227" s="94"/>
      <c r="AO227" s="133">
        <f>SUM(AK227:AN227)</f>
        <v>0</v>
      </c>
      <c r="AP227" s="92"/>
      <c r="AQ227" s="93">
        <v>0</v>
      </c>
      <c r="AR227" s="93"/>
      <c r="AS227" s="94"/>
      <c r="AT227" s="129">
        <f>SUM(AP227:AS227)</f>
        <v>0</v>
      </c>
      <c r="AU227" s="64"/>
      <c r="AV227" s="6">
        <v>0</v>
      </c>
      <c r="AW227" s="6"/>
      <c r="AX227" s="102"/>
      <c r="AY227" s="133">
        <f>SUM(AU227:AX227)</f>
        <v>0</v>
      </c>
      <c r="AZ227" s="68"/>
      <c r="BA227" s="6">
        <v>0</v>
      </c>
      <c r="BB227" s="6"/>
      <c r="BC227" s="102"/>
      <c r="BD227" s="129">
        <f>SUM(AZ227:BC227)</f>
        <v>0</v>
      </c>
      <c r="BE227" s="68"/>
      <c r="BF227" s="6">
        <v>0</v>
      </c>
      <c r="BG227" s="6"/>
      <c r="BH227" s="102"/>
      <c r="BI227" s="129">
        <f>SUM(BE227:BH227)</f>
        <v>0</v>
      </c>
    </row>
    <row r="228" spans="1:61" x14ac:dyDescent="0.25">
      <c r="A228" s="4" t="s">
        <v>476</v>
      </c>
      <c r="B228" s="3" t="s">
        <v>477</v>
      </c>
      <c r="C228" s="10">
        <v>6953156282018</v>
      </c>
      <c r="D228" s="10"/>
      <c r="E228" s="10"/>
      <c r="F228" s="10">
        <v>1</v>
      </c>
      <c r="G228" s="105"/>
      <c r="H228" s="212"/>
      <c r="I228" s="68"/>
      <c r="J228" s="64">
        <v>0</v>
      </c>
      <c r="K228" s="64"/>
      <c r="L228" s="64"/>
      <c r="M228" s="129">
        <f>SUM(I228:L228)</f>
        <v>0</v>
      </c>
      <c r="N228" s="79"/>
      <c r="O228" s="13">
        <v>7.84</v>
      </c>
      <c r="P228" s="13"/>
      <c r="Q228" s="71"/>
      <c r="R228" s="78">
        <f>IF(O228&gt;0,O228,N228)</f>
        <v>7.84</v>
      </c>
      <c r="S228" s="83"/>
      <c r="T228" s="71">
        <v>24.5</v>
      </c>
      <c r="U228" s="71"/>
      <c r="V228" s="84"/>
      <c r="W228" s="79"/>
      <c r="X228" s="71">
        <v>49</v>
      </c>
      <c r="Y228" s="71"/>
      <c r="Z228" s="74"/>
      <c r="AA228" s="92"/>
      <c r="AB228" s="93">
        <v>0</v>
      </c>
      <c r="AC228" s="93"/>
      <c r="AD228" s="94"/>
      <c r="AE228" s="129">
        <f>SUM(AA228:AD228)</f>
        <v>0</v>
      </c>
      <c r="AF228" s="99"/>
      <c r="AG228" s="93">
        <v>0</v>
      </c>
      <c r="AH228" s="93"/>
      <c r="AI228" s="94"/>
      <c r="AJ228" s="133">
        <f>SUM(AF228:AI228)</f>
        <v>0</v>
      </c>
      <c r="AK228" s="92"/>
      <c r="AL228" s="93">
        <v>0</v>
      </c>
      <c r="AM228" s="93"/>
      <c r="AN228" s="94"/>
      <c r="AO228" s="133">
        <f>SUM(AK228:AN228)</f>
        <v>0</v>
      </c>
      <c r="AP228" s="92"/>
      <c r="AQ228" s="93">
        <v>0</v>
      </c>
      <c r="AR228" s="93"/>
      <c r="AS228" s="94"/>
      <c r="AT228" s="129">
        <f>SUM(AP228:AS228)</f>
        <v>0</v>
      </c>
      <c r="AU228" s="64"/>
      <c r="AV228" s="6">
        <v>0</v>
      </c>
      <c r="AW228" s="6"/>
      <c r="AX228" s="102"/>
      <c r="AY228" s="133">
        <f>SUM(AU228:AX228)</f>
        <v>0</v>
      </c>
      <c r="AZ228" s="68"/>
      <c r="BA228" s="6">
        <v>0</v>
      </c>
      <c r="BB228" s="6"/>
      <c r="BC228" s="102"/>
      <c r="BD228" s="129">
        <f>SUM(AZ228:BC228)</f>
        <v>0</v>
      </c>
      <c r="BE228" s="68"/>
      <c r="BF228" s="6">
        <v>0</v>
      </c>
      <c r="BG228" s="6"/>
      <c r="BH228" s="102"/>
      <c r="BI228" s="129">
        <f>SUM(BE228:BH228)</f>
        <v>0</v>
      </c>
    </row>
    <row r="229" spans="1:61" x14ac:dyDescent="0.25">
      <c r="A229" s="4" t="s">
        <v>478</v>
      </c>
      <c r="B229" s="3" t="s">
        <v>479</v>
      </c>
      <c r="C229" s="10">
        <v>6953156282025</v>
      </c>
      <c r="D229" s="10"/>
      <c r="E229" s="10"/>
      <c r="F229" s="10">
        <v>1</v>
      </c>
      <c r="G229" s="105"/>
      <c r="H229" s="212"/>
      <c r="I229" s="68"/>
      <c r="J229" s="64">
        <v>0</v>
      </c>
      <c r="K229" s="64"/>
      <c r="L229" s="64"/>
      <c r="M229" s="129">
        <f>SUM(I229:L229)</f>
        <v>0</v>
      </c>
      <c r="N229" s="79"/>
      <c r="O229" s="13">
        <v>7.8400000000000007</v>
      </c>
      <c r="P229" s="13"/>
      <c r="Q229" s="71"/>
      <c r="R229" s="78">
        <f>IF(O229&gt;0,O229,N229)</f>
        <v>7.8400000000000007</v>
      </c>
      <c r="S229" s="83"/>
      <c r="T229" s="71">
        <v>24.5</v>
      </c>
      <c r="U229" s="71"/>
      <c r="V229" s="84"/>
      <c r="W229" s="79"/>
      <c r="X229" s="71">
        <v>49</v>
      </c>
      <c r="Y229" s="71"/>
      <c r="Z229" s="74"/>
      <c r="AA229" s="92"/>
      <c r="AB229" s="93">
        <v>0</v>
      </c>
      <c r="AC229" s="93"/>
      <c r="AD229" s="94"/>
      <c r="AE229" s="129">
        <f>SUM(AA229:AD229)</f>
        <v>0</v>
      </c>
      <c r="AF229" s="99"/>
      <c r="AG229" s="93">
        <v>0</v>
      </c>
      <c r="AH229" s="93"/>
      <c r="AI229" s="94"/>
      <c r="AJ229" s="133">
        <f>SUM(AF229:AI229)</f>
        <v>0</v>
      </c>
      <c r="AK229" s="92"/>
      <c r="AL229" s="93">
        <v>0</v>
      </c>
      <c r="AM229" s="93"/>
      <c r="AN229" s="94"/>
      <c r="AO229" s="133">
        <f>SUM(AK229:AN229)</f>
        <v>0</v>
      </c>
      <c r="AP229" s="92"/>
      <c r="AQ229" s="93">
        <v>0</v>
      </c>
      <c r="AR229" s="93"/>
      <c r="AS229" s="94"/>
      <c r="AT229" s="129">
        <f>SUM(AP229:AS229)</f>
        <v>0</v>
      </c>
      <c r="AU229" s="64"/>
      <c r="AV229" s="6">
        <v>0</v>
      </c>
      <c r="AW229" s="6"/>
      <c r="AX229" s="102"/>
      <c r="AY229" s="133">
        <f>SUM(AU229:AX229)</f>
        <v>0</v>
      </c>
      <c r="AZ229" s="68"/>
      <c r="BA229" s="6">
        <v>0</v>
      </c>
      <c r="BB229" s="6"/>
      <c r="BC229" s="102"/>
      <c r="BD229" s="129">
        <f>SUM(AZ229:BC229)</f>
        <v>0</v>
      </c>
      <c r="BE229" s="68"/>
      <c r="BF229" s="6">
        <v>0</v>
      </c>
      <c r="BG229" s="6"/>
      <c r="BH229" s="102"/>
      <c r="BI229" s="129">
        <f>SUM(BE229:BH229)</f>
        <v>0</v>
      </c>
    </row>
    <row r="230" spans="1:61" x14ac:dyDescent="0.25">
      <c r="A230" s="4" t="s">
        <v>506</v>
      </c>
      <c r="B230" s="3" t="s">
        <v>507</v>
      </c>
      <c r="C230" s="10">
        <v>6953156282032</v>
      </c>
      <c r="D230" s="10"/>
      <c r="E230" s="10"/>
      <c r="F230" s="10">
        <v>1</v>
      </c>
      <c r="G230" s="105"/>
      <c r="H230" s="212" t="s">
        <v>812</v>
      </c>
      <c r="I230" s="68"/>
      <c r="J230" s="64">
        <v>0</v>
      </c>
      <c r="K230" s="64"/>
      <c r="L230" s="64"/>
      <c r="M230" s="129">
        <f>SUM(I230:L230)</f>
        <v>0</v>
      </c>
      <c r="N230" s="79"/>
      <c r="O230" s="13">
        <v>7.8400000000000007</v>
      </c>
      <c r="P230" s="13"/>
      <c r="Q230" s="71"/>
      <c r="R230" s="78">
        <f>IF(O230&gt;0,O230,N230)</f>
        <v>7.8400000000000007</v>
      </c>
      <c r="S230" s="83"/>
      <c r="T230" s="71">
        <v>24.5</v>
      </c>
      <c r="U230" s="71"/>
      <c r="V230" s="84"/>
      <c r="W230" s="79"/>
      <c r="X230" s="71">
        <v>49</v>
      </c>
      <c r="Y230" s="71"/>
      <c r="Z230" s="74"/>
      <c r="AA230" s="92"/>
      <c r="AB230" s="93">
        <v>0</v>
      </c>
      <c r="AC230" s="93"/>
      <c r="AD230" s="94"/>
      <c r="AE230" s="129">
        <f>SUM(AA230:AD230)</f>
        <v>0</v>
      </c>
      <c r="AF230" s="99"/>
      <c r="AG230" s="93">
        <v>0</v>
      </c>
      <c r="AH230" s="93"/>
      <c r="AI230" s="94"/>
      <c r="AJ230" s="133">
        <f>SUM(AF230:AI230)</f>
        <v>0</v>
      </c>
      <c r="AK230" s="92"/>
      <c r="AL230" s="93">
        <v>0</v>
      </c>
      <c r="AM230" s="93"/>
      <c r="AN230" s="94"/>
      <c r="AO230" s="133">
        <f>SUM(AK230:AN230)</f>
        <v>0</v>
      </c>
      <c r="AP230" s="92"/>
      <c r="AQ230" s="93">
        <v>0</v>
      </c>
      <c r="AR230" s="93"/>
      <c r="AS230" s="94"/>
      <c r="AT230" s="129">
        <f>SUM(AP230:AS230)</f>
        <v>0</v>
      </c>
      <c r="AU230" s="64"/>
      <c r="AV230" s="6">
        <v>0</v>
      </c>
      <c r="AW230" s="6"/>
      <c r="AX230" s="102"/>
      <c r="AY230" s="133">
        <f>SUM(AU230:AX230)</f>
        <v>0</v>
      </c>
      <c r="AZ230" s="68"/>
      <c r="BA230" s="6">
        <v>0</v>
      </c>
      <c r="BB230" s="6"/>
      <c r="BC230" s="102"/>
      <c r="BD230" s="129">
        <f>SUM(AZ230:BC230)</f>
        <v>0</v>
      </c>
      <c r="BE230" s="68"/>
      <c r="BF230" s="6">
        <v>0</v>
      </c>
      <c r="BG230" s="6"/>
      <c r="BH230" s="102"/>
      <c r="BI230" s="129">
        <f>SUM(BE230:BH230)</f>
        <v>0</v>
      </c>
    </row>
    <row r="231" spans="1:61" x14ac:dyDescent="0.25">
      <c r="A231" s="4" t="s">
        <v>508</v>
      </c>
      <c r="B231" s="3" t="s">
        <v>509</v>
      </c>
      <c r="C231" s="10">
        <v>6953156282049</v>
      </c>
      <c r="D231" s="10"/>
      <c r="E231" s="10"/>
      <c r="F231" s="10">
        <v>1</v>
      </c>
      <c r="G231" s="105"/>
      <c r="H231" s="212" t="s">
        <v>807</v>
      </c>
      <c r="I231" s="68"/>
      <c r="J231" s="64">
        <v>0</v>
      </c>
      <c r="K231" s="64"/>
      <c r="L231" s="64"/>
      <c r="M231" s="129">
        <f>SUM(I231:L231)</f>
        <v>0</v>
      </c>
      <c r="N231" s="79"/>
      <c r="O231" s="13">
        <v>7.839999999999999</v>
      </c>
      <c r="P231" s="13"/>
      <c r="Q231" s="71"/>
      <c r="R231" s="78">
        <f>IF(O231&gt;0,O231,N231)</f>
        <v>7.839999999999999</v>
      </c>
      <c r="S231" s="83"/>
      <c r="T231" s="71">
        <v>24.5</v>
      </c>
      <c r="U231" s="71"/>
      <c r="V231" s="84"/>
      <c r="W231" s="79"/>
      <c r="X231" s="71">
        <v>49</v>
      </c>
      <c r="Y231" s="71"/>
      <c r="Z231" s="74"/>
      <c r="AA231" s="92"/>
      <c r="AB231" s="93">
        <v>0</v>
      </c>
      <c r="AC231" s="93"/>
      <c r="AD231" s="94"/>
      <c r="AE231" s="129">
        <f>SUM(AA231:AD231)</f>
        <v>0</v>
      </c>
      <c r="AF231" s="99"/>
      <c r="AG231" s="93">
        <v>0</v>
      </c>
      <c r="AH231" s="93"/>
      <c r="AI231" s="94"/>
      <c r="AJ231" s="133">
        <f>SUM(AF231:AI231)</f>
        <v>0</v>
      </c>
      <c r="AK231" s="92"/>
      <c r="AL231" s="93">
        <v>0</v>
      </c>
      <c r="AM231" s="93"/>
      <c r="AN231" s="94"/>
      <c r="AO231" s="133">
        <f>SUM(AK231:AN231)</f>
        <v>0</v>
      </c>
      <c r="AP231" s="92"/>
      <c r="AQ231" s="93">
        <v>0</v>
      </c>
      <c r="AR231" s="93"/>
      <c r="AS231" s="94"/>
      <c r="AT231" s="129">
        <f>SUM(AP231:AS231)</f>
        <v>0</v>
      </c>
      <c r="AU231" s="64"/>
      <c r="AV231" s="6">
        <v>0</v>
      </c>
      <c r="AW231" s="6"/>
      <c r="AX231" s="102"/>
      <c r="AY231" s="133">
        <f>SUM(AU231:AX231)</f>
        <v>0</v>
      </c>
      <c r="AZ231" s="68"/>
      <c r="BA231" s="6">
        <v>0</v>
      </c>
      <c r="BB231" s="6"/>
      <c r="BC231" s="102"/>
      <c r="BD231" s="129">
        <f>SUM(AZ231:BC231)</f>
        <v>0</v>
      </c>
      <c r="BE231" s="68"/>
      <c r="BF231" s="6">
        <v>0</v>
      </c>
      <c r="BG231" s="6"/>
      <c r="BH231" s="102"/>
      <c r="BI231" s="129">
        <f>SUM(BE231:BH231)</f>
        <v>0</v>
      </c>
    </row>
    <row r="232" spans="1:61" x14ac:dyDescent="0.25">
      <c r="A232" s="4" t="s">
        <v>510</v>
      </c>
      <c r="B232" s="3" t="s">
        <v>511</v>
      </c>
      <c r="C232" s="10">
        <v>6953156282056</v>
      </c>
      <c r="D232" s="10"/>
      <c r="E232" s="10"/>
      <c r="F232" s="10">
        <v>1</v>
      </c>
      <c r="G232" s="105"/>
      <c r="H232" s="212" t="s">
        <v>840</v>
      </c>
      <c r="I232" s="68"/>
      <c r="J232" s="64">
        <v>0</v>
      </c>
      <c r="K232" s="64"/>
      <c r="L232" s="64"/>
      <c r="M232" s="129">
        <f>SUM(I232:L232)</f>
        <v>0</v>
      </c>
      <c r="N232" s="79"/>
      <c r="O232" s="13">
        <v>7.84</v>
      </c>
      <c r="P232" s="13"/>
      <c r="Q232" s="71"/>
      <c r="R232" s="78">
        <f>IF(O232&gt;0,O232,N232)</f>
        <v>7.84</v>
      </c>
      <c r="S232" s="83"/>
      <c r="T232" s="71">
        <v>24.5</v>
      </c>
      <c r="U232" s="71"/>
      <c r="V232" s="84"/>
      <c r="W232" s="79"/>
      <c r="X232" s="71">
        <v>49</v>
      </c>
      <c r="Y232" s="71"/>
      <c r="Z232" s="74"/>
      <c r="AA232" s="92"/>
      <c r="AB232" s="93">
        <v>0</v>
      </c>
      <c r="AC232" s="93"/>
      <c r="AD232" s="94"/>
      <c r="AE232" s="129">
        <f>SUM(AA232:AD232)</f>
        <v>0</v>
      </c>
      <c r="AF232" s="99"/>
      <c r="AG232" s="93">
        <v>0</v>
      </c>
      <c r="AH232" s="93"/>
      <c r="AI232" s="94"/>
      <c r="AJ232" s="133">
        <f>SUM(AF232:AI232)</f>
        <v>0</v>
      </c>
      <c r="AK232" s="92"/>
      <c r="AL232" s="93">
        <v>0</v>
      </c>
      <c r="AM232" s="93"/>
      <c r="AN232" s="94"/>
      <c r="AO232" s="133">
        <f>SUM(AK232:AN232)</f>
        <v>0</v>
      </c>
      <c r="AP232" s="92"/>
      <c r="AQ232" s="93">
        <v>0</v>
      </c>
      <c r="AR232" s="93"/>
      <c r="AS232" s="94"/>
      <c r="AT232" s="129">
        <f>SUM(AP232:AS232)</f>
        <v>0</v>
      </c>
      <c r="AU232" s="64"/>
      <c r="AV232" s="6">
        <v>0</v>
      </c>
      <c r="AW232" s="6"/>
      <c r="AX232" s="102"/>
      <c r="AY232" s="133">
        <f>SUM(AU232:AX232)</f>
        <v>0</v>
      </c>
      <c r="AZ232" s="68"/>
      <c r="BA232" s="6">
        <v>0</v>
      </c>
      <c r="BB232" s="6"/>
      <c r="BC232" s="102"/>
      <c r="BD232" s="129">
        <f>SUM(AZ232:BC232)</f>
        <v>0</v>
      </c>
      <c r="BE232" s="68"/>
      <c r="BF232" s="6">
        <v>0</v>
      </c>
      <c r="BG232" s="6"/>
      <c r="BH232" s="102"/>
      <c r="BI232" s="129">
        <f>SUM(BE232:BH232)</f>
        <v>0</v>
      </c>
    </row>
    <row r="233" spans="1:61" x14ac:dyDescent="0.25">
      <c r="A233" s="4" t="s">
        <v>512</v>
      </c>
      <c r="B233" s="3" t="s">
        <v>513</v>
      </c>
      <c r="C233" s="10">
        <v>6953156282063</v>
      </c>
      <c r="D233" s="10"/>
      <c r="E233" s="10"/>
      <c r="F233" s="10">
        <v>1</v>
      </c>
      <c r="G233" s="105"/>
      <c r="H233" s="212" t="s">
        <v>854</v>
      </c>
      <c r="I233" s="68"/>
      <c r="J233" s="64">
        <v>0</v>
      </c>
      <c r="K233" s="64"/>
      <c r="L233" s="64"/>
      <c r="M233" s="129">
        <f>SUM(I233:L233)</f>
        <v>0</v>
      </c>
      <c r="N233" s="79"/>
      <c r="O233" s="13">
        <v>7.6199999999999992</v>
      </c>
      <c r="P233" s="13"/>
      <c r="Q233" s="71"/>
      <c r="R233" s="78">
        <f>IF(O233&gt;0,O233,N233)</f>
        <v>7.6199999999999992</v>
      </c>
      <c r="S233" s="83"/>
      <c r="T233" s="71">
        <v>24.5</v>
      </c>
      <c r="U233" s="71"/>
      <c r="V233" s="84"/>
      <c r="W233" s="79"/>
      <c r="X233" s="71">
        <v>49</v>
      </c>
      <c r="Y233" s="71"/>
      <c r="Z233" s="74"/>
      <c r="AA233" s="92"/>
      <c r="AB233" s="93">
        <v>0</v>
      </c>
      <c r="AC233" s="93"/>
      <c r="AD233" s="94"/>
      <c r="AE233" s="129">
        <f>SUM(AA233:AD233)</f>
        <v>0</v>
      </c>
      <c r="AF233" s="99"/>
      <c r="AG233" s="93">
        <v>0</v>
      </c>
      <c r="AH233" s="93"/>
      <c r="AI233" s="94"/>
      <c r="AJ233" s="133">
        <f>SUM(AF233:AI233)</f>
        <v>0</v>
      </c>
      <c r="AK233" s="92"/>
      <c r="AL233" s="93">
        <v>0</v>
      </c>
      <c r="AM233" s="93"/>
      <c r="AN233" s="94"/>
      <c r="AO233" s="133">
        <f>SUM(AK233:AN233)</f>
        <v>0</v>
      </c>
      <c r="AP233" s="92"/>
      <c r="AQ233" s="93">
        <v>0</v>
      </c>
      <c r="AR233" s="93"/>
      <c r="AS233" s="94"/>
      <c r="AT233" s="129">
        <f>SUM(AP233:AS233)</f>
        <v>0</v>
      </c>
      <c r="AU233" s="64"/>
      <c r="AV233" s="6">
        <v>0</v>
      </c>
      <c r="AW233" s="6"/>
      <c r="AX233" s="102"/>
      <c r="AY233" s="133">
        <f>SUM(AU233:AX233)</f>
        <v>0</v>
      </c>
      <c r="AZ233" s="68"/>
      <c r="BA233" s="6">
        <v>0</v>
      </c>
      <c r="BB233" s="6"/>
      <c r="BC233" s="102"/>
      <c r="BD233" s="129">
        <f>SUM(AZ233:BC233)</f>
        <v>0</v>
      </c>
      <c r="BE233" s="68"/>
      <c r="BF233" s="6">
        <v>0</v>
      </c>
      <c r="BG233" s="6"/>
      <c r="BH233" s="102"/>
      <c r="BI233" s="129">
        <f>SUM(BE233:BH233)</f>
        <v>0</v>
      </c>
    </row>
    <row r="234" spans="1:61" x14ac:dyDescent="0.25">
      <c r="A234" s="4" t="s">
        <v>514</v>
      </c>
      <c r="B234" s="3" t="s">
        <v>515</v>
      </c>
      <c r="C234" s="10">
        <v>6953156282070</v>
      </c>
      <c r="D234" s="10"/>
      <c r="E234" s="10"/>
      <c r="F234" s="10">
        <v>1</v>
      </c>
      <c r="G234" s="105"/>
      <c r="H234" s="212" t="s">
        <v>860</v>
      </c>
      <c r="I234" s="68"/>
      <c r="J234" s="64">
        <v>0</v>
      </c>
      <c r="K234" s="64"/>
      <c r="L234" s="64"/>
      <c r="M234" s="129">
        <f>SUM(I234:L234)</f>
        <v>0</v>
      </c>
      <c r="N234" s="79"/>
      <c r="O234" s="13">
        <v>7.62</v>
      </c>
      <c r="P234" s="13"/>
      <c r="Q234" s="71"/>
      <c r="R234" s="78">
        <f>IF(O234&gt;0,O234,N234)</f>
        <v>7.62</v>
      </c>
      <c r="S234" s="83"/>
      <c r="T234" s="71">
        <v>24.5</v>
      </c>
      <c r="U234" s="71"/>
      <c r="V234" s="84"/>
      <c r="W234" s="79"/>
      <c r="X234" s="71">
        <v>49</v>
      </c>
      <c r="Y234" s="71"/>
      <c r="Z234" s="74"/>
      <c r="AA234" s="92"/>
      <c r="AB234" s="93">
        <v>0</v>
      </c>
      <c r="AC234" s="93"/>
      <c r="AD234" s="94"/>
      <c r="AE234" s="129">
        <f>SUM(AA234:AD234)</f>
        <v>0</v>
      </c>
      <c r="AF234" s="99"/>
      <c r="AG234" s="93">
        <v>0</v>
      </c>
      <c r="AH234" s="93"/>
      <c r="AI234" s="94"/>
      <c r="AJ234" s="133">
        <f>SUM(AF234:AI234)</f>
        <v>0</v>
      </c>
      <c r="AK234" s="92"/>
      <c r="AL234" s="93">
        <v>0</v>
      </c>
      <c r="AM234" s="93"/>
      <c r="AN234" s="94"/>
      <c r="AO234" s="133">
        <f>SUM(AK234:AN234)</f>
        <v>0</v>
      </c>
      <c r="AP234" s="92"/>
      <c r="AQ234" s="93">
        <v>0</v>
      </c>
      <c r="AR234" s="93"/>
      <c r="AS234" s="94"/>
      <c r="AT234" s="129">
        <f>SUM(AP234:AS234)</f>
        <v>0</v>
      </c>
      <c r="AU234" s="64"/>
      <c r="AV234" s="6">
        <v>0</v>
      </c>
      <c r="AW234" s="6"/>
      <c r="AX234" s="102"/>
      <c r="AY234" s="133">
        <f>SUM(AU234:AX234)</f>
        <v>0</v>
      </c>
      <c r="AZ234" s="68"/>
      <c r="BA234" s="6">
        <v>0</v>
      </c>
      <c r="BB234" s="6"/>
      <c r="BC234" s="102"/>
      <c r="BD234" s="129">
        <f>SUM(AZ234:BC234)</f>
        <v>0</v>
      </c>
      <c r="BE234" s="68"/>
      <c r="BF234" s="6">
        <v>0</v>
      </c>
      <c r="BG234" s="6"/>
      <c r="BH234" s="102"/>
      <c r="BI234" s="129">
        <f>SUM(BE234:BH234)</f>
        <v>0</v>
      </c>
    </row>
    <row r="235" spans="1:61" x14ac:dyDescent="0.25">
      <c r="A235" s="4" t="s">
        <v>516</v>
      </c>
      <c r="B235" s="3" t="s">
        <v>517</v>
      </c>
      <c r="C235" s="10">
        <v>6953156282087</v>
      </c>
      <c r="D235" s="10"/>
      <c r="E235" s="10"/>
      <c r="F235" s="10">
        <v>1</v>
      </c>
      <c r="G235" s="105"/>
      <c r="H235" s="212" t="s">
        <v>861</v>
      </c>
      <c r="I235" s="68"/>
      <c r="J235" s="64">
        <v>0</v>
      </c>
      <c r="K235" s="64"/>
      <c r="L235" s="64"/>
      <c r="M235" s="129">
        <f>SUM(I235:L235)</f>
        <v>0</v>
      </c>
      <c r="N235" s="79"/>
      <c r="O235" s="13">
        <v>7.7100000000000009</v>
      </c>
      <c r="P235" s="13"/>
      <c r="Q235" s="71"/>
      <c r="R235" s="78">
        <f>IF(O235&gt;0,O235,N235)</f>
        <v>7.7100000000000009</v>
      </c>
      <c r="S235" s="83"/>
      <c r="T235" s="71">
        <v>24.5</v>
      </c>
      <c r="U235" s="71"/>
      <c r="V235" s="84"/>
      <c r="W235" s="79"/>
      <c r="X235" s="71">
        <v>49</v>
      </c>
      <c r="Y235" s="71"/>
      <c r="Z235" s="74"/>
      <c r="AA235" s="92"/>
      <c r="AB235" s="93">
        <v>0</v>
      </c>
      <c r="AC235" s="93"/>
      <c r="AD235" s="94"/>
      <c r="AE235" s="129">
        <f>SUM(AA235:AD235)</f>
        <v>0</v>
      </c>
      <c r="AF235" s="99"/>
      <c r="AG235" s="93">
        <v>0</v>
      </c>
      <c r="AH235" s="93"/>
      <c r="AI235" s="94"/>
      <c r="AJ235" s="133">
        <f>SUM(AF235:AI235)</f>
        <v>0</v>
      </c>
      <c r="AK235" s="92"/>
      <c r="AL235" s="93">
        <v>0</v>
      </c>
      <c r="AM235" s="93"/>
      <c r="AN235" s="94"/>
      <c r="AO235" s="133">
        <f>SUM(AK235:AN235)</f>
        <v>0</v>
      </c>
      <c r="AP235" s="92"/>
      <c r="AQ235" s="93">
        <v>0</v>
      </c>
      <c r="AR235" s="93"/>
      <c r="AS235" s="94"/>
      <c r="AT235" s="129">
        <f>SUM(AP235:AS235)</f>
        <v>0</v>
      </c>
      <c r="AU235" s="64"/>
      <c r="AV235" s="6">
        <v>0</v>
      </c>
      <c r="AW235" s="6"/>
      <c r="AX235" s="102"/>
      <c r="AY235" s="133">
        <f>SUM(AU235:AX235)</f>
        <v>0</v>
      </c>
      <c r="AZ235" s="68"/>
      <c r="BA235" s="6">
        <v>0</v>
      </c>
      <c r="BB235" s="6"/>
      <c r="BC235" s="102"/>
      <c r="BD235" s="129">
        <f>SUM(AZ235:BC235)</f>
        <v>0</v>
      </c>
      <c r="BE235" s="68"/>
      <c r="BF235" s="6">
        <v>0</v>
      </c>
      <c r="BG235" s="6"/>
      <c r="BH235" s="102"/>
      <c r="BI235" s="129">
        <f>SUM(BE235:BH235)</f>
        <v>0</v>
      </c>
    </row>
    <row r="236" spans="1:61" x14ac:dyDescent="0.25">
      <c r="A236" s="4" t="s">
        <v>623</v>
      </c>
      <c r="B236" s="3" t="s">
        <v>624</v>
      </c>
      <c r="C236" s="10">
        <v>6953156282094</v>
      </c>
      <c r="D236" s="10"/>
      <c r="E236" s="10"/>
      <c r="F236" s="10">
        <v>1</v>
      </c>
      <c r="G236" s="105"/>
      <c r="H236" s="212" t="s">
        <v>862</v>
      </c>
      <c r="I236" s="68"/>
      <c r="J236" s="64">
        <v>0</v>
      </c>
      <c r="K236" s="64"/>
      <c r="L236" s="64"/>
      <c r="M236" s="129">
        <f>SUM(I236:L236)</f>
        <v>0</v>
      </c>
      <c r="N236" s="79"/>
      <c r="O236" s="13">
        <v>38.392475247524757</v>
      </c>
      <c r="P236" s="13"/>
      <c r="Q236" s="71"/>
      <c r="R236" s="78">
        <f>IF(O236&gt;0,O236,N236)</f>
        <v>38.392475247524757</v>
      </c>
      <c r="S236" s="83"/>
      <c r="T236" s="71">
        <v>74.5</v>
      </c>
      <c r="U236" s="71"/>
      <c r="V236" s="84"/>
      <c r="W236" s="79"/>
      <c r="X236" s="71">
        <v>159</v>
      </c>
      <c r="Y236" s="71"/>
      <c r="Z236" s="74"/>
      <c r="AA236" s="92"/>
      <c r="AB236" s="93">
        <v>4</v>
      </c>
      <c r="AC236" s="93"/>
      <c r="AD236" s="94"/>
      <c r="AE236" s="129">
        <f>SUM(AA236:AD236)</f>
        <v>4</v>
      </c>
      <c r="AF236" s="99"/>
      <c r="AG236" s="93">
        <v>2</v>
      </c>
      <c r="AH236" s="93"/>
      <c r="AI236" s="94"/>
      <c r="AJ236" s="133">
        <f>SUM(AF236:AI236)</f>
        <v>2</v>
      </c>
      <c r="AK236" s="92"/>
      <c r="AL236" s="93">
        <v>0</v>
      </c>
      <c r="AM236" s="93"/>
      <c r="AN236" s="94"/>
      <c r="AO236" s="133">
        <f>SUM(AK236:AN236)</f>
        <v>0</v>
      </c>
      <c r="AP236" s="92"/>
      <c r="AQ236" s="93">
        <v>2</v>
      </c>
      <c r="AR236" s="93"/>
      <c r="AS236" s="94"/>
      <c r="AT236" s="129">
        <f>SUM(AP236:AS236)</f>
        <v>2</v>
      </c>
      <c r="AU236" s="64"/>
      <c r="AV236" s="6">
        <v>0</v>
      </c>
      <c r="AW236" s="6"/>
      <c r="AX236" s="102"/>
      <c r="AY236" s="133">
        <f>SUM(AU236:AX236)</f>
        <v>0</v>
      </c>
      <c r="AZ236" s="68"/>
      <c r="BA236" s="6">
        <v>0</v>
      </c>
      <c r="BB236" s="6"/>
      <c r="BC236" s="102"/>
      <c r="BD236" s="129">
        <f>SUM(AZ236:BC236)</f>
        <v>0</v>
      </c>
      <c r="BE236" s="68"/>
      <c r="BF236" s="6">
        <v>0</v>
      </c>
      <c r="BG236" s="6"/>
      <c r="BH236" s="102"/>
      <c r="BI236" s="129">
        <f>SUM(BE236:BH236)</f>
        <v>0</v>
      </c>
    </row>
    <row r="237" spans="1:61" x14ac:dyDescent="0.25">
      <c r="A237" s="4" t="s">
        <v>569</v>
      </c>
      <c r="B237" s="3" t="s">
        <v>570</v>
      </c>
      <c r="C237" s="10">
        <v>6953156282100</v>
      </c>
      <c r="D237" s="10"/>
      <c r="E237" s="10"/>
      <c r="F237" s="10">
        <v>1</v>
      </c>
      <c r="G237" s="105">
        <v>1</v>
      </c>
      <c r="H237" s="212" t="s">
        <v>863</v>
      </c>
      <c r="I237" s="68"/>
      <c r="J237" s="64">
        <v>2</v>
      </c>
      <c r="K237" s="64">
        <v>11</v>
      </c>
      <c r="L237" s="64"/>
      <c r="M237" s="129">
        <f>SUM(I237:L237)</f>
        <v>13</v>
      </c>
      <c r="N237" s="79"/>
      <c r="O237" s="13">
        <v>38.140000000000015</v>
      </c>
      <c r="P237" s="13">
        <v>38.140000000000015</v>
      </c>
      <c r="Q237" s="71"/>
      <c r="R237" s="78">
        <f>IF(O237&gt;0,O237,N237)</f>
        <v>38.140000000000015</v>
      </c>
      <c r="S237" s="83"/>
      <c r="T237" s="71">
        <v>74.5</v>
      </c>
      <c r="U237" s="71">
        <v>79.5</v>
      </c>
      <c r="V237" s="84"/>
      <c r="W237" s="79"/>
      <c r="X237" s="71">
        <v>159</v>
      </c>
      <c r="Y237" s="71">
        <v>159</v>
      </c>
      <c r="Z237" s="74"/>
      <c r="AA237" s="92"/>
      <c r="AB237" s="93">
        <v>2</v>
      </c>
      <c r="AC237" s="93"/>
      <c r="AD237" s="94"/>
      <c r="AE237" s="129">
        <f>SUM(AA237:AD237)</f>
        <v>2</v>
      </c>
      <c r="AF237" s="99"/>
      <c r="AG237" s="93">
        <v>1</v>
      </c>
      <c r="AH237" s="93">
        <v>4</v>
      </c>
      <c r="AI237" s="94"/>
      <c r="AJ237" s="133">
        <f>SUM(AF237:AI237)</f>
        <v>5</v>
      </c>
      <c r="AK237" s="92"/>
      <c r="AL237" s="93">
        <v>0</v>
      </c>
      <c r="AM237" s="93">
        <v>0</v>
      </c>
      <c r="AN237" s="94"/>
      <c r="AO237" s="133">
        <f>SUM(AK237:AN237)</f>
        <v>0</v>
      </c>
      <c r="AP237" s="92"/>
      <c r="AQ237" s="93">
        <v>0</v>
      </c>
      <c r="AR237" s="93">
        <v>3</v>
      </c>
      <c r="AS237" s="94"/>
      <c r="AT237" s="129">
        <f>SUM(AP237:AS237)</f>
        <v>3</v>
      </c>
      <c r="AU237" s="64"/>
      <c r="AV237" s="6">
        <v>0</v>
      </c>
      <c r="AW237" s="6">
        <v>0</v>
      </c>
      <c r="AX237" s="102"/>
      <c r="AY237" s="133">
        <f>SUM(AU237:AX237)</f>
        <v>0</v>
      </c>
      <c r="AZ237" s="68"/>
      <c r="BA237" s="6">
        <v>0</v>
      </c>
      <c r="BB237" s="6">
        <v>0</v>
      </c>
      <c r="BC237" s="102"/>
      <c r="BD237" s="129">
        <f>SUM(AZ237:BC237)</f>
        <v>0</v>
      </c>
      <c r="BE237" s="68"/>
      <c r="BF237" s="6">
        <v>0</v>
      </c>
      <c r="BG237" s="6">
        <v>0</v>
      </c>
      <c r="BH237" s="102"/>
      <c r="BI237" s="129">
        <f>SUM(BE237:BH237)</f>
        <v>0</v>
      </c>
    </row>
    <row r="238" spans="1:61" x14ac:dyDescent="0.25">
      <c r="A238" s="4" t="s">
        <v>625</v>
      </c>
      <c r="B238" s="3" t="s">
        <v>626</v>
      </c>
      <c r="C238" s="10">
        <v>6953156282117</v>
      </c>
      <c r="D238" s="10"/>
      <c r="E238" s="10"/>
      <c r="F238" s="10">
        <v>1</v>
      </c>
      <c r="G238" s="105"/>
      <c r="H238" s="212" t="s">
        <v>828</v>
      </c>
      <c r="I238" s="68"/>
      <c r="J238" s="64">
        <v>0</v>
      </c>
      <c r="K238" s="64"/>
      <c r="L238" s="64"/>
      <c r="M238" s="129">
        <f>SUM(I238:L238)</f>
        <v>0</v>
      </c>
      <c r="N238" s="79"/>
      <c r="O238" s="13">
        <v>44.200000000000024</v>
      </c>
      <c r="P238" s="13"/>
      <c r="Q238" s="71"/>
      <c r="R238" s="78">
        <f>IF(O238&gt;0,O238,N238)</f>
        <v>44.200000000000024</v>
      </c>
      <c r="S238" s="83"/>
      <c r="T238" s="71">
        <v>89.5</v>
      </c>
      <c r="U238" s="71"/>
      <c r="V238" s="84"/>
      <c r="W238" s="79"/>
      <c r="X238" s="71">
        <v>189</v>
      </c>
      <c r="Y238" s="71"/>
      <c r="Z238" s="74"/>
      <c r="AA238" s="92"/>
      <c r="AB238" s="93">
        <v>3</v>
      </c>
      <c r="AC238" s="93"/>
      <c r="AD238" s="94"/>
      <c r="AE238" s="129">
        <f>SUM(AA238:AD238)</f>
        <v>3</v>
      </c>
      <c r="AF238" s="99"/>
      <c r="AG238" s="93">
        <v>2</v>
      </c>
      <c r="AH238" s="93"/>
      <c r="AI238" s="94"/>
      <c r="AJ238" s="133">
        <f>SUM(AF238:AI238)</f>
        <v>2</v>
      </c>
      <c r="AK238" s="92"/>
      <c r="AL238" s="93">
        <v>0</v>
      </c>
      <c r="AM238" s="93"/>
      <c r="AN238" s="94"/>
      <c r="AO238" s="133">
        <f>SUM(AK238:AN238)</f>
        <v>0</v>
      </c>
      <c r="AP238" s="92"/>
      <c r="AQ238" s="93">
        <v>0</v>
      </c>
      <c r="AR238" s="93"/>
      <c r="AS238" s="94"/>
      <c r="AT238" s="129">
        <f>SUM(AP238:AS238)</f>
        <v>0</v>
      </c>
      <c r="AU238" s="64"/>
      <c r="AV238" s="6">
        <v>0</v>
      </c>
      <c r="AW238" s="6"/>
      <c r="AX238" s="102"/>
      <c r="AY238" s="133">
        <f>SUM(AU238:AX238)</f>
        <v>0</v>
      </c>
      <c r="AZ238" s="68"/>
      <c r="BA238" s="6">
        <v>0</v>
      </c>
      <c r="BB238" s="6"/>
      <c r="BC238" s="102"/>
      <c r="BD238" s="129">
        <f>SUM(AZ238:BC238)</f>
        <v>0</v>
      </c>
      <c r="BE238" s="68"/>
      <c r="BF238" s="6">
        <v>0</v>
      </c>
      <c r="BG238" s="6"/>
      <c r="BH238" s="102"/>
      <c r="BI238" s="129">
        <f>SUM(BE238:BH238)</f>
        <v>0</v>
      </c>
    </row>
    <row r="239" spans="1:61" x14ac:dyDescent="0.25">
      <c r="A239" s="4" t="s">
        <v>627</v>
      </c>
      <c r="B239" s="3" t="s">
        <v>628</v>
      </c>
      <c r="C239" s="10">
        <v>6953156282124</v>
      </c>
      <c r="D239" s="10"/>
      <c r="E239" s="10"/>
      <c r="F239" s="10">
        <v>1</v>
      </c>
      <c r="G239" s="105"/>
      <c r="H239" s="212" t="s">
        <v>864</v>
      </c>
      <c r="I239" s="68"/>
      <c r="J239" s="64">
        <v>0</v>
      </c>
      <c r="K239" s="64"/>
      <c r="L239" s="64"/>
      <c r="M239" s="129">
        <f>SUM(I239:L239)</f>
        <v>0</v>
      </c>
      <c r="N239" s="79"/>
      <c r="O239" s="13">
        <v>44.337062937062946</v>
      </c>
      <c r="P239" s="13"/>
      <c r="Q239" s="71"/>
      <c r="R239" s="78">
        <f>IF(O239&gt;0,O239,N239)</f>
        <v>44.337062937062946</v>
      </c>
      <c r="S239" s="83"/>
      <c r="T239" s="71">
        <v>89.5</v>
      </c>
      <c r="U239" s="71"/>
      <c r="V239" s="84"/>
      <c r="W239" s="79"/>
      <c r="X239" s="71">
        <v>189</v>
      </c>
      <c r="Y239" s="71"/>
      <c r="Z239" s="74"/>
      <c r="AA239" s="92"/>
      <c r="AB239" s="93">
        <v>7</v>
      </c>
      <c r="AC239" s="93"/>
      <c r="AD239" s="94"/>
      <c r="AE239" s="129">
        <f>SUM(AA239:AD239)</f>
        <v>7</v>
      </c>
      <c r="AF239" s="99"/>
      <c r="AG239" s="93">
        <v>0</v>
      </c>
      <c r="AH239" s="93"/>
      <c r="AI239" s="94"/>
      <c r="AJ239" s="133">
        <f>SUM(AF239:AI239)</f>
        <v>0</v>
      </c>
      <c r="AK239" s="92"/>
      <c r="AL239" s="93">
        <v>1</v>
      </c>
      <c r="AM239" s="93"/>
      <c r="AN239" s="94"/>
      <c r="AO239" s="133">
        <f>SUM(AK239:AN239)</f>
        <v>1</v>
      </c>
      <c r="AP239" s="92"/>
      <c r="AQ239" s="93">
        <v>0</v>
      </c>
      <c r="AR239" s="93"/>
      <c r="AS239" s="94"/>
      <c r="AT239" s="129">
        <f>SUM(AP239:AS239)</f>
        <v>0</v>
      </c>
      <c r="AU239" s="64"/>
      <c r="AV239" s="6">
        <v>1</v>
      </c>
      <c r="AW239" s="6"/>
      <c r="AX239" s="102"/>
      <c r="AY239" s="133">
        <f>SUM(AU239:AX239)</f>
        <v>1</v>
      </c>
      <c r="AZ239" s="68"/>
      <c r="BA239" s="6">
        <v>0</v>
      </c>
      <c r="BB239" s="6"/>
      <c r="BC239" s="102"/>
      <c r="BD239" s="129">
        <f>SUM(AZ239:BC239)</f>
        <v>0</v>
      </c>
      <c r="BE239" s="68"/>
      <c r="BF239" s="6">
        <v>0</v>
      </c>
      <c r="BG239" s="6"/>
      <c r="BH239" s="102"/>
      <c r="BI239" s="129">
        <f>SUM(BE239:BH239)</f>
        <v>0</v>
      </c>
    </row>
    <row r="240" spans="1:61" x14ac:dyDescent="0.25">
      <c r="A240" s="4" t="s">
        <v>583</v>
      </c>
      <c r="B240" s="3" t="s">
        <v>584</v>
      </c>
      <c r="C240" s="10">
        <v>6953156282247</v>
      </c>
      <c r="D240" s="10"/>
      <c r="E240" s="10"/>
      <c r="F240" s="10">
        <v>1</v>
      </c>
      <c r="G240" s="105">
        <v>1</v>
      </c>
      <c r="H240" s="212" t="s">
        <v>803</v>
      </c>
      <c r="I240" s="68"/>
      <c r="J240" s="64">
        <v>6</v>
      </c>
      <c r="K240" s="64">
        <v>7</v>
      </c>
      <c r="L240" s="64"/>
      <c r="M240" s="129">
        <f>SUM(I240:L240)</f>
        <v>13</v>
      </c>
      <c r="N240" s="79"/>
      <c r="O240" s="13">
        <v>76</v>
      </c>
      <c r="P240" s="13">
        <v>76</v>
      </c>
      <c r="Q240" s="71"/>
      <c r="R240" s="78">
        <f>IF(O240&gt;0,O240,N240)</f>
        <v>76</v>
      </c>
      <c r="S240" s="83"/>
      <c r="T240" s="71">
        <v>140</v>
      </c>
      <c r="U240" s="71">
        <v>144.5</v>
      </c>
      <c r="V240" s="84"/>
      <c r="W240" s="79"/>
      <c r="X240" s="71">
        <v>289</v>
      </c>
      <c r="Y240" s="71">
        <v>289</v>
      </c>
      <c r="Z240" s="74"/>
      <c r="AA240" s="92"/>
      <c r="AB240" s="93">
        <v>23</v>
      </c>
      <c r="AC240" s="93"/>
      <c r="AD240" s="94"/>
      <c r="AE240" s="129">
        <f>SUM(AA240:AD240)</f>
        <v>23</v>
      </c>
      <c r="AF240" s="99"/>
      <c r="AG240" s="93">
        <v>5</v>
      </c>
      <c r="AH240" s="93">
        <v>3</v>
      </c>
      <c r="AI240" s="94"/>
      <c r="AJ240" s="133">
        <f>SUM(AF240:AI240)</f>
        <v>8</v>
      </c>
      <c r="AK240" s="92"/>
      <c r="AL240" s="93">
        <v>9</v>
      </c>
      <c r="AM240" s="93">
        <v>6</v>
      </c>
      <c r="AN240" s="94"/>
      <c r="AO240" s="133">
        <f>SUM(AK240:AN240)</f>
        <v>15</v>
      </c>
      <c r="AP240" s="92"/>
      <c r="AQ240" s="93">
        <v>9</v>
      </c>
      <c r="AR240" s="93">
        <v>0</v>
      </c>
      <c r="AS240" s="94"/>
      <c r="AT240" s="129">
        <f>SUM(AP240:AS240)</f>
        <v>9</v>
      </c>
      <c r="AU240" s="64"/>
      <c r="AV240" s="6">
        <v>6</v>
      </c>
      <c r="AW240" s="6">
        <v>1</v>
      </c>
      <c r="AX240" s="102"/>
      <c r="AY240" s="133">
        <f>SUM(AU240:AX240)</f>
        <v>7</v>
      </c>
      <c r="AZ240" s="68"/>
      <c r="BA240" s="6">
        <v>6</v>
      </c>
      <c r="BB240" s="6">
        <v>1</v>
      </c>
      <c r="BC240" s="102"/>
      <c r="BD240" s="129">
        <f>SUM(AZ240:BC240)</f>
        <v>7</v>
      </c>
      <c r="BE240" s="68"/>
      <c r="BF240" s="6">
        <v>2</v>
      </c>
      <c r="BG240" s="6">
        <v>2</v>
      </c>
      <c r="BH240" s="102"/>
      <c r="BI240" s="129">
        <f>SUM(BE240:BH240)</f>
        <v>4</v>
      </c>
    </row>
    <row r="241" spans="1:61" x14ac:dyDescent="0.25">
      <c r="A241" s="4" t="s">
        <v>585</v>
      </c>
      <c r="B241" s="3" t="s">
        <v>586</v>
      </c>
      <c r="C241" s="10">
        <v>6953156282254</v>
      </c>
      <c r="D241" s="10"/>
      <c r="E241" s="10"/>
      <c r="F241" s="10">
        <v>1</v>
      </c>
      <c r="G241" s="105"/>
      <c r="H241" s="212" t="s">
        <v>793</v>
      </c>
      <c r="I241" s="68"/>
      <c r="J241" s="64">
        <v>3</v>
      </c>
      <c r="K241" s="64"/>
      <c r="L241" s="64"/>
      <c r="M241" s="129">
        <f>SUM(I241:L241)</f>
        <v>3</v>
      </c>
      <c r="N241" s="79"/>
      <c r="O241" s="13">
        <v>76</v>
      </c>
      <c r="P241" s="13"/>
      <c r="Q241" s="71"/>
      <c r="R241" s="78">
        <f>IF(O241&gt;0,O241,N241)</f>
        <v>76</v>
      </c>
      <c r="S241" s="83"/>
      <c r="T241" s="71">
        <v>140</v>
      </c>
      <c r="U241" s="71"/>
      <c r="V241" s="84"/>
      <c r="W241" s="79"/>
      <c r="X241" s="71">
        <v>289</v>
      </c>
      <c r="Y241" s="71"/>
      <c r="Z241" s="74"/>
      <c r="AA241" s="92"/>
      <c r="AB241" s="93">
        <v>14</v>
      </c>
      <c r="AC241" s="93"/>
      <c r="AD241" s="94"/>
      <c r="AE241" s="129">
        <f>SUM(AA241:AD241)</f>
        <v>14</v>
      </c>
      <c r="AF241" s="99"/>
      <c r="AG241" s="93">
        <v>9</v>
      </c>
      <c r="AH241" s="93"/>
      <c r="AI241" s="94"/>
      <c r="AJ241" s="133">
        <f>SUM(AF241:AI241)</f>
        <v>9</v>
      </c>
      <c r="AK241" s="92"/>
      <c r="AL241" s="93">
        <v>5</v>
      </c>
      <c r="AM241" s="93"/>
      <c r="AN241" s="94"/>
      <c r="AO241" s="133">
        <f>SUM(AK241:AN241)</f>
        <v>5</v>
      </c>
      <c r="AP241" s="92"/>
      <c r="AQ241" s="93">
        <v>2</v>
      </c>
      <c r="AR241" s="93"/>
      <c r="AS241" s="94"/>
      <c r="AT241" s="129">
        <f>SUM(AP241:AS241)</f>
        <v>2</v>
      </c>
      <c r="AU241" s="64"/>
      <c r="AV241" s="6">
        <v>3</v>
      </c>
      <c r="AW241" s="6"/>
      <c r="AX241" s="102"/>
      <c r="AY241" s="133">
        <f>SUM(AU241:AX241)</f>
        <v>3</v>
      </c>
      <c r="AZ241" s="68"/>
      <c r="BA241" s="6">
        <v>0</v>
      </c>
      <c r="BB241" s="6"/>
      <c r="BC241" s="102"/>
      <c r="BD241" s="129">
        <f>SUM(AZ241:BC241)</f>
        <v>0</v>
      </c>
      <c r="BE241" s="68"/>
      <c r="BF241" s="6">
        <v>0</v>
      </c>
      <c r="BG241" s="6"/>
      <c r="BH241" s="102"/>
      <c r="BI241" s="129">
        <f>SUM(BE241:BH241)</f>
        <v>0</v>
      </c>
    </row>
    <row r="242" spans="1:61" x14ac:dyDescent="0.25">
      <c r="A242" s="4" t="s">
        <v>673</v>
      </c>
      <c r="B242" s="3" t="s">
        <v>674</v>
      </c>
      <c r="C242" s="10">
        <v>6953156282278</v>
      </c>
      <c r="D242" s="10"/>
      <c r="E242" s="10"/>
      <c r="F242" s="10">
        <v>1</v>
      </c>
      <c r="G242" s="105">
        <v>1</v>
      </c>
      <c r="H242" s="212" t="s">
        <v>818</v>
      </c>
      <c r="I242" s="68"/>
      <c r="J242" s="64">
        <v>0</v>
      </c>
      <c r="K242" s="64">
        <v>0</v>
      </c>
      <c r="L242" s="64"/>
      <c r="M242" s="129">
        <f>SUM(I242:L242)</f>
        <v>0</v>
      </c>
      <c r="N242" s="79"/>
      <c r="O242" s="13">
        <v>9.9</v>
      </c>
      <c r="P242" s="13">
        <v>9.9</v>
      </c>
      <c r="Q242" s="71"/>
      <c r="R242" s="78">
        <f>IF(O242&gt;0,O242,N242)</f>
        <v>9.9</v>
      </c>
      <c r="S242" s="83"/>
      <c r="T242" s="71">
        <v>29.5</v>
      </c>
      <c r="U242" s="71">
        <v>34.5</v>
      </c>
      <c r="V242" s="84"/>
      <c r="W242" s="79"/>
      <c r="X242" s="71">
        <v>62</v>
      </c>
      <c r="Y242" s="71">
        <v>69</v>
      </c>
      <c r="Z242" s="74"/>
      <c r="AA242" s="92"/>
      <c r="AB242" s="93"/>
      <c r="AC242" s="93"/>
      <c r="AD242" s="94"/>
      <c r="AE242" s="129">
        <f>SUM(AA242:AD242)</f>
        <v>0</v>
      </c>
      <c r="AF242" s="99"/>
      <c r="AG242" s="93"/>
      <c r="AH242" s="93"/>
      <c r="AI242" s="94"/>
      <c r="AJ242" s="133">
        <f>SUM(AF242:AI242)</f>
        <v>0</v>
      </c>
      <c r="AK242" s="92"/>
      <c r="AL242" s="93"/>
      <c r="AM242" s="93"/>
      <c r="AN242" s="94"/>
      <c r="AO242" s="133">
        <f>SUM(AK242:AN242)</f>
        <v>0</v>
      </c>
      <c r="AP242" s="92"/>
      <c r="AQ242" s="93">
        <v>0</v>
      </c>
      <c r="AR242" s="93">
        <v>0</v>
      </c>
      <c r="AS242" s="94"/>
      <c r="AT242" s="129">
        <f>SUM(AP242:AS242)</f>
        <v>0</v>
      </c>
      <c r="AU242" s="64"/>
      <c r="AV242" s="6">
        <v>0</v>
      </c>
      <c r="AW242" s="6">
        <v>0</v>
      </c>
      <c r="AX242" s="102"/>
      <c r="AY242" s="133">
        <f>SUM(AU242:AX242)</f>
        <v>0</v>
      </c>
      <c r="AZ242" s="68"/>
      <c r="BA242" s="6">
        <v>0</v>
      </c>
      <c r="BB242" s="6">
        <v>0</v>
      </c>
      <c r="BC242" s="102"/>
      <c r="BD242" s="129">
        <f>SUM(AZ242:BC242)</f>
        <v>0</v>
      </c>
      <c r="BE242" s="68"/>
      <c r="BF242" s="6">
        <v>0</v>
      </c>
      <c r="BG242" s="6">
        <v>0</v>
      </c>
      <c r="BH242" s="102"/>
      <c r="BI242" s="129">
        <f>SUM(BE242:BH242)</f>
        <v>0</v>
      </c>
    </row>
    <row r="243" spans="1:61" x14ac:dyDescent="0.25">
      <c r="A243" s="4" t="s">
        <v>325</v>
      </c>
      <c r="B243" s="3" t="s">
        <v>326</v>
      </c>
      <c r="C243" s="10">
        <v>6953156282308</v>
      </c>
      <c r="D243" s="10"/>
      <c r="E243" s="10"/>
      <c r="F243" s="10">
        <v>1</v>
      </c>
      <c r="G243" s="105"/>
      <c r="H243" s="212" t="s">
        <v>832</v>
      </c>
      <c r="I243" s="68"/>
      <c r="J243" s="64">
        <v>0</v>
      </c>
      <c r="K243" s="64"/>
      <c r="L243" s="64"/>
      <c r="M243" s="129">
        <f>SUM(I243:L243)</f>
        <v>0</v>
      </c>
      <c r="N243" s="79"/>
      <c r="O243" s="13">
        <v>34.569999999999986</v>
      </c>
      <c r="P243" s="13"/>
      <c r="Q243" s="71"/>
      <c r="R243" s="78">
        <f>IF(O243&gt;0,O243,N243)</f>
        <v>34.569999999999986</v>
      </c>
      <c r="S243" s="83"/>
      <c r="T243" s="71">
        <v>69.5</v>
      </c>
      <c r="U243" s="71"/>
      <c r="V243" s="84"/>
      <c r="W243" s="79"/>
      <c r="X243" s="71">
        <v>149</v>
      </c>
      <c r="Y243" s="71"/>
      <c r="Z243" s="74"/>
      <c r="AA243" s="92"/>
      <c r="AB243" s="93">
        <v>4</v>
      </c>
      <c r="AC243" s="93"/>
      <c r="AD243" s="94"/>
      <c r="AE243" s="129">
        <f>SUM(AA243:AD243)</f>
        <v>4</v>
      </c>
      <c r="AF243" s="99"/>
      <c r="AG243" s="93">
        <v>1</v>
      </c>
      <c r="AH243" s="93"/>
      <c r="AI243" s="94"/>
      <c r="AJ243" s="133">
        <f>SUM(AF243:AI243)</f>
        <v>1</v>
      </c>
      <c r="AK243" s="92"/>
      <c r="AL243" s="93">
        <v>1</v>
      </c>
      <c r="AM243" s="93"/>
      <c r="AN243" s="94"/>
      <c r="AO243" s="133">
        <f>SUM(AK243:AN243)</f>
        <v>1</v>
      </c>
      <c r="AP243" s="92"/>
      <c r="AQ243" s="93">
        <v>0</v>
      </c>
      <c r="AR243" s="93"/>
      <c r="AS243" s="94"/>
      <c r="AT243" s="129">
        <f>SUM(AP243:AS243)</f>
        <v>0</v>
      </c>
      <c r="AU243" s="64"/>
      <c r="AV243" s="6">
        <v>0</v>
      </c>
      <c r="AW243" s="6"/>
      <c r="AX243" s="102"/>
      <c r="AY243" s="133">
        <f>SUM(AU243:AX243)</f>
        <v>0</v>
      </c>
      <c r="AZ243" s="68"/>
      <c r="BA243" s="6">
        <v>0</v>
      </c>
      <c r="BB243" s="6"/>
      <c r="BC243" s="102"/>
      <c r="BD243" s="129">
        <f>SUM(AZ243:BC243)</f>
        <v>0</v>
      </c>
      <c r="BE243" s="68"/>
      <c r="BF243" s="6">
        <v>0</v>
      </c>
      <c r="BG243" s="6"/>
      <c r="BH243" s="102"/>
      <c r="BI243" s="129">
        <f>SUM(BE243:BH243)</f>
        <v>0</v>
      </c>
    </row>
    <row r="244" spans="1:61" x14ac:dyDescent="0.25">
      <c r="A244" s="4" t="s">
        <v>484</v>
      </c>
      <c r="B244" s="3" t="s">
        <v>485</v>
      </c>
      <c r="C244" s="10">
        <v>6953156282315</v>
      </c>
      <c r="D244" s="10"/>
      <c r="E244" s="10"/>
      <c r="F244" s="10">
        <v>1</v>
      </c>
      <c r="G244" s="105"/>
      <c r="H244" s="212" t="s">
        <v>827</v>
      </c>
      <c r="I244" s="68"/>
      <c r="J244" s="64">
        <v>0</v>
      </c>
      <c r="K244" s="64"/>
      <c r="L244" s="64"/>
      <c r="M244" s="129">
        <f>SUM(I244:L244)</f>
        <v>0</v>
      </c>
      <c r="N244" s="79"/>
      <c r="O244" s="13">
        <v>34.520000000000017</v>
      </c>
      <c r="P244" s="13"/>
      <c r="Q244" s="71"/>
      <c r="R244" s="78">
        <f>IF(O244&gt;0,O244,N244)</f>
        <v>34.520000000000017</v>
      </c>
      <c r="S244" s="83"/>
      <c r="T244" s="71">
        <v>69.5</v>
      </c>
      <c r="U244" s="71"/>
      <c r="V244" s="84"/>
      <c r="W244" s="79"/>
      <c r="X244" s="71">
        <v>149</v>
      </c>
      <c r="Y244" s="71"/>
      <c r="Z244" s="74"/>
      <c r="AA244" s="92"/>
      <c r="AB244" s="93">
        <v>0</v>
      </c>
      <c r="AC244" s="93"/>
      <c r="AD244" s="94"/>
      <c r="AE244" s="129">
        <f>SUM(AA244:AD244)</f>
        <v>0</v>
      </c>
      <c r="AF244" s="99"/>
      <c r="AG244" s="93">
        <v>0</v>
      </c>
      <c r="AH244" s="93"/>
      <c r="AI244" s="94"/>
      <c r="AJ244" s="133">
        <f>SUM(AF244:AI244)</f>
        <v>0</v>
      </c>
      <c r="AK244" s="92"/>
      <c r="AL244" s="93">
        <v>0</v>
      </c>
      <c r="AM244" s="93"/>
      <c r="AN244" s="94"/>
      <c r="AO244" s="133">
        <f>SUM(AK244:AN244)</f>
        <v>0</v>
      </c>
      <c r="AP244" s="92"/>
      <c r="AQ244" s="93">
        <v>0</v>
      </c>
      <c r="AR244" s="93"/>
      <c r="AS244" s="94"/>
      <c r="AT244" s="129">
        <f>SUM(AP244:AS244)</f>
        <v>0</v>
      </c>
      <c r="AU244" s="64"/>
      <c r="AV244" s="6">
        <v>0</v>
      </c>
      <c r="AW244" s="6"/>
      <c r="AX244" s="102"/>
      <c r="AY244" s="133">
        <f>SUM(AU244:AX244)</f>
        <v>0</v>
      </c>
      <c r="AZ244" s="68"/>
      <c r="BA244" s="6">
        <v>0</v>
      </c>
      <c r="BB244" s="6"/>
      <c r="BC244" s="102"/>
      <c r="BD244" s="129">
        <f>SUM(AZ244:BC244)</f>
        <v>0</v>
      </c>
      <c r="BE244" s="68"/>
      <c r="BF244" s="6">
        <v>0</v>
      </c>
      <c r="BG244" s="6"/>
      <c r="BH244" s="102"/>
      <c r="BI244" s="129">
        <f>SUM(BE244:BH244)</f>
        <v>0</v>
      </c>
    </row>
    <row r="245" spans="1:61" x14ac:dyDescent="0.25">
      <c r="A245" s="4" t="s">
        <v>486</v>
      </c>
      <c r="B245" s="3" t="s">
        <v>487</v>
      </c>
      <c r="C245" s="10">
        <v>6953156282322</v>
      </c>
      <c r="D245" s="10"/>
      <c r="E245" s="10"/>
      <c r="F245" s="10">
        <v>1</v>
      </c>
      <c r="G245" s="105"/>
      <c r="H245" s="212" t="s">
        <v>829</v>
      </c>
      <c r="I245" s="68"/>
      <c r="J245" s="64">
        <v>0</v>
      </c>
      <c r="K245" s="64"/>
      <c r="L245" s="64"/>
      <c r="M245" s="129">
        <f>SUM(I245:L245)</f>
        <v>0</v>
      </c>
      <c r="N245" s="79"/>
      <c r="O245" s="13">
        <v>34.520000000000003</v>
      </c>
      <c r="P245" s="13"/>
      <c r="Q245" s="71"/>
      <c r="R245" s="78">
        <f>IF(O245&gt;0,O245,N245)</f>
        <v>34.520000000000003</v>
      </c>
      <c r="S245" s="83"/>
      <c r="T245" s="71">
        <v>69.5</v>
      </c>
      <c r="U245" s="71"/>
      <c r="V245" s="84"/>
      <c r="W245" s="79"/>
      <c r="X245" s="71">
        <v>149</v>
      </c>
      <c r="Y245" s="71"/>
      <c r="Z245" s="74"/>
      <c r="AA245" s="92"/>
      <c r="AB245" s="93">
        <v>0</v>
      </c>
      <c r="AC245" s="93"/>
      <c r="AD245" s="94"/>
      <c r="AE245" s="129">
        <f>SUM(AA245:AD245)</f>
        <v>0</v>
      </c>
      <c r="AF245" s="99"/>
      <c r="AG245" s="93">
        <v>0</v>
      </c>
      <c r="AH245" s="93"/>
      <c r="AI245" s="94"/>
      <c r="AJ245" s="133">
        <f>SUM(AF245:AI245)</f>
        <v>0</v>
      </c>
      <c r="AK245" s="92"/>
      <c r="AL245" s="93">
        <v>0</v>
      </c>
      <c r="AM245" s="93"/>
      <c r="AN245" s="94"/>
      <c r="AO245" s="133">
        <f>SUM(AK245:AN245)</f>
        <v>0</v>
      </c>
      <c r="AP245" s="92"/>
      <c r="AQ245" s="93">
        <v>0</v>
      </c>
      <c r="AR245" s="93"/>
      <c r="AS245" s="94"/>
      <c r="AT245" s="129">
        <f>SUM(AP245:AS245)</f>
        <v>0</v>
      </c>
      <c r="AU245" s="64"/>
      <c r="AV245" s="6">
        <v>0</v>
      </c>
      <c r="AW245" s="6"/>
      <c r="AX245" s="102"/>
      <c r="AY245" s="133">
        <f>SUM(AU245:AX245)</f>
        <v>0</v>
      </c>
      <c r="AZ245" s="68"/>
      <c r="BA245" s="6">
        <v>0</v>
      </c>
      <c r="BB245" s="6"/>
      <c r="BC245" s="102"/>
      <c r="BD245" s="129">
        <f>SUM(AZ245:BC245)</f>
        <v>0</v>
      </c>
      <c r="BE245" s="68"/>
      <c r="BF245" s="6">
        <v>0</v>
      </c>
      <c r="BG245" s="6"/>
      <c r="BH245" s="102"/>
      <c r="BI245" s="129">
        <f>SUM(BE245:BH245)</f>
        <v>0</v>
      </c>
    </row>
    <row r="246" spans="1:61" x14ac:dyDescent="0.25">
      <c r="A246" s="4" t="s">
        <v>140</v>
      </c>
      <c r="B246" s="3" t="s">
        <v>141</v>
      </c>
      <c r="C246" s="10">
        <v>6953156282902</v>
      </c>
      <c r="D246" s="10">
        <v>1</v>
      </c>
      <c r="E246" s="10"/>
      <c r="F246" s="10"/>
      <c r="G246" s="105"/>
      <c r="H246" s="212" t="s">
        <v>826</v>
      </c>
      <c r="I246" s="68">
        <v>5</v>
      </c>
      <c r="J246" s="64"/>
      <c r="K246" s="64"/>
      <c r="L246" s="64"/>
      <c r="M246" s="129">
        <f>SUM(I246:L246)</f>
        <v>5</v>
      </c>
      <c r="N246" s="79">
        <v>37.730000000000018</v>
      </c>
      <c r="O246" s="13"/>
      <c r="P246" s="13"/>
      <c r="Q246" s="71"/>
      <c r="R246" s="78">
        <f>IF(O246&gt;0,O246,N246)</f>
        <v>37.730000000000018</v>
      </c>
      <c r="S246" s="83">
        <v>92.95</v>
      </c>
      <c r="T246" s="71"/>
      <c r="U246" s="71"/>
      <c r="V246" s="84"/>
      <c r="W246" s="79"/>
      <c r="X246" s="71"/>
      <c r="Y246" s="71"/>
      <c r="Z246" s="74"/>
      <c r="AA246" s="92"/>
      <c r="AB246" s="93"/>
      <c r="AC246" s="93"/>
      <c r="AD246" s="94"/>
      <c r="AE246" s="129">
        <f>SUM(AA246:AD246)</f>
        <v>0</v>
      </c>
      <c r="AF246" s="99"/>
      <c r="AG246" s="93"/>
      <c r="AH246" s="93"/>
      <c r="AI246" s="94"/>
      <c r="AJ246" s="133">
        <f>SUM(AF246:AI246)</f>
        <v>0</v>
      </c>
      <c r="AK246" s="92"/>
      <c r="AL246" s="93"/>
      <c r="AM246" s="93"/>
      <c r="AN246" s="94"/>
      <c r="AO246" s="133">
        <f>SUM(AK246:AN246)</f>
        <v>0</v>
      </c>
      <c r="AP246" s="92"/>
      <c r="AQ246" s="93"/>
      <c r="AR246" s="93"/>
      <c r="AS246" s="94"/>
      <c r="AT246" s="129">
        <f>SUM(AP246:AS246)</f>
        <v>0</v>
      </c>
      <c r="AU246" s="64"/>
      <c r="AV246" s="6"/>
      <c r="AW246" s="6"/>
      <c r="AX246" s="102"/>
      <c r="AY246" s="133">
        <f>SUM(AU246:AX246)</f>
        <v>0</v>
      </c>
      <c r="AZ246" s="68"/>
      <c r="BA246" s="6"/>
      <c r="BB246" s="6"/>
      <c r="BC246" s="102"/>
      <c r="BD246" s="129">
        <f>SUM(AZ246:BC246)</f>
        <v>0</v>
      </c>
      <c r="BE246" s="68">
        <v>0</v>
      </c>
      <c r="BF246" s="6"/>
      <c r="BG246" s="6"/>
      <c r="BH246" s="102"/>
      <c r="BI246" s="129">
        <f>SUM(BE246:BH246)</f>
        <v>0</v>
      </c>
    </row>
    <row r="247" spans="1:61" x14ac:dyDescent="0.25">
      <c r="A247" s="4" t="s">
        <v>545</v>
      </c>
      <c r="B247" s="3" t="s">
        <v>142</v>
      </c>
      <c r="C247" s="10">
        <v>6953156282926</v>
      </c>
      <c r="D247" s="10">
        <v>1</v>
      </c>
      <c r="E247" s="10">
        <v>1</v>
      </c>
      <c r="F247" s="10">
        <v>1</v>
      </c>
      <c r="G247" s="105"/>
      <c r="H247" s="212" t="s">
        <v>865</v>
      </c>
      <c r="I247" s="68">
        <v>4</v>
      </c>
      <c r="J247" s="64">
        <v>0</v>
      </c>
      <c r="K247" s="64"/>
      <c r="L247" s="64">
        <v>5</v>
      </c>
      <c r="M247" s="129">
        <f>SUM(I247:L247)</f>
        <v>9</v>
      </c>
      <c r="N247" s="79">
        <v>23.460000000000015</v>
      </c>
      <c r="O247" s="13">
        <v>23.460000000000004</v>
      </c>
      <c r="P247" s="13"/>
      <c r="Q247" s="71"/>
      <c r="R247" s="78">
        <f>IF(O247&gt;0,O247,N247)</f>
        <v>23.460000000000004</v>
      </c>
      <c r="S247" s="83">
        <v>65.45</v>
      </c>
      <c r="T247" s="71">
        <v>49.5</v>
      </c>
      <c r="U247" s="71"/>
      <c r="V247" s="85">
        <v>64.795500000000004</v>
      </c>
      <c r="W247" s="79"/>
      <c r="X247" s="71">
        <v>99</v>
      </c>
      <c r="Y247" s="71"/>
      <c r="Z247" s="75">
        <v>119</v>
      </c>
      <c r="AA247" s="95"/>
      <c r="AB247" s="96">
        <v>4</v>
      </c>
      <c r="AC247" s="96"/>
      <c r="AD247" s="75"/>
      <c r="AE247" s="132">
        <f>SUM(AA247:AD247)</f>
        <v>4</v>
      </c>
      <c r="AF247" s="97"/>
      <c r="AG247" s="96">
        <v>1</v>
      </c>
      <c r="AH247" s="96"/>
      <c r="AI247" s="75"/>
      <c r="AJ247" s="134">
        <f>SUM(AF247:AI247)</f>
        <v>1</v>
      </c>
      <c r="AK247" s="95"/>
      <c r="AL247" s="96">
        <v>4</v>
      </c>
      <c r="AM247" s="96"/>
      <c r="AN247" s="75">
        <v>0</v>
      </c>
      <c r="AO247" s="135">
        <f>SUM(AK247:AN247)</f>
        <v>4</v>
      </c>
      <c r="AP247" s="95"/>
      <c r="AQ247" s="96">
        <v>1</v>
      </c>
      <c r="AR247" s="96"/>
      <c r="AS247" s="75">
        <v>0</v>
      </c>
      <c r="AT247" s="136">
        <f>SUM(AP247:AS247)</f>
        <v>1</v>
      </c>
      <c r="AU247" s="64"/>
      <c r="AV247" s="6">
        <v>0</v>
      </c>
      <c r="AW247" s="6"/>
      <c r="AX247" s="102">
        <v>0</v>
      </c>
      <c r="AY247" s="135">
        <f>SUM(AU247:AX247)</f>
        <v>0</v>
      </c>
      <c r="AZ247" s="68">
        <v>1</v>
      </c>
      <c r="BA247" s="6">
        <v>0</v>
      </c>
      <c r="BB247" s="6"/>
      <c r="BC247" s="102">
        <v>0</v>
      </c>
      <c r="BD247" s="136">
        <f>SUM(AZ247:BC247)</f>
        <v>1</v>
      </c>
      <c r="BE247" s="68">
        <v>0</v>
      </c>
      <c r="BF247" s="6">
        <v>0</v>
      </c>
      <c r="BG247" s="6"/>
      <c r="BH247" s="102">
        <v>0</v>
      </c>
      <c r="BI247" s="136">
        <f>SUM(BE247:BH247)</f>
        <v>0</v>
      </c>
    </row>
    <row r="248" spans="1:61" x14ac:dyDescent="0.25">
      <c r="A248" s="4" t="s">
        <v>547</v>
      </c>
      <c r="B248" s="3" t="s">
        <v>548</v>
      </c>
      <c r="C248" s="10">
        <v>6953156282933</v>
      </c>
      <c r="D248" s="10"/>
      <c r="E248" s="10"/>
      <c r="F248" s="10">
        <v>1</v>
      </c>
      <c r="G248" s="105"/>
      <c r="H248" s="212" t="s">
        <v>866</v>
      </c>
      <c r="I248" s="68"/>
      <c r="J248" s="64">
        <v>0</v>
      </c>
      <c r="K248" s="64"/>
      <c r="L248" s="64"/>
      <c r="M248" s="129">
        <f>SUM(I248:L248)</f>
        <v>0</v>
      </c>
      <c r="N248" s="79"/>
      <c r="O248" s="13">
        <v>23.46</v>
      </c>
      <c r="P248" s="13"/>
      <c r="Q248" s="71"/>
      <c r="R248" s="78">
        <f>IF(O248&gt;0,O248,N248)</f>
        <v>23.46</v>
      </c>
      <c r="S248" s="83"/>
      <c r="T248" s="71">
        <v>49.5</v>
      </c>
      <c r="U248" s="71"/>
      <c r="V248" s="84"/>
      <c r="W248" s="79"/>
      <c r="X248" s="71">
        <v>99</v>
      </c>
      <c r="Y248" s="71"/>
      <c r="Z248" s="74"/>
      <c r="AA248" s="92"/>
      <c r="AB248" s="93">
        <v>4</v>
      </c>
      <c r="AC248" s="93"/>
      <c r="AD248" s="94"/>
      <c r="AE248" s="129">
        <f>SUM(AA248:AD248)</f>
        <v>4</v>
      </c>
      <c r="AF248" s="99"/>
      <c r="AG248" s="93">
        <v>2</v>
      </c>
      <c r="AH248" s="93"/>
      <c r="AI248" s="94"/>
      <c r="AJ248" s="133">
        <f>SUM(AF248:AI248)</f>
        <v>2</v>
      </c>
      <c r="AK248" s="92"/>
      <c r="AL248" s="93">
        <v>1</v>
      </c>
      <c r="AM248" s="93"/>
      <c r="AN248" s="94"/>
      <c r="AO248" s="133">
        <f>SUM(AK248:AN248)</f>
        <v>1</v>
      </c>
      <c r="AP248" s="92"/>
      <c r="AQ248" s="93">
        <v>0</v>
      </c>
      <c r="AR248" s="93"/>
      <c r="AS248" s="94"/>
      <c r="AT248" s="129">
        <f>SUM(AP248:AS248)</f>
        <v>0</v>
      </c>
      <c r="AU248" s="64"/>
      <c r="AV248" s="6">
        <v>0</v>
      </c>
      <c r="AW248" s="6"/>
      <c r="AX248" s="102"/>
      <c r="AY248" s="133">
        <f>SUM(AU248:AX248)</f>
        <v>0</v>
      </c>
      <c r="AZ248" s="68"/>
      <c r="BA248" s="6">
        <v>0</v>
      </c>
      <c r="BB248" s="6"/>
      <c r="BC248" s="102"/>
      <c r="BD248" s="129">
        <f>SUM(AZ248:BC248)</f>
        <v>0</v>
      </c>
      <c r="BE248" s="68"/>
      <c r="BF248" s="6">
        <v>0</v>
      </c>
      <c r="BG248" s="6"/>
      <c r="BH248" s="102"/>
      <c r="BI248" s="129">
        <f>SUM(BE248:BH248)</f>
        <v>0</v>
      </c>
    </row>
    <row r="249" spans="1:61" x14ac:dyDescent="0.25">
      <c r="A249" s="4" t="s">
        <v>551</v>
      </c>
      <c r="B249" s="3" t="s">
        <v>143</v>
      </c>
      <c r="C249" s="10">
        <v>6953156282940</v>
      </c>
      <c r="D249" s="10">
        <v>1</v>
      </c>
      <c r="E249" s="10"/>
      <c r="F249" s="10">
        <v>1</v>
      </c>
      <c r="G249" s="105">
        <v>1</v>
      </c>
      <c r="H249" s="212" t="s">
        <v>792</v>
      </c>
      <c r="I249" s="68">
        <v>3</v>
      </c>
      <c r="J249" s="64">
        <v>16</v>
      </c>
      <c r="K249" s="64">
        <v>13</v>
      </c>
      <c r="L249" s="64"/>
      <c r="M249" s="129">
        <f>SUM(I249:L249)</f>
        <v>32</v>
      </c>
      <c r="N249" s="79">
        <v>16.906666666667139</v>
      </c>
      <c r="O249" s="13">
        <v>17.329999999999998</v>
      </c>
      <c r="P249" s="13">
        <v>17.329999999999998</v>
      </c>
      <c r="Q249" s="71"/>
      <c r="R249" s="78">
        <f>IF(O249&gt;0,O249,N249)</f>
        <v>17.329999999999998</v>
      </c>
      <c r="S249" s="83">
        <v>59.95</v>
      </c>
      <c r="T249" s="71">
        <v>44.5</v>
      </c>
      <c r="U249" s="71">
        <v>49.5</v>
      </c>
      <c r="V249" s="84"/>
      <c r="W249" s="79"/>
      <c r="X249" s="71">
        <v>99</v>
      </c>
      <c r="Y249" s="71">
        <v>99</v>
      </c>
      <c r="Z249" s="74"/>
      <c r="AA249" s="92"/>
      <c r="AB249" s="93">
        <v>29</v>
      </c>
      <c r="AC249" s="93"/>
      <c r="AD249" s="94"/>
      <c r="AE249" s="129">
        <f>SUM(AA249:AD249)</f>
        <v>29</v>
      </c>
      <c r="AF249" s="99"/>
      <c r="AG249" s="93">
        <v>15</v>
      </c>
      <c r="AH249" s="93">
        <v>10</v>
      </c>
      <c r="AI249" s="94"/>
      <c r="AJ249" s="133">
        <f>SUM(AF249:AI249)</f>
        <v>25</v>
      </c>
      <c r="AK249" s="92"/>
      <c r="AL249" s="93">
        <v>16</v>
      </c>
      <c r="AM249" s="93">
        <v>17</v>
      </c>
      <c r="AN249" s="94"/>
      <c r="AO249" s="133">
        <f>SUM(AK249:AN249)</f>
        <v>33</v>
      </c>
      <c r="AP249" s="92"/>
      <c r="AQ249" s="93">
        <v>18</v>
      </c>
      <c r="AR249" s="93">
        <v>17</v>
      </c>
      <c r="AS249" s="94"/>
      <c r="AT249" s="129">
        <f>SUM(AP249:AS249)</f>
        <v>35</v>
      </c>
      <c r="AU249" s="64"/>
      <c r="AV249" s="6">
        <v>15</v>
      </c>
      <c r="AW249" s="6">
        <v>6</v>
      </c>
      <c r="AX249" s="102"/>
      <c r="AY249" s="133">
        <f>SUM(AU249:AX249)</f>
        <v>21</v>
      </c>
      <c r="AZ249" s="68">
        <v>1</v>
      </c>
      <c r="BA249" s="6">
        <v>9</v>
      </c>
      <c r="BB249" s="6">
        <v>7</v>
      </c>
      <c r="BC249" s="102"/>
      <c r="BD249" s="129">
        <f>SUM(AZ249:BC249)</f>
        <v>17</v>
      </c>
      <c r="BE249" s="68">
        <v>0</v>
      </c>
      <c r="BF249" s="6">
        <v>1</v>
      </c>
      <c r="BG249" s="6">
        <v>8</v>
      </c>
      <c r="BH249" s="102"/>
      <c r="BI249" s="129">
        <f>SUM(BE249:BH249)</f>
        <v>9</v>
      </c>
    </row>
    <row r="250" spans="1:61" x14ac:dyDescent="0.25">
      <c r="A250" s="4" t="s">
        <v>553</v>
      </c>
      <c r="B250" s="3" t="s">
        <v>554</v>
      </c>
      <c r="C250" s="10">
        <v>6953156282957</v>
      </c>
      <c r="D250" s="10"/>
      <c r="E250" s="10"/>
      <c r="F250" s="10">
        <v>1</v>
      </c>
      <c r="G250" s="105">
        <v>1</v>
      </c>
      <c r="H250" s="212"/>
      <c r="I250" s="68"/>
      <c r="J250" s="64">
        <v>3</v>
      </c>
      <c r="K250" s="64">
        <v>9</v>
      </c>
      <c r="L250" s="64"/>
      <c r="M250" s="129">
        <f>SUM(I250:L250)</f>
        <v>12</v>
      </c>
      <c r="N250" s="79"/>
      <c r="O250" s="13">
        <v>17.329999999999998</v>
      </c>
      <c r="P250" s="13">
        <v>17.329999999999998</v>
      </c>
      <c r="Q250" s="71"/>
      <c r="R250" s="78">
        <f>IF(O250&gt;0,O250,N250)</f>
        <v>17.329999999999998</v>
      </c>
      <c r="S250" s="83"/>
      <c r="T250" s="71">
        <v>44.5</v>
      </c>
      <c r="U250" s="71">
        <v>49.5</v>
      </c>
      <c r="V250" s="84"/>
      <c r="W250" s="79"/>
      <c r="X250" s="71">
        <v>99</v>
      </c>
      <c r="Y250" s="71">
        <v>99</v>
      </c>
      <c r="Z250" s="74"/>
      <c r="AA250" s="92"/>
      <c r="AB250" s="93">
        <v>12</v>
      </c>
      <c r="AC250" s="93"/>
      <c r="AD250" s="94"/>
      <c r="AE250" s="129">
        <f>SUM(AA250:AD250)</f>
        <v>12</v>
      </c>
      <c r="AF250" s="99"/>
      <c r="AG250" s="93">
        <v>10</v>
      </c>
      <c r="AH250" s="93">
        <v>6</v>
      </c>
      <c r="AI250" s="94"/>
      <c r="AJ250" s="133">
        <f>SUM(AF250:AI250)</f>
        <v>16</v>
      </c>
      <c r="AK250" s="92"/>
      <c r="AL250" s="93">
        <v>8</v>
      </c>
      <c r="AM250" s="93">
        <v>8</v>
      </c>
      <c r="AN250" s="94"/>
      <c r="AO250" s="133">
        <f>SUM(AK250:AN250)</f>
        <v>16</v>
      </c>
      <c r="AP250" s="92"/>
      <c r="AQ250" s="93">
        <v>12</v>
      </c>
      <c r="AR250" s="93">
        <v>6</v>
      </c>
      <c r="AS250" s="94"/>
      <c r="AT250" s="129">
        <f>SUM(AP250:AS250)</f>
        <v>18</v>
      </c>
      <c r="AU250" s="64"/>
      <c r="AV250" s="6">
        <v>5</v>
      </c>
      <c r="AW250" s="6">
        <v>2</v>
      </c>
      <c r="AX250" s="102"/>
      <c r="AY250" s="133">
        <f>SUM(AU250:AX250)</f>
        <v>7</v>
      </c>
      <c r="AZ250" s="68"/>
      <c r="BA250" s="6">
        <v>1</v>
      </c>
      <c r="BB250" s="6">
        <v>3</v>
      </c>
      <c r="BC250" s="102"/>
      <c r="BD250" s="129">
        <f>SUM(AZ250:BC250)</f>
        <v>4</v>
      </c>
      <c r="BE250" s="68"/>
      <c r="BF250" s="6">
        <v>4</v>
      </c>
      <c r="BG250" s="6">
        <v>4</v>
      </c>
      <c r="BH250" s="102"/>
      <c r="BI250" s="129">
        <f>SUM(BE250:BH250)</f>
        <v>8</v>
      </c>
    </row>
    <row r="251" spans="1:61" x14ac:dyDescent="0.25">
      <c r="A251" s="4" t="s">
        <v>329</v>
      </c>
      <c r="B251" s="3" t="s">
        <v>144</v>
      </c>
      <c r="C251" s="10">
        <v>6953156282964</v>
      </c>
      <c r="D251" s="10">
        <v>1</v>
      </c>
      <c r="E251" s="10">
        <v>1</v>
      </c>
      <c r="F251" s="10">
        <v>1</v>
      </c>
      <c r="G251" s="105">
        <v>1</v>
      </c>
      <c r="H251" s="212" t="s">
        <v>867</v>
      </c>
      <c r="I251" s="68">
        <v>2</v>
      </c>
      <c r="J251" s="64">
        <v>23</v>
      </c>
      <c r="K251" s="64">
        <v>12</v>
      </c>
      <c r="L251" s="64">
        <v>4</v>
      </c>
      <c r="M251" s="129">
        <f>SUM(I251:L251)</f>
        <v>41</v>
      </c>
      <c r="N251" s="79">
        <v>6.52</v>
      </c>
      <c r="O251" s="13">
        <v>5.2600000000000016</v>
      </c>
      <c r="P251" s="13">
        <v>5.2600000000000016</v>
      </c>
      <c r="Q251" s="71"/>
      <c r="R251" s="78">
        <f>IF(O251&gt;0,O251,N251)</f>
        <v>5.2600000000000016</v>
      </c>
      <c r="S251" s="83">
        <v>37.950000000000003</v>
      </c>
      <c r="T251" s="71">
        <v>24.5</v>
      </c>
      <c r="U251" s="71">
        <v>24.5</v>
      </c>
      <c r="V251" s="85">
        <v>37.570500000000003</v>
      </c>
      <c r="W251" s="79"/>
      <c r="X251" s="71">
        <v>49</v>
      </c>
      <c r="Y251" s="71">
        <v>49</v>
      </c>
      <c r="Z251" s="75">
        <v>69</v>
      </c>
      <c r="AA251" s="95"/>
      <c r="AB251" s="96">
        <v>82</v>
      </c>
      <c r="AC251" s="96"/>
      <c r="AD251" s="75"/>
      <c r="AE251" s="132">
        <f>SUM(AA251:AD251)</f>
        <v>82</v>
      </c>
      <c r="AF251" s="97"/>
      <c r="AG251" s="96">
        <v>36</v>
      </c>
      <c r="AH251" s="96">
        <v>18</v>
      </c>
      <c r="AI251" s="75"/>
      <c r="AJ251" s="134">
        <f>SUM(AF251:AI251)</f>
        <v>54</v>
      </c>
      <c r="AK251" s="95"/>
      <c r="AL251" s="96">
        <v>40</v>
      </c>
      <c r="AM251" s="96">
        <v>21</v>
      </c>
      <c r="AN251" s="75">
        <v>1</v>
      </c>
      <c r="AO251" s="135">
        <f>SUM(AK251:AN251)</f>
        <v>62</v>
      </c>
      <c r="AP251" s="95"/>
      <c r="AQ251" s="96">
        <v>33</v>
      </c>
      <c r="AR251" s="96">
        <v>14</v>
      </c>
      <c r="AS251" s="75">
        <v>3</v>
      </c>
      <c r="AT251" s="136">
        <f>SUM(AP251:AS251)</f>
        <v>50</v>
      </c>
      <c r="AU251" s="64"/>
      <c r="AV251" s="6">
        <v>33</v>
      </c>
      <c r="AW251" s="6">
        <v>22</v>
      </c>
      <c r="AX251" s="102">
        <v>4</v>
      </c>
      <c r="AY251" s="135">
        <f>SUM(AU251:AX251)</f>
        <v>59</v>
      </c>
      <c r="AZ251" s="68">
        <v>3</v>
      </c>
      <c r="BA251" s="6">
        <v>25</v>
      </c>
      <c r="BB251" s="6">
        <v>19</v>
      </c>
      <c r="BC251" s="102">
        <v>3</v>
      </c>
      <c r="BD251" s="136">
        <f>SUM(AZ251:BC251)</f>
        <v>50</v>
      </c>
      <c r="BE251" s="68">
        <v>0</v>
      </c>
      <c r="BF251" s="6">
        <v>3</v>
      </c>
      <c r="BG251" s="6">
        <v>14</v>
      </c>
      <c r="BH251" s="102">
        <v>0</v>
      </c>
      <c r="BI251" s="136">
        <f>SUM(BE251:BH251)</f>
        <v>17</v>
      </c>
    </row>
    <row r="252" spans="1:61" x14ac:dyDescent="0.25">
      <c r="A252" s="4" t="s">
        <v>331</v>
      </c>
      <c r="B252" s="3" t="s">
        <v>145</v>
      </c>
      <c r="C252" s="10">
        <v>6953156282971</v>
      </c>
      <c r="D252" s="10">
        <v>1</v>
      </c>
      <c r="E252" s="10"/>
      <c r="F252" s="10">
        <v>1</v>
      </c>
      <c r="G252" s="105">
        <v>1</v>
      </c>
      <c r="H252" s="212"/>
      <c r="I252" s="68">
        <v>1</v>
      </c>
      <c r="J252" s="64">
        <v>38</v>
      </c>
      <c r="K252" s="64">
        <v>43</v>
      </c>
      <c r="L252" s="64"/>
      <c r="M252" s="129">
        <f>SUM(I252:L252)</f>
        <v>82</v>
      </c>
      <c r="N252" s="79">
        <v>6.52</v>
      </c>
      <c r="O252" s="13">
        <v>5.3899999999999917</v>
      </c>
      <c r="P252" s="13">
        <v>5.3899999999999917</v>
      </c>
      <c r="Q252" s="71"/>
      <c r="R252" s="78">
        <f>IF(O252&gt;0,O252,N252)</f>
        <v>5.3899999999999917</v>
      </c>
      <c r="S252" s="83">
        <v>37.950000000000003</v>
      </c>
      <c r="T252" s="71">
        <v>24.5</v>
      </c>
      <c r="U252" s="71">
        <v>24.5</v>
      </c>
      <c r="V252" s="84"/>
      <c r="W252" s="79"/>
      <c r="X252" s="71">
        <v>49</v>
      </c>
      <c r="Y252" s="71">
        <v>49</v>
      </c>
      <c r="Z252" s="74"/>
      <c r="AA252" s="92"/>
      <c r="AB252" s="93">
        <v>67</v>
      </c>
      <c r="AC252" s="93"/>
      <c r="AD252" s="94"/>
      <c r="AE252" s="129">
        <f>SUM(AA252:AD252)</f>
        <v>67</v>
      </c>
      <c r="AF252" s="99"/>
      <c r="AG252" s="93">
        <v>37</v>
      </c>
      <c r="AH252" s="93">
        <v>25</v>
      </c>
      <c r="AI252" s="94"/>
      <c r="AJ252" s="133">
        <f>SUM(AF252:AI252)</f>
        <v>62</v>
      </c>
      <c r="AK252" s="92"/>
      <c r="AL252" s="93">
        <v>33</v>
      </c>
      <c r="AM252" s="93">
        <v>14</v>
      </c>
      <c r="AN252" s="94"/>
      <c r="AO252" s="133">
        <f>SUM(AK252:AN252)</f>
        <v>47</v>
      </c>
      <c r="AP252" s="92"/>
      <c r="AQ252" s="93">
        <v>37</v>
      </c>
      <c r="AR252" s="93">
        <v>11</v>
      </c>
      <c r="AS252" s="94"/>
      <c r="AT252" s="129">
        <f>SUM(AP252:AS252)</f>
        <v>48</v>
      </c>
      <c r="AU252" s="64"/>
      <c r="AV252" s="6">
        <v>36</v>
      </c>
      <c r="AW252" s="6">
        <v>11</v>
      </c>
      <c r="AX252" s="102"/>
      <c r="AY252" s="133">
        <f>SUM(AU252:AX252)</f>
        <v>47</v>
      </c>
      <c r="AZ252" s="68">
        <v>3</v>
      </c>
      <c r="BA252" s="6">
        <v>15</v>
      </c>
      <c r="BB252" s="6">
        <v>2</v>
      </c>
      <c r="BC252" s="102"/>
      <c r="BD252" s="129">
        <f>SUM(AZ252:BC252)</f>
        <v>20</v>
      </c>
      <c r="BE252" s="68">
        <v>2</v>
      </c>
      <c r="BF252" s="6">
        <v>19</v>
      </c>
      <c r="BG252" s="6">
        <v>12</v>
      </c>
      <c r="BH252" s="102"/>
      <c r="BI252" s="129">
        <f>SUM(BE252:BH252)</f>
        <v>33</v>
      </c>
    </row>
    <row r="253" spans="1:61" x14ac:dyDescent="0.25">
      <c r="A253" s="4"/>
      <c r="B253" s="3" t="s">
        <v>223</v>
      </c>
      <c r="C253" s="10">
        <v>6953156283480</v>
      </c>
      <c r="D253" s="10"/>
      <c r="E253" s="10">
        <v>1</v>
      </c>
      <c r="F253" s="10"/>
      <c r="G253" s="105"/>
      <c r="H253" s="212" t="s">
        <v>814</v>
      </c>
      <c r="I253" s="68"/>
      <c r="J253" s="64"/>
      <c r="K253" s="64"/>
      <c r="L253" s="64">
        <v>0</v>
      </c>
      <c r="M253" s="129">
        <f>SUM(I253:L253)</f>
        <v>0</v>
      </c>
      <c r="N253" s="79"/>
      <c r="O253" s="13"/>
      <c r="P253" s="13"/>
      <c r="Q253" s="71"/>
      <c r="R253" s="78">
        <f>IF(O253&gt;0,O253,N253)</f>
        <v>0</v>
      </c>
      <c r="S253" s="83"/>
      <c r="T253" s="71"/>
      <c r="U253" s="71"/>
      <c r="V253" s="84">
        <v>75.685500000000005</v>
      </c>
      <c r="W253" s="79"/>
      <c r="X253" s="71"/>
      <c r="Y253" s="71"/>
      <c r="Z253" s="74">
        <v>139</v>
      </c>
      <c r="AA253" s="92"/>
      <c r="AB253" s="93"/>
      <c r="AC253" s="93"/>
      <c r="AD253" s="94"/>
      <c r="AE253" s="129">
        <f>SUM(AA253:AD253)</f>
        <v>0</v>
      </c>
      <c r="AF253" s="99"/>
      <c r="AG253" s="93"/>
      <c r="AH253" s="93"/>
      <c r="AI253" s="94"/>
      <c r="AJ253" s="133">
        <f>SUM(AF253:AI253)</f>
        <v>0</v>
      </c>
      <c r="AK253" s="92"/>
      <c r="AL253" s="93"/>
      <c r="AM253" s="93"/>
      <c r="AN253" s="94">
        <v>4</v>
      </c>
      <c r="AO253" s="133">
        <f>SUM(AK253:AN253)</f>
        <v>4</v>
      </c>
      <c r="AP253" s="92"/>
      <c r="AQ253" s="93"/>
      <c r="AR253" s="93"/>
      <c r="AS253" s="94">
        <v>1</v>
      </c>
      <c r="AT253" s="129">
        <f>SUM(AP253:AS253)</f>
        <v>1</v>
      </c>
      <c r="AU253" s="64"/>
      <c r="AV253" s="6"/>
      <c r="AW253" s="6"/>
      <c r="AX253" s="102">
        <v>0</v>
      </c>
      <c r="AY253" s="133">
        <f>SUM(AU253:AX253)</f>
        <v>0</v>
      </c>
      <c r="AZ253" s="68"/>
      <c r="BA253" s="6"/>
      <c r="BB253" s="6"/>
      <c r="BC253" s="102">
        <v>0</v>
      </c>
      <c r="BD253" s="129">
        <f>SUM(AZ253:BC253)</f>
        <v>0</v>
      </c>
      <c r="BE253" s="68"/>
      <c r="BF253" s="6"/>
      <c r="BG253" s="6"/>
      <c r="BH253" s="102">
        <v>0</v>
      </c>
      <c r="BI253" s="129">
        <f>SUM(BE253:BH253)</f>
        <v>0</v>
      </c>
    </row>
    <row r="254" spans="1:61" x14ac:dyDescent="0.25">
      <c r="A254" s="4"/>
      <c r="B254" s="3" t="s">
        <v>224</v>
      </c>
      <c r="C254" s="10">
        <v>6953156283497</v>
      </c>
      <c r="D254" s="10"/>
      <c r="E254" s="10">
        <v>1</v>
      </c>
      <c r="F254" s="10"/>
      <c r="G254" s="105"/>
      <c r="H254" s="212"/>
      <c r="I254" s="68"/>
      <c r="J254" s="64"/>
      <c r="K254" s="64"/>
      <c r="L254" s="64">
        <v>0</v>
      </c>
      <c r="M254" s="129">
        <f>SUM(I254:L254)</f>
        <v>0</v>
      </c>
      <c r="N254" s="79"/>
      <c r="O254" s="13"/>
      <c r="P254" s="13"/>
      <c r="Q254" s="71"/>
      <c r="R254" s="78">
        <f>IF(O254&gt;0,O254,N254)</f>
        <v>0</v>
      </c>
      <c r="S254" s="83"/>
      <c r="T254" s="71"/>
      <c r="U254" s="71"/>
      <c r="V254" s="84">
        <v>75.685500000000005</v>
      </c>
      <c r="W254" s="79"/>
      <c r="X254" s="71"/>
      <c r="Y254" s="71"/>
      <c r="Z254" s="74">
        <v>139</v>
      </c>
      <c r="AA254" s="92"/>
      <c r="AB254" s="93"/>
      <c r="AC254" s="93"/>
      <c r="AD254" s="94"/>
      <c r="AE254" s="129">
        <f>SUM(AA254:AD254)</f>
        <v>0</v>
      </c>
      <c r="AF254" s="99"/>
      <c r="AG254" s="93"/>
      <c r="AH254" s="93"/>
      <c r="AI254" s="94"/>
      <c r="AJ254" s="133">
        <f>SUM(AF254:AI254)</f>
        <v>0</v>
      </c>
      <c r="AK254" s="92"/>
      <c r="AL254" s="93"/>
      <c r="AM254" s="93"/>
      <c r="AN254" s="94">
        <v>2</v>
      </c>
      <c r="AO254" s="133">
        <f>SUM(AK254:AN254)</f>
        <v>2</v>
      </c>
      <c r="AP254" s="92"/>
      <c r="AQ254" s="93"/>
      <c r="AR254" s="93"/>
      <c r="AS254" s="94">
        <v>3</v>
      </c>
      <c r="AT254" s="129">
        <f>SUM(AP254:AS254)</f>
        <v>3</v>
      </c>
      <c r="AU254" s="64"/>
      <c r="AV254" s="6"/>
      <c r="AW254" s="6"/>
      <c r="AX254" s="102">
        <v>0</v>
      </c>
      <c r="AY254" s="133">
        <f>SUM(AU254:AX254)</f>
        <v>0</v>
      </c>
      <c r="AZ254" s="68"/>
      <c r="BA254" s="6"/>
      <c r="BB254" s="6"/>
      <c r="BC254" s="102">
        <v>0</v>
      </c>
      <c r="BD254" s="129">
        <f>SUM(AZ254:BC254)</f>
        <v>0</v>
      </c>
      <c r="BE254" s="68"/>
      <c r="BF254" s="6"/>
      <c r="BG254" s="6"/>
      <c r="BH254" s="102">
        <v>0</v>
      </c>
      <c r="BI254" s="129">
        <f>SUM(BE254:BH254)</f>
        <v>0</v>
      </c>
    </row>
    <row r="255" spans="1:61" x14ac:dyDescent="0.25">
      <c r="A255" s="4" t="s">
        <v>146</v>
      </c>
      <c r="B255" s="3" t="s">
        <v>147</v>
      </c>
      <c r="C255" s="10">
        <v>6953156283787</v>
      </c>
      <c r="D255" s="10">
        <v>1</v>
      </c>
      <c r="E255" s="10"/>
      <c r="F255" s="10"/>
      <c r="G255" s="105"/>
      <c r="H255" s="212"/>
      <c r="I255" s="68">
        <v>1</v>
      </c>
      <c r="J255" s="64"/>
      <c r="K255" s="64"/>
      <c r="L255" s="64"/>
      <c r="M255" s="129">
        <f>SUM(I255:L255)</f>
        <v>1</v>
      </c>
      <c r="N255" s="79">
        <v>51.31</v>
      </c>
      <c r="O255" s="13"/>
      <c r="P255" s="13"/>
      <c r="Q255" s="71"/>
      <c r="R255" s="78">
        <f>IF(O255&gt;0,O255,N255)</f>
        <v>51.31</v>
      </c>
      <c r="S255" s="83">
        <v>81.95</v>
      </c>
      <c r="T255" s="71"/>
      <c r="U255" s="71"/>
      <c r="V255" s="84"/>
      <c r="W255" s="79"/>
      <c r="X255" s="71"/>
      <c r="Y255" s="71"/>
      <c r="Z255" s="74"/>
      <c r="AA255" s="92"/>
      <c r="AB255" s="93"/>
      <c r="AC255" s="93"/>
      <c r="AD255" s="94"/>
      <c r="AE255" s="129">
        <f>SUM(AA255:AD255)</f>
        <v>0</v>
      </c>
      <c r="AF255" s="99"/>
      <c r="AG255" s="93"/>
      <c r="AH255" s="93"/>
      <c r="AI255" s="94"/>
      <c r="AJ255" s="133">
        <f>SUM(AF255:AI255)</f>
        <v>0</v>
      </c>
      <c r="AK255" s="92"/>
      <c r="AL255" s="93"/>
      <c r="AM255" s="93"/>
      <c r="AN255" s="94"/>
      <c r="AO255" s="133">
        <f>SUM(AK255:AN255)</f>
        <v>0</v>
      </c>
      <c r="AP255" s="92"/>
      <c r="AQ255" s="93"/>
      <c r="AR255" s="93"/>
      <c r="AS255" s="94"/>
      <c r="AT255" s="129">
        <f>SUM(AP255:AS255)</f>
        <v>0</v>
      </c>
      <c r="AU255" s="64">
        <v>1</v>
      </c>
      <c r="AV255" s="6"/>
      <c r="AW255" s="6"/>
      <c r="AX255" s="102"/>
      <c r="AY255" s="133">
        <f>SUM(AU255:AX255)</f>
        <v>1</v>
      </c>
      <c r="AZ255" s="68"/>
      <c r="BA255" s="6"/>
      <c r="BB255" s="6"/>
      <c r="BC255" s="102"/>
      <c r="BD255" s="129">
        <f>SUM(AZ255:BC255)</f>
        <v>0</v>
      </c>
      <c r="BE255" s="68">
        <v>2</v>
      </c>
      <c r="BF255" s="6"/>
      <c r="BG255" s="6"/>
      <c r="BH255" s="102"/>
      <c r="BI255" s="129">
        <f>SUM(BE255:BH255)</f>
        <v>2</v>
      </c>
    </row>
    <row r="256" spans="1:61" x14ac:dyDescent="0.25">
      <c r="A256" s="4" t="s">
        <v>148</v>
      </c>
      <c r="B256" s="3" t="s">
        <v>149</v>
      </c>
      <c r="C256" s="10">
        <v>6953156283800</v>
      </c>
      <c r="D256" s="10">
        <v>1</v>
      </c>
      <c r="E256" s="10"/>
      <c r="F256" s="10"/>
      <c r="G256" s="105"/>
      <c r="H256" s="212" t="s">
        <v>794</v>
      </c>
      <c r="I256" s="68">
        <v>4</v>
      </c>
      <c r="J256" s="64"/>
      <c r="K256" s="64"/>
      <c r="L256" s="64"/>
      <c r="M256" s="129">
        <f>SUM(I256:L256)</f>
        <v>4</v>
      </c>
      <c r="N256" s="79">
        <v>51.310000000000016</v>
      </c>
      <c r="O256" s="13"/>
      <c r="P256" s="13"/>
      <c r="Q256" s="71"/>
      <c r="R256" s="78">
        <f>IF(O256&gt;0,O256,N256)</f>
        <v>51.310000000000016</v>
      </c>
      <c r="S256" s="83">
        <v>81.95</v>
      </c>
      <c r="T256" s="71"/>
      <c r="U256" s="71"/>
      <c r="V256" s="84"/>
      <c r="W256" s="79"/>
      <c r="X256" s="71"/>
      <c r="Y256" s="71"/>
      <c r="Z256" s="74"/>
      <c r="AA256" s="92"/>
      <c r="AB256" s="93"/>
      <c r="AC256" s="93"/>
      <c r="AD256" s="94"/>
      <c r="AE256" s="129">
        <f>SUM(AA256:AD256)</f>
        <v>0</v>
      </c>
      <c r="AF256" s="99"/>
      <c r="AG256" s="93"/>
      <c r="AH256" s="93"/>
      <c r="AI256" s="94"/>
      <c r="AJ256" s="133">
        <f>SUM(AF256:AI256)</f>
        <v>0</v>
      </c>
      <c r="AK256" s="92"/>
      <c r="AL256" s="93"/>
      <c r="AM256" s="93"/>
      <c r="AN256" s="94"/>
      <c r="AO256" s="133">
        <f>SUM(AK256:AN256)</f>
        <v>0</v>
      </c>
      <c r="AP256" s="92"/>
      <c r="AQ256" s="93"/>
      <c r="AR256" s="93"/>
      <c r="AS256" s="94"/>
      <c r="AT256" s="129">
        <f>SUM(AP256:AS256)</f>
        <v>0</v>
      </c>
      <c r="AU256" s="64"/>
      <c r="AV256" s="6"/>
      <c r="AW256" s="6"/>
      <c r="AX256" s="102"/>
      <c r="AY256" s="133">
        <f>SUM(AU256:AX256)</f>
        <v>0</v>
      </c>
      <c r="AZ256" s="68">
        <v>1</v>
      </c>
      <c r="BA256" s="6"/>
      <c r="BB256" s="6"/>
      <c r="BC256" s="102"/>
      <c r="BD256" s="129">
        <f>SUM(AZ256:BC256)</f>
        <v>1</v>
      </c>
      <c r="BE256" s="68">
        <v>0</v>
      </c>
      <c r="BF256" s="6"/>
      <c r="BG256" s="6"/>
      <c r="BH256" s="102"/>
      <c r="BI256" s="129">
        <f>SUM(BE256:BH256)</f>
        <v>0</v>
      </c>
    </row>
    <row r="257" spans="1:61" x14ac:dyDescent="0.25">
      <c r="A257" s="4" t="s">
        <v>555</v>
      </c>
      <c r="B257" s="3" t="s">
        <v>150</v>
      </c>
      <c r="C257" s="10">
        <v>6953156284234</v>
      </c>
      <c r="D257" s="10">
        <v>1</v>
      </c>
      <c r="E257" s="10"/>
      <c r="F257" s="10">
        <v>1</v>
      </c>
      <c r="G257" s="105"/>
      <c r="H257" s="212" t="s">
        <v>818</v>
      </c>
      <c r="I257" s="68">
        <v>3</v>
      </c>
      <c r="J257" s="64">
        <v>2</v>
      </c>
      <c r="K257" s="64"/>
      <c r="L257" s="64"/>
      <c r="M257" s="129">
        <f>SUM(I257:L257)</f>
        <v>5</v>
      </c>
      <c r="N257" s="79">
        <v>12.71</v>
      </c>
      <c r="O257" s="13">
        <v>12.71</v>
      </c>
      <c r="P257" s="13"/>
      <c r="Q257" s="71"/>
      <c r="R257" s="78">
        <f>IF(O257&gt;0,O257,N257)</f>
        <v>12.71</v>
      </c>
      <c r="S257" s="83">
        <v>48.95</v>
      </c>
      <c r="T257" s="71">
        <v>29.5</v>
      </c>
      <c r="U257" s="71"/>
      <c r="V257" s="84"/>
      <c r="W257" s="79"/>
      <c r="X257" s="71">
        <v>59</v>
      </c>
      <c r="Y257" s="71"/>
      <c r="Z257" s="74"/>
      <c r="AA257" s="92"/>
      <c r="AB257" s="93">
        <v>1</v>
      </c>
      <c r="AC257" s="93"/>
      <c r="AD257" s="94"/>
      <c r="AE257" s="129">
        <f>SUM(AA257:AD257)</f>
        <v>1</v>
      </c>
      <c r="AF257" s="99"/>
      <c r="AG257" s="93">
        <v>3</v>
      </c>
      <c r="AH257" s="93"/>
      <c r="AI257" s="94"/>
      <c r="AJ257" s="133">
        <f>SUM(AF257:AI257)</f>
        <v>3</v>
      </c>
      <c r="AK257" s="92"/>
      <c r="AL257" s="93">
        <v>1</v>
      </c>
      <c r="AM257" s="93"/>
      <c r="AN257" s="94"/>
      <c r="AO257" s="133">
        <f>SUM(AK257:AN257)</f>
        <v>1</v>
      </c>
      <c r="AP257" s="92"/>
      <c r="AQ257" s="93">
        <v>2</v>
      </c>
      <c r="AR257" s="93"/>
      <c r="AS257" s="94"/>
      <c r="AT257" s="129">
        <f>SUM(AP257:AS257)</f>
        <v>2</v>
      </c>
      <c r="AU257" s="64"/>
      <c r="AV257" s="6">
        <v>0</v>
      </c>
      <c r="AW257" s="6"/>
      <c r="AX257" s="102"/>
      <c r="AY257" s="133">
        <f>SUM(AU257:AX257)</f>
        <v>0</v>
      </c>
      <c r="AZ257" s="68"/>
      <c r="BA257" s="6">
        <v>1</v>
      </c>
      <c r="BB257" s="6"/>
      <c r="BC257" s="102"/>
      <c r="BD257" s="129">
        <f>SUM(AZ257:BC257)</f>
        <v>1</v>
      </c>
      <c r="BE257" s="68">
        <v>0</v>
      </c>
      <c r="BF257" s="6">
        <v>0</v>
      </c>
      <c r="BG257" s="6"/>
      <c r="BH257" s="102"/>
      <c r="BI257" s="129">
        <f>SUM(BE257:BH257)</f>
        <v>0</v>
      </c>
    </row>
    <row r="258" spans="1:61" x14ac:dyDescent="0.25">
      <c r="A258" s="4" t="s">
        <v>557</v>
      </c>
      <c r="B258" s="3" t="s">
        <v>150</v>
      </c>
      <c r="C258" s="10">
        <v>6953156284241</v>
      </c>
      <c r="D258" s="10">
        <v>1</v>
      </c>
      <c r="E258" s="10"/>
      <c r="F258" s="10">
        <v>1</v>
      </c>
      <c r="G258" s="105"/>
      <c r="H258" s="212" t="s">
        <v>822</v>
      </c>
      <c r="I258" s="68">
        <v>1</v>
      </c>
      <c r="J258" s="64">
        <v>0</v>
      </c>
      <c r="K258" s="64"/>
      <c r="L258" s="64"/>
      <c r="M258" s="129">
        <f>SUM(I258:L258)</f>
        <v>1</v>
      </c>
      <c r="N258" s="79">
        <v>12.309999999999997</v>
      </c>
      <c r="O258" s="13">
        <v>12.309999999999997</v>
      </c>
      <c r="P258" s="13"/>
      <c r="Q258" s="71"/>
      <c r="R258" s="78">
        <f>IF(O258&gt;0,O258,N258)</f>
        <v>12.309999999999997</v>
      </c>
      <c r="S258" s="83">
        <v>48.95</v>
      </c>
      <c r="T258" s="71">
        <v>29.5</v>
      </c>
      <c r="U258" s="71"/>
      <c r="V258" s="84"/>
      <c r="W258" s="79"/>
      <c r="X258" s="71">
        <v>59</v>
      </c>
      <c r="Y258" s="71"/>
      <c r="Z258" s="74"/>
      <c r="AA258" s="92"/>
      <c r="AB258" s="93">
        <v>0</v>
      </c>
      <c r="AC258" s="93"/>
      <c r="AD258" s="94"/>
      <c r="AE258" s="129">
        <f>SUM(AA258:AD258)</f>
        <v>0</v>
      </c>
      <c r="AF258" s="99"/>
      <c r="AG258" s="93">
        <v>0</v>
      </c>
      <c r="AH258" s="93"/>
      <c r="AI258" s="94"/>
      <c r="AJ258" s="133">
        <f>SUM(AF258:AI258)</f>
        <v>0</v>
      </c>
      <c r="AK258" s="92"/>
      <c r="AL258" s="93">
        <v>0</v>
      </c>
      <c r="AM258" s="93"/>
      <c r="AN258" s="94"/>
      <c r="AO258" s="133">
        <f>SUM(AK258:AN258)</f>
        <v>0</v>
      </c>
      <c r="AP258" s="92"/>
      <c r="AQ258" s="93">
        <v>0</v>
      </c>
      <c r="AR258" s="93"/>
      <c r="AS258" s="94"/>
      <c r="AT258" s="129">
        <f>SUM(AP258:AS258)</f>
        <v>0</v>
      </c>
      <c r="AU258" s="64"/>
      <c r="AV258" s="6">
        <v>0</v>
      </c>
      <c r="AW258" s="6"/>
      <c r="AX258" s="102"/>
      <c r="AY258" s="133">
        <f>SUM(AU258:AX258)</f>
        <v>0</v>
      </c>
      <c r="AZ258" s="68">
        <v>1</v>
      </c>
      <c r="BA258" s="6">
        <v>0</v>
      </c>
      <c r="BB258" s="6"/>
      <c r="BC258" s="102"/>
      <c r="BD258" s="129">
        <f>SUM(AZ258:BC258)</f>
        <v>1</v>
      </c>
      <c r="BE258" s="68">
        <v>0</v>
      </c>
      <c r="BF258" s="6">
        <v>0</v>
      </c>
      <c r="BG258" s="6"/>
      <c r="BH258" s="102"/>
      <c r="BI258" s="129">
        <f>SUM(BE258:BH258)</f>
        <v>0</v>
      </c>
    </row>
    <row r="259" spans="1:61" x14ac:dyDescent="0.25">
      <c r="A259" s="4" t="s">
        <v>559</v>
      </c>
      <c r="B259" s="3" t="s">
        <v>560</v>
      </c>
      <c r="C259" s="10">
        <v>6953156284258</v>
      </c>
      <c r="D259" s="10"/>
      <c r="E259" s="10"/>
      <c r="F259" s="10">
        <v>1</v>
      </c>
      <c r="G259" s="105"/>
      <c r="H259" s="212" t="s">
        <v>801</v>
      </c>
      <c r="I259" s="68"/>
      <c r="J259" s="64">
        <v>1</v>
      </c>
      <c r="K259" s="64"/>
      <c r="L259" s="64"/>
      <c r="M259" s="129">
        <f>SUM(I259:L259)</f>
        <v>1</v>
      </c>
      <c r="N259" s="79"/>
      <c r="O259" s="13">
        <v>12.71</v>
      </c>
      <c r="P259" s="13"/>
      <c r="Q259" s="71"/>
      <c r="R259" s="78">
        <f>IF(O259&gt;0,O259,N259)</f>
        <v>12.71</v>
      </c>
      <c r="S259" s="83"/>
      <c r="T259" s="71">
        <v>29.5</v>
      </c>
      <c r="U259" s="71"/>
      <c r="V259" s="84"/>
      <c r="W259" s="79"/>
      <c r="X259" s="71">
        <v>59</v>
      </c>
      <c r="Y259" s="71"/>
      <c r="Z259" s="74"/>
      <c r="AA259" s="92"/>
      <c r="AB259" s="93">
        <v>0</v>
      </c>
      <c r="AC259" s="93"/>
      <c r="AD259" s="94"/>
      <c r="AE259" s="129">
        <f>SUM(AA259:AD259)</f>
        <v>0</v>
      </c>
      <c r="AF259" s="99"/>
      <c r="AG259" s="93">
        <v>1</v>
      </c>
      <c r="AH259" s="93"/>
      <c r="AI259" s="94"/>
      <c r="AJ259" s="133">
        <f>SUM(AF259:AI259)</f>
        <v>1</v>
      </c>
      <c r="AK259" s="92"/>
      <c r="AL259" s="93">
        <v>4</v>
      </c>
      <c r="AM259" s="93"/>
      <c r="AN259" s="94"/>
      <c r="AO259" s="133">
        <f>SUM(AK259:AN259)</f>
        <v>4</v>
      </c>
      <c r="AP259" s="92"/>
      <c r="AQ259" s="93">
        <v>3</v>
      </c>
      <c r="AR259" s="93"/>
      <c r="AS259" s="94"/>
      <c r="AT259" s="129">
        <f>SUM(AP259:AS259)</f>
        <v>3</v>
      </c>
      <c r="AU259" s="64"/>
      <c r="AV259" s="6">
        <v>2</v>
      </c>
      <c r="AW259" s="6"/>
      <c r="AX259" s="102"/>
      <c r="AY259" s="133">
        <f>SUM(AU259:AX259)</f>
        <v>2</v>
      </c>
      <c r="AZ259" s="68"/>
      <c r="BA259" s="6">
        <v>2</v>
      </c>
      <c r="BB259" s="6"/>
      <c r="BC259" s="102"/>
      <c r="BD259" s="129">
        <f>SUM(AZ259:BC259)</f>
        <v>2</v>
      </c>
      <c r="BE259" s="68"/>
      <c r="BF259" s="6">
        <v>0</v>
      </c>
      <c r="BG259" s="6"/>
      <c r="BH259" s="102"/>
      <c r="BI259" s="129">
        <f>SUM(BE259:BH259)</f>
        <v>0</v>
      </c>
    </row>
    <row r="260" spans="1:61" x14ac:dyDescent="0.25">
      <c r="A260" s="4" t="s">
        <v>579</v>
      </c>
      <c r="B260" s="3" t="s">
        <v>151</v>
      </c>
      <c r="C260" s="10">
        <v>6953156284401</v>
      </c>
      <c r="D260" s="10">
        <v>1</v>
      </c>
      <c r="E260" s="10">
        <v>1</v>
      </c>
      <c r="F260" s="10">
        <v>1</v>
      </c>
      <c r="G260" s="105">
        <v>1</v>
      </c>
      <c r="H260" s="212" t="s">
        <v>832</v>
      </c>
      <c r="I260" s="68">
        <v>0</v>
      </c>
      <c r="J260" s="64">
        <v>12</v>
      </c>
      <c r="K260" s="64">
        <v>25</v>
      </c>
      <c r="L260" s="64">
        <v>5</v>
      </c>
      <c r="M260" s="129">
        <f>SUM(I260:L260)</f>
        <v>42</v>
      </c>
      <c r="N260" s="79">
        <v>14.580000000000009</v>
      </c>
      <c r="O260" s="13">
        <v>14.474971098265899</v>
      </c>
      <c r="P260" s="13">
        <v>14.474971098265899</v>
      </c>
      <c r="Q260" s="71"/>
      <c r="R260" s="78">
        <f>IF(O260&gt;0,O260,N260)</f>
        <v>14.474971098265899</v>
      </c>
      <c r="S260" s="83">
        <v>43.45</v>
      </c>
      <c r="T260" s="71">
        <v>29.5</v>
      </c>
      <c r="U260" s="71">
        <v>29.5</v>
      </c>
      <c r="V260" s="85">
        <v>43.015500000000003</v>
      </c>
      <c r="W260" s="79"/>
      <c r="X260" s="71">
        <v>59</v>
      </c>
      <c r="Y260" s="71">
        <v>59</v>
      </c>
      <c r="Z260" s="75">
        <v>79</v>
      </c>
      <c r="AA260" s="95"/>
      <c r="AB260" s="96">
        <v>12</v>
      </c>
      <c r="AC260" s="96"/>
      <c r="AD260" s="75"/>
      <c r="AE260" s="132">
        <f>SUM(AA260:AD260)</f>
        <v>12</v>
      </c>
      <c r="AF260" s="97"/>
      <c r="AG260" s="96">
        <v>9</v>
      </c>
      <c r="AH260" s="96">
        <v>14</v>
      </c>
      <c r="AI260" s="75"/>
      <c r="AJ260" s="134">
        <f>SUM(AF260:AI260)</f>
        <v>23</v>
      </c>
      <c r="AK260" s="95"/>
      <c r="AL260" s="96">
        <v>18</v>
      </c>
      <c r="AM260" s="96">
        <v>15</v>
      </c>
      <c r="AN260" s="75">
        <v>0</v>
      </c>
      <c r="AO260" s="135">
        <f>SUM(AK260:AN260)</f>
        <v>33</v>
      </c>
      <c r="AP260" s="95"/>
      <c r="AQ260" s="96">
        <v>18</v>
      </c>
      <c r="AR260" s="96">
        <v>15</v>
      </c>
      <c r="AS260" s="75">
        <v>0</v>
      </c>
      <c r="AT260" s="136">
        <f>SUM(AP260:AS260)</f>
        <v>33</v>
      </c>
      <c r="AU260" s="64">
        <v>1</v>
      </c>
      <c r="AV260" s="6">
        <v>15</v>
      </c>
      <c r="AW260" s="6">
        <v>13</v>
      </c>
      <c r="AX260" s="102">
        <v>0</v>
      </c>
      <c r="AY260" s="135">
        <f>SUM(AU260:AX260)</f>
        <v>29</v>
      </c>
      <c r="AZ260" s="68">
        <v>1</v>
      </c>
      <c r="BA260" s="6">
        <v>7</v>
      </c>
      <c r="BB260" s="6">
        <v>6</v>
      </c>
      <c r="BC260" s="102">
        <v>0</v>
      </c>
      <c r="BD260" s="136">
        <f>SUM(AZ260:BC260)</f>
        <v>14</v>
      </c>
      <c r="BE260" s="68">
        <v>2</v>
      </c>
      <c r="BF260" s="6">
        <v>7</v>
      </c>
      <c r="BG260" s="6">
        <v>1</v>
      </c>
      <c r="BH260" s="102">
        <v>0</v>
      </c>
      <c r="BI260" s="136">
        <f>SUM(BE260:BH260)</f>
        <v>10</v>
      </c>
    </row>
    <row r="261" spans="1:61" x14ac:dyDescent="0.25">
      <c r="A261" s="4" t="s">
        <v>152</v>
      </c>
      <c r="B261" s="3" t="s">
        <v>153</v>
      </c>
      <c r="C261" s="10">
        <v>6953156284418</v>
      </c>
      <c r="D261" s="10">
        <v>1</v>
      </c>
      <c r="E261" s="10">
        <v>1</v>
      </c>
      <c r="F261" s="10"/>
      <c r="G261" s="105"/>
      <c r="H261" s="212" t="s">
        <v>824</v>
      </c>
      <c r="I261" s="68">
        <v>0</v>
      </c>
      <c r="J261" s="64"/>
      <c r="K261" s="64"/>
      <c r="L261" s="64">
        <v>5</v>
      </c>
      <c r="M261" s="129">
        <f>SUM(I261:L261)</f>
        <v>5</v>
      </c>
      <c r="N261" s="79">
        <v>14.58000000000002</v>
      </c>
      <c r="O261" s="13"/>
      <c r="P261" s="13"/>
      <c r="Q261" s="71"/>
      <c r="R261" s="78">
        <f>IF(O261&gt;0,O261,N261)</f>
        <v>14.58000000000002</v>
      </c>
      <c r="S261" s="83">
        <v>43.45</v>
      </c>
      <c r="T261" s="71"/>
      <c r="U261" s="71"/>
      <c r="V261" s="85">
        <v>43.015500000000003</v>
      </c>
      <c r="W261" s="79"/>
      <c r="X261" s="71"/>
      <c r="Y261" s="71"/>
      <c r="Z261" s="75">
        <v>79</v>
      </c>
      <c r="AA261" s="95"/>
      <c r="AB261" s="96"/>
      <c r="AC261" s="96"/>
      <c r="AD261" s="75"/>
      <c r="AE261" s="132">
        <f>SUM(AA261:AD261)</f>
        <v>0</v>
      </c>
      <c r="AF261" s="97"/>
      <c r="AG261" s="96"/>
      <c r="AH261" s="96"/>
      <c r="AI261" s="75"/>
      <c r="AJ261" s="134">
        <f>SUM(AF261:AI261)</f>
        <v>0</v>
      </c>
      <c r="AK261" s="95"/>
      <c r="AL261" s="96"/>
      <c r="AM261" s="96"/>
      <c r="AN261" s="75">
        <v>0</v>
      </c>
      <c r="AO261" s="135">
        <f>SUM(AK261:AN261)</f>
        <v>0</v>
      </c>
      <c r="AP261" s="95"/>
      <c r="AQ261" s="96"/>
      <c r="AR261" s="96"/>
      <c r="AS261" s="75">
        <v>0</v>
      </c>
      <c r="AT261" s="136">
        <f>SUM(AP261:AS261)</f>
        <v>0</v>
      </c>
      <c r="AU261" s="64"/>
      <c r="AV261" s="6"/>
      <c r="AW261" s="6"/>
      <c r="AX261" s="102">
        <v>0</v>
      </c>
      <c r="AY261" s="135">
        <f>SUM(AU261:AX261)</f>
        <v>0</v>
      </c>
      <c r="AZ261" s="68">
        <v>2</v>
      </c>
      <c r="BA261" s="6"/>
      <c r="BB261" s="6"/>
      <c r="BC261" s="102">
        <v>0</v>
      </c>
      <c r="BD261" s="136">
        <f>SUM(AZ261:BC261)</f>
        <v>2</v>
      </c>
      <c r="BE261" s="68">
        <v>2</v>
      </c>
      <c r="BF261" s="6"/>
      <c r="BG261" s="6"/>
      <c r="BH261" s="102">
        <v>0</v>
      </c>
      <c r="BI261" s="136">
        <f>SUM(BE261:BH261)</f>
        <v>2</v>
      </c>
    </row>
    <row r="262" spans="1:61" x14ac:dyDescent="0.25">
      <c r="A262" s="4" t="s">
        <v>561</v>
      </c>
      <c r="B262" s="3" t="s">
        <v>154</v>
      </c>
      <c r="C262" s="10">
        <v>6953156284630</v>
      </c>
      <c r="D262" s="10">
        <v>1</v>
      </c>
      <c r="E262" s="10"/>
      <c r="F262" s="10">
        <v>1</v>
      </c>
      <c r="G262" s="105">
        <v>1</v>
      </c>
      <c r="H262" s="212" t="s">
        <v>796</v>
      </c>
      <c r="I262" s="68">
        <v>8</v>
      </c>
      <c r="J262" s="64">
        <v>66</v>
      </c>
      <c r="K262" s="64">
        <v>33</v>
      </c>
      <c r="L262" s="64"/>
      <c r="M262" s="129">
        <f>SUM(I262:L262)</f>
        <v>107</v>
      </c>
      <c r="N262" s="79">
        <v>9.2800000000000082</v>
      </c>
      <c r="O262" s="13">
        <v>9.3133662145499425</v>
      </c>
      <c r="P262" s="13">
        <v>9.3133662145499425</v>
      </c>
      <c r="Q262" s="71"/>
      <c r="R262" s="78">
        <f>IF(O262&gt;0,O262,N262)</f>
        <v>9.3133662145499425</v>
      </c>
      <c r="S262" s="83">
        <v>37.950000000000003</v>
      </c>
      <c r="T262" s="71">
        <v>24.5</v>
      </c>
      <c r="U262" s="71">
        <v>24.5</v>
      </c>
      <c r="V262" s="84"/>
      <c r="W262" s="79"/>
      <c r="X262" s="71">
        <v>49</v>
      </c>
      <c r="Y262" s="71">
        <v>49</v>
      </c>
      <c r="Z262" s="74"/>
      <c r="AA262" s="92"/>
      <c r="AB262" s="93">
        <v>55</v>
      </c>
      <c r="AC262" s="93"/>
      <c r="AD262" s="94"/>
      <c r="AE262" s="129">
        <f>SUM(AA262:AD262)</f>
        <v>55</v>
      </c>
      <c r="AF262" s="99"/>
      <c r="AG262" s="93">
        <v>26</v>
      </c>
      <c r="AH262" s="93">
        <v>17</v>
      </c>
      <c r="AI262" s="94"/>
      <c r="AJ262" s="133">
        <f>SUM(AF262:AI262)</f>
        <v>43</v>
      </c>
      <c r="AK262" s="92"/>
      <c r="AL262" s="93">
        <v>36</v>
      </c>
      <c r="AM262" s="93">
        <v>26</v>
      </c>
      <c r="AN262" s="94"/>
      <c r="AO262" s="133">
        <f>SUM(AK262:AN262)</f>
        <v>62</v>
      </c>
      <c r="AP262" s="92"/>
      <c r="AQ262" s="93">
        <v>39</v>
      </c>
      <c r="AR262" s="93">
        <v>14</v>
      </c>
      <c r="AS262" s="94"/>
      <c r="AT262" s="129">
        <f>SUM(AP262:AS262)</f>
        <v>53</v>
      </c>
      <c r="AU262" s="64">
        <v>1</v>
      </c>
      <c r="AV262" s="6">
        <v>44</v>
      </c>
      <c r="AW262" s="6">
        <v>19</v>
      </c>
      <c r="AX262" s="102"/>
      <c r="AY262" s="133">
        <f>SUM(AU262:AX262)</f>
        <v>64</v>
      </c>
      <c r="AZ262" s="68">
        <v>2</v>
      </c>
      <c r="BA262" s="6">
        <v>52</v>
      </c>
      <c r="BB262" s="6">
        <v>26</v>
      </c>
      <c r="BC262" s="102"/>
      <c r="BD262" s="129">
        <f>SUM(AZ262:BC262)</f>
        <v>80</v>
      </c>
      <c r="BE262" s="68">
        <v>2</v>
      </c>
      <c r="BF262" s="6">
        <v>39</v>
      </c>
      <c r="BG262" s="6">
        <v>15</v>
      </c>
      <c r="BH262" s="102"/>
      <c r="BI262" s="129">
        <f>SUM(BE262:BH262)</f>
        <v>56</v>
      </c>
    </row>
    <row r="263" spans="1:61" x14ac:dyDescent="0.25">
      <c r="A263" s="4" t="s">
        <v>543</v>
      </c>
      <c r="B263" s="3" t="s">
        <v>155</v>
      </c>
      <c r="C263" s="10">
        <v>6953156284647</v>
      </c>
      <c r="D263" s="10">
        <v>1</v>
      </c>
      <c r="E263" s="10">
        <v>1</v>
      </c>
      <c r="F263" s="10">
        <v>1</v>
      </c>
      <c r="G263" s="105">
        <v>1</v>
      </c>
      <c r="H263" s="212" t="s">
        <v>849</v>
      </c>
      <c r="I263" s="68">
        <v>12</v>
      </c>
      <c r="J263" s="64">
        <v>44</v>
      </c>
      <c r="K263" s="64">
        <v>25</v>
      </c>
      <c r="L263" s="64">
        <v>1</v>
      </c>
      <c r="M263" s="129">
        <f>SUM(I263:L263)</f>
        <v>82</v>
      </c>
      <c r="N263" s="79">
        <v>9.5099999999999856</v>
      </c>
      <c r="O263" s="13">
        <v>9.509999999999998</v>
      </c>
      <c r="P263" s="13">
        <v>9.509999999999998</v>
      </c>
      <c r="Q263" s="71"/>
      <c r="R263" s="78">
        <f>IF(O263&gt;0,O263,N263)</f>
        <v>9.509999999999998</v>
      </c>
      <c r="S263" s="83">
        <v>37.950000000000003</v>
      </c>
      <c r="T263" s="71">
        <v>24.5</v>
      </c>
      <c r="U263" s="71">
        <v>24.5</v>
      </c>
      <c r="V263" s="85">
        <v>37.570500000000003</v>
      </c>
      <c r="W263" s="79"/>
      <c r="X263" s="71">
        <v>49</v>
      </c>
      <c r="Y263" s="71">
        <v>49</v>
      </c>
      <c r="Z263" s="75">
        <v>69</v>
      </c>
      <c r="AA263" s="95"/>
      <c r="AB263" s="96">
        <v>89</v>
      </c>
      <c r="AC263" s="96"/>
      <c r="AD263" s="75"/>
      <c r="AE263" s="132">
        <f>SUM(AA263:AD263)</f>
        <v>89</v>
      </c>
      <c r="AF263" s="97"/>
      <c r="AG263" s="96">
        <v>35</v>
      </c>
      <c r="AH263" s="96">
        <v>11</v>
      </c>
      <c r="AI263" s="75"/>
      <c r="AJ263" s="134">
        <f>SUM(AF263:AI263)</f>
        <v>46</v>
      </c>
      <c r="AK263" s="95"/>
      <c r="AL263" s="96">
        <v>30</v>
      </c>
      <c r="AM263" s="96">
        <v>16</v>
      </c>
      <c r="AN263" s="75">
        <v>7</v>
      </c>
      <c r="AO263" s="135">
        <f>SUM(AK263:AN263)</f>
        <v>53</v>
      </c>
      <c r="AP263" s="95"/>
      <c r="AQ263" s="96">
        <v>29</v>
      </c>
      <c r="AR263" s="96">
        <v>10</v>
      </c>
      <c r="AS263" s="75">
        <v>5</v>
      </c>
      <c r="AT263" s="136">
        <f>SUM(AP263:AS263)</f>
        <v>44</v>
      </c>
      <c r="AU263" s="64">
        <v>1</v>
      </c>
      <c r="AV263" s="6">
        <v>31</v>
      </c>
      <c r="AW263" s="6">
        <v>20</v>
      </c>
      <c r="AX263" s="102">
        <v>1</v>
      </c>
      <c r="AY263" s="135">
        <f>SUM(AU263:AX263)</f>
        <v>53</v>
      </c>
      <c r="AZ263" s="68"/>
      <c r="BA263" s="6">
        <v>38</v>
      </c>
      <c r="BB263" s="6">
        <v>10</v>
      </c>
      <c r="BC263" s="102">
        <v>6</v>
      </c>
      <c r="BD263" s="136">
        <f>SUM(AZ263:BC263)</f>
        <v>54</v>
      </c>
      <c r="BE263" s="68">
        <v>2</v>
      </c>
      <c r="BF263" s="6">
        <v>20</v>
      </c>
      <c r="BG263" s="6">
        <v>14</v>
      </c>
      <c r="BH263" s="102">
        <v>0</v>
      </c>
      <c r="BI263" s="136">
        <f>SUM(BE263:BH263)</f>
        <v>36</v>
      </c>
    </row>
    <row r="264" spans="1:61" x14ac:dyDescent="0.25">
      <c r="A264" s="4" t="s">
        <v>712</v>
      </c>
      <c r="B264" s="3" t="s">
        <v>713</v>
      </c>
      <c r="C264" s="10">
        <v>6953156284739</v>
      </c>
      <c r="D264" s="10"/>
      <c r="E264" s="10"/>
      <c r="F264" s="10">
        <v>1</v>
      </c>
      <c r="G264" s="105">
        <v>1</v>
      </c>
      <c r="H264" s="212" t="s">
        <v>868</v>
      </c>
      <c r="I264" s="68"/>
      <c r="J264" s="64">
        <v>15</v>
      </c>
      <c r="K264" s="64">
        <v>14</v>
      </c>
      <c r="L264" s="64"/>
      <c r="M264" s="129">
        <f>SUM(I264:L264)</f>
        <v>29</v>
      </c>
      <c r="N264" s="79"/>
      <c r="O264" s="13">
        <v>8.43</v>
      </c>
      <c r="P264" s="13">
        <v>8.43</v>
      </c>
      <c r="Q264" s="71"/>
      <c r="R264" s="78">
        <f>IF(O264&gt;0,O264,N264)</f>
        <v>8.43</v>
      </c>
      <c r="S264" s="83"/>
      <c r="T264" s="71">
        <v>30</v>
      </c>
      <c r="U264" s="71">
        <v>35</v>
      </c>
      <c r="V264" s="84"/>
      <c r="W264" s="79"/>
      <c r="X264" s="71">
        <v>59</v>
      </c>
      <c r="Y264" s="71">
        <v>69</v>
      </c>
      <c r="Z264" s="74"/>
      <c r="AA264" s="92"/>
      <c r="AB264" s="93"/>
      <c r="AC264" s="93"/>
      <c r="AD264" s="94"/>
      <c r="AE264" s="129">
        <f>SUM(AA264:AD264)</f>
        <v>0</v>
      </c>
      <c r="AF264" s="99"/>
      <c r="AG264" s="93"/>
      <c r="AH264" s="93"/>
      <c r="AI264" s="94"/>
      <c r="AJ264" s="133">
        <f>SUM(AF264:AI264)</f>
        <v>0</v>
      </c>
      <c r="AK264" s="92"/>
      <c r="AL264" s="93"/>
      <c r="AM264" s="93"/>
      <c r="AN264" s="94"/>
      <c r="AO264" s="133">
        <f>SUM(AK264:AN264)</f>
        <v>0</v>
      </c>
      <c r="AP264" s="92"/>
      <c r="AQ264" s="93"/>
      <c r="AR264" s="93"/>
      <c r="AS264" s="94"/>
      <c r="AT264" s="129">
        <f>SUM(AP264:AS264)</f>
        <v>0</v>
      </c>
      <c r="AU264" s="64"/>
      <c r="AV264" s="6">
        <v>5</v>
      </c>
      <c r="AW264" s="6">
        <v>0</v>
      </c>
      <c r="AX264" s="102"/>
      <c r="AY264" s="133">
        <f>SUM(AU264:AX264)</f>
        <v>5</v>
      </c>
      <c r="AZ264" s="68"/>
      <c r="BA264" s="6">
        <v>5</v>
      </c>
      <c r="BB264" s="6">
        <v>5</v>
      </c>
      <c r="BC264" s="102"/>
      <c r="BD264" s="129">
        <f>SUM(AZ264:BC264)</f>
        <v>10</v>
      </c>
      <c r="BE264" s="68"/>
      <c r="BF264" s="6">
        <v>4</v>
      </c>
      <c r="BG264" s="6">
        <v>7</v>
      </c>
      <c r="BH264" s="102"/>
      <c r="BI264" s="129">
        <f>SUM(BE264:BH264)</f>
        <v>11</v>
      </c>
    </row>
    <row r="265" spans="1:61" x14ac:dyDescent="0.25">
      <c r="A265" s="4" t="s">
        <v>714</v>
      </c>
      <c r="B265" s="3" t="s">
        <v>715</v>
      </c>
      <c r="C265" s="10">
        <v>6953156284746</v>
      </c>
      <c r="D265" s="10"/>
      <c r="E265" s="10"/>
      <c r="F265" s="10">
        <v>1</v>
      </c>
      <c r="G265" s="105">
        <v>1</v>
      </c>
      <c r="H265" s="212" t="s">
        <v>869</v>
      </c>
      <c r="I265" s="68"/>
      <c r="J265" s="64">
        <v>10</v>
      </c>
      <c r="K265" s="64">
        <v>24</v>
      </c>
      <c r="L265" s="64"/>
      <c r="M265" s="129">
        <f>SUM(I265:L265)</f>
        <v>34</v>
      </c>
      <c r="N265" s="79"/>
      <c r="O265" s="13">
        <v>8.43</v>
      </c>
      <c r="P265" s="13">
        <v>8.43</v>
      </c>
      <c r="Q265" s="71"/>
      <c r="R265" s="78">
        <f>IF(O265&gt;0,O265,N265)</f>
        <v>8.43</v>
      </c>
      <c r="S265" s="83"/>
      <c r="T265" s="71">
        <v>30</v>
      </c>
      <c r="U265" s="71">
        <v>35</v>
      </c>
      <c r="V265" s="84"/>
      <c r="W265" s="79"/>
      <c r="X265" s="71">
        <v>29</v>
      </c>
      <c r="Y265" s="71">
        <v>69</v>
      </c>
      <c r="Z265" s="74"/>
      <c r="AA265" s="92"/>
      <c r="AB265" s="93"/>
      <c r="AC265" s="93"/>
      <c r="AD265" s="94"/>
      <c r="AE265" s="129">
        <f>SUM(AA265:AD265)</f>
        <v>0</v>
      </c>
      <c r="AF265" s="99"/>
      <c r="AG265" s="93"/>
      <c r="AH265" s="93"/>
      <c r="AI265" s="94"/>
      <c r="AJ265" s="133">
        <f>SUM(AF265:AI265)</f>
        <v>0</v>
      </c>
      <c r="AK265" s="92"/>
      <c r="AL265" s="93"/>
      <c r="AM265" s="93"/>
      <c r="AN265" s="94"/>
      <c r="AO265" s="133">
        <f>SUM(AK265:AN265)</f>
        <v>0</v>
      </c>
      <c r="AP265" s="92"/>
      <c r="AQ265" s="93"/>
      <c r="AR265" s="93"/>
      <c r="AS265" s="94"/>
      <c r="AT265" s="129">
        <f>SUM(AP265:AS265)</f>
        <v>0</v>
      </c>
      <c r="AU265" s="64"/>
      <c r="AV265" s="6">
        <v>2</v>
      </c>
      <c r="AW265" s="6">
        <v>0</v>
      </c>
      <c r="AX265" s="102"/>
      <c r="AY265" s="133">
        <f>SUM(AU265:AX265)</f>
        <v>2</v>
      </c>
      <c r="AZ265" s="68"/>
      <c r="BA265" s="6">
        <v>6</v>
      </c>
      <c r="BB265" s="6">
        <v>1</v>
      </c>
      <c r="BC265" s="102"/>
      <c r="BD265" s="129">
        <f>SUM(AZ265:BC265)</f>
        <v>7</v>
      </c>
      <c r="BE265" s="68"/>
      <c r="BF265" s="6">
        <v>10</v>
      </c>
      <c r="BG265" s="6">
        <v>1</v>
      </c>
      <c r="BH265" s="102"/>
      <c r="BI265" s="129">
        <f>SUM(BE265:BH265)</f>
        <v>11</v>
      </c>
    </row>
    <row r="266" spans="1:61" x14ac:dyDescent="0.25">
      <c r="A266" s="4" t="s">
        <v>595</v>
      </c>
      <c r="B266" s="3" t="s">
        <v>596</v>
      </c>
      <c r="C266" s="10">
        <v>6953156284814</v>
      </c>
      <c r="D266" s="10"/>
      <c r="E266" s="10"/>
      <c r="F266" s="10">
        <v>1</v>
      </c>
      <c r="G266" s="105"/>
      <c r="H266" s="212" t="s">
        <v>826</v>
      </c>
      <c r="I266" s="68"/>
      <c r="J266" s="64">
        <v>4</v>
      </c>
      <c r="K266" s="64"/>
      <c r="L266" s="64"/>
      <c r="M266" s="129">
        <f>SUM(I266:L266)</f>
        <v>4</v>
      </c>
      <c r="N266" s="79"/>
      <c r="O266" s="13">
        <v>11.700000000000045</v>
      </c>
      <c r="P266" s="13"/>
      <c r="Q266" s="71"/>
      <c r="R266" s="78">
        <f>IF(O266&gt;0,O266,N266)</f>
        <v>11.700000000000045</v>
      </c>
      <c r="S266" s="83"/>
      <c r="T266" s="71">
        <v>34.5</v>
      </c>
      <c r="U266" s="71"/>
      <c r="V266" s="84"/>
      <c r="W266" s="79"/>
      <c r="X266" s="71">
        <v>69</v>
      </c>
      <c r="Y266" s="71"/>
      <c r="Z266" s="74"/>
      <c r="AA266" s="92"/>
      <c r="AB266" s="93">
        <v>16</v>
      </c>
      <c r="AC266" s="93"/>
      <c r="AD266" s="94"/>
      <c r="AE266" s="129">
        <f>SUM(AA266:AD266)</f>
        <v>16</v>
      </c>
      <c r="AF266" s="99"/>
      <c r="AG266" s="93">
        <v>18</v>
      </c>
      <c r="AH266" s="93"/>
      <c r="AI266" s="94"/>
      <c r="AJ266" s="133">
        <f>SUM(AF266:AI266)</f>
        <v>18</v>
      </c>
      <c r="AK266" s="92"/>
      <c r="AL266" s="93">
        <v>24</v>
      </c>
      <c r="AM266" s="93"/>
      <c r="AN266" s="94"/>
      <c r="AO266" s="133">
        <f>SUM(AK266:AN266)</f>
        <v>24</v>
      </c>
      <c r="AP266" s="92"/>
      <c r="AQ266" s="93">
        <v>26</v>
      </c>
      <c r="AR266" s="93"/>
      <c r="AS266" s="94"/>
      <c r="AT266" s="129">
        <f>SUM(AP266:AS266)</f>
        <v>26</v>
      </c>
      <c r="AU266" s="64"/>
      <c r="AV266" s="6">
        <v>17</v>
      </c>
      <c r="AW266" s="6"/>
      <c r="AX266" s="102"/>
      <c r="AY266" s="133">
        <f>SUM(AU266:AX266)</f>
        <v>17</v>
      </c>
      <c r="AZ266" s="68"/>
      <c r="BA266" s="6">
        <v>4</v>
      </c>
      <c r="BB266" s="6"/>
      <c r="BC266" s="102"/>
      <c r="BD266" s="129">
        <f>SUM(AZ266:BC266)</f>
        <v>4</v>
      </c>
      <c r="BE266" s="68"/>
      <c r="BF266" s="6">
        <v>1</v>
      </c>
      <c r="BG266" s="6"/>
      <c r="BH266" s="102"/>
      <c r="BI266" s="129">
        <f>SUM(BE266:BH266)</f>
        <v>1</v>
      </c>
    </row>
    <row r="267" spans="1:61" x14ac:dyDescent="0.25">
      <c r="A267" s="4" t="s">
        <v>597</v>
      </c>
      <c r="B267" s="3" t="s">
        <v>598</v>
      </c>
      <c r="C267" s="10">
        <v>6953156284821</v>
      </c>
      <c r="D267" s="10"/>
      <c r="E267" s="10"/>
      <c r="F267" s="10">
        <v>1</v>
      </c>
      <c r="G267" s="105">
        <v>1</v>
      </c>
      <c r="H267" s="212"/>
      <c r="I267" s="68"/>
      <c r="J267" s="64">
        <v>6</v>
      </c>
      <c r="K267" s="64">
        <v>5</v>
      </c>
      <c r="L267" s="64"/>
      <c r="M267" s="129">
        <f>SUM(I267:L267)</f>
        <v>11</v>
      </c>
      <c r="N267" s="79"/>
      <c r="O267" s="13">
        <v>12.379999999999997</v>
      </c>
      <c r="P267" s="13">
        <v>12.379999999999997</v>
      </c>
      <c r="Q267" s="71"/>
      <c r="R267" s="78">
        <f>IF(O267&gt;0,O267,N267)</f>
        <v>12.379999999999997</v>
      </c>
      <c r="S267" s="83"/>
      <c r="T267" s="71">
        <v>34.5</v>
      </c>
      <c r="U267" s="71">
        <v>34.5</v>
      </c>
      <c r="V267" s="84"/>
      <c r="W267" s="79"/>
      <c r="X267" s="71">
        <v>69</v>
      </c>
      <c r="Y267" s="71">
        <v>69</v>
      </c>
      <c r="Z267" s="74"/>
      <c r="AA267" s="92"/>
      <c r="AB267" s="93">
        <v>15</v>
      </c>
      <c r="AC267" s="93"/>
      <c r="AD267" s="94"/>
      <c r="AE267" s="129">
        <f>SUM(AA267:AD267)</f>
        <v>15</v>
      </c>
      <c r="AF267" s="99"/>
      <c r="AG267" s="93">
        <v>7</v>
      </c>
      <c r="AH267" s="93">
        <v>1</v>
      </c>
      <c r="AI267" s="94"/>
      <c r="AJ267" s="133">
        <f>SUM(AF267:AI267)</f>
        <v>8</v>
      </c>
      <c r="AK267" s="92"/>
      <c r="AL267" s="93">
        <v>9</v>
      </c>
      <c r="AM267" s="93">
        <v>2</v>
      </c>
      <c r="AN267" s="94"/>
      <c r="AO267" s="133">
        <f>SUM(AK267:AN267)</f>
        <v>11</v>
      </c>
      <c r="AP267" s="92"/>
      <c r="AQ267" s="93">
        <v>11</v>
      </c>
      <c r="AR267" s="93">
        <v>4</v>
      </c>
      <c r="AS267" s="94"/>
      <c r="AT267" s="129">
        <f>SUM(AP267:AS267)</f>
        <v>15</v>
      </c>
      <c r="AU267" s="64"/>
      <c r="AV267" s="6">
        <v>8</v>
      </c>
      <c r="AW267" s="6">
        <v>4</v>
      </c>
      <c r="AX267" s="102"/>
      <c r="AY267" s="133">
        <f>SUM(AU267:AX267)</f>
        <v>12</v>
      </c>
      <c r="AZ267" s="68"/>
      <c r="BA267" s="6">
        <v>5</v>
      </c>
      <c r="BB267" s="6">
        <v>7</v>
      </c>
      <c r="BC267" s="102"/>
      <c r="BD267" s="129">
        <f>SUM(AZ267:BC267)</f>
        <v>12</v>
      </c>
      <c r="BE267" s="68"/>
      <c r="BF267" s="6">
        <v>7</v>
      </c>
      <c r="BG267" s="6">
        <v>0</v>
      </c>
      <c r="BH267" s="102"/>
      <c r="BI267" s="129">
        <f>SUM(BE267:BH267)</f>
        <v>7</v>
      </c>
    </row>
    <row r="268" spans="1:61" x14ac:dyDescent="0.25">
      <c r="A268" s="4" t="s">
        <v>599</v>
      </c>
      <c r="B268" s="3" t="s">
        <v>600</v>
      </c>
      <c r="C268" s="10">
        <v>6953156284838</v>
      </c>
      <c r="D268" s="10"/>
      <c r="E268" s="10"/>
      <c r="F268" s="10">
        <v>1</v>
      </c>
      <c r="G268" s="105">
        <v>1</v>
      </c>
      <c r="H268" s="212" t="s">
        <v>799</v>
      </c>
      <c r="I268" s="68"/>
      <c r="J268" s="64">
        <v>3</v>
      </c>
      <c r="K268" s="64">
        <v>0</v>
      </c>
      <c r="L268" s="64"/>
      <c r="M268" s="129">
        <f>SUM(I268:L268)</f>
        <v>3</v>
      </c>
      <c r="N268" s="79"/>
      <c r="O268" s="13">
        <v>12.679999999999998</v>
      </c>
      <c r="P268" s="13">
        <v>12.679999999999998</v>
      </c>
      <c r="Q268" s="71"/>
      <c r="R268" s="78">
        <f>IF(O268&gt;0,O268,N268)</f>
        <v>12.679999999999998</v>
      </c>
      <c r="S268" s="83"/>
      <c r="T268" s="71">
        <v>34.5</v>
      </c>
      <c r="U268" s="71">
        <v>34.5</v>
      </c>
      <c r="V268" s="84"/>
      <c r="W268" s="79"/>
      <c r="X268" s="71">
        <v>69</v>
      </c>
      <c r="Y268" s="71">
        <v>69</v>
      </c>
      <c r="Z268" s="74"/>
      <c r="AA268" s="92"/>
      <c r="AB268" s="93">
        <v>16</v>
      </c>
      <c r="AC268" s="93"/>
      <c r="AD268" s="94"/>
      <c r="AE268" s="129">
        <f>SUM(AA268:AD268)</f>
        <v>16</v>
      </c>
      <c r="AF268" s="99"/>
      <c r="AG268" s="93">
        <v>5</v>
      </c>
      <c r="AH268" s="93">
        <v>12</v>
      </c>
      <c r="AI268" s="94"/>
      <c r="AJ268" s="133">
        <f>SUM(AF268:AI268)</f>
        <v>17</v>
      </c>
      <c r="AK268" s="92"/>
      <c r="AL268" s="93">
        <v>15</v>
      </c>
      <c r="AM268" s="93">
        <v>4</v>
      </c>
      <c r="AN268" s="94"/>
      <c r="AO268" s="133">
        <f>SUM(AK268:AN268)</f>
        <v>19</v>
      </c>
      <c r="AP268" s="92"/>
      <c r="AQ268" s="93">
        <v>12</v>
      </c>
      <c r="AR268" s="93">
        <v>14</v>
      </c>
      <c r="AS268" s="94"/>
      <c r="AT268" s="129">
        <f>SUM(AP268:AS268)</f>
        <v>26</v>
      </c>
      <c r="AU268" s="64"/>
      <c r="AV268" s="6">
        <v>13</v>
      </c>
      <c r="AW268" s="6">
        <v>6</v>
      </c>
      <c r="AX268" s="102"/>
      <c r="AY268" s="133">
        <f>SUM(AU268:AX268)</f>
        <v>19</v>
      </c>
      <c r="AZ268" s="68"/>
      <c r="BA268" s="6">
        <v>2</v>
      </c>
      <c r="BB268" s="6">
        <v>0</v>
      </c>
      <c r="BC268" s="102"/>
      <c r="BD268" s="129">
        <f>SUM(AZ268:BC268)</f>
        <v>2</v>
      </c>
      <c r="BE268" s="68"/>
      <c r="BF268" s="6">
        <v>0</v>
      </c>
      <c r="BG268" s="6">
        <v>0</v>
      </c>
      <c r="BH268" s="102"/>
      <c r="BI268" s="129">
        <f>SUM(BE268:BH268)</f>
        <v>0</v>
      </c>
    </row>
    <row r="269" spans="1:61" x14ac:dyDescent="0.25">
      <c r="A269" s="4" t="s">
        <v>601</v>
      </c>
      <c r="B269" s="3" t="s">
        <v>602</v>
      </c>
      <c r="C269" s="10">
        <v>6953156284845</v>
      </c>
      <c r="D269" s="10"/>
      <c r="E269" s="10"/>
      <c r="F269" s="10">
        <v>1</v>
      </c>
      <c r="G269" s="105"/>
      <c r="H269" s="212" t="s">
        <v>840</v>
      </c>
      <c r="I269" s="68"/>
      <c r="J269" s="64">
        <v>6</v>
      </c>
      <c r="K269" s="64"/>
      <c r="L269" s="64"/>
      <c r="M269" s="129">
        <f>SUM(I269:L269)</f>
        <v>6</v>
      </c>
      <c r="N269" s="79"/>
      <c r="O269" s="13">
        <v>12.38</v>
      </c>
      <c r="P269" s="13"/>
      <c r="Q269" s="71"/>
      <c r="R269" s="78">
        <f>IF(O269&gt;0,O269,N269)</f>
        <v>12.38</v>
      </c>
      <c r="S269" s="83"/>
      <c r="T269" s="71">
        <v>34.5</v>
      </c>
      <c r="U269" s="71"/>
      <c r="V269" s="84"/>
      <c r="W269" s="79"/>
      <c r="X269" s="71">
        <v>69</v>
      </c>
      <c r="Y269" s="71"/>
      <c r="Z269" s="74"/>
      <c r="AA269" s="92"/>
      <c r="AB269" s="93">
        <v>10</v>
      </c>
      <c r="AC269" s="93"/>
      <c r="AD269" s="94"/>
      <c r="AE269" s="129">
        <f>SUM(AA269:AD269)</f>
        <v>10</v>
      </c>
      <c r="AF269" s="99"/>
      <c r="AG269" s="93">
        <v>5</v>
      </c>
      <c r="AH269" s="93"/>
      <c r="AI269" s="94"/>
      <c r="AJ269" s="133">
        <f>SUM(AF269:AI269)</f>
        <v>5</v>
      </c>
      <c r="AK269" s="92"/>
      <c r="AL269" s="93">
        <v>9</v>
      </c>
      <c r="AM269" s="93"/>
      <c r="AN269" s="94"/>
      <c r="AO269" s="133">
        <f>SUM(AK269:AN269)</f>
        <v>9</v>
      </c>
      <c r="AP269" s="92"/>
      <c r="AQ269" s="93">
        <v>5</v>
      </c>
      <c r="AR269" s="93"/>
      <c r="AS269" s="94"/>
      <c r="AT269" s="129">
        <f>SUM(AP269:AS269)</f>
        <v>5</v>
      </c>
      <c r="AU269" s="64"/>
      <c r="AV269" s="6">
        <v>3</v>
      </c>
      <c r="AW269" s="6"/>
      <c r="AX269" s="102"/>
      <c r="AY269" s="133">
        <f>SUM(AU269:AX269)</f>
        <v>3</v>
      </c>
      <c r="AZ269" s="68"/>
      <c r="BA269" s="6">
        <v>3</v>
      </c>
      <c r="BB269" s="6"/>
      <c r="BC269" s="102"/>
      <c r="BD269" s="129">
        <f>SUM(AZ269:BC269)</f>
        <v>3</v>
      </c>
      <c r="BE269" s="68"/>
      <c r="BF269" s="6">
        <v>4</v>
      </c>
      <c r="BG269" s="6"/>
      <c r="BH269" s="102"/>
      <c r="BI269" s="129">
        <f>SUM(BE269:BH269)</f>
        <v>4</v>
      </c>
    </row>
    <row r="270" spans="1:61" x14ac:dyDescent="0.25">
      <c r="A270" s="4" t="s">
        <v>603</v>
      </c>
      <c r="B270" s="3" t="s">
        <v>604</v>
      </c>
      <c r="C270" s="10">
        <v>6953156284890</v>
      </c>
      <c r="D270" s="10"/>
      <c r="E270" s="10"/>
      <c r="F270" s="10">
        <v>1</v>
      </c>
      <c r="G270" s="105"/>
      <c r="H270" s="212" t="s">
        <v>829</v>
      </c>
      <c r="I270" s="68"/>
      <c r="J270" s="64">
        <v>6</v>
      </c>
      <c r="K270" s="64"/>
      <c r="L270" s="64"/>
      <c r="M270" s="129">
        <f>SUM(I270:L270)</f>
        <v>6</v>
      </c>
      <c r="N270" s="79"/>
      <c r="O270" s="13">
        <v>11.99000000000002</v>
      </c>
      <c r="P270" s="13"/>
      <c r="Q270" s="71"/>
      <c r="R270" s="78">
        <f>IF(O270&gt;0,O270,N270)</f>
        <v>11.99000000000002</v>
      </c>
      <c r="S270" s="83"/>
      <c r="T270" s="71">
        <v>34.5</v>
      </c>
      <c r="U270" s="71"/>
      <c r="V270" s="84"/>
      <c r="W270" s="79"/>
      <c r="X270" s="71">
        <v>69</v>
      </c>
      <c r="Y270" s="71"/>
      <c r="Z270" s="74"/>
      <c r="AA270" s="92"/>
      <c r="AB270" s="93">
        <v>11</v>
      </c>
      <c r="AC270" s="93"/>
      <c r="AD270" s="94"/>
      <c r="AE270" s="129">
        <f>SUM(AA270:AD270)</f>
        <v>11</v>
      </c>
      <c r="AF270" s="99"/>
      <c r="AG270" s="93">
        <v>12</v>
      </c>
      <c r="AH270" s="93"/>
      <c r="AI270" s="94"/>
      <c r="AJ270" s="133">
        <f>SUM(AF270:AI270)</f>
        <v>12</v>
      </c>
      <c r="AK270" s="92"/>
      <c r="AL270" s="93">
        <v>11</v>
      </c>
      <c r="AM270" s="93"/>
      <c r="AN270" s="94"/>
      <c r="AO270" s="133">
        <f>SUM(AK270:AN270)</f>
        <v>11</v>
      </c>
      <c r="AP270" s="92"/>
      <c r="AQ270" s="93">
        <v>8</v>
      </c>
      <c r="AR270" s="93"/>
      <c r="AS270" s="94"/>
      <c r="AT270" s="129">
        <f>SUM(AP270:AS270)</f>
        <v>8</v>
      </c>
      <c r="AU270" s="64"/>
      <c r="AV270" s="6">
        <v>9</v>
      </c>
      <c r="AW270" s="6"/>
      <c r="AX270" s="102"/>
      <c r="AY270" s="133">
        <f>SUM(AU270:AX270)</f>
        <v>9</v>
      </c>
      <c r="AZ270" s="68"/>
      <c r="BA270" s="6">
        <v>8</v>
      </c>
      <c r="BB270" s="6"/>
      <c r="BC270" s="102"/>
      <c r="BD270" s="129">
        <f>SUM(AZ270:BC270)</f>
        <v>8</v>
      </c>
      <c r="BE270" s="68"/>
      <c r="BF270" s="6">
        <v>2</v>
      </c>
      <c r="BG270" s="6"/>
      <c r="BH270" s="102"/>
      <c r="BI270" s="129">
        <f>SUM(BE270:BH270)</f>
        <v>2</v>
      </c>
    </row>
    <row r="271" spans="1:61" x14ac:dyDescent="0.25">
      <c r="A271" s="4" t="s">
        <v>605</v>
      </c>
      <c r="B271" s="3" t="s">
        <v>606</v>
      </c>
      <c r="C271" s="10">
        <v>6953156284906</v>
      </c>
      <c r="D271" s="10"/>
      <c r="E271" s="10"/>
      <c r="F271" s="10">
        <v>1</v>
      </c>
      <c r="G271" s="105"/>
      <c r="H271" s="212" t="s">
        <v>830</v>
      </c>
      <c r="I271" s="68"/>
      <c r="J271" s="64">
        <v>1</v>
      </c>
      <c r="K271" s="64"/>
      <c r="L271" s="64"/>
      <c r="M271" s="129">
        <f>SUM(I271:L271)</f>
        <v>1</v>
      </c>
      <c r="N271" s="79"/>
      <c r="O271" s="13">
        <v>11.99</v>
      </c>
      <c r="P271" s="13"/>
      <c r="Q271" s="71"/>
      <c r="R271" s="78">
        <f>IF(O271&gt;0,O271,N271)</f>
        <v>11.99</v>
      </c>
      <c r="S271" s="83"/>
      <c r="T271" s="71">
        <v>34.5</v>
      </c>
      <c r="U271" s="71"/>
      <c r="V271" s="84"/>
      <c r="W271" s="79"/>
      <c r="X271" s="71">
        <v>69</v>
      </c>
      <c r="Y271" s="71"/>
      <c r="Z271" s="74"/>
      <c r="AA271" s="92"/>
      <c r="AB271" s="93">
        <v>3</v>
      </c>
      <c r="AC271" s="93"/>
      <c r="AD271" s="94"/>
      <c r="AE271" s="129">
        <f>SUM(AA271:AD271)</f>
        <v>3</v>
      </c>
      <c r="AF271" s="99"/>
      <c r="AG271" s="93">
        <v>5</v>
      </c>
      <c r="AH271" s="93"/>
      <c r="AI271" s="94"/>
      <c r="AJ271" s="133">
        <f>SUM(AF271:AI271)</f>
        <v>5</v>
      </c>
      <c r="AK271" s="92"/>
      <c r="AL271" s="93">
        <v>1</v>
      </c>
      <c r="AM271" s="93"/>
      <c r="AN271" s="94"/>
      <c r="AO271" s="133">
        <f>SUM(AK271:AN271)</f>
        <v>1</v>
      </c>
      <c r="AP271" s="92"/>
      <c r="AQ271" s="93">
        <v>3</v>
      </c>
      <c r="AR271" s="93"/>
      <c r="AS271" s="94"/>
      <c r="AT271" s="129">
        <f>SUM(AP271:AS271)</f>
        <v>3</v>
      </c>
      <c r="AU271" s="64"/>
      <c r="AV271" s="6">
        <v>1</v>
      </c>
      <c r="AW271" s="6"/>
      <c r="AX271" s="102"/>
      <c r="AY271" s="133">
        <f>SUM(AU271:AX271)</f>
        <v>1</v>
      </c>
      <c r="AZ271" s="68"/>
      <c r="BA271" s="6">
        <v>0</v>
      </c>
      <c r="BB271" s="6"/>
      <c r="BC271" s="102"/>
      <c r="BD271" s="129">
        <f>SUM(AZ271:BC271)</f>
        <v>0</v>
      </c>
      <c r="BE271" s="68"/>
      <c r="BF271" s="6">
        <v>1</v>
      </c>
      <c r="BG271" s="6"/>
      <c r="BH271" s="102"/>
      <c r="BI271" s="129">
        <f>SUM(BE271:BH271)</f>
        <v>1</v>
      </c>
    </row>
    <row r="272" spans="1:61" x14ac:dyDescent="0.25">
      <c r="A272" s="4" t="s">
        <v>607</v>
      </c>
      <c r="B272" s="3" t="s">
        <v>608</v>
      </c>
      <c r="C272" s="10">
        <v>6953156284913</v>
      </c>
      <c r="D272" s="10"/>
      <c r="E272" s="10"/>
      <c r="F272" s="10">
        <v>1</v>
      </c>
      <c r="G272" s="105"/>
      <c r="H272" s="212" t="s">
        <v>804</v>
      </c>
      <c r="I272" s="68"/>
      <c r="J272" s="64">
        <v>0</v>
      </c>
      <c r="K272" s="64"/>
      <c r="L272" s="64"/>
      <c r="M272" s="129">
        <f>SUM(I272:L272)</f>
        <v>0</v>
      </c>
      <c r="N272" s="79"/>
      <c r="O272" s="13">
        <v>11.99</v>
      </c>
      <c r="P272" s="13"/>
      <c r="Q272" s="71"/>
      <c r="R272" s="78">
        <f>IF(O272&gt;0,O272,N272)</f>
        <v>11.99</v>
      </c>
      <c r="S272" s="83"/>
      <c r="T272" s="71">
        <v>34.5</v>
      </c>
      <c r="U272" s="71"/>
      <c r="V272" s="84"/>
      <c r="W272" s="79"/>
      <c r="X272" s="71">
        <v>69</v>
      </c>
      <c r="Y272" s="71"/>
      <c r="Z272" s="74"/>
      <c r="AA272" s="92"/>
      <c r="AB272" s="93">
        <v>5</v>
      </c>
      <c r="AC272" s="93"/>
      <c r="AD272" s="94"/>
      <c r="AE272" s="129">
        <f>SUM(AA272:AD272)</f>
        <v>5</v>
      </c>
      <c r="AF272" s="99"/>
      <c r="AG272" s="93">
        <v>4</v>
      </c>
      <c r="AH272" s="93"/>
      <c r="AI272" s="94"/>
      <c r="AJ272" s="133">
        <f>SUM(AF272:AI272)</f>
        <v>4</v>
      </c>
      <c r="AK272" s="92"/>
      <c r="AL272" s="93">
        <v>2</v>
      </c>
      <c r="AM272" s="93"/>
      <c r="AN272" s="94"/>
      <c r="AO272" s="133">
        <f>SUM(AK272:AN272)</f>
        <v>2</v>
      </c>
      <c r="AP272" s="92"/>
      <c r="AQ272" s="93">
        <v>4</v>
      </c>
      <c r="AR272" s="93"/>
      <c r="AS272" s="94"/>
      <c r="AT272" s="129">
        <f>SUM(AP272:AS272)</f>
        <v>4</v>
      </c>
      <c r="AU272" s="64"/>
      <c r="AV272" s="6">
        <v>3</v>
      </c>
      <c r="AW272" s="6"/>
      <c r="AX272" s="102"/>
      <c r="AY272" s="133">
        <f>SUM(AU272:AX272)</f>
        <v>3</v>
      </c>
      <c r="AZ272" s="68"/>
      <c r="BA272" s="6">
        <v>0</v>
      </c>
      <c r="BB272" s="6"/>
      <c r="BC272" s="102"/>
      <c r="BD272" s="129">
        <f>SUM(AZ272:BC272)</f>
        <v>0</v>
      </c>
      <c r="BE272" s="68"/>
      <c r="BF272" s="6">
        <v>0</v>
      </c>
      <c r="BG272" s="6"/>
      <c r="BH272" s="102"/>
      <c r="BI272" s="129">
        <f>SUM(BE272:BH272)</f>
        <v>0</v>
      </c>
    </row>
    <row r="273" spans="1:61" x14ac:dyDescent="0.25">
      <c r="A273" s="4" t="s">
        <v>609</v>
      </c>
      <c r="B273" s="3" t="s">
        <v>610</v>
      </c>
      <c r="C273" s="10">
        <v>6953156284920</v>
      </c>
      <c r="D273" s="10"/>
      <c r="E273" s="10"/>
      <c r="F273" s="10">
        <v>1</v>
      </c>
      <c r="G273" s="105"/>
      <c r="H273" s="212" t="s">
        <v>837</v>
      </c>
      <c r="I273" s="68"/>
      <c r="J273" s="64">
        <v>0</v>
      </c>
      <c r="K273" s="64"/>
      <c r="L273" s="64"/>
      <c r="M273" s="129">
        <f>SUM(I273:L273)</f>
        <v>0</v>
      </c>
      <c r="N273" s="79"/>
      <c r="O273" s="13">
        <v>11.99</v>
      </c>
      <c r="P273" s="13"/>
      <c r="Q273" s="71"/>
      <c r="R273" s="78">
        <f>IF(O273&gt;0,O273,N273)</f>
        <v>11.99</v>
      </c>
      <c r="S273" s="83"/>
      <c r="T273" s="71">
        <v>34.5</v>
      </c>
      <c r="U273" s="71"/>
      <c r="V273" s="84"/>
      <c r="W273" s="79"/>
      <c r="X273" s="71">
        <v>69</v>
      </c>
      <c r="Y273" s="71"/>
      <c r="Z273" s="74"/>
      <c r="AA273" s="92"/>
      <c r="AB273" s="93">
        <v>2</v>
      </c>
      <c r="AC273" s="93"/>
      <c r="AD273" s="94"/>
      <c r="AE273" s="129">
        <f>SUM(AA273:AD273)</f>
        <v>2</v>
      </c>
      <c r="AF273" s="99"/>
      <c r="AG273" s="93">
        <v>3</v>
      </c>
      <c r="AH273" s="93"/>
      <c r="AI273" s="94"/>
      <c r="AJ273" s="133">
        <f>SUM(AF273:AI273)</f>
        <v>3</v>
      </c>
      <c r="AK273" s="92"/>
      <c r="AL273" s="93">
        <v>6</v>
      </c>
      <c r="AM273" s="93"/>
      <c r="AN273" s="94"/>
      <c r="AO273" s="133">
        <f>SUM(AK273:AN273)</f>
        <v>6</v>
      </c>
      <c r="AP273" s="92"/>
      <c r="AQ273" s="93">
        <v>0</v>
      </c>
      <c r="AR273" s="93"/>
      <c r="AS273" s="94"/>
      <c r="AT273" s="129">
        <f>SUM(AP273:AS273)</f>
        <v>0</v>
      </c>
      <c r="AU273" s="64"/>
      <c r="AV273" s="6">
        <v>0</v>
      </c>
      <c r="AW273" s="6"/>
      <c r="AX273" s="102"/>
      <c r="AY273" s="133">
        <f>SUM(AU273:AX273)</f>
        <v>0</v>
      </c>
      <c r="AZ273" s="68"/>
      <c r="BA273" s="6">
        <v>0</v>
      </c>
      <c r="BB273" s="6"/>
      <c r="BC273" s="102"/>
      <c r="BD273" s="129">
        <f>SUM(AZ273:BC273)</f>
        <v>0</v>
      </c>
      <c r="BE273" s="68"/>
      <c r="BF273" s="6">
        <v>0</v>
      </c>
      <c r="BG273" s="6"/>
      <c r="BH273" s="102"/>
      <c r="BI273" s="129">
        <f>SUM(BE273:BH273)</f>
        <v>0</v>
      </c>
    </row>
    <row r="274" spans="1:61" x14ac:dyDescent="0.25">
      <c r="A274" s="4" t="s">
        <v>675</v>
      </c>
      <c r="B274" s="3" t="s">
        <v>676</v>
      </c>
      <c r="C274" s="10">
        <v>6953156285101</v>
      </c>
      <c r="D274" s="10"/>
      <c r="E274" s="10"/>
      <c r="F274" s="10">
        <v>1</v>
      </c>
      <c r="G274" s="105">
        <v>1</v>
      </c>
      <c r="H274" s="212" t="s">
        <v>799</v>
      </c>
      <c r="I274" s="68"/>
      <c r="J274" s="64">
        <v>24</v>
      </c>
      <c r="K274" s="64">
        <v>12</v>
      </c>
      <c r="L274" s="64"/>
      <c r="M274" s="129">
        <f>SUM(I274:L274)</f>
        <v>36</v>
      </c>
      <c r="N274" s="79"/>
      <c r="O274" s="13">
        <v>52.61</v>
      </c>
      <c r="P274" s="13">
        <v>52.61</v>
      </c>
      <c r="Q274" s="71"/>
      <c r="R274" s="78">
        <f>IF(O274&gt;0,O274,N274)</f>
        <v>52.61</v>
      </c>
      <c r="S274" s="83"/>
      <c r="T274" s="71">
        <v>99.5</v>
      </c>
      <c r="U274" s="71">
        <v>104.5</v>
      </c>
      <c r="V274" s="84"/>
      <c r="W274" s="79"/>
      <c r="X274" s="71">
        <v>209</v>
      </c>
      <c r="Y274" s="71">
        <v>209</v>
      </c>
      <c r="Z274" s="74"/>
      <c r="AA274" s="92"/>
      <c r="AB274" s="93"/>
      <c r="AC274" s="93"/>
      <c r="AD274" s="94"/>
      <c r="AE274" s="129">
        <f>SUM(AA274:AD274)</f>
        <v>0</v>
      </c>
      <c r="AF274" s="99"/>
      <c r="AG274" s="93"/>
      <c r="AH274" s="93"/>
      <c r="AI274" s="94"/>
      <c r="AJ274" s="133">
        <f>SUM(AF274:AI274)</f>
        <v>0</v>
      </c>
      <c r="AK274" s="92"/>
      <c r="AL274" s="93"/>
      <c r="AM274" s="93"/>
      <c r="AN274" s="94"/>
      <c r="AO274" s="133">
        <f>SUM(AK274:AN274)</f>
        <v>0</v>
      </c>
      <c r="AP274" s="92"/>
      <c r="AQ274" s="93">
        <v>1</v>
      </c>
      <c r="AR274" s="93">
        <v>0</v>
      </c>
      <c r="AS274" s="94"/>
      <c r="AT274" s="129">
        <f>SUM(AP274:AS274)</f>
        <v>1</v>
      </c>
      <c r="AU274" s="64"/>
      <c r="AV274" s="6">
        <v>10</v>
      </c>
      <c r="AW274" s="6">
        <v>0</v>
      </c>
      <c r="AX274" s="102"/>
      <c r="AY274" s="133">
        <f>SUM(AU274:AX274)</f>
        <v>10</v>
      </c>
      <c r="AZ274" s="68"/>
      <c r="BA274" s="6">
        <v>11</v>
      </c>
      <c r="BB274" s="6">
        <v>0</v>
      </c>
      <c r="BC274" s="102"/>
      <c r="BD274" s="129">
        <f>SUM(AZ274:BC274)</f>
        <v>11</v>
      </c>
      <c r="BE274" s="68"/>
      <c r="BF274" s="6">
        <v>7</v>
      </c>
      <c r="BG274" s="6">
        <v>2</v>
      </c>
      <c r="BH274" s="102"/>
      <c r="BI274" s="129">
        <f>SUM(BE274:BH274)</f>
        <v>9</v>
      </c>
    </row>
    <row r="275" spans="1:61" x14ac:dyDescent="0.25">
      <c r="A275" s="4" t="s">
        <v>619</v>
      </c>
      <c r="B275" s="3" t="s">
        <v>620</v>
      </c>
      <c r="C275" s="10">
        <v>6953156285460</v>
      </c>
      <c r="D275" s="10"/>
      <c r="E275" s="10"/>
      <c r="F275" s="10">
        <v>1</v>
      </c>
      <c r="G275" s="105"/>
      <c r="H275" s="212"/>
      <c r="I275" s="68"/>
      <c r="J275" s="64">
        <v>0</v>
      </c>
      <c r="K275" s="64"/>
      <c r="L275" s="64"/>
      <c r="M275" s="129">
        <f>SUM(I275:L275)</f>
        <v>0</v>
      </c>
      <c r="N275" s="79"/>
      <c r="O275" s="13">
        <v>0</v>
      </c>
      <c r="P275" s="13"/>
      <c r="Q275" s="71"/>
      <c r="R275" s="78">
        <f>IF(O275&gt;0,O275,N275)</f>
        <v>0</v>
      </c>
      <c r="S275" s="83"/>
      <c r="T275" s="71">
        <v>74.5</v>
      </c>
      <c r="U275" s="71"/>
      <c r="V275" s="84"/>
      <c r="W275" s="79"/>
      <c r="X275" s="71">
        <v>159</v>
      </c>
      <c r="Y275" s="71"/>
      <c r="Z275" s="74"/>
      <c r="AA275" s="92"/>
      <c r="AB275" s="93">
        <v>0</v>
      </c>
      <c r="AC275" s="93"/>
      <c r="AD275" s="94"/>
      <c r="AE275" s="129">
        <f>SUM(AA275:AD275)</f>
        <v>0</v>
      </c>
      <c r="AF275" s="99"/>
      <c r="AG275" s="93">
        <v>0</v>
      </c>
      <c r="AH275" s="93"/>
      <c r="AI275" s="94"/>
      <c r="AJ275" s="133">
        <f>SUM(AF275:AI275)</f>
        <v>0</v>
      </c>
      <c r="AK275" s="92"/>
      <c r="AL275" s="93">
        <v>0</v>
      </c>
      <c r="AM275" s="93"/>
      <c r="AN275" s="94"/>
      <c r="AO275" s="133">
        <f>SUM(AK275:AN275)</f>
        <v>0</v>
      </c>
      <c r="AP275" s="92"/>
      <c r="AQ275" s="93">
        <v>0</v>
      </c>
      <c r="AR275" s="93"/>
      <c r="AS275" s="94"/>
      <c r="AT275" s="129">
        <f>SUM(AP275:AS275)</f>
        <v>0</v>
      </c>
      <c r="AU275" s="64"/>
      <c r="AV275" s="6">
        <v>0</v>
      </c>
      <c r="AW275" s="6"/>
      <c r="AX275" s="102"/>
      <c r="AY275" s="133">
        <f>SUM(AU275:AX275)</f>
        <v>0</v>
      </c>
      <c r="AZ275" s="68"/>
      <c r="BA275" s="6">
        <v>0</v>
      </c>
      <c r="BB275" s="6"/>
      <c r="BC275" s="102"/>
      <c r="BD275" s="129">
        <f>SUM(AZ275:BC275)</f>
        <v>0</v>
      </c>
      <c r="BE275" s="68"/>
      <c r="BF275" s="6">
        <v>0</v>
      </c>
      <c r="BG275" s="6"/>
      <c r="BH275" s="102"/>
      <c r="BI275" s="129">
        <f>SUM(BE275:BH275)</f>
        <v>0</v>
      </c>
    </row>
    <row r="276" spans="1:61" x14ac:dyDescent="0.25">
      <c r="A276" s="4" t="s">
        <v>611</v>
      </c>
      <c r="B276" s="3" t="s">
        <v>612</v>
      </c>
      <c r="C276" s="10">
        <v>6953156285798</v>
      </c>
      <c r="D276" s="10"/>
      <c r="E276" s="10"/>
      <c r="F276" s="10">
        <v>1</v>
      </c>
      <c r="G276" s="105"/>
      <c r="H276" s="212" t="s">
        <v>806</v>
      </c>
      <c r="I276" s="68"/>
      <c r="J276" s="64">
        <v>8</v>
      </c>
      <c r="K276" s="64"/>
      <c r="L276" s="64"/>
      <c r="M276" s="129">
        <f>SUM(I276:L276)</f>
        <v>8</v>
      </c>
      <c r="N276" s="79"/>
      <c r="O276" s="13">
        <v>7.27</v>
      </c>
      <c r="P276" s="13"/>
      <c r="Q276" s="71"/>
      <c r="R276" s="78">
        <f>IF(O276&gt;0,O276,N276)</f>
        <v>7.27</v>
      </c>
      <c r="S276" s="83"/>
      <c r="T276" s="71">
        <v>29.5</v>
      </c>
      <c r="U276" s="71"/>
      <c r="V276" s="84"/>
      <c r="W276" s="79"/>
      <c r="X276" s="71">
        <v>59</v>
      </c>
      <c r="Y276" s="71"/>
      <c r="Z276" s="74"/>
      <c r="AA276" s="92"/>
      <c r="AB276" s="93">
        <v>1</v>
      </c>
      <c r="AC276" s="93"/>
      <c r="AD276" s="94"/>
      <c r="AE276" s="129">
        <f>SUM(AA276:AD276)</f>
        <v>1</v>
      </c>
      <c r="AF276" s="99"/>
      <c r="AG276" s="93">
        <v>3</v>
      </c>
      <c r="AH276" s="93"/>
      <c r="AI276" s="94"/>
      <c r="AJ276" s="133">
        <f>SUM(AF276:AI276)</f>
        <v>3</v>
      </c>
      <c r="AK276" s="92"/>
      <c r="AL276" s="93">
        <v>11</v>
      </c>
      <c r="AM276" s="93"/>
      <c r="AN276" s="94"/>
      <c r="AO276" s="133">
        <f>SUM(AK276:AN276)</f>
        <v>11</v>
      </c>
      <c r="AP276" s="92"/>
      <c r="AQ276" s="93">
        <v>3</v>
      </c>
      <c r="AR276" s="93"/>
      <c r="AS276" s="94"/>
      <c r="AT276" s="129">
        <f>SUM(AP276:AS276)</f>
        <v>3</v>
      </c>
      <c r="AU276" s="64"/>
      <c r="AV276" s="6">
        <v>11</v>
      </c>
      <c r="AW276" s="6"/>
      <c r="AX276" s="102"/>
      <c r="AY276" s="133">
        <f>SUM(AU276:AX276)</f>
        <v>11</v>
      </c>
      <c r="AZ276" s="68"/>
      <c r="BA276" s="6">
        <v>7</v>
      </c>
      <c r="BB276" s="6"/>
      <c r="BC276" s="102"/>
      <c r="BD276" s="129">
        <f>SUM(AZ276:BC276)</f>
        <v>7</v>
      </c>
      <c r="BE276" s="68"/>
      <c r="BF276" s="6">
        <v>6</v>
      </c>
      <c r="BG276" s="6"/>
      <c r="BH276" s="102"/>
      <c r="BI276" s="129">
        <f>SUM(BE276:BH276)</f>
        <v>6</v>
      </c>
    </row>
    <row r="277" spans="1:61" x14ac:dyDescent="0.25">
      <c r="A277" s="4" t="s">
        <v>617</v>
      </c>
      <c r="B277" s="3" t="s">
        <v>618</v>
      </c>
      <c r="C277" s="10">
        <v>6953156285804</v>
      </c>
      <c r="D277" s="10"/>
      <c r="E277" s="10"/>
      <c r="F277" s="10">
        <v>1</v>
      </c>
      <c r="G277" s="105"/>
      <c r="H277" s="212" t="s">
        <v>842</v>
      </c>
      <c r="I277" s="68"/>
      <c r="J277" s="64">
        <v>10</v>
      </c>
      <c r="K277" s="64"/>
      <c r="L277" s="64"/>
      <c r="M277" s="129">
        <f>SUM(I277:L277)</f>
        <v>10</v>
      </c>
      <c r="N277" s="79"/>
      <c r="O277" s="13">
        <v>7.27</v>
      </c>
      <c r="P277" s="13"/>
      <c r="Q277" s="71"/>
      <c r="R277" s="78">
        <f>IF(O277&gt;0,O277,N277)</f>
        <v>7.27</v>
      </c>
      <c r="S277" s="83"/>
      <c r="T277" s="71">
        <v>29.5</v>
      </c>
      <c r="U277" s="71"/>
      <c r="V277" s="84"/>
      <c r="W277" s="79"/>
      <c r="X277" s="71">
        <v>59</v>
      </c>
      <c r="Y277" s="71"/>
      <c r="Z277" s="74"/>
      <c r="AA277" s="92"/>
      <c r="AB277" s="93">
        <v>10</v>
      </c>
      <c r="AC277" s="93"/>
      <c r="AD277" s="94"/>
      <c r="AE277" s="129">
        <f>SUM(AA277:AD277)</f>
        <v>10</v>
      </c>
      <c r="AF277" s="99"/>
      <c r="AG277" s="93">
        <v>3</v>
      </c>
      <c r="AH277" s="93"/>
      <c r="AI277" s="94"/>
      <c r="AJ277" s="133">
        <f>SUM(AF277:AI277)</f>
        <v>3</v>
      </c>
      <c r="AK277" s="92"/>
      <c r="AL277" s="93">
        <v>5</v>
      </c>
      <c r="AM277" s="93"/>
      <c r="AN277" s="94"/>
      <c r="AO277" s="133">
        <f>SUM(AK277:AN277)</f>
        <v>5</v>
      </c>
      <c r="AP277" s="92"/>
      <c r="AQ277" s="93">
        <v>1</v>
      </c>
      <c r="AR277" s="93"/>
      <c r="AS277" s="94"/>
      <c r="AT277" s="129">
        <f>SUM(AP277:AS277)</f>
        <v>1</v>
      </c>
      <c r="AU277" s="64"/>
      <c r="AV277" s="6">
        <v>4</v>
      </c>
      <c r="AW277" s="6"/>
      <c r="AX277" s="102"/>
      <c r="AY277" s="133">
        <f>SUM(AU277:AX277)</f>
        <v>4</v>
      </c>
      <c r="AZ277" s="68"/>
      <c r="BA277" s="6">
        <v>7</v>
      </c>
      <c r="BB277" s="6"/>
      <c r="BC277" s="102"/>
      <c r="BD277" s="129">
        <f>SUM(AZ277:BC277)</f>
        <v>7</v>
      </c>
      <c r="BE277" s="68"/>
      <c r="BF277" s="6">
        <v>3</v>
      </c>
      <c r="BG277" s="6"/>
      <c r="BH277" s="102"/>
      <c r="BI277" s="129">
        <f>SUM(BE277:BH277)</f>
        <v>3</v>
      </c>
    </row>
    <row r="278" spans="1:61" x14ac:dyDescent="0.25">
      <c r="A278" s="4" t="s">
        <v>156</v>
      </c>
      <c r="B278" s="3" t="s">
        <v>157</v>
      </c>
      <c r="C278" s="10">
        <v>6953156286030</v>
      </c>
      <c r="D278" s="10">
        <v>1</v>
      </c>
      <c r="E278" s="10"/>
      <c r="F278" s="10"/>
      <c r="G278" s="105"/>
      <c r="H278" s="212" t="s">
        <v>796</v>
      </c>
      <c r="I278" s="68">
        <v>2</v>
      </c>
      <c r="J278" s="64"/>
      <c r="K278" s="64"/>
      <c r="L278" s="64"/>
      <c r="M278" s="129">
        <f>SUM(I278:L278)</f>
        <v>2</v>
      </c>
      <c r="N278" s="79">
        <v>15.040000000000454</v>
      </c>
      <c r="O278" s="13"/>
      <c r="P278" s="13"/>
      <c r="Q278" s="71"/>
      <c r="R278" s="78">
        <f>IF(O278&gt;0,O278,N278)</f>
        <v>15.040000000000454</v>
      </c>
      <c r="S278" s="83">
        <v>48.95</v>
      </c>
      <c r="T278" s="71"/>
      <c r="U278" s="71"/>
      <c r="V278" s="84"/>
      <c r="W278" s="79"/>
      <c r="X278" s="71"/>
      <c r="Y278" s="71"/>
      <c r="Z278" s="74"/>
      <c r="AA278" s="92"/>
      <c r="AB278" s="93"/>
      <c r="AC278" s="93"/>
      <c r="AD278" s="94"/>
      <c r="AE278" s="129">
        <f>SUM(AA278:AD278)</f>
        <v>0</v>
      </c>
      <c r="AF278" s="99"/>
      <c r="AG278" s="93"/>
      <c r="AH278" s="93"/>
      <c r="AI278" s="94"/>
      <c r="AJ278" s="133">
        <f>SUM(AF278:AI278)</f>
        <v>0</v>
      </c>
      <c r="AK278" s="92"/>
      <c r="AL278" s="93"/>
      <c r="AM278" s="93"/>
      <c r="AN278" s="94"/>
      <c r="AO278" s="133">
        <f>SUM(AK278:AN278)</f>
        <v>0</v>
      </c>
      <c r="AP278" s="92"/>
      <c r="AQ278" s="93"/>
      <c r="AR278" s="93"/>
      <c r="AS278" s="94"/>
      <c r="AT278" s="129">
        <f>SUM(AP278:AS278)</f>
        <v>0</v>
      </c>
      <c r="AU278" s="64"/>
      <c r="AV278" s="6"/>
      <c r="AW278" s="6"/>
      <c r="AX278" s="102"/>
      <c r="AY278" s="133">
        <f>SUM(AU278:AX278)</f>
        <v>0</v>
      </c>
      <c r="AZ278" s="68"/>
      <c r="BA278" s="6"/>
      <c r="BB278" s="6"/>
      <c r="BC278" s="102"/>
      <c r="BD278" s="129">
        <f>SUM(AZ278:BC278)</f>
        <v>0</v>
      </c>
      <c r="BE278" s="68">
        <v>1</v>
      </c>
      <c r="BF278" s="6"/>
      <c r="BG278" s="6"/>
      <c r="BH278" s="102"/>
      <c r="BI278" s="129">
        <f>SUM(BE278:BH278)</f>
        <v>1</v>
      </c>
    </row>
    <row r="279" spans="1:61" x14ac:dyDescent="0.25">
      <c r="A279" s="4" t="s">
        <v>319</v>
      </c>
      <c r="B279" s="3" t="s">
        <v>320</v>
      </c>
      <c r="C279" s="10">
        <v>6953156286481</v>
      </c>
      <c r="D279" s="10"/>
      <c r="E279" s="10"/>
      <c r="F279" s="10">
        <v>1</v>
      </c>
      <c r="G279" s="105">
        <v>1</v>
      </c>
      <c r="H279" s="212"/>
      <c r="I279" s="68"/>
      <c r="J279" s="64">
        <v>0</v>
      </c>
      <c r="K279" s="64">
        <v>0</v>
      </c>
      <c r="L279" s="64"/>
      <c r="M279" s="129">
        <f>SUM(I279:L279)</f>
        <v>0</v>
      </c>
      <c r="N279" s="79"/>
      <c r="O279" s="13">
        <v>45.32</v>
      </c>
      <c r="P279" s="13">
        <v>45.32</v>
      </c>
      <c r="Q279" s="71"/>
      <c r="R279" s="78">
        <f>IF(O279&gt;0,O279,N279)</f>
        <v>45.32</v>
      </c>
      <c r="S279" s="83"/>
      <c r="T279" s="71">
        <v>74.5</v>
      </c>
      <c r="U279" s="71">
        <v>79.5</v>
      </c>
      <c r="V279" s="84"/>
      <c r="W279" s="79"/>
      <c r="X279" s="71">
        <v>159</v>
      </c>
      <c r="Y279" s="71">
        <v>159</v>
      </c>
      <c r="Z279" s="74"/>
      <c r="AA279" s="92"/>
      <c r="AB279" s="93"/>
      <c r="AC279" s="93"/>
      <c r="AD279" s="94"/>
      <c r="AE279" s="129">
        <f>SUM(AA279:AD279)</f>
        <v>0</v>
      </c>
      <c r="AF279" s="99"/>
      <c r="AG279" s="93"/>
      <c r="AH279" s="93"/>
      <c r="AI279" s="94"/>
      <c r="AJ279" s="133">
        <f>SUM(AF279:AI279)</f>
        <v>0</v>
      </c>
      <c r="AK279" s="92"/>
      <c r="AL279" s="93"/>
      <c r="AM279" s="93"/>
      <c r="AN279" s="94"/>
      <c r="AO279" s="133">
        <f>SUM(AK279:AN279)</f>
        <v>0</v>
      </c>
      <c r="AP279" s="92"/>
      <c r="AQ279" s="93"/>
      <c r="AR279" s="93"/>
      <c r="AS279" s="94"/>
      <c r="AT279" s="129">
        <f>SUM(AP279:AS279)</f>
        <v>0</v>
      </c>
      <c r="AU279" s="64"/>
      <c r="AV279" s="6"/>
      <c r="AW279" s="6"/>
      <c r="AX279" s="102"/>
      <c r="AY279" s="133">
        <f>SUM(AU279:AX279)</f>
        <v>0</v>
      </c>
      <c r="AZ279" s="68"/>
      <c r="BA279" s="6">
        <v>0</v>
      </c>
      <c r="BB279" s="6">
        <v>0</v>
      </c>
      <c r="BC279" s="102"/>
      <c r="BD279" s="129">
        <f>SUM(AZ279:BC279)</f>
        <v>0</v>
      </c>
      <c r="BE279" s="68"/>
      <c r="BF279" s="6">
        <v>0</v>
      </c>
      <c r="BG279" s="6">
        <v>0</v>
      </c>
      <c r="BH279" s="102"/>
      <c r="BI279" s="129">
        <f>SUM(BE279:BH279)</f>
        <v>0</v>
      </c>
    </row>
    <row r="280" spans="1:61" x14ac:dyDescent="0.25">
      <c r="A280" s="4" t="s">
        <v>317</v>
      </c>
      <c r="B280" s="3" t="s">
        <v>318</v>
      </c>
      <c r="C280" s="10">
        <v>6953156286498</v>
      </c>
      <c r="D280" s="10"/>
      <c r="E280" s="10"/>
      <c r="F280" s="10">
        <v>1</v>
      </c>
      <c r="G280" s="105">
        <v>1</v>
      </c>
      <c r="H280" s="212"/>
      <c r="I280" s="68"/>
      <c r="J280" s="64">
        <v>55</v>
      </c>
      <c r="K280" s="64">
        <v>16</v>
      </c>
      <c r="L280" s="64"/>
      <c r="M280" s="129">
        <f>SUM(I280:L280)</f>
        <v>71</v>
      </c>
      <c r="N280" s="79"/>
      <c r="O280" s="13">
        <v>45.32</v>
      </c>
      <c r="P280" s="13">
        <v>45.32</v>
      </c>
      <c r="Q280" s="71"/>
      <c r="R280" s="78">
        <f>IF(O280&gt;0,O280,N280)</f>
        <v>45.32</v>
      </c>
      <c r="S280" s="83"/>
      <c r="T280" s="71">
        <v>74.5</v>
      </c>
      <c r="U280" s="71">
        <v>79.5</v>
      </c>
      <c r="V280" s="84"/>
      <c r="W280" s="79"/>
      <c r="X280" s="71">
        <v>159</v>
      </c>
      <c r="Y280" s="71">
        <v>159</v>
      </c>
      <c r="Z280" s="74"/>
      <c r="AA280" s="92"/>
      <c r="AB280" s="93"/>
      <c r="AC280" s="93"/>
      <c r="AD280" s="94"/>
      <c r="AE280" s="129">
        <f>SUM(AA280:AD280)</f>
        <v>0</v>
      </c>
      <c r="AF280" s="99"/>
      <c r="AG280" s="93"/>
      <c r="AH280" s="93"/>
      <c r="AI280" s="94"/>
      <c r="AJ280" s="133">
        <f>SUM(AF280:AI280)</f>
        <v>0</v>
      </c>
      <c r="AK280" s="92"/>
      <c r="AL280" s="93"/>
      <c r="AM280" s="93"/>
      <c r="AN280" s="94"/>
      <c r="AO280" s="133">
        <f>SUM(AK280:AN280)</f>
        <v>0</v>
      </c>
      <c r="AP280" s="92"/>
      <c r="AQ280" s="93"/>
      <c r="AR280" s="93"/>
      <c r="AS280" s="94"/>
      <c r="AT280" s="129">
        <f>SUM(AP280:AS280)</f>
        <v>0</v>
      </c>
      <c r="AU280" s="64"/>
      <c r="AV280" s="6"/>
      <c r="AW280" s="6"/>
      <c r="AX280" s="102"/>
      <c r="AY280" s="133">
        <f>SUM(AU280:AX280)</f>
        <v>0</v>
      </c>
      <c r="AZ280" s="68"/>
      <c r="BA280" s="6">
        <v>0</v>
      </c>
      <c r="BB280" s="6">
        <v>0</v>
      </c>
      <c r="BC280" s="102"/>
      <c r="BD280" s="129">
        <f>SUM(AZ280:BC280)</f>
        <v>0</v>
      </c>
      <c r="BE280" s="68"/>
      <c r="BF280" s="6">
        <v>7</v>
      </c>
      <c r="BG280" s="6">
        <v>0</v>
      </c>
      <c r="BH280" s="102"/>
      <c r="BI280" s="129">
        <f>SUM(BE280:BH280)</f>
        <v>7</v>
      </c>
    </row>
    <row r="281" spans="1:61" x14ac:dyDescent="0.25">
      <c r="A281" s="4" t="s">
        <v>315</v>
      </c>
      <c r="B281" s="3" t="s">
        <v>316</v>
      </c>
      <c r="C281" s="10">
        <v>6953156286504</v>
      </c>
      <c r="D281" s="10"/>
      <c r="E281" s="10"/>
      <c r="F281" s="10">
        <v>1</v>
      </c>
      <c r="G281" s="105">
        <v>1</v>
      </c>
      <c r="H281" s="212"/>
      <c r="I281" s="68"/>
      <c r="J281" s="64">
        <v>0</v>
      </c>
      <c r="K281" s="64">
        <v>0</v>
      </c>
      <c r="L281" s="64"/>
      <c r="M281" s="129">
        <f>SUM(I281:L281)</f>
        <v>0</v>
      </c>
      <c r="N281" s="79"/>
      <c r="O281" s="13">
        <v>45.32</v>
      </c>
      <c r="P281" s="13">
        <v>45.32</v>
      </c>
      <c r="Q281" s="71"/>
      <c r="R281" s="78">
        <f>IF(O281&gt;0,O281,N281)</f>
        <v>45.32</v>
      </c>
      <c r="S281" s="83"/>
      <c r="T281" s="71">
        <v>74.5</v>
      </c>
      <c r="U281" s="71">
        <v>79.5</v>
      </c>
      <c r="V281" s="84"/>
      <c r="W281" s="79"/>
      <c r="X281" s="71">
        <v>159</v>
      </c>
      <c r="Y281" s="71">
        <v>159</v>
      </c>
      <c r="Z281" s="74"/>
      <c r="AA281" s="92"/>
      <c r="AB281" s="93"/>
      <c r="AC281" s="93"/>
      <c r="AD281" s="94"/>
      <c r="AE281" s="129">
        <f>SUM(AA281:AD281)</f>
        <v>0</v>
      </c>
      <c r="AF281" s="99"/>
      <c r="AG281" s="93"/>
      <c r="AH281" s="93"/>
      <c r="AI281" s="94"/>
      <c r="AJ281" s="133">
        <f>SUM(AF281:AI281)</f>
        <v>0</v>
      </c>
      <c r="AK281" s="92"/>
      <c r="AL281" s="93"/>
      <c r="AM281" s="93"/>
      <c r="AN281" s="94"/>
      <c r="AO281" s="133">
        <f>SUM(AK281:AN281)</f>
        <v>0</v>
      </c>
      <c r="AP281" s="92"/>
      <c r="AQ281" s="93"/>
      <c r="AR281" s="93"/>
      <c r="AS281" s="94"/>
      <c r="AT281" s="129">
        <f>SUM(AP281:AS281)</f>
        <v>0</v>
      </c>
      <c r="AU281" s="64"/>
      <c r="AV281" s="6"/>
      <c r="AW281" s="6"/>
      <c r="AX281" s="102"/>
      <c r="AY281" s="133">
        <f>SUM(AU281:AX281)</f>
        <v>0</v>
      </c>
      <c r="AZ281" s="68"/>
      <c r="BA281" s="6">
        <v>0</v>
      </c>
      <c r="BB281" s="6">
        <v>0</v>
      </c>
      <c r="BC281" s="102"/>
      <c r="BD281" s="129">
        <f>SUM(AZ281:BC281)</f>
        <v>0</v>
      </c>
      <c r="BE281" s="68"/>
      <c r="BF281" s="6">
        <v>0</v>
      </c>
      <c r="BG281" s="6">
        <v>0</v>
      </c>
      <c r="BH281" s="102"/>
      <c r="BI281" s="129">
        <f>SUM(BE281:BH281)</f>
        <v>0</v>
      </c>
    </row>
    <row r="282" spans="1:61" x14ac:dyDescent="0.25">
      <c r="A282" s="4" t="s">
        <v>158</v>
      </c>
      <c r="B282" s="3" t="s">
        <v>159</v>
      </c>
      <c r="C282" s="10">
        <v>6953156286559</v>
      </c>
      <c r="D282" s="10">
        <v>1</v>
      </c>
      <c r="E282" s="10"/>
      <c r="F282" s="10"/>
      <c r="G282" s="105"/>
      <c r="H282" s="212"/>
      <c r="I282" s="68">
        <v>5</v>
      </c>
      <c r="J282" s="64"/>
      <c r="K282" s="64"/>
      <c r="L282" s="64"/>
      <c r="M282" s="129">
        <f>SUM(I282:L282)</f>
        <v>5</v>
      </c>
      <c r="N282" s="79">
        <v>61.889999999999915</v>
      </c>
      <c r="O282" s="13"/>
      <c r="P282" s="13"/>
      <c r="Q282" s="71"/>
      <c r="R282" s="78">
        <f>IF(O282&gt;0,O282,N282)</f>
        <v>61.889999999999915</v>
      </c>
      <c r="S282" s="83">
        <v>147.94999999999999</v>
      </c>
      <c r="T282" s="71"/>
      <c r="U282" s="71"/>
      <c r="V282" s="84"/>
      <c r="W282" s="79"/>
      <c r="X282" s="71"/>
      <c r="Y282" s="71"/>
      <c r="Z282" s="74"/>
      <c r="AA282" s="92"/>
      <c r="AB282" s="93"/>
      <c r="AC282" s="93"/>
      <c r="AD282" s="94"/>
      <c r="AE282" s="129">
        <f>SUM(AA282:AD282)</f>
        <v>0</v>
      </c>
      <c r="AF282" s="99"/>
      <c r="AG282" s="93"/>
      <c r="AH282" s="93"/>
      <c r="AI282" s="94"/>
      <c r="AJ282" s="133">
        <f>SUM(AF282:AI282)</f>
        <v>0</v>
      </c>
      <c r="AK282" s="92"/>
      <c r="AL282" s="93"/>
      <c r="AM282" s="93"/>
      <c r="AN282" s="94"/>
      <c r="AO282" s="133">
        <f>SUM(AK282:AN282)</f>
        <v>0</v>
      </c>
      <c r="AP282" s="92"/>
      <c r="AQ282" s="93"/>
      <c r="AR282" s="93"/>
      <c r="AS282" s="94"/>
      <c r="AT282" s="129">
        <f>SUM(AP282:AS282)</f>
        <v>0</v>
      </c>
      <c r="AU282" s="64"/>
      <c r="AV282" s="6"/>
      <c r="AW282" s="6"/>
      <c r="AX282" s="102"/>
      <c r="AY282" s="133">
        <f>SUM(AU282:AX282)</f>
        <v>0</v>
      </c>
      <c r="AZ282" s="68"/>
      <c r="BA282" s="6"/>
      <c r="BB282" s="6"/>
      <c r="BC282" s="102"/>
      <c r="BD282" s="129">
        <f>SUM(AZ282:BC282)</f>
        <v>0</v>
      </c>
      <c r="BE282" s="68">
        <v>0</v>
      </c>
      <c r="BF282" s="6"/>
      <c r="BG282" s="6"/>
      <c r="BH282" s="102"/>
      <c r="BI282" s="129">
        <f>SUM(BE282:BH282)</f>
        <v>0</v>
      </c>
    </row>
    <row r="283" spans="1:61" x14ac:dyDescent="0.25">
      <c r="A283" s="4" t="s">
        <v>563</v>
      </c>
      <c r="B283" s="3" t="s">
        <v>160</v>
      </c>
      <c r="C283" s="10">
        <v>6953156286603</v>
      </c>
      <c r="D283" s="10">
        <v>1</v>
      </c>
      <c r="E283" s="10"/>
      <c r="F283" s="10">
        <v>1</v>
      </c>
      <c r="G283" s="105">
        <v>1</v>
      </c>
      <c r="H283" s="212" t="s">
        <v>868</v>
      </c>
      <c r="I283" s="68">
        <v>1</v>
      </c>
      <c r="J283" s="64">
        <v>21</v>
      </c>
      <c r="K283" s="64">
        <v>17</v>
      </c>
      <c r="L283" s="64"/>
      <c r="M283" s="129">
        <f>SUM(I283:L283)</f>
        <v>39</v>
      </c>
      <c r="N283" s="79">
        <v>20.640000000000004</v>
      </c>
      <c r="O283" s="13">
        <v>21.039999999999992</v>
      </c>
      <c r="P283" s="13">
        <v>21.039999999999992</v>
      </c>
      <c r="Q283" s="71"/>
      <c r="R283" s="78">
        <f>IF(O283&gt;0,O283,N283)</f>
        <v>21.039999999999992</v>
      </c>
      <c r="S283" s="83">
        <v>65.45</v>
      </c>
      <c r="T283" s="71">
        <v>44.5</v>
      </c>
      <c r="U283" s="71">
        <v>49.5</v>
      </c>
      <c r="V283" s="84"/>
      <c r="W283" s="79"/>
      <c r="X283" s="71">
        <v>99</v>
      </c>
      <c r="Y283" s="71">
        <v>99</v>
      </c>
      <c r="Z283" s="74"/>
      <c r="AA283" s="92"/>
      <c r="AB283" s="93">
        <v>27</v>
      </c>
      <c r="AC283" s="93"/>
      <c r="AD283" s="94"/>
      <c r="AE283" s="129">
        <f>SUM(AA283:AD283)</f>
        <v>27</v>
      </c>
      <c r="AF283" s="99"/>
      <c r="AG283" s="93">
        <v>10</v>
      </c>
      <c r="AH283" s="93">
        <v>4</v>
      </c>
      <c r="AI283" s="94"/>
      <c r="AJ283" s="133">
        <f>SUM(AF283:AI283)</f>
        <v>14</v>
      </c>
      <c r="AK283" s="92"/>
      <c r="AL283" s="93">
        <v>7</v>
      </c>
      <c r="AM283" s="93">
        <v>7</v>
      </c>
      <c r="AN283" s="94"/>
      <c r="AO283" s="133">
        <f>SUM(AK283:AN283)</f>
        <v>14</v>
      </c>
      <c r="AP283" s="92"/>
      <c r="AQ283" s="93">
        <v>23</v>
      </c>
      <c r="AR283" s="93">
        <v>5</v>
      </c>
      <c r="AS283" s="94"/>
      <c r="AT283" s="129">
        <f>SUM(AP283:AS283)</f>
        <v>28</v>
      </c>
      <c r="AU283" s="64"/>
      <c r="AV283" s="6">
        <v>10</v>
      </c>
      <c r="AW283" s="6">
        <v>9</v>
      </c>
      <c r="AX283" s="102"/>
      <c r="AY283" s="133">
        <f>SUM(AU283:AX283)</f>
        <v>19</v>
      </c>
      <c r="AZ283" s="68">
        <v>3</v>
      </c>
      <c r="BA283" s="6">
        <v>15</v>
      </c>
      <c r="BB283" s="6">
        <v>7</v>
      </c>
      <c r="BC283" s="102"/>
      <c r="BD283" s="129">
        <f>SUM(AZ283:BC283)</f>
        <v>25</v>
      </c>
      <c r="BE283" s="68">
        <v>0</v>
      </c>
      <c r="BF283" s="6">
        <v>17</v>
      </c>
      <c r="BG283" s="6">
        <v>5</v>
      </c>
      <c r="BH283" s="102"/>
      <c r="BI283" s="129">
        <f>SUM(BE283:BH283)</f>
        <v>22</v>
      </c>
    </row>
    <row r="284" spans="1:61" x14ac:dyDescent="0.25">
      <c r="A284" s="4" t="s">
        <v>708</v>
      </c>
      <c r="B284" s="3" t="s">
        <v>709</v>
      </c>
      <c r="C284" s="10">
        <v>6953156286962</v>
      </c>
      <c r="D284" s="10"/>
      <c r="E284" s="10"/>
      <c r="F284" s="10">
        <v>1</v>
      </c>
      <c r="G284" s="105">
        <v>1</v>
      </c>
      <c r="H284" s="212" t="s">
        <v>847</v>
      </c>
      <c r="I284" s="68"/>
      <c r="J284" s="64">
        <v>27</v>
      </c>
      <c r="K284" s="64">
        <v>24</v>
      </c>
      <c r="L284" s="64"/>
      <c r="M284" s="129">
        <f>SUM(I284:L284)</f>
        <v>51</v>
      </c>
      <c r="N284" s="79"/>
      <c r="O284" s="13">
        <v>14.390000000000038</v>
      </c>
      <c r="P284" s="13">
        <v>14.390000000000038</v>
      </c>
      <c r="Q284" s="71"/>
      <c r="R284" s="78">
        <f>IF(O284&gt;0,O284,N284)</f>
        <v>14.390000000000038</v>
      </c>
      <c r="S284" s="83"/>
      <c r="T284" s="71">
        <v>40</v>
      </c>
      <c r="U284" s="71">
        <v>45</v>
      </c>
      <c r="V284" s="84"/>
      <c r="W284" s="79"/>
      <c r="X284" s="71">
        <v>79</v>
      </c>
      <c r="Y284" s="71">
        <v>89</v>
      </c>
      <c r="Z284" s="74"/>
      <c r="AA284" s="92"/>
      <c r="AB284" s="93"/>
      <c r="AC284" s="93"/>
      <c r="AD284" s="94"/>
      <c r="AE284" s="129">
        <f>SUM(AA284:AD284)</f>
        <v>0</v>
      </c>
      <c r="AF284" s="99"/>
      <c r="AG284" s="93"/>
      <c r="AH284" s="93"/>
      <c r="AI284" s="94"/>
      <c r="AJ284" s="133">
        <f>SUM(AF284:AI284)</f>
        <v>0</v>
      </c>
      <c r="AK284" s="92"/>
      <c r="AL284" s="93"/>
      <c r="AM284" s="93"/>
      <c r="AN284" s="94"/>
      <c r="AO284" s="133">
        <f>SUM(AK284:AN284)</f>
        <v>0</v>
      </c>
      <c r="AP284" s="92"/>
      <c r="AQ284" s="93"/>
      <c r="AR284" s="93"/>
      <c r="AS284" s="94"/>
      <c r="AT284" s="129">
        <f>SUM(AP284:AS284)</f>
        <v>0</v>
      </c>
      <c r="AU284" s="64"/>
      <c r="AV284" s="6">
        <v>5</v>
      </c>
      <c r="AW284" s="6">
        <v>0</v>
      </c>
      <c r="AX284" s="102"/>
      <c r="AY284" s="133">
        <f>SUM(AU284:AX284)</f>
        <v>5</v>
      </c>
      <c r="AZ284" s="68"/>
      <c r="BA284" s="6">
        <v>10</v>
      </c>
      <c r="BB284" s="6">
        <v>2</v>
      </c>
      <c r="BC284" s="102"/>
      <c r="BD284" s="129">
        <f>SUM(AZ284:BC284)</f>
        <v>12</v>
      </c>
      <c r="BE284" s="68"/>
      <c r="BF284" s="6">
        <v>7</v>
      </c>
      <c r="BG284" s="6">
        <v>0</v>
      </c>
      <c r="BH284" s="102"/>
      <c r="BI284" s="129">
        <f>SUM(BE284:BH284)</f>
        <v>7</v>
      </c>
    </row>
    <row r="285" spans="1:61" x14ac:dyDescent="0.25">
      <c r="A285" s="4" t="s">
        <v>706</v>
      </c>
      <c r="B285" s="3" t="s">
        <v>707</v>
      </c>
      <c r="C285" s="10">
        <v>6953156286979</v>
      </c>
      <c r="D285" s="10"/>
      <c r="E285" s="10"/>
      <c r="F285" s="10">
        <v>1</v>
      </c>
      <c r="G285" s="105">
        <v>1</v>
      </c>
      <c r="H285" s="212" t="s">
        <v>870</v>
      </c>
      <c r="I285" s="68"/>
      <c r="J285" s="64">
        <v>7</v>
      </c>
      <c r="K285" s="64">
        <v>22</v>
      </c>
      <c r="L285" s="64"/>
      <c r="M285" s="129">
        <f>SUM(I285:L285)</f>
        <v>29</v>
      </c>
      <c r="N285" s="79"/>
      <c r="O285" s="13">
        <v>14.404375000000011</v>
      </c>
      <c r="P285" s="13">
        <v>14.404375000000011</v>
      </c>
      <c r="Q285" s="71"/>
      <c r="R285" s="78">
        <f>IF(O285&gt;0,O285,N285)</f>
        <v>14.404375000000011</v>
      </c>
      <c r="S285" s="83"/>
      <c r="T285" s="71">
        <v>40</v>
      </c>
      <c r="U285" s="71">
        <v>45</v>
      </c>
      <c r="V285" s="84"/>
      <c r="W285" s="79"/>
      <c r="X285" s="71">
        <v>79</v>
      </c>
      <c r="Y285" s="71">
        <v>89</v>
      </c>
      <c r="Z285" s="74"/>
      <c r="AA285" s="92"/>
      <c r="AB285" s="93"/>
      <c r="AC285" s="93"/>
      <c r="AD285" s="94"/>
      <c r="AE285" s="129">
        <f>SUM(AA285:AD285)</f>
        <v>0</v>
      </c>
      <c r="AF285" s="99"/>
      <c r="AG285" s="93"/>
      <c r="AH285" s="93"/>
      <c r="AI285" s="94"/>
      <c r="AJ285" s="133">
        <f>SUM(AF285:AI285)</f>
        <v>0</v>
      </c>
      <c r="AK285" s="92"/>
      <c r="AL285" s="93"/>
      <c r="AM285" s="93"/>
      <c r="AN285" s="94"/>
      <c r="AO285" s="133">
        <f>SUM(AK285:AN285)</f>
        <v>0</v>
      </c>
      <c r="AP285" s="92"/>
      <c r="AQ285" s="93"/>
      <c r="AR285" s="93"/>
      <c r="AS285" s="94"/>
      <c r="AT285" s="129">
        <f>SUM(AP285:AS285)</f>
        <v>0</v>
      </c>
      <c r="AU285" s="64"/>
      <c r="AV285" s="6">
        <v>0</v>
      </c>
      <c r="AW285" s="6">
        <v>0</v>
      </c>
      <c r="AX285" s="102"/>
      <c r="AY285" s="133">
        <f>SUM(AU285:AX285)</f>
        <v>0</v>
      </c>
      <c r="AZ285" s="68"/>
      <c r="BA285" s="6">
        <v>3</v>
      </c>
      <c r="BB285" s="6">
        <v>3</v>
      </c>
      <c r="BC285" s="102"/>
      <c r="BD285" s="129">
        <f>SUM(AZ285:BC285)</f>
        <v>6</v>
      </c>
      <c r="BE285" s="68"/>
      <c r="BF285" s="6">
        <v>1</v>
      </c>
      <c r="BG285" s="6">
        <v>1</v>
      </c>
      <c r="BH285" s="102"/>
      <c r="BI285" s="129">
        <f>SUM(BE285:BH285)</f>
        <v>2</v>
      </c>
    </row>
    <row r="286" spans="1:61" x14ac:dyDescent="0.25">
      <c r="A286" s="4" t="s">
        <v>710</v>
      </c>
      <c r="B286" s="3" t="s">
        <v>711</v>
      </c>
      <c r="C286" s="10">
        <v>6953156286986</v>
      </c>
      <c r="D286" s="10"/>
      <c r="E286" s="10"/>
      <c r="F286" s="10">
        <v>1</v>
      </c>
      <c r="G286" s="105">
        <v>1</v>
      </c>
      <c r="H286" s="212" t="s">
        <v>815</v>
      </c>
      <c r="I286" s="68"/>
      <c r="J286" s="64">
        <v>5</v>
      </c>
      <c r="K286" s="64">
        <v>24</v>
      </c>
      <c r="L286" s="64"/>
      <c r="M286" s="129">
        <f>SUM(I286:L286)</f>
        <v>29</v>
      </c>
      <c r="N286" s="79"/>
      <c r="O286" s="13">
        <v>14.39000000000002</v>
      </c>
      <c r="P286" s="13">
        <v>14.39000000000002</v>
      </c>
      <c r="Q286" s="71"/>
      <c r="R286" s="78">
        <f>IF(O286&gt;0,O286,N286)</f>
        <v>14.39000000000002</v>
      </c>
      <c r="S286" s="83"/>
      <c r="T286" s="71">
        <v>40</v>
      </c>
      <c r="U286" s="71">
        <v>45</v>
      </c>
      <c r="V286" s="84"/>
      <c r="W286" s="79"/>
      <c r="X286" s="71">
        <v>79</v>
      </c>
      <c r="Y286" s="71">
        <v>89</v>
      </c>
      <c r="Z286" s="74"/>
      <c r="AA286" s="92"/>
      <c r="AB286" s="93"/>
      <c r="AC286" s="93"/>
      <c r="AD286" s="94"/>
      <c r="AE286" s="129">
        <f>SUM(AA286:AD286)</f>
        <v>0</v>
      </c>
      <c r="AF286" s="99"/>
      <c r="AG286" s="93"/>
      <c r="AH286" s="93"/>
      <c r="AI286" s="94"/>
      <c r="AJ286" s="133">
        <f>SUM(AF286:AI286)</f>
        <v>0</v>
      </c>
      <c r="AK286" s="92"/>
      <c r="AL286" s="93"/>
      <c r="AM286" s="93"/>
      <c r="AN286" s="94"/>
      <c r="AO286" s="133">
        <f>SUM(AK286:AN286)</f>
        <v>0</v>
      </c>
      <c r="AP286" s="92"/>
      <c r="AQ286" s="93"/>
      <c r="AR286" s="93"/>
      <c r="AS286" s="94"/>
      <c r="AT286" s="129">
        <f>SUM(AP286:AS286)</f>
        <v>0</v>
      </c>
      <c r="AU286" s="64"/>
      <c r="AV286" s="6">
        <v>0</v>
      </c>
      <c r="AW286" s="6">
        <v>0</v>
      </c>
      <c r="AX286" s="102"/>
      <c r="AY286" s="133">
        <f>SUM(AU286:AX286)</f>
        <v>0</v>
      </c>
      <c r="AZ286" s="68"/>
      <c r="BA286" s="6">
        <v>4</v>
      </c>
      <c r="BB286" s="6">
        <v>1</v>
      </c>
      <c r="BC286" s="102"/>
      <c r="BD286" s="129">
        <f>SUM(AZ286:BC286)</f>
        <v>5</v>
      </c>
      <c r="BE286" s="68"/>
      <c r="BF286" s="6">
        <v>3</v>
      </c>
      <c r="BG286" s="6">
        <v>1</v>
      </c>
      <c r="BH286" s="102"/>
      <c r="BI286" s="129">
        <f>SUM(BE286:BH286)</f>
        <v>4</v>
      </c>
    </row>
    <row r="287" spans="1:61" x14ac:dyDescent="0.25">
      <c r="A287" s="4" t="s">
        <v>593</v>
      </c>
      <c r="B287" s="3" t="s">
        <v>594</v>
      </c>
      <c r="C287" s="10">
        <v>6953156287372</v>
      </c>
      <c r="D287" s="10"/>
      <c r="E287" s="10"/>
      <c r="F287" s="10">
        <v>1</v>
      </c>
      <c r="G287" s="105"/>
      <c r="H287" s="212"/>
      <c r="I287" s="68"/>
      <c r="J287" s="64">
        <v>0</v>
      </c>
      <c r="K287" s="64"/>
      <c r="L287" s="64"/>
      <c r="M287" s="129">
        <f>SUM(I287:L287)</f>
        <v>0</v>
      </c>
      <c r="N287" s="79"/>
      <c r="O287" s="13">
        <v>0</v>
      </c>
      <c r="P287" s="13"/>
      <c r="Q287" s="71"/>
      <c r="R287" s="78">
        <f>IF(O287&gt;0,O287,N287)</f>
        <v>0</v>
      </c>
      <c r="S287" s="83"/>
      <c r="T287" s="71">
        <v>79.5</v>
      </c>
      <c r="U287" s="71"/>
      <c r="V287" s="84"/>
      <c r="W287" s="79"/>
      <c r="X287" s="71">
        <v>169</v>
      </c>
      <c r="Y287" s="71"/>
      <c r="Z287" s="74"/>
      <c r="AA287" s="92"/>
      <c r="AB287" s="93">
        <v>0</v>
      </c>
      <c r="AC287" s="93"/>
      <c r="AD287" s="94"/>
      <c r="AE287" s="129">
        <f>SUM(AA287:AD287)</f>
        <v>0</v>
      </c>
      <c r="AF287" s="99"/>
      <c r="AG287" s="93">
        <v>0</v>
      </c>
      <c r="AH287" s="93"/>
      <c r="AI287" s="94"/>
      <c r="AJ287" s="133">
        <f>SUM(AF287:AI287)</f>
        <v>0</v>
      </c>
      <c r="AK287" s="92"/>
      <c r="AL287" s="93">
        <v>0</v>
      </c>
      <c r="AM287" s="93"/>
      <c r="AN287" s="94"/>
      <c r="AO287" s="133">
        <f>SUM(AK287:AN287)</f>
        <v>0</v>
      </c>
      <c r="AP287" s="92"/>
      <c r="AQ287" s="93">
        <v>0</v>
      </c>
      <c r="AR287" s="93"/>
      <c r="AS287" s="94"/>
      <c r="AT287" s="129">
        <f>SUM(AP287:AS287)</f>
        <v>0</v>
      </c>
      <c r="AU287" s="64"/>
      <c r="AV287" s="6">
        <v>0</v>
      </c>
      <c r="AW287" s="6"/>
      <c r="AX287" s="102"/>
      <c r="AY287" s="133">
        <f>SUM(AU287:AX287)</f>
        <v>0</v>
      </c>
      <c r="AZ287" s="68"/>
      <c r="BA287" s="6">
        <v>0</v>
      </c>
      <c r="BB287" s="6"/>
      <c r="BC287" s="102"/>
      <c r="BD287" s="129">
        <f>SUM(AZ287:BC287)</f>
        <v>0</v>
      </c>
      <c r="BE287" s="68"/>
      <c r="BF287" s="6">
        <v>0</v>
      </c>
      <c r="BG287" s="6"/>
      <c r="BH287" s="102"/>
      <c r="BI287" s="129">
        <f>SUM(BE287:BH287)</f>
        <v>0</v>
      </c>
    </row>
    <row r="288" spans="1:61" x14ac:dyDescent="0.25">
      <c r="A288" s="4" t="s">
        <v>657</v>
      </c>
      <c r="B288" s="3" t="s">
        <v>658</v>
      </c>
      <c r="C288" s="10">
        <v>6953156287884</v>
      </c>
      <c r="D288" s="10"/>
      <c r="E288" s="10"/>
      <c r="F288" s="10">
        <v>1</v>
      </c>
      <c r="G288" s="105"/>
      <c r="H288" s="212" t="s">
        <v>871</v>
      </c>
      <c r="I288" s="68"/>
      <c r="J288" s="64">
        <v>14</v>
      </c>
      <c r="K288" s="64"/>
      <c r="L288" s="64"/>
      <c r="M288" s="129">
        <f>SUM(I288:L288)</f>
        <v>14</v>
      </c>
      <c r="N288" s="79"/>
      <c r="O288" s="13">
        <v>13.189999999999635</v>
      </c>
      <c r="P288" s="13"/>
      <c r="Q288" s="71"/>
      <c r="R288" s="78">
        <f>IF(O288&gt;0,O288,N288)</f>
        <v>13.189999999999635</v>
      </c>
      <c r="S288" s="83"/>
      <c r="T288" s="71">
        <v>29.5</v>
      </c>
      <c r="U288" s="71"/>
      <c r="V288" s="84"/>
      <c r="W288" s="79"/>
      <c r="X288" s="71">
        <v>59</v>
      </c>
      <c r="Y288" s="71"/>
      <c r="Z288" s="74"/>
      <c r="AA288" s="92"/>
      <c r="AB288" s="93"/>
      <c r="AC288" s="93"/>
      <c r="AD288" s="94"/>
      <c r="AE288" s="129">
        <f>SUM(AA288:AD288)</f>
        <v>0</v>
      </c>
      <c r="AF288" s="99"/>
      <c r="AG288" s="93">
        <v>21</v>
      </c>
      <c r="AH288" s="93"/>
      <c r="AI288" s="94"/>
      <c r="AJ288" s="133">
        <f>SUM(AF288:AI288)</f>
        <v>21</v>
      </c>
      <c r="AK288" s="92"/>
      <c r="AL288" s="93">
        <v>40</v>
      </c>
      <c r="AM288" s="93"/>
      <c r="AN288" s="94"/>
      <c r="AO288" s="133">
        <f>SUM(AK288:AN288)</f>
        <v>40</v>
      </c>
      <c r="AP288" s="92"/>
      <c r="AQ288" s="93">
        <v>30</v>
      </c>
      <c r="AR288" s="93"/>
      <c r="AS288" s="94"/>
      <c r="AT288" s="129">
        <f>SUM(AP288:AS288)</f>
        <v>30</v>
      </c>
      <c r="AU288" s="64"/>
      <c r="AV288" s="6">
        <v>16</v>
      </c>
      <c r="AW288" s="6"/>
      <c r="AX288" s="102"/>
      <c r="AY288" s="133">
        <f>SUM(AU288:AX288)</f>
        <v>16</v>
      </c>
      <c r="AZ288" s="68"/>
      <c r="BA288" s="6">
        <v>6</v>
      </c>
      <c r="BB288" s="6"/>
      <c r="BC288" s="102"/>
      <c r="BD288" s="129">
        <f>SUM(AZ288:BC288)</f>
        <v>6</v>
      </c>
      <c r="BE288" s="68"/>
      <c r="BF288" s="6">
        <v>2</v>
      </c>
      <c r="BG288" s="6"/>
      <c r="BH288" s="102"/>
      <c r="BI288" s="129">
        <f>SUM(BE288:BH288)</f>
        <v>2</v>
      </c>
    </row>
    <row r="289" spans="1:61" x14ac:dyDescent="0.25">
      <c r="A289" s="4" t="s">
        <v>659</v>
      </c>
      <c r="B289" s="3" t="s">
        <v>660</v>
      </c>
      <c r="C289" s="10">
        <v>6953156287891</v>
      </c>
      <c r="D289" s="10"/>
      <c r="E289" s="10"/>
      <c r="F289" s="10">
        <v>1</v>
      </c>
      <c r="G289" s="105"/>
      <c r="H289" s="212" t="s">
        <v>828</v>
      </c>
      <c r="I289" s="68"/>
      <c r="J289" s="64">
        <v>6</v>
      </c>
      <c r="K289" s="64"/>
      <c r="L289" s="64"/>
      <c r="M289" s="129">
        <f>SUM(I289:L289)</f>
        <v>6</v>
      </c>
      <c r="N289" s="79"/>
      <c r="O289" s="13">
        <v>13.95</v>
      </c>
      <c r="P289" s="13"/>
      <c r="Q289" s="71"/>
      <c r="R289" s="78">
        <f>IF(O289&gt;0,O289,N289)</f>
        <v>13.95</v>
      </c>
      <c r="S289" s="83"/>
      <c r="T289" s="71">
        <v>29.5</v>
      </c>
      <c r="U289" s="71"/>
      <c r="V289" s="84"/>
      <c r="W289" s="79"/>
      <c r="X289" s="71">
        <v>59</v>
      </c>
      <c r="Y289" s="71"/>
      <c r="Z289" s="74"/>
      <c r="AA289" s="92"/>
      <c r="AB289" s="93"/>
      <c r="AC289" s="93"/>
      <c r="AD289" s="94"/>
      <c r="AE289" s="129">
        <f>SUM(AA289:AD289)</f>
        <v>0</v>
      </c>
      <c r="AF289" s="99"/>
      <c r="AG289" s="93">
        <v>37</v>
      </c>
      <c r="AH289" s="93"/>
      <c r="AI289" s="94"/>
      <c r="AJ289" s="133">
        <f>SUM(AF289:AI289)</f>
        <v>37</v>
      </c>
      <c r="AK289" s="92"/>
      <c r="AL289" s="93">
        <v>52</v>
      </c>
      <c r="AM289" s="93"/>
      <c r="AN289" s="94"/>
      <c r="AO289" s="133">
        <f>SUM(AK289:AN289)</f>
        <v>52</v>
      </c>
      <c r="AP289" s="92"/>
      <c r="AQ289" s="93">
        <v>11</v>
      </c>
      <c r="AR289" s="93"/>
      <c r="AS289" s="94"/>
      <c r="AT289" s="129">
        <f>SUM(AP289:AS289)</f>
        <v>11</v>
      </c>
      <c r="AU289" s="64"/>
      <c r="AV289" s="6">
        <v>6</v>
      </c>
      <c r="AW289" s="6"/>
      <c r="AX289" s="102"/>
      <c r="AY289" s="133">
        <f>SUM(AU289:AX289)</f>
        <v>6</v>
      </c>
      <c r="AZ289" s="68"/>
      <c r="BA289" s="6">
        <v>0</v>
      </c>
      <c r="BB289" s="6"/>
      <c r="BC289" s="102"/>
      <c r="BD289" s="129">
        <f>SUM(AZ289:BC289)</f>
        <v>0</v>
      </c>
      <c r="BE289" s="68"/>
      <c r="BF289" s="6">
        <v>0</v>
      </c>
      <c r="BG289" s="6"/>
      <c r="BH289" s="102"/>
      <c r="BI289" s="129">
        <f>SUM(BE289:BH289)</f>
        <v>0</v>
      </c>
    </row>
    <row r="290" spans="1:61" x14ac:dyDescent="0.25">
      <c r="A290" s="4" t="s">
        <v>665</v>
      </c>
      <c r="B290" s="3" t="s">
        <v>666</v>
      </c>
      <c r="C290" s="10">
        <v>6953156288126</v>
      </c>
      <c r="D290" s="10"/>
      <c r="E290" s="10"/>
      <c r="F290" s="10">
        <v>1</v>
      </c>
      <c r="G290" s="105">
        <v>1</v>
      </c>
      <c r="H290" s="212" t="s">
        <v>865</v>
      </c>
      <c r="I290" s="68"/>
      <c r="J290" s="64">
        <v>9</v>
      </c>
      <c r="K290" s="64">
        <v>18</v>
      </c>
      <c r="L290" s="64"/>
      <c r="M290" s="129">
        <f>SUM(I290:L290)</f>
        <v>27</v>
      </c>
      <c r="N290" s="79"/>
      <c r="O290" s="13">
        <v>7.61</v>
      </c>
      <c r="P290" s="13">
        <v>7.61</v>
      </c>
      <c r="Q290" s="71"/>
      <c r="R290" s="78">
        <f>IF(O290&gt;0,O290,N290)</f>
        <v>7.61</v>
      </c>
      <c r="S290" s="83"/>
      <c r="T290" s="71">
        <v>29.5</v>
      </c>
      <c r="U290" s="71">
        <v>34.5</v>
      </c>
      <c r="V290" s="84"/>
      <c r="W290" s="79"/>
      <c r="X290" s="71">
        <v>62</v>
      </c>
      <c r="Y290" s="71">
        <v>69</v>
      </c>
      <c r="Z290" s="74"/>
      <c r="AA290" s="92"/>
      <c r="AB290" s="93"/>
      <c r="AC290" s="93"/>
      <c r="AD290" s="94"/>
      <c r="AE290" s="129">
        <f>SUM(AA290:AD290)</f>
        <v>0</v>
      </c>
      <c r="AF290" s="99"/>
      <c r="AG290" s="93"/>
      <c r="AH290" s="93"/>
      <c r="AI290" s="94"/>
      <c r="AJ290" s="133">
        <f>SUM(AF290:AI290)</f>
        <v>0</v>
      </c>
      <c r="AK290" s="92"/>
      <c r="AL290" s="93"/>
      <c r="AM290" s="93"/>
      <c r="AN290" s="94"/>
      <c r="AO290" s="133">
        <f>SUM(AK290:AN290)</f>
        <v>0</v>
      </c>
      <c r="AP290" s="92"/>
      <c r="AQ290" s="93">
        <v>0</v>
      </c>
      <c r="AR290" s="93">
        <v>0</v>
      </c>
      <c r="AS290" s="94"/>
      <c r="AT290" s="129">
        <f>SUM(AP290:AS290)</f>
        <v>0</v>
      </c>
      <c r="AU290" s="64"/>
      <c r="AV290" s="6">
        <v>2</v>
      </c>
      <c r="AW290" s="6">
        <v>0</v>
      </c>
      <c r="AX290" s="102"/>
      <c r="AY290" s="133">
        <f>SUM(AU290:AX290)</f>
        <v>2</v>
      </c>
      <c r="AZ290" s="68"/>
      <c r="BA290" s="6">
        <v>1</v>
      </c>
      <c r="BB290" s="6">
        <v>0</v>
      </c>
      <c r="BC290" s="102"/>
      <c r="BD290" s="129">
        <f>SUM(AZ290:BC290)</f>
        <v>1</v>
      </c>
      <c r="BE290" s="68"/>
      <c r="BF290" s="6">
        <v>1</v>
      </c>
      <c r="BG290" s="6">
        <v>2</v>
      </c>
      <c r="BH290" s="102"/>
      <c r="BI290" s="129">
        <f>SUM(BE290:BH290)</f>
        <v>3</v>
      </c>
    </row>
    <row r="291" spans="1:61" x14ac:dyDescent="0.25">
      <c r="A291" s="4" t="s">
        <v>667</v>
      </c>
      <c r="B291" s="3" t="s">
        <v>668</v>
      </c>
      <c r="C291" s="10">
        <v>6953156288133</v>
      </c>
      <c r="D291" s="10"/>
      <c r="E291" s="10"/>
      <c r="F291" s="10">
        <v>1</v>
      </c>
      <c r="G291" s="105">
        <v>1</v>
      </c>
      <c r="H291" s="212" t="s">
        <v>792</v>
      </c>
      <c r="I291" s="68"/>
      <c r="J291" s="64">
        <v>9</v>
      </c>
      <c r="K291" s="64">
        <v>26</v>
      </c>
      <c r="L291" s="64"/>
      <c r="M291" s="129">
        <f>SUM(I291:L291)</f>
        <v>35</v>
      </c>
      <c r="N291" s="79"/>
      <c r="O291" s="13">
        <v>7.61</v>
      </c>
      <c r="P291" s="13">
        <v>7.61</v>
      </c>
      <c r="Q291" s="71"/>
      <c r="R291" s="78">
        <f>IF(O291&gt;0,O291,N291)</f>
        <v>7.61</v>
      </c>
      <c r="S291" s="83"/>
      <c r="T291" s="71">
        <v>29.5</v>
      </c>
      <c r="U291" s="71">
        <v>34.5</v>
      </c>
      <c r="V291" s="84"/>
      <c r="W291" s="79"/>
      <c r="X291" s="71">
        <v>62</v>
      </c>
      <c r="Y291" s="71">
        <v>69</v>
      </c>
      <c r="Z291" s="74"/>
      <c r="AA291" s="92"/>
      <c r="AB291" s="93"/>
      <c r="AC291" s="93"/>
      <c r="AD291" s="94"/>
      <c r="AE291" s="129">
        <f>SUM(AA291:AD291)</f>
        <v>0</v>
      </c>
      <c r="AF291" s="99"/>
      <c r="AG291" s="93"/>
      <c r="AH291" s="93"/>
      <c r="AI291" s="94"/>
      <c r="AJ291" s="133">
        <f>SUM(AF291:AI291)</f>
        <v>0</v>
      </c>
      <c r="AK291" s="92"/>
      <c r="AL291" s="93"/>
      <c r="AM291" s="93"/>
      <c r="AN291" s="94"/>
      <c r="AO291" s="133">
        <f>SUM(AK291:AN291)</f>
        <v>0</v>
      </c>
      <c r="AP291" s="92"/>
      <c r="AQ291" s="93">
        <v>1</v>
      </c>
      <c r="AR291" s="93">
        <v>0</v>
      </c>
      <c r="AS291" s="94"/>
      <c r="AT291" s="129">
        <f>SUM(AP291:AS291)</f>
        <v>1</v>
      </c>
      <c r="AU291" s="64"/>
      <c r="AV291" s="6">
        <v>12</v>
      </c>
      <c r="AW291" s="6">
        <v>0</v>
      </c>
      <c r="AX291" s="102"/>
      <c r="AY291" s="133">
        <f>SUM(AU291:AX291)</f>
        <v>12</v>
      </c>
      <c r="AZ291" s="68"/>
      <c r="BA291" s="6">
        <v>14</v>
      </c>
      <c r="BB291" s="6">
        <v>0</v>
      </c>
      <c r="BC291" s="102"/>
      <c r="BD291" s="129">
        <f>SUM(AZ291:BC291)</f>
        <v>14</v>
      </c>
      <c r="BE291" s="68"/>
      <c r="BF291" s="6">
        <v>6</v>
      </c>
      <c r="BG291" s="6">
        <v>3</v>
      </c>
      <c r="BH291" s="102"/>
      <c r="BI291" s="129">
        <f>SUM(BE291:BH291)</f>
        <v>9</v>
      </c>
    </row>
    <row r="292" spans="1:61" x14ac:dyDescent="0.25">
      <c r="A292" s="4" t="s">
        <v>653</v>
      </c>
      <c r="B292" s="3" t="s">
        <v>654</v>
      </c>
      <c r="C292" s="10">
        <v>6953156288492</v>
      </c>
      <c r="D292" s="10"/>
      <c r="E292" s="10"/>
      <c r="F292" s="10">
        <v>1</v>
      </c>
      <c r="G292" s="105"/>
      <c r="H292" s="212" t="s">
        <v>793</v>
      </c>
      <c r="I292" s="68"/>
      <c r="J292" s="64">
        <v>16</v>
      </c>
      <c r="K292" s="64"/>
      <c r="L292" s="64"/>
      <c r="M292" s="129">
        <f>SUM(I292:L292)</f>
        <v>16</v>
      </c>
      <c r="N292" s="79"/>
      <c r="O292" s="13">
        <v>9.509999999999982</v>
      </c>
      <c r="P292" s="13"/>
      <c r="Q292" s="71"/>
      <c r="R292" s="78">
        <f>IF(O292&gt;0,O292,N292)</f>
        <v>9.509999999999982</v>
      </c>
      <c r="S292" s="83"/>
      <c r="T292" s="71">
        <v>34.5</v>
      </c>
      <c r="U292" s="71"/>
      <c r="V292" s="84"/>
      <c r="W292" s="79"/>
      <c r="X292" s="71">
        <v>69</v>
      </c>
      <c r="Y292" s="71"/>
      <c r="Z292" s="74"/>
      <c r="AA292" s="92"/>
      <c r="AB292" s="93"/>
      <c r="AC292" s="93"/>
      <c r="AD292" s="94"/>
      <c r="AE292" s="129">
        <f>SUM(AA292:AD292)</f>
        <v>0</v>
      </c>
      <c r="AF292" s="99"/>
      <c r="AG292" s="93">
        <v>12</v>
      </c>
      <c r="AH292" s="93"/>
      <c r="AI292" s="94"/>
      <c r="AJ292" s="133">
        <f>SUM(AF292:AI292)</f>
        <v>12</v>
      </c>
      <c r="AK292" s="92"/>
      <c r="AL292" s="93">
        <v>24</v>
      </c>
      <c r="AM292" s="93"/>
      <c r="AN292" s="94"/>
      <c r="AO292" s="133">
        <f>SUM(AK292:AN292)</f>
        <v>24</v>
      </c>
      <c r="AP292" s="92"/>
      <c r="AQ292" s="93">
        <v>9</v>
      </c>
      <c r="AR292" s="93"/>
      <c r="AS292" s="94"/>
      <c r="AT292" s="129">
        <f>SUM(AP292:AS292)</f>
        <v>9</v>
      </c>
      <c r="AU292" s="64"/>
      <c r="AV292" s="6">
        <v>20</v>
      </c>
      <c r="AW292" s="6"/>
      <c r="AX292" s="102"/>
      <c r="AY292" s="133">
        <f>SUM(AU292:AX292)</f>
        <v>20</v>
      </c>
      <c r="AZ292" s="68"/>
      <c r="BA292" s="6">
        <v>21</v>
      </c>
      <c r="BB292" s="6"/>
      <c r="BC292" s="102"/>
      <c r="BD292" s="129">
        <f>SUM(AZ292:BC292)</f>
        <v>21</v>
      </c>
      <c r="BE292" s="68"/>
      <c r="BF292" s="6">
        <v>3</v>
      </c>
      <c r="BG292" s="6"/>
      <c r="BH292" s="102"/>
      <c r="BI292" s="129">
        <f>SUM(BE292:BH292)</f>
        <v>3</v>
      </c>
    </row>
    <row r="293" spans="1:61" x14ac:dyDescent="0.25">
      <c r="A293" s="4" t="s">
        <v>655</v>
      </c>
      <c r="B293" s="3" t="s">
        <v>656</v>
      </c>
      <c r="C293" s="10">
        <v>6953156288508</v>
      </c>
      <c r="D293" s="10"/>
      <c r="E293" s="10"/>
      <c r="F293" s="10">
        <v>1</v>
      </c>
      <c r="G293" s="105"/>
      <c r="H293" s="212" t="s">
        <v>822</v>
      </c>
      <c r="I293" s="68"/>
      <c r="J293" s="64">
        <v>9</v>
      </c>
      <c r="K293" s="64"/>
      <c r="L293" s="64"/>
      <c r="M293" s="129">
        <f>SUM(I293:L293)</f>
        <v>9</v>
      </c>
      <c r="N293" s="79"/>
      <c r="O293" s="13">
        <v>9.5099999999999891</v>
      </c>
      <c r="P293" s="13"/>
      <c r="Q293" s="71"/>
      <c r="R293" s="78">
        <f>IF(O293&gt;0,O293,N293)</f>
        <v>9.5099999999999891</v>
      </c>
      <c r="S293" s="83"/>
      <c r="T293" s="71">
        <v>34.5</v>
      </c>
      <c r="U293" s="71"/>
      <c r="V293" s="84"/>
      <c r="W293" s="79"/>
      <c r="X293" s="71">
        <v>69</v>
      </c>
      <c r="Y293" s="71"/>
      <c r="Z293" s="74"/>
      <c r="AA293" s="92"/>
      <c r="AB293" s="93"/>
      <c r="AC293" s="93"/>
      <c r="AD293" s="94"/>
      <c r="AE293" s="129">
        <f>SUM(AA293:AD293)</f>
        <v>0</v>
      </c>
      <c r="AF293" s="99"/>
      <c r="AG293" s="93">
        <v>10</v>
      </c>
      <c r="AH293" s="93"/>
      <c r="AI293" s="94"/>
      <c r="AJ293" s="133">
        <f>SUM(AF293:AI293)</f>
        <v>10</v>
      </c>
      <c r="AK293" s="92"/>
      <c r="AL293" s="93">
        <v>25</v>
      </c>
      <c r="AM293" s="93"/>
      <c r="AN293" s="94"/>
      <c r="AO293" s="133">
        <f>SUM(AK293:AN293)</f>
        <v>25</v>
      </c>
      <c r="AP293" s="92"/>
      <c r="AQ293" s="93">
        <v>22</v>
      </c>
      <c r="AR293" s="93"/>
      <c r="AS293" s="94"/>
      <c r="AT293" s="129">
        <f>SUM(AP293:AS293)</f>
        <v>22</v>
      </c>
      <c r="AU293" s="64"/>
      <c r="AV293" s="6">
        <v>19</v>
      </c>
      <c r="AW293" s="6"/>
      <c r="AX293" s="102"/>
      <c r="AY293" s="133">
        <f>SUM(AU293:AX293)</f>
        <v>19</v>
      </c>
      <c r="AZ293" s="68"/>
      <c r="BA293" s="6">
        <v>13</v>
      </c>
      <c r="BB293" s="6"/>
      <c r="BC293" s="102"/>
      <c r="BD293" s="129">
        <f>SUM(AZ293:BC293)</f>
        <v>13</v>
      </c>
      <c r="BE293" s="68"/>
      <c r="BF293" s="6">
        <v>11</v>
      </c>
      <c r="BG293" s="6"/>
      <c r="BH293" s="102"/>
      <c r="BI293" s="129">
        <f>SUM(BE293:BH293)</f>
        <v>11</v>
      </c>
    </row>
    <row r="294" spans="1:61" x14ac:dyDescent="0.25">
      <c r="A294" s="4" t="s">
        <v>696</v>
      </c>
      <c r="B294" s="3" t="s">
        <v>697</v>
      </c>
      <c r="C294" s="10">
        <v>6953156288935</v>
      </c>
      <c r="D294" s="10"/>
      <c r="E294" s="10"/>
      <c r="F294" s="10">
        <v>1</v>
      </c>
      <c r="G294" s="105">
        <v>1</v>
      </c>
      <c r="H294" s="212" t="s">
        <v>796</v>
      </c>
      <c r="I294" s="68"/>
      <c r="J294" s="64">
        <v>0</v>
      </c>
      <c r="K294" s="64">
        <v>0</v>
      </c>
      <c r="L294" s="64"/>
      <c r="M294" s="129">
        <f>SUM(I294:L294)</f>
        <v>0</v>
      </c>
      <c r="N294" s="79"/>
      <c r="O294" s="13">
        <v>55.18</v>
      </c>
      <c r="P294" s="13">
        <v>55.18</v>
      </c>
      <c r="Q294" s="71"/>
      <c r="R294" s="78">
        <f>IF(O294&gt;0,O294,N294)</f>
        <v>55.18</v>
      </c>
      <c r="S294" s="83"/>
      <c r="T294" s="71">
        <v>114.5</v>
      </c>
      <c r="U294" s="71">
        <v>120</v>
      </c>
      <c r="V294" s="84"/>
      <c r="W294" s="79"/>
      <c r="X294" s="71">
        <v>241</v>
      </c>
      <c r="Y294" s="71">
        <v>239</v>
      </c>
      <c r="Z294" s="74"/>
      <c r="AA294" s="92"/>
      <c r="AB294" s="93"/>
      <c r="AC294" s="93"/>
      <c r="AD294" s="94"/>
      <c r="AE294" s="129">
        <f>SUM(AA294:AD294)</f>
        <v>0</v>
      </c>
      <c r="AF294" s="99"/>
      <c r="AG294" s="93"/>
      <c r="AH294" s="93"/>
      <c r="AI294" s="94"/>
      <c r="AJ294" s="133">
        <f>SUM(AF294:AI294)</f>
        <v>0</v>
      </c>
      <c r="AK294" s="92"/>
      <c r="AL294" s="93"/>
      <c r="AM294" s="93"/>
      <c r="AN294" s="94"/>
      <c r="AO294" s="133">
        <f>SUM(AK294:AN294)</f>
        <v>0</v>
      </c>
      <c r="AP294" s="92"/>
      <c r="AQ294" s="93">
        <v>0</v>
      </c>
      <c r="AR294" s="93">
        <v>0</v>
      </c>
      <c r="AS294" s="94"/>
      <c r="AT294" s="129">
        <f>SUM(AP294:AS294)</f>
        <v>0</v>
      </c>
      <c r="AU294" s="64"/>
      <c r="AV294" s="6">
        <v>0</v>
      </c>
      <c r="AW294" s="6">
        <v>0</v>
      </c>
      <c r="AX294" s="102"/>
      <c r="AY294" s="133">
        <f>SUM(AU294:AX294)</f>
        <v>0</v>
      </c>
      <c r="AZ294" s="68"/>
      <c r="BA294" s="6">
        <v>0</v>
      </c>
      <c r="BB294" s="6">
        <v>0</v>
      </c>
      <c r="BC294" s="102"/>
      <c r="BD294" s="129">
        <f>SUM(AZ294:BC294)</f>
        <v>0</v>
      </c>
      <c r="BE294" s="68"/>
      <c r="BF294" s="6">
        <v>0</v>
      </c>
      <c r="BG294" s="6">
        <v>0</v>
      </c>
      <c r="BH294" s="102"/>
      <c r="BI294" s="129">
        <f>SUM(BE294:BH294)</f>
        <v>0</v>
      </c>
    </row>
    <row r="295" spans="1:61" x14ac:dyDescent="0.25">
      <c r="A295" s="4" t="s">
        <v>161</v>
      </c>
      <c r="B295" s="3" t="s">
        <v>162</v>
      </c>
      <c r="C295" s="10">
        <v>6953156289116</v>
      </c>
      <c r="D295" s="10">
        <v>1</v>
      </c>
      <c r="E295" s="10"/>
      <c r="F295" s="10"/>
      <c r="G295" s="105"/>
      <c r="H295" s="212"/>
      <c r="I295" s="68">
        <v>5</v>
      </c>
      <c r="J295" s="64"/>
      <c r="K295" s="64"/>
      <c r="L295" s="64"/>
      <c r="M295" s="129">
        <f>SUM(I295:L295)</f>
        <v>5</v>
      </c>
      <c r="N295" s="79"/>
      <c r="O295" s="13"/>
      <c r="P295" s="13"/>
      <c r="Q295" s="71"/>
      <c r="R295" s="78">
        <f>IF(O295&gt;0,O295,N295)</f>
        <v>0</v>
      </c>
      <c r="S295" s="83">
        <v>43.45</v>
      </c>
      <c r="T295" s="71"/>
      <c r="U295" s="71"/>
      <c r="V295" s="84"/>
      <c r="W295" s="79"/>
      <c r="X295" s="71"/>
      <c r="Y295" s="71"/>
      <c r="Z295" s="74"/>
      <c r="AA295" s="92"/>
      <c r="AB295" s="93"/>
      <c r="AC295" s="93"/>
      <c r="AD295" s="94"/>
      <c r="AE295" s="129">
        <f>SUM(AA295:AD295)</f>
        <v>0</v>
      </c>
      <c r="AF295" s="99"/>
      <c r="AG295" s="93"/>
      <c r="AH295" s="93"/>
      <c r="AI295" s="94"/>
      <c r="AJ295" s="133">
        <f>SUM(AF295:AI295)</f>
        <v>0</v>
      </c>
      <c r="AK295" s="92"/>
      <c r="AL295" s="93"/>
      <c r="AM295" s="93"/>
      <c r="AN295" s="94"/>
      <c r="AO295" s="133">
        <f>SUM(AK295:AN295)</f>
        <v>0</v>
      </c>
      <c r="AP295" s="92"/>
      <c r="AQ295" s="93"/>
      <c r="AR295" s="93"/>
      <c r="AS295" s="94"/>
      <c r="AT295" s="129">
        <f>SUM(AP295:AS295)</f>
        <v>0</v>
      </c>
      <c r="AU295" s="64"/>
      <c r="AV295" s="6"/>
      <c r="AW295" s="6"/>
      <c r="AX295" s="102"/>
      <c r="AY295" s="133">
        <f>SUM(AU295:AX295)</f>
        <v>0</v>
      </c>
      <c r="AZ295" s="68"/>
      <c r="BA295" s="6"/>
      <c r="BB295" s="6"/>
      <c r="BC295" s="102"/>
      <c r="BD295" s="129">
        <f>SUM(AZ295:BC295)</f>
        <v>0</v>
      </c>
      <c r="BE295" s="68">
        <v>0</v>
      </c>
      <c r="BF295" s="6"/>
      <c r="BG295" s="6"/>
      <c r="BH295" s="102"/>
      <c r="BI295" s="129">
        <f>SUM(BE295:BH295)</f>
        <v>0</v>
      </c>
    </row>
    <row r="296" spans="1:61" x14ac:dyDescent="0.25">
      <c r="A296" s="4" t="s">
        <v>688</v>
      </c>
      <c r="B296" s="3" t="s">
        <v>689</v>
      </c>
      <c r="C296" s="10">
        <v>6953156289734</v>
      </c>
      <c r="D296" s="10"/>
      <c r="E296" s="10"/>
      <c r="F296" s="10">
        <v>1</v>
      </c>
      <c r="G296" s="105">
        <v>1</v>
      </c>
      <c r="H296" s="212" t="s">
        <v>793</v>
      </c>
      <c r="I296" s="68"/>
      <c r="J296" s="64">
        <v>25</v>
      </c>
      <c r="K296" s="64">
        <v>0</v>
      </c>
      <c r="L296" s="64"/>
      <c r="M296" s="129">
        <f>SUM(I296:L296)</f>
        <v>25</v>
      </c>
      <c r="N296" s="79"/>
      <c r="O296" s="13">
        <v>9.66</v>
      </c>
      <c r="P296" s="13">
        <v>9.66</v>
      </c>
      <c r="Q296" s="71"/>
      <c r="R296" s="78">
        <f>IF(O296&gt;0,O296,N296)</f>
        <v>9.66</v>
      </c>
      <c r="S296" s="83"/>
      <c r="T296" s="71">
        <v>40</v>
      </c>
      <c r="U296" s="71">
        <v>45</v>
      </c>
      <c r="V296" s="84"/>
      <c r="W296" s="79"/>
      <c r="X296" s="71">
        <v>83</v>
      </c>
      <c r="Y296" s="71">
        <v>89</v>
      </c>
      <c r="Z296" s="74"/>
      <c r="AA296" s="92"/>
      <c r="AB296" s="93"/>
      <c r="AC296" s="93"/>
      <c r="AD296" s="94"/>
      <c r="AE296" s="129">
        <f>SUM(AA296:AD296)</f>
        <v>0</v>
      </c>
      <c r="AF296" s="99"/>
      <c r="AG296" s="93"/>
      <c r="AH296" s="93"/>
      <c r="AI296" s="94"/>
      <c r="AJ296" s="133">
        <f>SUM(AF296:AI296)</f>
        <v>0</v>
      </c>
      <c r="AK296" s="92"/>
      <c r="AL296" s="93"/>
      <c r="AM296" s="93"/>
      <c r="AN296" s="94"/>
      <c r="AO296" s="133">
        <f>SUM(AK296:AN296)</f>
        <v>0</v>
      </c>
      <c r="AP296" s="92"/>
      <c r="AQ296" s="93">
        <v>0</v>
      </c>
      <c r="AR296" s="93">
        <v>0</v>
      </c>
      <c r="AS296" s="94"/>
      <c r="AT296" s="129">
        <f>SUM(AP296:AS296)</f>
        <v>0</v>
      </c>
      <c r="AU296" s="64"/>
      <c r="AV296" s="6">
        <v>10</v>
      </c>
      <c r="AW296" s="6">
        <v>0</v>
      </c>
      <c r="AX296" s="102"/>
      <c r="AY296" s="133">
        <f>SUM(AU296:AX296)</f>
        <v>10</v>
      </c>
      <c r="AZ296" s="68"/>
      <c r="BA296" s="6">
        <v>23</v>
      </c>
      <c r="BB296" s="6">
        <v>0</v>
      </c>
      <c r="BC296" s="102"/>
      <c r="BD296" s="129">
        <f>SUM(AZ296:BC296)</f>
        <v>23</v>
      </c>
      <c r="BE296" s="68"/>
      <c r="BF296" s="6">
        <v>20</v>
      </c>
      <c r="BG296" s="6">
        <v>0</v>
      </c>
      <c r="BH296" s="102"/>
      <c r="BI296" s="129">
        <f>SUM(BE296:BH296)</f>
        <v>20</v>
      </c>
    </row>
    <row r="297" spans="1:61" x14ac:dyDescent="0.25">
      <c r="A297" s="4" t="s">
        <v>692</v>
      </c>
      <c r="B297" s="3" t="s">
        <v>693</v>
      </c>
      <c r="C297" s="10">
        <v>6953156289758</v>
      </c>
      <c r="D297" s="10"/>
      <c r="E297" s="10"/>
      <c r="F297" s="10">
        <v>1</v>
      </c>
      <c r="G297" s="105">
        <v>1</v>
      </c>
      <c r="H297" s="212" t="s">
        <v>872</v>
      </c>
      <c r="I297" s="68"/>
      <c r="J297" s="64">
        <v>35</v>
      </c>
      <c r="K297" s="64">
        <v>0</v>
      </c>
      <c r="L297" s="64"/>
      <c r="M297" s="129">
        <f>SUM(I297:L297)</f>
        <v>35</v>
      </c>
      <c r="N297" s="79"/>
      <c r="O297" s="13">
        <v>15.69</v>
      </c>
      <c r="P297" s="13">
        <v>15.69</v>
      </c>
      <c r="Q297" s="71"/>
      <c r="R297" s="78">
        <f>IF(O297&gt;0,O297,N297)</f>
        <v>15.69</v>
      </c>
      <c r="S297" s="83"/>
      <c r="T297" s="71">
        <v>45</v>
      </c>
      <c r="U297" s="71">
        <v>50</v>
      </c>
      <c r="V297" s="84"/>
      <c r="W297" s="79"/>
      <c r="X297" s="71">
        <v>93</v>
      </c>
      <c r="Y297" s="71">
        <v>99</v>
      </c>
      <c r="Z297" s="74"/>
      <c r="AA297" s="92"/>
      <c r="AB297" s="93"/>
      <c r="AC297" s="93"/>
      <c r="AD297" s="94"/>
      <c r="AE297" s="129">
        <f>SUM(AA297:AD297)</f>
        <v>0</v>
      </c>
      <c r="AF297" s="99"/>
      <c r="AG297" s="93"/>
      <c r="AH297" s="93"/>
      <c r="AI297" s="94"/>
      <c r="AJ297" s="133">
        <f>SUM(AF297:AI297)</f>
        <v>0</v>
      </c>
      <c r="AK297" s="92"/>
      <c r="AL297" s="93"/>
      <c r="AM297" s="93"/>
      <c r="AN297" s="94"/>
      <c r="AO297" s="133">
        <f>SUM(AK297:AN297)</f>
        <v>0</v>
      </c>
      <c r="AP297" s="92"/>
      <c r="AQ297" s="93">
        <v>0</v>
      </c>
      <c r="AR297" s="93">
        <v>0</v>
      </c>
      <c r="AS297" s="94"/>
      <c r="AT297" s="129">
        <f>SUM(AP297:AS297)</f>
        <v>0</v>
      </c>
      <c r="AU297" s="64"/>
      <c r="AV297" s="6">
        <v>12</v>
      </c>
      <c r="AW297" s="6">
        <v>0</v>
      </c>
      <c r="AX297" s="102"/>
      <c r="AY297" s="133">
        <f>SUM(AU297:AX297)</f>
        <v>12</v>
      </c>
      <c r="AZ297" s="68"/>
      <c r="BA297" s="6">
        <v>15</v>
      </c>
      <c r="BB297" s="6">
        <v>0</v>
      </c>
      <c r="BC297" s="102"/>
      <c r="BD297" s="129">
        <f>SUM(AZ297:BC297)</f>
        <v>15</v>
      </c>
      <c r="BE297" s="68"/>
      <c r="BF297" s="6">
        <v>18</v>
      </c>
      <c r="BG297" s="6">
        <v>0</v>
      </c>
      <c r="BH297" s="102"/>
      <c r="BI297" s="129">
        <f>SUM(BE297:BH297)</f>
        <v>18</v>
      </c>
    </row>
    <row r="298" spans="1:61" x14ac:dyDescent="0.25">
      <c r="A298" s="4" t="s">
        <v>690</v>
      </c>
      <c r="B298" s="3" t="s">
        <v>691</v>
      </c>
      <c r="C298" s="10">
        <v>6953156289796</v>
      </c>
      <c r="D298" s="10"/>
      <c r="E298" s="10"/>
      <c r="F298" s="10">
        <v>1</v>
      </c>
      <c r="G298" s="105"/>
      <c r="H298" s="212" t="s">
        <v>832</v>
      </c>
      <c r="I298" s="68"/>
      <c r="J298" s="64">
        <v>6</v>
      </c>
      <c r="K298" s="64"/>
      <c r="L298" s="64"/>
      <c r="M298" s="129">
        <f>SUM(I298:L298)</f>
        <v>6</v>
      </c>
      <c r="N298" s="79"/>
      <c r="O298" s="13">
        <v>10.26</v>
      </c>
      <c r="P298" s="13"/>
      <c r="Q298" s="71"/>
      <c r="R298" s="78">
        <f>IF(O298&gt;0,O298,N298)</f>
        <v>10.26</v>
      </c>
      <c r="S298" s="83"/>
      <c r="T298" s="71">
        <v>40</v>
      </c>
      <c r="U298" s="71"/>
      <c r="V298" s="84"/>
      <c r="W298" s="79"/>
      <c r="X298" s="71">
        <v>83</v>
      </c>
      <c r="Y298" s="71"/>
      <c r="Z298" s="74"/>
      <c r="AA298" s="92"/>
      <c r="AB298" s="93"/>
      <c r="AC298" s="93"/>
      <c r="AD298" s="94"/>
      <c r="AE298" s="129">
        <f>SUM(AA298:AD298)</f>
        <v>0</v>
      </c>
      <c r="AF298" s="99"/>
      <c r="AG298" s="93"/>
      <c r="AH298" s="93"/>
      <c r="AI298" s="94"/>
      <c r="AJ298" s="133">
        <f>SUM(AF298:AI298)</f>
        <v>0</v>
      </c>
      <c r="AK298" s="92"/>
      <c r="AL298" s="93"/>
      <c r="AM298" s="93"/>
      <c r="AN298" s="94"/>
      <c r="AO298" s="133">
        <f>SUM(AK298:AN298)</f>
        <v>0</v>
      </c>
      <c r="AP298" s="92"/>
      <c r="AQ298" s="93">
        <v>0</v>
      </c>
      <c r="AR298" s="93"/>
      <c r="AS298" s="94"/>
      <c r="AT298" s="129">
        <f>SUM(AP298:AS298)</f>
        <v>0</v>
      </c>
      <c r="AU298" s="64"/>
      <c r="AV298" s="6">
        <v>2</v>
      </c>
      <c r="AW298" s="6"/>
      <c r="AX298" s="102"/>
      <c r="AY298" s="133">
        <f>SUM(AU298:AX298)</f>
        <v>2</v>
      </c>
      <c r="AZ298" s="68"/>
      <c r="BA298" s="6">
        <v>14</v>
      </c>
      <c r="BB298" s="6"/>
      <c r="BC298" s="102"/>
      <c r="BD298" s="129">
        <f>SUM(AZ298:BC298)</f>
        <v>14</v>
      </c>
      <c r="BE298" s="68"/>
      <c r="BF298" s="6">
        <v>7</v>
      </c>
      <c r="BG298" s="6"/>
      <c r="BH298" s="102"/>
      <c r="BI298" s="129">
        <f>SUM(BE298:BH298)</f>
        <v>7</v>
      </c>
    </row>
    <row r="299" spans="1:61" x14ac:dyDescent="0.25">
      <c r="A299" s="4" t="s">
        <v>694</v>
      </c>
      <c r="B299" s="3" t="s">
        <v>695</v>
      </c>
      <c r="C299" s="10">
        <v>6953156289819</v>
      </c>
      <c r="D299" s="10"/>
      <c r="E299" s="10"/>
      <c r="F299" s="10">
        <v>1</v>
      </c>
      <c r="G299" s="105">
        <v>1</v>
      </c>
      <c r="H299" s="212" t="s">
        <v>873</v>
      </c>
      <c r="I299" s="68"/>
      <c r="J299" s="64">
        <v>21</v>
      </c>
      <c r="K299" s="64">
        <v>0</v>
      </c>
      <c r="L299" s="64"/>
      <c r="M299" s="129">
        <f>SUM(I299:L299)</f>
        <v>21</v>
      </c>
      <c r="N299" s="79"/>
      <c r="O299" s="13">
        <v>16</v>
      </c>
      <c r="P299" s="13">
        <v>16</v>
      </c>
      <c r="Q299" s="71"/>
      <c r="R299" s="78">
        <f>IF(O299&gt;0,O299,N299)</f>
        <v>16</v>
      </c>
      <c r="S299" s="83"/>
      <c r="T299" s="71">
        <v>45</v>
      </c>
      <c r="U299" s="71">
        <v>50</v>
      </c>
      <c r="V299" s="84"/>
      <c r="W299" s="79"/>
      <c r="X299" s="71">
        <v>93</v>
      </c>
      <c r="Y299" s="71">
        <v>99</v>
      </c>
      <c r="Z299" s="74"/>
      <c r="AA299" s="92"/>
      <c r="AB299" s="93"/>
      <c r="AC299" s="93"/>
      <c r="AD299" s="94"/>
      <c r="AE299" s="129">
        <f>SUM(AA299:AD299)</f>
        <v>0</v>
      </c>
      <c r="AF299" s="99"/>
      <c r="AG299" s="93"/>
      <c r="AH299" s="93"/>
      <c r="AI299" s="94"/>
      <c r="AJ299" s="133">
        <f>SUM(AF299:AI299)</f>
        <v>0</v>
      </c>
      <c r="AK299" s="92"/>
      <c r="AL299" s="93"/>
      <c r="AM299" s="93"/>
      <c r="AN299" s="94"/>
      <c r="AO299" s="133">
        <f>SUM(AK299:AN299)</f>
        <v>0</v>
      </c>
      <c r="AP299" s="92"/>
      <c r="AQ299" s="93">
        <v>0</v>
      </c>
      <c r="AR299" s="93">
        <v>0</v>
      </c>
      <c r="AS299" s="94"/>
      <c r="AT299" s="129">
        <f>SUM(AP299:AS299)</f>
        <v>0</v>
      </c>
      <c r="AU299" s="64"/>
      <c r="AV299" s="6">
        <v>11</v>
      </c>
      <c r="AW299" s="6">
        <v>0</v>
      </c>
      <c r="AX299" s="102"/>
      <c r="AY299" s="133">
        <f>SUM(AU299:AX299)</f>
        <v>11</v>
      </c>
      <c r="AZ299" s="68"/>
      <c r="BA299" s="6">
        <v>15</v>
      </c>
      <c r="BB299" s="6">
        <v>0</v>
      </c>
      <c r="BC299" s="102"/>
      <c r="BD299" s="129">
        <f>SUM(AZ299:BC299)</f>
        <v>15</v>
      </c>
      <c r="BE299" s="68"/>
      <c r="BF299" s="6">
        <v>19</v>
      </c>
      <c r="BG299" s="6">
        <v>0</v>
      </c>
      <c r="BH299" s="102"/>
      <c r="BI299" s="129">
        <f>SUM(BE299:BH299)</f>
        <v>19</v>
      </c>
    </row>
    <row r="300" spans="1:61" x14ac:dyDescent="0.25">
      <c r="A300" s="4" t="s">
        <v>698</v>
      </c>
      <c r="B300" s="3" t="s">
        <v>699</v>
      </c>
      <c r="C300" s="10">
        <v>6953156290488</v>
      </c>
      <c r="D300" s="10"/>
      <c r="E300" s="10"/>
      <c r="F300" s="10">
        <v>1</v>
      </c>
      <c r="G300" s="105">
        <v>1</v>
      </c>
      <c r="H300" s="212" t="s">
        <v>826</v>
      </c>
      <c r="I300" s="68"/>
      <c r="J300" s="64">
        <v>0</v>
      </c>
      <c r="K300" s="64">
        <v>0</v>
      </c>
      <c r="L300" s="64"/>
      <c r="M300" s="129">
        <f>SUM(I300:L300)</f>
        <v>0</v>
      </c>
      <c r="N300" s="79"/>
      <c r="O300" s="13">
        <v>18.32</v>
      </c>
      <c r="P300" s="13">
        <v>18.32</v>
      </c>
      <c r="Q300" s="71"/>
      <c r="R300" s="78">
        <f>IF(O300&gt;0,O300,N300)</f>
        <v>18.32</v>
      </c>
      <c r="S300" s="83"/>
      <c r="T300" s="71">
        <v>44.5</v>
      </c>
      <c r="U300" s="71">
        <v>50</v>
      </c>
      <c r="V300" s="84"/>
      <c r="W300" s="79"/>
      <c r="X300" s="71">
        <v>94</v>
      </c>
      <c r="Y300" s="71">
        <v>99</v>
      </c>
      <c r="Z300" s="74"/>
      <c r="AA300" s="92"/>
      <c r="AB300" s="93"/>
      <c r="AC300" s="93"/>
      <c r="AD300" s="94"/>
      <c r="AE300" s="129">
        <f>SUM(AA300:AD300)</f>
        <v>0</v>
      </c>
      <c r="AF300" s="99"/>
      <c r="AG300" s="93"/>
      <c r="AH300" s="93"/>
      <c r="AI300" s="94"/>
      <c r="AJ300" s="133">
        <f>SUM(AF300:AI300)</f>
        <v>0</v>
      </c>
      <c r="AK300" s="92"/>
      <c r="AL300" s="93"/>
      <c r="AM300" s="93"/>
      <c r="AN300" s="94"/>
      <c r="AO300" s="133">
        <f>SUM(AK300:AN300)</f>
        <v>0</v>
      </c>
      <c r="AP300" s="92"/>
      <c r="AQ300" s="93">
        <v>0</v>
      </c>
      <c r="AR300" s="93">
        <v>0</v>
      </c>
      <c r="AS300" s="94"/>
      <c r="AT300" s="129">
        <f>SUM(AP300:AS300)</f>
        <v>0</v>
      </c>
      <c r="AU300" s="64"/>
      <c r="AV300" s="6">
        <v>0</v>
      </c>
      <c r="AW300" s="6">
        <v>0</v>
      </c>
      <c r="AX300" s="102"/>
      <c r="AY300" s="133">
        <f>SUM(AU300:AX300)</f>
        <v>0</v>
      </c>
      <c r="AZ300" s="68"/>
      <c r="BA300" s="6">
        <v>0</v>
      </c>
      <c r="BB300" s="6">
        <v>0</v>
      </c>
      <c r="BC300" s="102"/>
      <c r="BD300" s="129">
        <f>SUM(AZ300:BC300)</f>
        <v>0</v>
      </c>
      <c r="BE300" s="68"/>
      <c r="BF300" s="6">
        <v>0</v>
      </c>
      <c r="BG300" s="6">
        <v>0</v>
      </c>
      <c r="BH300" s="102"/>
      <c r="BI300" s="129">
        <f>SUM(BE300:BH300)</f>
        <v>0</v>
      </c>
    </row>
    <row r="301" spans="1:61" x14ac:dyDescent="0.25">
      <c r="A301" s="4" t="s">
        <v>700</v>
      </c>
      <c r="B301" s="3" t="s">
        <v>701</v>
      </c>
      <c r="C301" s="10">
        <v>6953156290495</v>
      </c>
      <c r="D301" s="10"/>
      <c r="E301" s="10"/>
      <c r="F301" s="10">
        <v>1</v>
      </c>
      <c r="G301" s="105">
        <v>1</v>
      </c>
      <c r="H301" s="212" t="s">
        <v>839</v>
      </c>
      <c r="I301" s="68"/>
      <c r="J301" s="64">
        <v>0</v>
      </c>
      <c r="K301" s="64">
        <v>0</v>
      </c>
      <c r="L301" s="64"/>
      <c r="M301" s="129">
        <f>SUM(I301:L301)</f>
        <v>0</v>
      </c>
      <c r="N301" s="79"/>
      <c r="O301" s="13">
        <v>18.32</v>
      </c>
      <c r="P301" s="13">
        <v>18.32</v>
      </c>
      <c r="Q301" s="71"/>
      <c r="R301" s="78">
        <f>IF(O301&gt;0,O301,N301)</f>
        <v>18.32</v>
      </c>
      <c r="S301" s="83"/>
      <c r="T301" s="71">
        <v>44.5</v>
      </c>
      <c r="U301" s="71">
        <v>50</v>
      </c>
      <c r="V301" s="84"/>
      <c r="W301" s="79"/>
      <c r="X301" s="71">
        <v>94</v>
      </c>
      <c r="Y301" s="71">
        <v>99</v>
      </c>
      <c r="Z301" s="74"/>
      <c r="AA301" s="92"/>
      <c r="AB301" s="93"/>
      <c r="AC301" s="93"/>
      <c r="AD301" s="94"/>
      <c r="AE301" s="129">
        <f>SUM(AA301:AD301)</f>
        <v>0</v>
      </c>
      <c r="AF301" s="99"/>
      <c r="AG301" s="93"/>
      <c r="AH301" s="93"/>
      <c r="AI301" s="94"/>
      <c r="AJ301" s="133">
        <f>SUM(AF301:AI301)</f>
        <v>0</v>
      </c>
      <c r="AK301" s="92"/>
      <c r="AL301" s="93"/>
      <c r="AM301" s="93"/>
      <c r="AN301" s="94"/>
      <c r="AO301" s="133">
        <f>SUM(AK301:AN301)</f>
        <v>0</v>
      </c>
      <c r="AP301" s="92"/>
      <c r="AQ301" s="93">
        <v>0</v>
      </c>
      <c r="AR301" s="93">
        <v>0</v>
      </c>
      <c r="AS301" s="94"/>
      <c r="AT301" s="129">
        <f>SUM(AP301:AS301)</f>
        <v>0</v>
      </c>
      <c r="AU301" s="64"/>
      <c r="AV301" s="6">
        <v>0</v>
      </c>
      <c r="AW301" s="6">
        <v>0</v>
      </c>
      <c r="AX301" s="102"/>
      <c r="AY301" s="133">
        <f>SUM(AU301:AX301)</f>
        <v>0</v>
      </c>
      <c r="AZ301" s="68"/>
      <c r="BA301" s="6">
        <v>0</v>
      </c>
      <c r="BB301" s="6">
        <v>0</v>
      </c>
      <c r="BC301" s="102"/>
      <c r="BD301" s="129">
        <f>SUM(AZ301:BC301)</f>
        <v>0</v>
      </c>
      <c r="BE301" s="68"/>
      <c r="BF301" s="6">
        <v>0</v>
      </c>
      <c r="BG301" s="6">
        <v>0</v>
      </c>
      <c r="BH301" s="102"/>
      <c r="BI301" s="129">
        <f>SUM(BE301:BH301)</f>
        <v>0</v>
      </c>
    </row>
    <row r="302" spans="1:61" x14ac:dyDescent="0.25">
      <c r="A302" s="4" t="s">
        <v>163</v>
      </c>
      <c r="B302" s="3" t="s">
        <v>164</v>
      </c>
      <c r="C302" s="10">
        <v>6953156290501</v>
      </c>
      <c r="D302" s="10">
        <v>1</v>
      </c>
      <c r="E302" s="10"/>
      <c r="F302" s="10"/>
      <c r="G302" s="105"/>
      <c r="H302" s="212"/>
      <c r="I302" s="68">
        <v>4</v>
      </c>
      <c r="J302" s="64"/>
      <c r="K302" s="64"/>
      <c r="L302" s="64"/>
      <c r="M302" s="129">
        <f>SUM(I302:L302)</f>
        <v>4</v>
      </c>
      <c r="N302" s="79">
        <v>6.6899999999999951</v>
      </c>
      <c r="O302" s="13"/>
      <c r="P302" s="13"/>
      <c r="Q302" s="71"/>
      <c r="R302" s="78">
        <f>IF(O302&gt;0,O302,N302)</f>
        <v>6.6899999999999951</v>
      </c>
      <c r="S302" s="83">
        <v>26.95</v>
      </c>
      <c r="T302" s="71"/>
      <c r="U302" s="71"/>
      <c r="V302" s="84"/>
      <c r="W302" s="79"/>
      <c r="X302" s="71"/>
      <c r="Y302" s="71"/>
      <c r="Z302" s="74"/>
      <c r="AA302" s="92"/>
      <c r="AB302" s="93"/>
      <c r="AC302" s="93"/>
      <c r="AD302" s="94"/>
      <c r="AE302" s="129">
        <f>SUM(AA302:AD302)</f>
        <v>0</v>
      </c>
      <c r="AF302" s="99"/>
      <c r="AG302" s="93"/>
      <c r="AH302" s="93"/>
      <c r="AI302" s="94"/>
      <c r="AJ302" s="133">
        <f>SUM(AF302:AI302)</f>
        <v>0</v>
      </c>
      <c r="AK302" s="92"/>
      <c r="AL302" s="93"/>
      <c r="AM302" s="93"/>
      <c r="AN302" s="94"/>
      <c r="AO302" s="133">
        <f>SUM(AK302:AN302)</f>
        <v>0</v>
      </c>
      <c r="AP302" s="92"/>
      <c r="AQ302" s="93"/>
      <c r="AR302" s="93"/>
      <c r="AS302" s="94"/>
      <c r="AT302" s="129">
        <f>SUM(AP302:AS302)</f>
        <v>0</v>
      </c>
      <c r="AU302" s="64"/>
      <c r="AV302" s="6"/>
      <c r="AW302" s="6"/>
      <c r="AX302" s="102"/>
      <c r="AY302" s="133">
        <f>SUM(AU302:AX302)</f>
        <v>0</v>
      </c>
      <c r="AZ302" s="68"/>
      <c r="BA302" s="6"/>
      <c r="BB302" s="6"/>
      <c r="BC302" s="102"/>
      <c r="BD302" s="129">
        <f>SUM(AZ302:BC302)</f>
        <v>0</v>
      </c>
      <c r="BE302" s="68">
        <v>1</v>
      </c>
      <c r="BF302" s="6"/>
      <c r="BG302" s="6"/>
      <c r="BH302" s="102"/>
      <c r="BI302" s="129">
        <f>SUM(BE302:BH302)</f>
        <v>1</v>
      </c>
    </row>
    <row r="303" spans="1:61" x14ac:dyDescent="0.25">
      <c r="A303" s="4" t="s">
        <v>677</v>
      </c>
      <c r="B303" s="3" t="s">
        <v>678</v>
      </c>
      <c r="C303" s="10">
        <v>6953156290853</v>
      </c>
      <c r="D303" s="10"/>
      <c r="E303" s="10"/>
      <c r="F303" s="10">
        <v>1</v>
      </c>
      <c r="G303" s="105">
        <v>1</v>
      </c>
      <c r="H303" s="212" t="s">
        <v>807</v>
      </c>
      <c r="I303" s="68"/>
      <c r="J303" s="64">
        <v>12</v>
      </c>
      <c r="K303" s="64">
        <v>0</v>
      </c>
      <c r="L303" s="64"/>
      <c r="M303" s="129">
        <f>SUM(I303:L303)</f>
        <v>12</v>
      </c>
      <c r="N303" s="79"/>
      <c r="O303" s="13">
        <v>26</v>
      </c>
      <c r="P303" s="13">
        <v>26</v>
      </c>
      <c r="Q303" s="71"/>
      <c r="R303" s="78">
        <f>IF(O303&gt;0,O303,N303)</f>
        <v>26</v>
      </c>
      <c r="S303" s="83"/>
      <c r="T303" s="71">
        <v>50</v>
      </c>
      <c r="U303" s="71">
        <v>54.5</v>
      </c>
      <c r="V303" s="84"/>
      <c r="W303" s="79"/>
      <c r="X303" s="71">
        <v>104</v>
      </c>
      <c r="Y303" s="71">
        <v>109</v>
      </c>
      <c r="Z303" s="74"/>
      <c r="AA303" s="92"/>
      <c r="AB303" s="93"/>
      <c r="AC303" s="93"/>
      <c r="AD303" s="94"/>
      <c r="AE303" s="129">
        <f>SUM(AA303:AD303)</f>
        <v>0</v>
      </c>
      <c r="AF303" s="99"/>
      <c r="AG303" s="93"/>
      <c r="AH303" s="93"/>
      <c r="AI303" s="94"/>
      <c r="AJ303" s="133">
        <f>SUM(AF303:AI303)</f>
        <v>0</v>
      </c>
      <c r="AK303" s="92"/>
      <c r="AL303" s="93"/>
      <c r="AM303" s="93"/>
      <c r="AN303" s="94"/>
      <c r="AO303" s="133">
        <f>SUM(AK303:AN303)</f>
        <v>0</v>
      </c>
      <c r="AP303" s="92"/>
      <c r="AQ303" s="93">
        <v>0</v>
      </c>
      <c r="AR303" s="93">
        <v>0</v>
      </c>
      <c r="AS303" s="94"/>
      <c r="AT303" s="129">
        <f>SUM(AP303:AS303)</f>
        <v>0</v>
      </c>
      <c r="AU303" s="64"/>
      <c r="AV303" s="6">
        <v>1</v>
      </c>
      <c r="AW303" s="6">
        <v>0</v>
      </c>
      <c r="AX303" s="102"/>
      <c r="AY303" s="133">
        <f>SUM(AU303:AX303)</f>
        <v>1</v>
      </c>
      <c r="AZ303" s="68"/>
      <c r="BA303" s="6">
        <v>2</v>
      </c>
      <c r="BB303" s="6">
        <v>0</v>
      </c>
      <c r="BC303" s="102"/>
      <c r="BD303" s="129">
        <f>SUM(AZ303:BC303)</f>
        <v>2</v>
      </c>
      <c r="BE303" s="68"/>
      <c r="BF303" s="6">
        <v>2</v>
      </c>
      <c r="BG303" s="6">
        <v>0</v>
      </c>
      <c r="BH303" s="102"/>
      <c r="BI303" s="129">
        <f>SUM(BE303:BH303)</f>
        <v>2</v>
      </c>
    </row>
    <row r="304" spans="1:61" x14ac:dyDescent="0.25">
      <c r="A304" s="4" t="s">
        <v>679</v>
      </c>
      <c r="B304" s="3" t="s">
        <v>680</v>
      </c>
      <c r="C304" s="10">
        <v>6953156290860</v>
      </c>
      <c r="D304" s="10"/>
      <c r="E304" s="10"/>
      <c r="F304" s="10">
        <v>1</v>
      </c>
      <c r="G304" s="105">
        <v>1</v>
      </c>
      <c r="H304" s="212" t="s">
        <v>799</v>
      </c>
      <c r="I304" s="68"/>
      <c r="J304" s="64">
        <v>10</v>
      </c>
      <c r="K304" s="64">
        <v>0</v>
      </c>
      <c r="L304" s="64"/>
      <c r="M304" s="129">
        <f>SUM(I304:L304)</f>
        <v>10</v>
      </c>
      <c r="N304" s="79"/>
      <c r="O304" s="13">
        <v>26</v>
      </c>
      <c r="P304" s="13">
        <v>26</v>
      </c>
      <c r="Q304" s="71"/>
      <c r="R304" s="78">
        <f>IF(O304&gt;0,O304,N304)</f>
        <v>26</v>
      </c>
      <c r="S304" s="83"/>
      <c r="T304" s="71">
        <v>50</v>
      </c>
      <c r="U304" s="71">
        <v>54.5</v>
      </c>
      <c r="V304" s="84"/>
      <c r="W304" s="79"/>
      <c r="X304" s="71">
        <v>104</v>
      </c>
      <c r="Y304" s="71">
        <v>109</v>
      </c>
      <c r="Z304" s="74"/>
      <c r="AA304" s="92"/>
      <c r="AB304" s="93"/>
      <c r="AC304" s="93"/>
      <c r="AD304" s="94"/>
      <c r="AE304" s="129">
        <f>SUM(AA304:AD304)</f>
        <v>0</v>
      </c>
      <c r="AF304" s="99"/>
      <c r="AG304" s="93"/>
      <c r="AH304" s="93"/>
      <c r="AI304" s="94"/>
      <c r="AJ304" s="133">
        <f>SUM(AF304:AI304)</f>
        <v>0</v>
      </c>
      <c r="AK304" s="92"/>
      <c r="AL304" s="93"/>
      <c r="AM304" s="93"/>
      <c r="AN304" s="94"/>
      <c r="AO304" s="133">
        <f>SUM(AK304:AN304)</f>
        <v>0</v>
      </c>
      <c r="AP304" s="92"/>
      <c r="AQ304" s="93">
        <v>0</v>
      </c>
      <c r="AR304" s="93">
        <v>0</v>
      </c>
      <c r="AS304" s="94"/>
      <c r="AT304" s="129">
        <f>SUM(AP304:AS304)</f>
        <v>0</v>
      </c>
      <c r="AU304" s="64"/>
      <c r="AV304" s="6">
        <v>0</v>
      </c>
      <c r="AW304" s="6">
        <v>0</v>
      </c>
      <c r="AX304" s="102"/>
      <c r="AY304" s="133">
        <f>SUM(AU304:AX304)</f>
        <v>0</v>
      </c>
      <c r="AZ304" s="68"/>
      <c r="BA304" s="6">
        <v>3</v>
      </c>
      <c r="BB304" s="6">
        <v>0</v>
      </c>
      <c r="BC304" s="102"/>
      <c r="BD304" s="129">
        <f>SUM(AZ304:BC304)</f>
        <v>3</v>
      </c>
      <c r="BE304" s="68"/>
      <c r="BF304" s="6">
        <v>0</v>
      </c>
      <c r="BG304" s="6">
        <v>0</v>
      </c>
      <c r="BH304" s="102"/>
      <c r="BI304" s="129">
        <f>SUM(BE304:BH304)</f>
        <v>0</v>
      </c>
    </row>
    <row r="305" spans="1:61" x14ac:dyDescent="0.25">
      <c r="A305" s="4" t="s">
        <v>702</v>
      </c>
      <c r="B305" s="3" t="s">
        <v>703</v>
      </c>
      <c r="C305" s="10">
        <v>6953156291492</v>
      </c>
      <c r="D305" s="10"/>
      <c r="E305" s="10"/>
      <c r="F305" s="10">
        <v>1</v>
      </c>
      <c r="G305" s="105">
        <v>1</v>
      </c>
      <c r="H305" s="212" t="s">
        <v>797</v>
      </c>
      <c r="I305" s="68"/>
      <c r="J305" s="64">
        <v>0</v>
      </c>
      <c r="K305" s="64">
        <v>0</v>
      </c>
      <c r="L305" s="64"/>
      <c r="M305" s="129">
        <f>SUM(I305:L305)</f>
        <v>0</v>
      </c>
      <c r="N305" s="79"/>
      <c r="O305" s="13">
        <v>107.83999999999989</v>
      </c>
      <c r="P305" s="13">
        <v>107.83999999999989</v>
      </c>
      <c r="Q305" s="71"/>
      <c r="R305" s="78">
        <f>IF(O305&gt;0,O305,N305)</f>
        <v>107.83999999999989</v>
      </c>
      <c r="S305" s="83"/>
      <c r="T305" s="71">
        <v>125</v>
      </c>
      <c r="U305" s="71">
        <v>135</v>
      </c>
      <c r="V305" s="84"/>
      <c r="W305" s="79"/>
      <c r="X305" s="71">
        <v>259</v>
      </c>
      <c r="Y305" s="71">
        <v>269</v>
      </c>
      <c r="Z305" s="74"/>
      <c r="AA305" s="92"/>
      <c r="AB305" s="93"/>
      <c r="AC305" s="93"/>
      <c r="AD305" s="94"/>
      <c r="AE305" s="129">
        <f>SUM(AA305:AD305)</f>
        <v>0</v>
      </c>
      <c r="AF305" s="99"/>
      <c r="AG305" s="93"/>
      <c r="AH305" s="93"/>
      <c r="AI305" s="94"/>
      <c r="AJ305" s="133">
        <f>SUM(AF305:AI305)</f>
        <v>0</v>
      </c>
      <c r="AK305" s="92"/>
      <c r="AL305" s="93"/>
      <c r="AM305" s="93"/>
      <c r="AN305" s="94"/>
      <c r="AO305" s="133">
        <f>SUM(AK305:AN305)</f>
        <v>0</v>
      </c>
      <c r="AP305" s="92"/>
      <c r="AQ305" s="93"/>
      <c r="AR305" s="93"/>
      <c r="AS305" s="94"/>
      <c r="AT305" s="129">
        <f>SUM(AP305:AS305)</f>
        <v>0</v>
      </c>
      <c r="AU305" s="64"/>
      <c r="AV305" s="6">
        <v>0</v>
      </c>
      <c r="AW305" s="6">
        <v>0</v>
      </c>
      <c r="AX305" s="102"/>
      <c r="AY305" s="133">
        <f>SUM(AU305:AX305)</f>
        <v>0</v>
      </c>
      <c r="AZ305" s="68"/>
      <c r="BA305" s="6">
        <v>0</v>
      </c>
      <c r="BB305" s="6">
        <v>0</v>
      </c>
      <c r="BC305" s="102"/>
      <c r="BD305" s="129">
        <f>SUM(AZ305:BC305)</f>
        <v>0</v>
      </c>
      <c r="BE305" s="68"/>
      <c r="BF305" s="6">
        <v>0</v>
      </c>
      <c r="BG305" s="6">
        <v>0</v>
      </c>
      <c r="BH305" s="102"/>
      <c r="BI305" s="129">
        <f>SUM(BE305:BH305)</f>
        <v>0</v>
      </c>
    </row>
    <row r="306" spans="1:61" x14ac:dyDescent="0.25">
      <c r="A306" s="4" t="s">
        <v>704</v>
      </c>
      <c r="B306" s="3" t="s">
        <v>705</v>
      </c>
      <c r="C306" s="10">
        <v>6953156291638</v>
      </c>
      <c r="D306" s="10"/>
      <c r="E306" s="10"/>
      <c r="F306" s="10">
        <v>1</v>
      </c>
      <c r="G306" s="105">
        <v>1</v>
      </c>
      <c r="H306" s="212"/>
      <c r="I306" s="68"/>
      <c r="J306" s="64">
        <v>17</v>
      </c>
      <c r="K306" s="64">
        <v>26</v>
      </c>
      <c r="L306" s="64"/>
      <c r="M306" s="129">
        <f>SUM(I306:L306)</f>
        <v>43</v>
      </c>
      <c r="N306" s="79"/>
      <c r="O306" s="13">
        <v>21.070000000000007</v>
      </c>
      <c r="P306" s="13">
        <v>21.070000000000007</v>
      </c>
      <c r="Q306" s="71"/>
      <c r="R306" s="78">
        <f>IF(O306&gt;0,O306,N306)</f>
        <v>21.070000000000007</v>
      </c>
      <c r="S306" s="83"/>
      <c r="T306" s="71">
        <v>45</v>
      </c>
      <c r="U306" s="71">
        <v>50</v>
      </c>
      <c r="V306" s="84"/>
      <c r="W306" s="79"/>
      <c r="X306" s="71">
        <v>89</v>
      </c>
      <c r="Y306" s="71">
        <v>99</v>
      </c>
      <c r="Z306" s="74"/>
      <c r="AA306" s="92"/>
      <c r="AB306" s="93"/>
      <c r="AC306" s="93"/>
      <c r="AD306" s="94"/>
      <c r="AE306" s="129">
        <f>SUM(AA306:AD306)</f>
        <v>0</v>
      </c>
      <c r="AF306" s="99"/>
      <c r="AG306" s="93"/>
      <c r="AH306" s="93"/>
      <c r="AI306" s="94"/>
      <c r="AJ306" s="133">
        <f>SUM(AF306:AI306)</f>
        <v>0</v>
      </c>
      <c r="AK306" s="92"/>
      <c r="AL306" s="93"/>
      <c r="AM306" s="93"/>
      <c r="AN306" s="94"/>
      <c r="AO306" s="133">
        <f>SUM(AK306:AN306)</f>
        <v>0</v>
      </c>
      <c r="AP306" s="92"/>
      <c r="AQ306" s="93"/>
      <c r="AR306" s="93"/>
      <c r="AS306" s="94"/>
      <c r="AT306" s="129">
        <f>SUM(AP306:AS306)</f>
        <v>0</v>
      </c>
      <c r="AU306" s="64"/>
      <c r="AV306" s="6">
        <v>0</v>
      </c>
      <c r="AW306" s="6">
        <v>0</v>
      </c>
      <c r="AX306" s="102"/>
      <c r="AY306" s="133">
        <f>SUM(AU306:AX306)</f>
        <v>0</v>
      </c>
      <c r="AZ306" s="68"/>
      <c r="BA306" s="6">
        <v>9</v>
      </c>
      <c r="BB306" s="6">
        <v>4</v>
      </c>
      <c r="BC306" s="102"/>
      <c r="BD306" s="129">
        <f>SUM(AZ306:BC306)</f>
        <v>13</v>
      </c>
      <c r="BE306" s="68"/>
      <c r="BF306" s="6">
        <v>16</v>
      </c>
      <c r="BG306" s="6">
        <v>7</v>
      </c>
      <c r="BH306" s="102"/>
      <c r="BI306" s="129">
        <f>SUM(BE306:BH306)</f>
        <v>23</v>
      </c>
    </row>
    <row r="307" spans="1:61" x14ac:dyDescent="0.25">
      <c r="A307" s="4" t="s">
        <v>313</v>
      </c>
      <c r="B307" s="3" t="s">
        <v>165</v>
      </c>
      <c r="C307" s="10">
        <v>6953156292079</v>
      </c>
      <c r="D307" s="10">
        <v>1</v>
      </c>
      <c r="E307" s="10"/>
      <c r="F307" s="10">
        <v>1</v>
      </c>
      <c r="G307" s="105">
        <v>1</v>
      </c>
      <c r="H307" s="212"/>
      <c r="I307" s="68">
        <v>5</v>
      </c>
      <c r="J307" s="64">
        <v>0</v>
      </c>
      <c r="K307" s="64">
        <v>0</v>
      </c>
      <c r="L307" s="64"/>
      <c r="M307" s="129">
        <f>SUM(I307:L307)</f>
        <v>5</v>
      </c>
      <c r="N307" s="79"/>
      <c r="O307" s="13">
        <v>88.91</v>
      </c>
      <c r="P307" s="13">
        <v>88.91</v>
      </c>
      <c r="Q307" s="71"/>
      <c r="R307" s="78">
        <f>IF(O307&gt;0,O307,N307)</f>
        <v>88.91</v>
      </c>
      <c r="S307" s="83"/>
      <c r="T307" s="71">
        <v>144.5</v>
      </c>
      <c r="U307" s="71">
        <v>149.5</v>
      </c>
      <c r="V307" s="84"/>
      <c r="W307" s="79"/>
      <c r="X307" s="71">
        <v>299</v>
      </c>
      <c r="Y307" s="71">
        <v>299</v>
      </c>
      <c r="Z307" s="74"/>
      <c r="AA307" s="92"/>
      <c r="AB307" s="93"/>
      <c r="AC307" s="93"/>
      <c r="AD307" s="94"/>
      <c r="AE307" s="129">
        <f>SUM(AA307:AD307)</f>
        <v>0</v>
      </c>
      <c r="AF307" s="99"/>
      <c r="AG307" s="93"/>
      <c r="AH307" s="93"/>
      <c r="AI307" s="94"/>
      <c r="AJ307" s="133">
        <f>SUM(AF307:AI307)</f>
        <v>0</v>
      </c>
      <c r="AK307" s="92"/>
      <c r="AL307" s="93"/>
      <c r="AM307" s="93"/>
      <c r="AN307" s="94"/>
      <c r="AO307" s="133">
        <f>SUM(AK307:AN307)</f>
        <v>0</v>
      </c>
      <c r="AP307" s="92"/>
      <c r="AQ307" s="93"/>
      <c r="AR307" s="93"/>
      <c r="AS307" s="94"/>
      <c r="AT307" s="129">
        <f>SUM(AP307:AS307)</f>
        <v>0</v>
      </c>
      <c r="AU307" s="64"/>
      <c r="AV307" s="6"/>
      <c r="AW307" s="6"/>
      <c r="AX307" s="102"/>
      <c r="AY307" s="133">
        <f>SUM(AU307:AX307)</f>
        <v>0</v>
      </c>
      <c r="AZ307" s="68"/>
      <c r="BA307" s="6">
        <v>0</v>
      </c>
      <c r="BB307" s="6">
        <v>0</v>
      </c>
      <c r="BC307" s="102"/>
      <c r="BD307" s="129">
        <f>SUM(AZ307:BC307)</f>
        <v>0</v>
      </c>
      <c r="BE307" s="68">
        <v>0</v>
      </c>
      <c r="BF307" s="6">
        <v>0</v>
      </c>
      <c r="BG307" s="6">
        <v>0</v>
      </c>
      <c r="BH307" s="102"/>
      <c r="BI307" s="129">
        <f>SUM(BE307:BH307)</f>
        <v>0</v>
      </c>
    </row>
    <row r="308" spans="1:61" x14ac:dyDescent="0.25">
      <c r="A308" s="4" t="s">
        <v>297</v>
      </c>
      <c r="B308" s="3" t="s">
        <v>298</v>
      </c>
      <c r="C308" s="10">
        <v>6953156292314</v>
      </c>
      <c r="D308" s="10"/>
      <c r="E308" s="10"/>
      <c r="F308" s="10">
        <v>1</v>
      </c>
      <c r="G308" s="105">
        <v>1</v>
      </c>
      <c r="H308" s="212"/>
      <c r="I308" s="68"/>
      <c r="J308" s="64">
        <v>61</v>
      </c>
      <c r="K308" s="64">
        <v>16</v>
      </c>
      <c r="L308" s="64"/>
      <c r="M308" s="129">
        <f>SUM(I308:L308)</f>
        <v>77</v>
      </c>
      <c r="N308" s="79"/>
      <c r="O308" s="13">
        <v>18.130000000000013</v>
      </c>
      <c r="P308" s="13">
        <v>18.130000000000013</v>
      </c>
      <c r="Q308" s="71"/>
      <c r="R308" s="78">
        <f>IF(O308&gt;0,O308,N308)</f>
        <v>18.130000000000013</v>
      </c>
      <c r="S308" s="83"/>
      <c r="T308" s="71">
        <v>49.5</v>
      </c>
      <c r="U308" s="71">
        <v>54.5</v>
      </c>
      <c r="V308" s="84"/>
      <c r="W308" s="79"/>
      <c r="X308" s="71">
        <v>109</v>
      </c>
      <c r="Y308" s="71">
        <v>109</v>
      </c>
      <c r="Z308" s="74"/>
      <c r="AA308" s="92"/>
      <c r="AB308" s="93"/>
      <c r="AC308" s="93"/>
      <c r="AD308" s="94"/>
      <c r="AE308" s="129">
        <f>SUM(AA308:AD308)</f>
        <v>0</v>
      </c>
      <c r="AF308" s="99"/>
      <c r="AG308" s="93"/>
      <c r="AH308" s="93"/>
      <c r="AI308" s="94"/>
      <c r="AJ308" s="133">
        <f>SUM(AF308:AI308)</f>
        <v>0</v>
      </c>
      <c r="AK308" s="92"/>
      <c r="AL308" s="93"/>
      <c r="AM308" s="93"/>
      <c r="AN308" s="94"/>
      <c r="AO308" s="133">
        <f>SUM(AK308:AN308)</f>
        <v>0</v>
      </c>
      <c r="AP308" s="92"/>
      <c r="AQ308" s="93"/>
      <c r="AR308" s="93"/>
      <c r="AS308" s="94"/>
      <c r="AT308" s="129">
        <f>SUM(AP308:AS308)</f>
        <v>0</v>
      </c>
      <c r="AU308" s="64"/>
      <c r="AV308" s="6"/>
      <c r="AW308" s="6"/>
      <c r="AX308" s="102"/>
      <c r="AY308" s="133">
        <f>SUM(AU308:AX308)</f>
        <v>0</v>
      </c>
      <c r="AZ308" s="68"/>
      <c r="BA308" s="6">
        <v>0</v>
      </c>
      <c r="BB308" s="6">
        <v>0</v>
      </c>
      <c r="BC308" s="102"/>
      <c r="BD308" s="129">
        <f>SUM(AZ308:BC308)</f>
        <v>0</v>
      </c>
      <c r="BE308" s="68"/>
      <c r="BF308" s="6">
        <v>3</v>
      </c>
      <c r="BG308" s="6">
        <v>0</v>
      </c>
      <c r="BH308" s="102"/>
      <c r="BI308" s="129">
        <f>SUM(BE308:BH308)</f>
        <v>3</v>
      </c>
    </row>
    <row r="309" spans="1:61" x14ac:dyDescent="0.25">
      <c r="A309" s="4" t="s">
        <v>299</v>
      </c>
      <c r="B309" s="3" t="s">
        <v>300</v>
      </c>
      <c r="C309" s="10">
        <v>6953156292321</v>
      </c>
      <c r="D309" s="10"/>
      <c r="E309" s="10"/>
      <c r="F309" s="10">
        <v>1</v>
      </c>
      <c r="G309" s="105">
        <v>1</v>
      </c>
      <c r="H309" s="212" t="s">
        <v>794</v>
      </c>
      <c r="I309" s="68"/>
      <c r="J309" s="64">
        <v>62</v>
      </c>
      <c r="K309" s="64">
        <v>16</v>
      </c>
      <c r="L309" s="64"/>
      <c r="M309" s="129">
        <f>SUM(I309:L309)</f>
        <v>78</v>
      </c>
      <c r="N309" s="79"/>
      <c r="O309" s="13">
        <v>18.13</v>
      </c>
      <c r="P309" s="13">
        <v>18.13</v>
      </c>
      <c r="Q309" s="71"/>
      <c r="R309" s="78">
        <f>IF(O309&gt;0,O309,N309)</f>
        <v>18.13</v>
      </c>
      <c r="S309" s="83"/>
      <c r="T309" s="71">
        <v>49.5</v>
      </c>
      <c r="U309" s="71">
        <v>54.5</v>
      </c>
      <c r="V309" s="84"/>
      <c r="W309" s="79"/>
      <c r="X309" s="71">
        <v>109</v>
      </c>
      <c r="Y309" s="71">
        <v>109</v>
      </c>
      <c r="Z309" s="74"/>
      <c r="AA309" s="92"/>
      <c r="AB309" s="93"/>
      <c r="AC309" s="93"/>
      <c r="AD309" s="94"/>
      <c r="AE309" s="129">
        <f>SUM(AA309:AD309)</f>
        <v>0</v>
      </c>
      <c r="AF309" s="99"/>
      <c r="AG309" s="93"/>
      <c r="AH309" s="93"/>
      <c r="AI309" s="94"/>
      <c r="AJ309" s="133">
        <f>SUM(AF309:AI309)</f>
        <v>0</v>
      </c>
      <c r="AK309" s="92"/>
      <c r="AL309" s="93"/>
      <c r="AM309" s="93"/>
      <c r="AN309" s="94"/>
      <c r="AO309" s="133">
        <f>SUM(AK309:AN309)</f>
        <v>0</v>
      </c>
      <c r="AP309" s="92"/>
      <c r="AQ309" s="93"/>
      <c r="AR309" s="93"/>
      <c r="AS309" s="94"/>
      <c r="AT309" s="129">
        <f>SUM(AP309:AS309)</f>
        <v>0</v>
      </c>
      <c r="AU309" s="64"/>
      <c r="AV309" s="6"/>
      <c r="AW309" s="6"/>
      <c r="AX309" s="102"/>
      <c r="AY309" s="133">
        <f>SUM(AU309:AX309)</f>
        <v>0</v>
      </c>
      <c r="AZ309" s="68"/>
      <c r="BA309" s="6">
        <v>0</v>
      </c>
      <c r="BB309" s="6">
        <v>0</v>
      </c>
      <c r="BC309" s="102"/>
      <c r="BD309" s="129">
        <f>SUM(AZ309:BC309)</f>
        <v>0</v>
      </c>
      <c r="BE309" s="68"/>
      <c r="BF309" s="6">
        <v>2</v>
      </c>
      <c r="BG309" s="6">
        <v>0</v>
      </c>
      <c r="BH309" s="102"/>
      <c r="BI309" s="129">
        <f>SUM(BE309:BH309)</f>
        <v>2</v>
      </c>
    </row>
    <row r="310" spans="1:61" x14ac:dyDescent="0.25">
      <c r="A310" s="4" t="s">
        <v>166</v>
      </c>
      <c r="B310" s="3" t="s">
        <v>167</v>
      </c>
      <c r="C310" s="10">
        <v>6953156292338</v>
      </c>
      <c r="D310" s="10">
        <v>1</v>
      </c>
      <c r="E310" s="10"/>
      <c r="F310" s="10"/>
      <c r="G310" s="105"/>
      <c r="H310" s="212" t="s">
        <v>874</v>
      </c>
      <c r="I310" s="68">
        <v>5</v>
      </c>
      <c r="J310" s="64"/>
      <c r="K310" s="64"/>
      <c r="L310" s="64"/>
      <c r="M310" s="129">
        <f>SUM(I310:L310)</f>
        <v>5</v>
      </c>
      <c r="N310" s="79"/>
      <c r="O310" s="13"/>
      <c r="P310" s="13"/>
      <c r="Q310" s="71"/>
      <c r="R310" s="78">
        <f>IF(O310&gt;0,O310,N310)</f>
        <v>0</v>
      </c>
      <c r="S310" s="83"/>
      <c r="T310" s="71"/>
      <c r="U310" s="71"/>
      <c r="V310" s="84"/>
      <c r="W310" s="79"/>
      <c r="X310" s="71"/>
      <c r="Y310" s="71"/>
      <c r="Z310" s="74"/>
      <c r="AA310" s="92"/>
      <c r="AB310" s="93"/>
      <c r="AC310" s="93"/>
      <c r="AD310" s="94"/>
      <c r="AE310" s="129">
        <f>SUM(AA310:AD310)</f>
        <v>0</v>
      </c>
      <c r="AF310" s="99"/>
      <c r="AG310" s="93"/>
      <c r="AH310" s="93"/>
      <c r="AI310" s="94"/>
      <c r="AJ310" s="133">
        <f>SUM(AF310:AI310)</f>
        <v>0</v>
      </c>
      <c r="AK310" s="92"/>
      <c r="AL310" s="93"/>
      <c r="AM310" s="93"/>
      <c r="AN310" s="94"/>
      <c r="AO310" s="133">
        <f>SUM(AK310:AN310)</f>
        <v>0</v>
      </c>
      <c r="AP310" s="92"/>
      <c r="AQ310" s="93"/>
      <c r="AR310" s="93"/>
      <c r="AS310" s="94"/>
      <c r="AT310" s="129">
        <f>SUM(AP310:AS310)</f>
        <v>0</v>
      </c>
      <c r="AU310" s="64"/>
      <c r="AV310" s="6"/>
      <c r="AW310" s="6"/>
      <c r="AX310" s="102"/>
      <c r="AY310" s="133">
        <f>SUM(AU310:AX310)</f>
        <v>0</v>
      </c>
      <c r="AZ310" s="68"/>
      <c r="BA310" s="6"/>
      <c r="BB310" s="6"/>
      <c r="BC310" s="102"/>
      <c r="BD310" s="129">
        <f>SUM(AZ310:BC310)</f>
        <v>0</v>
      </c>
      <c r="BE310" s="68">
        <v>0</v>
      </c>
      <c r="BF310" s="6"/>
      <c r="BG310" s="6"/>
      <c r="BH310" s="102"/>
      <c r="BI310" s="129">
        <f>SUM(BE310:BH310)</f>
        <v>0</v>
      </c>
    </row>
    <row r="311" spans="1:61" x14ac:dyDescent="0.25">
      <c r="A311" s="4" t="s">
        <v>168</v>
      </c>
      <c r="B311" s="3" t="s">
        <v>169</v>
      </c>
      <c r="C311" s="10">
        <v>6953156292345</v>
      </c>
      <c r="D311" s="10">
        <v>1</v>
      </c>
      <c r="E311" s="10"/>
      <c r="F311" s="10"/>
      <c r="G311" s="105"/>
      <c r="H311" s="212" t="s">
        <v>875</v>
      </c>
      <c r="I311" s="68">
        <v>5</v>
      </c>
      <c r="J311" s="64"/>
      <c r="K311" s="64"/>
      <c r="L311" s="64"/>
      <c r="M311" s="129">
        <f>SUM(I311:L311)</f>
        <v>5</v>
      </c>
      <c r="N311" s="79"/>
      <c r="O311" s="13"/>
      <c r="P311" s="13"/>
      <c r="Q311" s="71"/>
      <c r="R311" s="78">
        <f>IF(O311&gt;0,O311,N311)</f>
        <v>0</v>
      </c>
      <c r="S311" s="83"/>
      <c r="T311" s="71"/>
      <c r="U311" s="71"/>
      <c r="V311" s="84"/>
      <c r="W311" s="79"/>
      <c r="X311" s="71"/>
      <c r="Y311" s="71"/>
      <c r="Z311" s="74"/>
      <c r="AA311" s="92"/>
      <c r="AB311" s="93"/>
      <c r="AC311" s="93"/>
      <c r="AD311" s="94"/>
      <c r="AE311" s="129">
        <f>SUM(AA311:AD311)</f>
        <v>0</v>
      </c>
      <c r="AF311" s="99"/>
      <c r="AG311" s="93"/>
      <c r="AH311" s="93"/>
      <c r="AI311" s="94"/>
      <c r="AJ311" s="133">
        <f>SUM(AF311:AI311)</f>
        <v>0</v>
      </c>
      <c r="AK311" s="92"/>
      <c r="AL311" s="93"/>
      <c r="AM311" s="93"/>
      <c r="AN311" s="94"/>
      <c r="AO311" s="133">
        <f>SUM(AK311:AN311)</f>
        <v>0</v>
      </c>
      <c r="AP311" s="92"/>
      <c r="AQ311" s="93"/>
      <c r="AR311" s="93"/>
      <c r="AS311" s="94"/>
      <c r="AT311" s="129">
        <f>SUM(AP311:AS311)</f>
        <v>0</v>
      </c>
      <c r="AU311" s="64"/>
      <c r="AV311" s="6"/>
      <c r="AW311" s="6"/>
      <c r="AX311" s="102"/>
      <c r="AY311" s="133">
        <f>SUM(AU311:AX311)</f>
        <v>0</v>
      </c>
      <c r="AZ311" s="68"/>
      <c r="BA311" s="6"/>
      <c r="BB311" s="6"/>
      <c r="BC311" s="102"/>
      <c r="BD311" s="129">
        <f>SUM(AZ311:BC311)</f>
        <v>0</v>
      </c>
      <c r="BE311" s="68">
        <v>0</v>
      </c>
      <c r="BF311" s="6"/>
      <c r="BG311" s="6"/>
      <c r="BH311" s="102"/>
      <c r="BI311" s="129">
        <f>SUM(BE311:BH311)</f>
        <v>0</v>
      </c>
    </row>
    <row r="312" spans="1:61" x14ac:dyDescent="0.25">
      <c r="A312" s="4" t="s">
        <v>295</v>
      </c>
      <c r="B312" s="3" t="s">
        <v>296</v>
      </c>
      <c r="C312" s="10">
        <v>6953156293014</v>
      </c>
      <c r="D312" s="10"/>
      <c r="E312" s="10"/>
      <c r="F312" s="10">
        <v>1</v>
      </c>
      <c r="G312" s="105">
        <v>1</v>
      </c>
      <c r="H312" s="212" t="s">
        <v>876</v>
      </c>
      <c r="I312" s="68"/>
      <c r="J312" s="64">
        <v>52</v>
      </c>
      <c r="K312" s="64">
        <v>16</v>
      </c>
      <c r="L312" s="64"/>
      <c r="M312" s="129">
        <f>SUM(I312:L312)</f>
        <v>68</v>
      </c>
      <c r="N312" s="79"/>
      <c r="O312" s="13">
        <v>102.13</v>
      </c>
      <c r="P312" s="13">
        <v>102.13</v>
      </c>
      <c r="Q312" s="71"/>
      <c r="R312" s="78">
        <f>IF(O312&gt;0,O312,N312)</f>
        <v>102.13</v>
      </c>
      <c r="S312" s="83"/>
      <c r="T312" s="71">
        <v>150</v>
      </c>
      <c r="U312" s="71">
        <v>155</v>
      </c>
      <c r="V312" s="84"/>
      <c r="W312" s="79"/>
      <c r="X312" s="71">
        <v>309</v>
      </c>
      <c r="Y312" s="71">
        <v>309</v>
      </c>
      <c r="Z312" s="74"/>
      <c r="AA312" s="92"/>
      <c r="AB312" s="93"/>
      <c r="AC312" s="93"/>
      <c r="AD312" s="94"/>
      <c r="AE312" s="129">
        <f>SUM(AA312:AD312)</f>
        <v>0</v>
      </c>
      <c r="AF312" s="99"/>
      <c r="AG312" s="93"/>
      <c r="AH312" s="93"/>
      <c r="AI312" s="94"/>
      <c r="AJ312" s="133">
        <f>SUM(AF312:AI312)</f>
        <v>0</v>
      </c>
      <c r="AK312" s="92"/>
      <c r="AL312" s="93"/>
      <c r="AM312" s="93"/>
      <c r="AN312" s="94"/>
      <c r="AO312" s="133">
        <f>SUM(AK312:AN312)</f>
        <v>0</v>
      </c>
      <c r="AP312" s="92"/>
      <c r="AQ312" s="93"/>
      <c r="AR312" s="93"/>
      <c r="AS312" s="94"/>
      <c r="AT312" s="129">
        <f>SUM(AP312:AS312)</f>
        <v>0</v>
      </c>
      <c r="AU312" s="64"/>
      <c r="AV312" s="6"/>
      <c r="AW312" s="6"/>
      <c r="AX312" s="102"/>
      <c r="AY312" s="133">
        <f>SUM(AU312:AX312)</f>
        <v>0</v>
      </c>
      <c r="AZ312" s="68"/>
      <c r="BA312" s="6">
        <v>0</v>
      </c>
      <c r="BB312" s="6">
        <v>0</v>
      </c>
      <c r="BC312" s="102"/>
      <c r="BD312" s="129">
        <f>SUM(AZ312:BC312)</f>
        <v>0</v>
      </c>
      <c r="BE312" s="68"/>
      <c r="BF312" s="6">
        <v>2</v>
      </c>
      <c r="BG312" s="6">
        <v>0</v>
      </c>
      <c r="BH312" s="102"/>
      <c r="BI312" s="129">
        <f>SUM(BE312:BH312)</f>
        <v>2</v>
      </c>
    </row>
    <row r="313" spans="1:61" x14ac:dyDescent="0.25">
      <c r="A313" s="4" t="s">
        <v>170</v>
      </c>
      <c r="B313" s="3" t="s">
        <v>171</v>
      </c>
      <c r="C313" s="10">
        <v>6953156293038</v>
      </c>
      <c r="D313" s="10">
        <v>1</v>
      </c>
      <c r="E313" s="10"/>
      <c r="F313" s="10"/>
      <c r="G313" s="105"/>
      <c r="H313" s="212" t="s">
        <v>875</v>
      </c>
      <c r="I313" s="68">
        <v>5</v>
      </c>
      <c r="J313" s="64"/>
      <c r="K313" s="64"/>
      <c r="L313" s="64"/>
      <c r="M313" s="129">
        <f>SUM(I313:L313)</f>
        <v>5</v>
      </c>
      <c r="N313" s="79"/>
      <c r="O313" s="13"/>
      <c r="P313" s="13"/>
      <c r="Q313" s="71"/>
      <c r="R313" s="78">
        <f>IF(O313&gt;0,O313,N313)</f>
        <v>0</v>
      </c>
      <c r="S313" s="83"/>
      <c r="T313" s="71"/>
      <c r="U313" s="71"/>
      <c r="V313" s="84"/>
      <c r="W313" s="79"/>
      <c r="X313" s="71"/>
      <c r="Y313" s="71"/>
      <c r="Z313" s="74"/>
      <c r="AA313" s="92"/>
      <c r="AB313" s="93"/>
      <c r="AC313" s="93"/>
      <c r="AD313" s="94"/>
      <c r="AE313" s="129">
        <f>SUM(AA313:AD313)</f>
        <v>0</v>
      </c>
      <c r="AF313" s="99"/>
      <c r="AG313" s="93"/>
      <c r="AH313" s="93"/>
      <c r="AI313" s="94"/>
      <c r="AJ313" s="133">
        <f>SUM(AF313:AI313)</f>
        <v>0</v>
      </c>
      <c r="AK313" s="92"/>
      <c r="AL313" s="93"/>
      <c r="AM313" s="93"/>
      <c r="AN313" s="94"/>
      <c r="AO313" s="133">
        <f>SUM(AK313:AN313)</f>
        <v>0</v>
      </c>
      <c r="AP313" s="92"/>
      <c r="AQ313" s="93"/>
      <c r="AR313" s="93"/>
      <c r="AS313" s="94"/>
      <c r="AT313" s="129">
        <f>SUM(AP313:AS313)</f>
        <v>0</v>
      </c>
      <c r="AU313" s="64"/>
      <c r="AV313" s="6"/>
      <c r="AW313" s="6"/>
      <c r="AX313" s="102"/>
      <c r="AY313" s="133">
        <f>SUM(AU313:AX313)</f>
        <v>0</v>
      </c>
      <c r="AZ313" s="68"/>
      <c r="BA313" s="6"/>
      <c r="BB313" s="6"/>
      <c r="BC313" s="102"/>
      <c r="BD313" s="129">
        <f>SUM(AZ313:BC313)</f>
        <v>0</v>
      </c>
      <c r="BE313" s="68">
        <v>0</v>
      </c>
      <c r="BF313" s="6"/>
      <c r="BG313" s="6"/>
      <c r="BH313" s="102"/>
      <c r="BI313" s="129">
        <f>SUM(BE313:BH313)</f>
        <v>0</v>
      </c>
    </row>
    <row r="314" spans="1:61" x14ac:dyDescent="0.25">
      <c r="A314" s="4" t="s">
        <v>172</v>
      </c>
      <c r="B314" s="3" t="s">
        <v>173</v>
      </c>
      <c r="C314" s="10">
        <v>6953156293045</v>
      </c>
      <c r="D314" s="10">
        <v>1</v>
      </c>
      <c r="E314" s="10"/>
      <c r="F314" s="10"/>
      <c r="G314" s="105"/>
      <c r="H314" s="212" t="s">
        <v>865</v>
      </c>
      <c r="I314" s="68">
        <v>5</v>
      </c>
      <c r="J314" s="64"/>
      <c r="K314" s="64"/>
      <c r="L314" s="64"/>
      <c r="M314" s="129">
        <f>SUM(I314:L314)</f>
        <v>5</v>
      </c>
      <c r="N314" s="79"/>
      <c r="O314" s="13"/>
      <c r="P314" s="13"/>
      <c r="Q314" s="71"/>
      <c r="R314" s="78">
        <f>IF(O314&gt;0,O314,N314)</f>
        <v>0</v>
      </c>
      <c r="S314" s="83"/>
      <c r="T314" s="71"/>
      <c r="U314" s="71"/>
      <c r="V314" s="84"/>
      <c r="W314" s="79"/>
      <c r="X314" s="71"/>
      <c r="Y314" s="71"/>
      <c r="Z314" s="74"/>
      <c r="AA314" s="92"/>
      <c r="AB314" s="93"/>
      <c r="AC314" s="93"/>
      <c r="AD314" s="94"/>
      <c r="AE314" s="129">
        <f>SUM(AA314:AD314)</f>
        <v>0</v>
      </c>
      <c r="AF314" s="99"/>
      <c r="AG314" s="93"/>
      <c r="AH314" s="93"/>
      <c r="AI314" s="94"/>
      <c r="AJ314" s="133">
        <f>SUM(AF314:AI314)</f>
        <v>0</v>
      </c>
      <c r="AK314" s="92"/>
      <c r="AL314" s="93"/>
      <c r="AM314" s="93"/>
      <c r="AN314" s="94"/>
      <c r="AO314" s="133">
        <f>SUM(AK314:AN314)</f>
        <v>0</v>
      </c>
      <c r="AP314" s="92"/>
      <c r="AQ314" s="93"/>
      <c r="AR314" s="93"/>
      <c r="AS314" s="94"/>
      <c r="AT314" s="129">
        <f>SUM(AP314:AS314)</f>
        <v>0</v>
      </c>
      <c r="AU314" s="64"/>
      <c r="AV314" s="6"/>
      <c r="AW314" s="6"/>
      <c r="AX314" s="102"/>
      <c r="AY314" s="133">
        <f>SUM(AU314:AX314)</f>
        <v>0</v>
      </c>
      <c r="AZ314" s="68"/>
      <c r="BA314" s="6"/>
      <c r="BB314" s="6"/>
      <c r="BC314" s="102"/>
      <c r="BD314" s="129">
        <f>SUM(AZ314:BC314)</f>
        <v>0</v>
      </c>
      <c r="BE314" s="68">
        <v>0</v>
      </c>
      <c r="BF314" s="6"/>
      <c r="BG314" s="6"/>
      <c r="BH314" s="102"/>
      <c r="BI314" s="129">
        <f>SUM(BE314:BH314)</f>
        <v>0</v>
      </c>
    </row>
    <row r="315" spans="1:61" x14ac:dyDescent="0.25">
      <c r="A315" s="4" t="s">
        <v>174</v>
      </c>
      <c r="B315" s="3" t="s">
        <v>175</v>
      </c>
      <c r="C315" s="10">
        <v>6953156293052</v>
      </c>
      <c r="D315" s="10">
        <v>1</v>
      </c>
      <c r="E315" s="10"/>
      <c r="F315" s="10"/>
      <c r="G315" s="105"/>
      <c r="H315" s="212" t="s">
        <v>799</v>
      </c>
      <c r="I315" s="68">
        <v>5</v>
      </c>
      <c r="J315" s="64"/>
      <c r="K315" s="64"/>
      <c r="L315" s="64"/>
      <c r="M315" s="129">
        <f>SUM(I315:L315)</f>
        <v>5</v>
      </c>
      <c r="N315" s="79"/>
      <c r="O315" s="13"/>
      <c r="P315" s="13"/>
      <c r="Q315" s="71"/>
      <c r="R315" s="78">
        <f>IF(O315&gt;0,O315,N315)</f>
        <v>0</v>
      </c>
      <c r="S315" s="83"/>
      <c r="T315" s="71"/>
      <c r="U315" s="71"/>
      <c r="V315" s="84"/>
      <c r="W315" s="79"/>
      <c r="X315" s="71"/>
      <c r="Y315" s="71"/>
      <c r="Z315" s="74"/>
      <c r="AA315" s="92"/>
      <c r="AB315" s="93"/>
      <c r="AC315" s="93"/>
      <c r="AD315" s="94"/>
      <c r="AE315" s="129">
        <f>SUM(AA315:AD315)</f>
        <v>0</v>
      </c>
      <c r="AF315" s="99"/>
      <c r="AG315" s="93"/>
      <c r="AH315" s="93"/>
      <c r="AI315" s="94"/>
      <c r="AJ315" s="133">
        <f>SUM(AF315:AI315)</f>
        <v>0</v>
      </c>
      <c r="AK315" s="92"/>
      <c r="AL315" s="93"/>
      <c r="AM315" s="93"/>
      <c r="AN315" s="94"/>
      <c r="AO315" s="133">
        <f>SUM(AK315:AN315)</f>
        <v>0</v>
      </c>
      <c r="AP315" s="92"/>
      <c r="AQ315" s="93"/>
      <c r="AR315" s="93"/>
      <c r="AS315" s="94"/>
      <c r="AT315" s="129">
        <f>SUM(AP315:AS315)</f>
        <v>0</v>
      </c>
      <c r="AU315" s="64"/>
      <c r="AV315" s="6"/>
      <c r="AW315" s="6"/>
      <c r="AX315" s="102"/>
      <c r="AY315" s="133">
        <f>SUM(AU315:AX315)</f>
        <v>0</v>
      </c>
      <c r="AZ315" s="68"/>
      <c r="BA315" s="6"/>
      <c r="BB315" s="6"/>
      <c r="BC315" s="102"/>
      <c r="BD315" s="129">
        <f>SUM(AZ315:BC315)</f>
        <v>0</v>
      </c>
      <c r="BE315" s="68">
        <v>0</v>
      </c>
      <c r="BF315" s="6"/>
      <c r="BG315" s="6"/>
      <c r="BH315" s="102"/>
      <c r="BI315" s="129">
        <f>SUM(BE315:BH315)</f>
        <v>0</v>
      </c>
    </row>
    <row r="316" spans="1:61" x14ac:dyDescent="0.25">
      <c r="A316" s="4" t="s">
        <v>305</v>
      </c>
      <c r="B316" s="3" t="s">
        <v>176</v>
      </c>
      <c r="C316" s="10">
        <v>6953156293243</v>
      </c>
      <c r="D316" s="10">
        <v>1</v>
      </c>
      <c r="E316" s="10"/>
      <c r="F316" s="10">
        <v>1</v>
      </c>
      <c r="G316" s="105">
        <v>1</v>
      </c>
      <c r="H316" s="212" t="s">
        <v>796</v>
      </c>
      <c r="I316" s="68">
        <v>2</v>
      </c>
      <c r="J316" s="64">
        <v>41</v>
      </c>
      <c r="K316" s="64">
        <v>0</v>
      </c>
      <c r="L316" s="64"/>
      <c r="M316" s="129">
        <f>SUM(I316:L316)</f>
        <v>43</v>
      </c>
      <c r="N316" s="79"/>
      <c r="O316" s="13">
        <v>30.820000000000391</v>
      </c>
      <c r="P316" s="13">
        <v>30.820000000000391</v>
      </c>
      <c r="Q316" s="71"/>
      <c r="R316" s="78">
        <f>IF(O316&gt;0,O316,N316)</f>
        <v>30.820000000000391</v>
      </c>
      <c r="S316" s="83"/>
      <c r="T316" s="71">
        <v>69.5</v>
      </c>
      <c r="U316" s="71">
        <v>74.5</v>
      </c>
      <c r="V316" s="84"/>
      <c r="W316" s="79"/>
      <c r="X316" s="71">
        <v>149</v>
      </c>
      <c r="Y316" s="71">
        <v>149</v>
      </c>
      <c r="Z316" s="74"/>
      <c r="AA316" s="92"/>
      <c r="AB316" s="93"/>
      <c r="AC316" s="93"/>
      <c r="AD316" s="94"/>
      <c r="AE316" s="129">
        <f>SUM(AA316:AD316)</f>
        <v>0</v>
      </c>
      <c r="AF316" s="99"/>
      <c r="AG316" s="93"/>
      <c r="AH316" s="93"/>
      <c r="AI316" s="94"/>
      <c r="AJ316" s="133">
        <f>SUM(AF316:AI316)</f>
        <v>0</v>
      </c>
      <c r="AK316" s="92"/>
      <c r="AL316" s="93"/>
      <c r="AM316" s="93"/>
      <c r="AN316" s="94"/>
      <c r="AO316" s="133">
        <f>SUM(AK316:AN316)</f>
        <v>0</v>
      </c>
      <c r="AP316" s="92"/>
      <c r="AQ316" s="93"/>
      <c r="AR316" s="93"/>
      <c r="AS316" s="94"/>
      <c r="AT316" s="129">
        <f>SUM(AP316:AS316)</f>
        <v>0</v>
      </c>
      <c r="AU316" s="64"/>
      <c r="AV316" s="6"/>
      <c r="AW316" s="6"/>
      <c r="AX316" s="102"/>
      <c r="AY316" s="133">
        <f>SUM(AU316:AX316)</f>
        <v>0</v>
      </c>
      <c r="AZ316" s="68"/>
      <c r="BA316" s="6">
        <v>0</v>
      </c>
      <c r="BB316" s="6">
        <v>0</v>
      </c>
      <c r="BC316" s="102"/>
      <c r="BD316" s="129">
        <f>SUM(AZ316:BC316)</f>
        <v>0</v>
      </c>
      <c r="BE316" s="68">
        <v>2</v>
      </c>
      <c r="BF316" s="6">
        <v>11</v>
      </c>
      <c r="BG316" s="6">
        <v>0</v>
      </c>
      <c r="BH316" s="102"/>
      <c r="BI316" s="129">
        <f>SUM(BE316:BH316)</f>
        <v>13</v>
      </c>
    </row>
    <row r="317" spans="1:61" x14ac:dyDescent="0.25">
      <c r="A317" s="4" t="s">
        <v>307</v>
      </c>
      <c r="B317" s="3" t="s">
        <v>177</v>
      </c>
      <c r="C317" s="10">
        <v>6953156293250</v>
      </c>
      <c r="D317" s="10">
        <v>1</v>
      </c>
      <c r="E317" s="10"/>
      <c r="F317" s="10">
        <v>1</v>
      </c>
      <c r="G317" s="105">
        <v>1</v>
      </c>
      <c r="H317" s="212" t="s">
        <v>865</v>
      </c>
      <c r="I317" s="68">
        <v>11</v>
      </c>
      <c r="J317" s="64">
        <v>56</v>
      </c>
      <c r="K317" s="64">
        <v>8</v>
      </c>
      <c r="L317" s="64"/>
      <c r="M317" s="129">
        <f>SUM(I317:L317)</f>
        <v>75</v>
      </c>
      <c r="N317" s="79"/>
      <c r="O317" s="13">
        <v>27.19</v>
      </c>
      <c r="P317" s="13">
        <v>27.19</v>
      </c>
      <c r="Q317" s="71"/>
      <c r="R317" s="78">
        <f>IF(O317&gt;0,O317,N317)</f>
        <v>27.19</v>
      </c>
      <c r="S317" s="83"/>
      <c r="T317" s="71">
        <v>69.5</v>
      </c>
      <c r="U317" s="71">
        <v>74.5</v>
      </c>
      <c r="V317" s="84"/>
      <c r="W317" s="79"/>
      <c r="X317" s="71">
        <v>149</v>
      </c>
      <c r="Y317" s="71">
        <v>149</v>
      </c>
      <c r="Z317" s="74"/>
      <c r="AA317" s="92"/>
      <c r="AB317" s="93"/>
      <c r="AC317" s="93"/>
      <c r="AD317" s="94"/>
      <c r="AE317" s="129">
        <f>SUM(AA317:AD317)</f>
        <v>0</v>
      </c>
      <c r="AF317" s="99"/>
      <c r="AG317" s="93"/>
      <c r="AH317" s="93"/>
      <c r="AI317" s="94"/>
      <c r="AJ317" s="133">
        <f>SUM(AF317:AI317)</f>
        <v>0</v>
      </c>
      <c r="AK317" s="92"/>
      <c r="AL317" s="93"/>
      <c r="AM317" s="93"/>
      <c r="AN317" s="94"/>
      <c r="AO317" s="133">
        <f>SUM(AK317:AN317)</f>
        <v>0</v>
      </c>
      <c r="AP317" s="92"/>
      <c r="AQ317" s="93"/>
      <c r="AR317" s="93"/>
      <c r="AS317" s="94"/>
      <c r="AT317" s="129">
        <f>SUM(AP317:AS317)</f>
        <v>0</v>
      </c>
      <c r="AU317" s="64"/>
      <c r="AV317" s="6"/>
      <c r="AW317" s="6"/>
      <c r="AX317" s="102"/>
      <c r="AY317" s="133">
        <f>SUM(AU317:AX317)</f>
        <v>0</v>
      </c>
      <c r="AZ317" s="68"/>
      <c r="BA317" s="6">
        <v>0</v>
      </c>
      <c r="BB317" s="6">
        <v>0</v>
      </c>
      <c r="BC317" s="102"/>
      <c r="BD317" s="129">
        <f>SUM(AZ317:BC317)</f>
        <v>0</v>
      </c>
      <c r="BE317" s="68">
        <v>1</v>
      </c>
      <c r="BF317" s="6">
        <v>8</v>
      </c>
      <c r="BG317" s="6">
        <v>0</v>
      </c>
      <c r="BH317" s="102"/>
      <c r="BI317" s="129">
        <f>SUM(BE317:BH317)</f>
        <v>9</v>
      </c>
    </row>
    <row r="318" spans="1:61" x14ac:dyDescent="0.25">
      <c r="A318" s="4" t="s">
        <v>301</v>
      </c>
      <c r="B318" s="3" t="s">
        <v>302</v>
      </c>
      <c r="C318" s="10">
        <v>6953156293267</v>
      </c>
      <c r="D318" s="10"/>
      <c r="E318" s="10"/>
      <c r="F318" s="10">
        <v>1</v>
      </c>
      <c r="G318" s="105">
        <v>1</v>
      </c>
      <c r="H318" s="212" t="s">
        <v>877</v>
      </c>
      <c r="I318" s="68"/>
      <c r="J318" s="64">
        <v>64</v>
      </c>
      <c r="K318" s="64">
        <v>0</v>
      </c>
      <c r="L318" s="64"/>
      <c r="M318" s="129">
        <f>SUM(I318:L318)</f>
        <v>64</v>
      </c>
      <c r="N318" s="79"/>
      <c r="O318" s="13">
        <v>66.22</v>
      </c>
      <c r="P318" s="13">
        <v>66.22</v>
      </c>
      <c r="Q318" s="71"/>
      <c r="R318" s="78">
        <f>IF(O318&gt;0,O318,N318)</f>
        <v>66.22</v>
      </c>
      <c r="S318" s="83"/>
      <c r="T318" s="71">
        <v>114.5</v>
      </c>
      <c r="U318" s="71">
        <v>119.5</v>
      </c>
      <c r="V318" s="84"/>
      <c r="W318" s="79"/>
      <c r="X318" s="71">
        <v>239</v>
      </c>
      <c r="Y318" s="71">
        <v>239</v>
      </c>
      <c r="Z318" s="74"/>
      <c r="AA318" s="92"/>
      <c r="AB318" s="93"/>
      <c r="AC318" s="93"/>
      <c r="AD318" s="94"/>
      <c r="AE318" s="129">
        <f>SUM(AA318:AD318)</f>
        <v>0</v>
      </c>
      <c r="AF318" s="99"/>
      <c r="AG318" s="93"/>
      <c r="AH318" s="93"/>
      <c r="AI318" s="94"/>
      <c r="AJ318" s="133">
        <f>SUM(AF318:AI318)</f>
        <v>0</v>
      </c>
      <c r="AK318" s="92"/>
      <c r="AL318" s="93"/>
      <c r="AM318" s="93"/>
      <c r="AN318" s="94"/>
      <c r="AO318" s="133">
        <f>SUM(AK318:AN318)</f>
        <v>0</v>
      </c>
      <c r="AP318" s="92"/>
      <c r="AQ318" s="93"/>
      <c r="AR318" s="93"/>
      <c r="AS318" s="94"/>
      <c r="AT318" s="129">
        <f>SUM(AP318:AS318)</f>
        <v>0</v>
      </c>
      <c r="AU318" s="64"/>
      <c r="AV318" s="6"/>
      <c r="AW318" s="6"/>
      <c r="AX318" s="102"/>
      <c r="AY318" s="133">
        <f>SUM(AU318:AX318)</f>
        <v>0</v>
      </c>
      <c r="AZ318" s="68"/>
      <c r="BA318" s="6">
        <v>0</v>
      </c>
      <c r="BB318" s="6">
        <v>0</v>
      </c>
      <c r="BC318" s="102"/>
      <c r="BD318" s="129">
        <f>SUM(AZ318:BC318)</f>
        <v>0</v>
      </c>
      <c r="BE318" s="68"/>
      <c r="BF318" s="6">
        <v>0</v>
      </c>
      <c r="BG318" s="6">
        <v>0</v>
      </c>
      <c r="BH318" s="102"/>
      <c r="BI318" s="129">
        <f>SUM(BE318:BH318)</f>
        <v>0</v>
      </c>
    </row>
    <row r="319" spans="1:61" x14ac:dyDescent="0.25">
      <c r="A319" s="4" t="s">
        <v>303</v>
      </c>
      <c r="B319" s="3" t="s">
        <v>304</v>
      </c>
      <c r="C319" s="10">
        <v>6953156293274</v>
      </c>
      <c r="D319" s="10"/>
      <c r="E319" s="10"/>
      <c r="F319" s="10">
        <v>1</v>
      </c>
      <c r="G319" s="105">
        <v>1</v>
      </c>
      <c r="H319" s="212" t="s">
        <v>802</v>
      </c>
      <c r="I319" s="68"/>
      <c r="J319" s="64">
        <v>56</v>
      </c>
      <c r="K319" s="64">
        <v>0</v>
      </c>
      <c r="L319" s="64"/>
      <c r="M319" s="129">
        <f>SUM(I319:L319)</f>
        <v>56</v>
      </c>
      <c r="N319" s="79"/>
      <c r="O319" s="13">
        <v>66.220000000000013</v>
      </c>
      <c r="P319" s="13">
        <v>66.220000000000013</v>
      </c>
      <c r="Q319" s="71"/>
      <c r="R319" s="78">
        <f>IF(O319&gt;0,O319,N319)</f>
        <v>66.220000000000013</v>
      </c>
      <c r="S319" s="83"/>
      <c r="T319" s="71">
        <v>114.5</v>
      </c>
      <c r="U319" s="71">
        <v>119.5</v>
      </c>
      <c r="V319" s="84"/>
      <c r="W319" s="79"/>
      <c r="X319" s="71">
        <v>239</v>
      </c>
      <c r="Y319" s="71">
        <v>239</v>
      </c>
      <c r="Z319" s="74"/>
      <c r="AA319" s="92"/>
      <c r="AB319" s="93"/>
      <c r="AC319" s="93"/>
      <c r="AD319" s="94"/>
      <c r="AE319" s="129">
        <f>SUM(AA319:AD319)</f>
        <v>0</v>
      </c>
      <c r="AF319" s="99"/>
      <c r="AG319" s="93"/>
      <c r="AH319" s="93"/>
      <c r="AI319" s="94"/>
      <c r="AJ319" s="133">
        <f>SUM(AF319:AI319)</f>
        <v>0</v>
      </c>
      <c r="AK319" s="92"/>
      <c r="AL319" s="93"/>
      <c r="AM319" s="93"/>
      <c r="AN319" s="94"/>
      <c r="AO319" s="133">
        <f>SUM(AK319:AN319)</f>
        <v>0</v>
      </c>
      <c r="AP319" s="92"/>
      <c r="AQ319" s="93"/>
      <c r="AR319" s="93"/>
      <c r="AS319" s="94"/>
      <c r="AT319" s="129">
        <f>SUM(AP319:AS319)</f>
        <v>0</v>
      </c>
      <c r="AU319" s="64"/>
      <c r="AV319" s="6"/>
      <c r="AW319" s="6"/>
      <c r="AX319" s="102"/>
      <c r="AY319" s="133">
        <f>SUM(AU319:AX319)</f>
        <v>0</v>
      </c>
      <c r="AZ319" s="68"/>
      <c r="BA319" s="6">
        <v>4</v>
      </c>
      <c r="BB319" s="6">
        <v>0</v>
      </c>
      <c r="BC319" s="102"/>
      <c r="BD319" s="129">
        <f>SUM(AZ319:BC319)</f>
        <v>4</v>
      </c>
      <c r="BE319" s="68"/>
      <c r="BF319" s="6">
        <v>3</v>
      </c>
      <c r="BG319" s="6">
        <v>0</v>
      </c>
      <c r="BH319" s="102"/>
      <c r="BI319" s="129">
        <f>SUM(BE319:BH319)</f>
        <v>3</v>
      </c>
    </row>
    <row r="320" spans="1:61" x14ac:dyDescent="0.25">
      <c r="A320" s="4" t="s">
        <v>178</v>
      </c>
      <c r="B320" s="3" t="s">
        <v>179</v>
      </c>
      <c r="C320" s="10">
        <v>6953156293427</v>
      </c>
      <c r="D320" s="10">
        <v>1</v>
      </c>
      <c r="E320" s="10"/>
      <c r="F320" s="10"/>
      <c r="G320" s="105"/>
      <c r="H320" s="212" t="s">
        <v>803</v>
      </c>
      <c r="I320" s="68">
        <v>10</v>
      </c>
      <c r="J320" s="64"/>
      <c r="K320" s="64"/>
      <c r="L320" s="64"/>
      <c r="M320" s="129">
        <f>SUM(I320:L320)</f>
        <v>10</v>
      </c>
      <c r="N320" s="79"/>
      <c r="O320" s="13"/>
      <c r="P320" s="13"/>
      <c r="Q320" s="71"/>
      <c r="R320" s="78">
        <f>IF(O320&gt;0,O320,N320)</f>
        <v>0</v>
      </c>
      <c r="S320" s="83"/>
      <c r="T320" s="71"/>
      <c r="U320" s="71"/>
      <c r="V320" s="84"/>
      <c r="W320" s="79"/>
      <c r="X320" s="71"/>
      <c r="Y320" s="71"/>
      <c r="Z320" s="74"/>
      <c r="AA320" s="92"/>
      <c r="AB320" s="93"/>
      <c r="AC320" s="93"/>
      <c r="AD320" s="94"/>
      <c r="AE320" s="129">
        <f>SUM(AA320:AD320)</f>
        <v>0</v>
      </c>
      <c r="AF320" s="99"/>
      <c r="AG320" s="93"/>
      <c r="AH320" s="93"/>
      <c r="AI320" s="94"/>
      <c r="AJ320" s="133">
        <f>SUM(AF320:AI320)</f>
        <v>0</v>
      </c>
      <c r="AK320" s="92"/>
      <c r="AL320" s="93"/>
      <c r="AM320" s="93"/>
      <c r="AN320" s="94"/>
      <c r="AO320" s="133">
        <f>SUM(AK320:AN320)</f>
        <v>0</v>
      </c>
      <c r="AP320" s="92"/>
      <c r="AQ320" s="93"/>
      <c r="AR320" s="93"/>
      <c r="AS320" s="94"/>
      <c r="AT320" s="129">
        <f>SUM(AP320:AS320)</f>
        <v>0</v>
      </c>
      <c r="AU320" s="64"/>
      <c r="AV320" s="6"/>
      <c r="AW320" s="6"/>
      <c r="AX320" s="102"/>
      <c r="AY320" s="133">
        <f>SUM(AU320:AX320)</f>
        <v>0</v>
      </c>
      <c r="AZ320" s="68"/>
      <c r="BA320" s="6"/>
      <c r="BB320" s="6"/>
      <c r="BC320" s="102"/>
      <c r="BD320" s="129">
        <f>SUM(AZ320:BC320)</f>
        <v>0</v>
      </c>
      <c r="BE320" s="68">
        <v>0</v>
      </c>
      <c r="BF320" s="6"/>
      <c r="BG320" s="6"/>
      <c r="BH320" s="102"/>
      <c r="BI320" s="129">
        <f>SUM(BE320:BH320)</f>
        <v>0</v>
      </c>
    </row>
    <row r="321" spans="1:61" x14ac:dyDescent="0.25">
      <c r="A321" s="4" t="s">
        <v>180</v>
      </c>
      <c r="B321" s="3" t="s">
        <v>181</v>
      </c>
      <c r="C321" s="10">
        <v>6953156293434</v>
      </c>
      <c r="D321" s="10">
        <v>1</v>
      </c>
      <c r="E321" s="10"/>
      <c r="F321" s="10"/>
      <c r="G321" s="105"/>
      <c r="H321" s="212" t="s">
        <v>856</v>
      </c>
      <c r="I321" s="68">
        <v>10</v>
      </c>
      <c r="J321" s="64"/>
      <c r="K321" s="64"/>
      <c r="L321" s="64"/>
      <c r="M321" s="129">
        <f>SUM(I321:L321)</f>
        <v>10</v>
      </c>
      <c r="N321" s="79"/>
      <c r="O321" s="13"/>
      <c r="P321" s="13"/>
      <c r="Q321" s="71"/>
      <c r="R321" s="78">
        <f>IF(O321&gt;0,O321,N321)</f>
        <v>0</v>
      </c>
      <c r="S321" s="83"/>
      <c r="T321" s="71"/>
      <c r="U321" s="71"/>
      <c r="V321" s="84"/>
      <c r="W321" s="79"/>
      <c r="X321" s="71"/>
      <c r="Y321" s="71"/>
      <c r="Z321" s="74"/>
      <c r="AA321" s="92"/>
      <c r="AB321" s="93"/>
      <c r="AC321" s="93"/>
      <c r="AD321" s="94"/>
      <c r="AE321" s="129">
        <f>SUM(AA321:AD321)</f>
        <v>0</v>
      </c>
      <c r="AF321" s="99"/>
      <c r="AG321" s="93"/>
      <c r="AH321" s="93"/>
      <c r="AI321" s="94"/>
      <c r="AJ321" s="133">
        <f>SUM(AF321:AI321)</f>
        <v>0</v>
      </c>
      <c r="AK321" s="92"/>
      <c r="AL321" s="93"/>
      <c r="AM321" s="93"/>
      <c r="AN321" s="94"/>
      <c r="AO321" s="133">
        <f>SUM(AK321:AN321)</f>
        <v>0</v>
      </c>
      <c r="AP321" s="92"/>
      <c r="AQ321" s="93"/>
      <c r="AR321" s="93"/>
      <c r="AS321" s="94"/>
      <c r="AT321" s="129">
        <f>SUM(AP321:AS321)</f>
        <v>0</v>
      </c>
      <c r="AU321" s="64"/>
      <c r="AV321" s="6"/>
      <c r="AW321" s="6"/>
      <c r="AX321" s="102"/>
      <c r="AY321" s="133">
        <f>SUM(AU321:AX321)</f>
        <v>0</v>
      </c>
      <c r="AZ321" s="68"/>
      <c r="BA321" s="6"/>
      <c r="BB321" s="6"/>
      <c r="BC321" s="102"/>
      <c r="BD321" s="129">
        <f>SUM(AZ321:BC321)</f>
        <v>0</v>
      </c>
      <c r="BE321" s="68">
        <v>0</v>
      </c>
      <c r="BF321" s="6"/>
      <c r="BG321" s="6"/>
      <c r="BH321" s="102"/>
      <c r="BI321" s="129">
        <f>SUM(BE321:BH321)</f>
        <v>0</v>
      </c>
    </row>
    <row r="322" spans="1:61" x14ac:dyDescent="0.25">
      <c r="A322" s="4" t="s">
        <v>722</v>
      </c>
      <c r="B322" s="3" t="s">
        <v>182</v>
      </c>
      <c r="C322" s="10">
        <v>6953156293618</v>
      </c>
      <c r="D322" s="10">
        <v>1</v>
      </c>
      <c r="E322" s="10"/>
      <c r="F322" s="10">
        <v>1</v>
      </c>
      <c r="G322" s="105">
        <v>1</v>
      </c>
      <c r="H322" s="212" t="s">
        <v>878</v>
      </c>
      <c r="I322" s="68">
        <v>10</v>
      </c>
      <c r="J322" s="64">
        <v>0</v>
      </c>
      <c r="K322" s="64">
        <v>0</v>
      </c>
      <c r="L322" s="64"/>
      <c r="M322" s="129">
        <f>SUM(I322:L322)</f>
        <v>10</v>
      </c>
      <c r="N322" s="79"/>
      <c r="O322" s="13">
        <v>28.962539682539674</v>
      </c>
      <c r="P322" s="13">
        <v>28.962539682539674</v>
      </c>
      <c r="Q322" s="71"/>
      <c r="R322" s="78">
        <f>IF(O322&gt;0,O322,N322)</f>
        <v>28.962539682539674</v>
      </c>
      <c r="S322" s="83"/>
      <c r="T322" s="71">
        <v>65</v>
      </c>
      <c r="U322" s="71">
        <v>69.5</v>
      </c>
      <c r="V322" s="84"/>
      <c r="W322" s="79"/>
      <c r="X322" s="71">
        <v>65</v>
      </c>
      <c r="Y322" s="71">
        <v>139</v>
      </c>
      <c r="Z322" s="74"/>
      <c r="AA322" s="92"/>
      <c r="AB322" s="93"/>
      <c r="AC322" s="93"/>
      <c r="AD322" s="94"/>
      <c r="AE322" s="129">
        <f>SUM(AA322:AD322)</f>
        <v>0</v>
      </c>
      <c r="AF322" s="99"/>
      <c r="AG322" s="93"/>
      <c r="AH322" s="93"/>
      <c r="AI322" s="94"/>
      <c r="AJ322" s="133">
        <f>SUM(AF322:AI322)</f>
        <v>0</v>
      </c>
      <c r="AK322" s="92"/>
      <c r="AL322" s="93"/>
      <c r="AM322" s="93"/>
      <c r="AN322" s="94"/>
      <c r="AO322" s="133">
        <f>SUM(AK322:AN322)</f>
        <v>0</v>
      </c>
      <c r="AP322" s="92"/>
      <c r="AQ322" s="93"/>
      <c r="AR322" s="93"/>
      <c r="AS322" s="94"/>
      <c r="AT322" s="129">
        <f>SUM(AP322:AS322)</f>
        <v>0</v>
      </c>
      <c r="AU322" s="64"/>
      <c r="AV322" s="6"/>
      <c r="AW322" s="6">
        <v>0</v>
      </c>
      <c r="AX322" s="102"/>
      <c r="AY322" s="133">
        <f>SUM(AU322:AX322)</f>
        <v>0</v>
      </c>
      <c r="AZ322" s="68"/>
      <c r="BA322" s="6"/>
      <c r="BB322" s="6">
        <v>0</v>
      </c>
      <c r="BC322" s="102"/>
      <c r="BD322" s="129">
        <f>SUM(AZ322:BC322)</f>
        <v>0</v>
      </c>
      <c r="BE322" s="68">
        <v>0</v>
      </c>
      <c r="BF322" s="6">
        <v>0</v>
      </c>
      <c r="BG322" s="6">
        <v>0</v>
      </c>
      <c r="BH322" s="102"/>
      <c r="BI322" s="129">
        <f>SUM(BE322:BH322)</f>
        <v>0</v>
      </c>
    </row>
    <row r="323" spans="1:61" x14ac:dyDescent="0.25">
      <c r="A323" s="4" t="s">
        <v>183</v>
      </c>
      <c r="B323" s="3" t="s">
        <v>184</v>
      </c>
      <c r="C323" s="10">
        <v>6953156293632</v>
      </c>
      <c r="D323" s="10">
        <v>1</v>
      </c>
      <c r="E323" s="10"/>
      <c r="F323" s="10"/>
      <c r="G323" s="105"/>
      <c r="H323" s="212" t="s">
        <v>866</v>
      </c>
      <c r="I323" s="68">
        <v>5</v>
      </c>
      <c r="J323" s="64"/>
      <c r="K323" s="64"/>
      <c r="L323" s="64"/>
      <c r="M323" s="129">
        <f>SUM(I323:L323)</f>
        <v>5</v>
      </c>
      <c r="N323" s="79"/>
      <c r="O323" s="13"/>
      <c r="P323" s="13"/>
      <c r="Q323" s="71"/>
      <c r="R323" s="78">
        <f>IF(O323&gt;0,O323,N323)</f>
        <v>0</v>
      </c>
      <c r="S323" s="83"/>
      <c r="T323" s="71"/>
      <c r="U323" s="71"/>
      <c r="V323" s="84"/>
      <c r="W323" s="79"/>
      <c r="X323" s="71"/>
      <c r="Y323" s="71"/>
      <c r="Z323" s="74"/>
      <c r="AA323" s="92"/>
      <c r="AB323" s="93"/>
      <c r="AC323" s="93"/>
      <c r="AD323" s="94"/>
      <c r="AE323" s="129">
        <f>SUM(AA323:AD323)</f>
        <v>0</v>
      </c>
      <c r="AF323" s="99"/>
      <c r="AG323" s="93"/>
      <c r="AH323" s="93"/>
      <c r="AI323" s="94"/>
      <c r="AJ323" s="133">
        <f>SUM(AF323:AI323)</f>
        <v>0</v>
      </c>
      <c r="AK323" s="92"/>
      <c r="AL323" s="93"/>
      <c r="AM323" s="93"/>
      <c r="AN323" s="94"/>
      <c r="AO323" s="133">
        <f>SUM(AK323:AN323)</f>
        <v>0</v>
      </c>
      <c r="AP323" s="92"/>
      <c r="AQ323" s="93"/>
      <c r="AR323" s="93"/>
      <c r="AS323" s="94"/>
      <c r="AT323" s="129">
        <f>SUM(AP323:AS323)</f>
        <v>0</v>
      </c>
      <c r="AU323" s="64"/>
      <c r="AV323" s="6"/>
      <c r="AW323" s="6"/>
      <c r="AX323" s="102"/>
      <c r="AY323" s="133">
        <f>SUM(AU323:AX323)</f>
        <v>0</v>
      </c>
      <c r="AZ323" s="68"/>
      <c r="BA323" s="6"/>
      <c r="BB323" s="6"/>
      <c r="BC323" s="102"/>
      <c r="BD323" s="129">
        <f>SUM(AZ323:BC323)</f>
        <v>0</v>
      </c>
      <c r="BE323" s="68">
        <v>0</v>
      </c>
      <c r="BF323" s="6"/>
      <c r="BG323" s="6"/>
      <c r="BH323" s="102"/>
      <c r="BI323" s="129">
        <f>SUM(BE323:BH323)</f>
        <v>0</v>
      </c>
    </row>
    <row r="324" spans="1:61" x14ac:dyDescent="0.25">
      <c r="A324" s="4" t="s">
        <v>185</v>
      </c>
      <c r="B324" s="3" t="s">
        <v>186</v>
      </c>
      <c r="C324" s="10">
        <v>6953156293649</v>
      </c>
      <c r="D324" s="10">
        <v>1</v>
      </c>
      <c r="E324" s="10"/>
      <c r="F324" s="10"/>
      <c r="G324" s="105"/>
      <c r="H324" s="212" t="s">
        <v>807</v>
      </c>
      <c r="I324" s="68">
        <v>5</v>
      </c>
      <c r="J324" s="64"/>
      <c r="K324" s="64"/>
      <c r="L324" s="64"/>
      <c r="M324" s="129">
        <f>SUM(I324:L324)</f>
        <v>5</v>
      </c>
      <c r="N324" s="79"/>
      <c r="O324" s="13"/>
      <c r="P324" s="13"/>
      <c r="Q324" s="71"/>
      <c r="R324" s="78">
        <f>IF(O324&gt;0,O324,N324)</f>
        <v>0</v>
      </c>
      <c r="S324" s="83"/>
      <c r="T324" s="71"/>
      <c r="U324" s="71"/>
      <c r="V324" s="84"/>
      <c r="W324" s="79"/>
      <c r="X324" s="71"/>
      <c r="Y324" s="71"/>
      <c r="Z324" s="74"/>
      <c r="AA324" s="92"/>
      <c r="AB324" s="93"/>
      <c r="AC324" s="93"/>
      <c r="AD324" s="94"/>
      <c r="AE324" s="129">
        <f>SUM(AA324:AD324)</f>
        <v>0</v>
      </c>
      <c r="AF324" s="99"/>
      <c r="AG324" s="93"/>
      <c r="AH324" s="93"/>
      <c r="AI324" s="94"/>
      <c r="AJ324" s="133">
        <f>SUM(AF324:AI324)</f>
        <v>0</v>
      </c>
      <c r="AK324" s="92"/>
      <c r="AL324" s="93"/>
      <c r="AM324" s="93"/>
      <c r="AN324" s="94"/>
      <c r="AO324" s="133">
        <f>SUM(AK324:AN324)</f>
        <v>0</v>
      </c>
      <c r="AP324" s="92"/>
      <c r="AQ324" s="93"/>
      <c r="AR324" s="93"/>
      <c r="AS324" s="94"/>
      <c r="AT324" s="129">
        <f>SUM(AP324:AS324)</f>
        <v>0</v>
      </c>
      <c r="AU324" s="64"/>
      <c r="AV324" s="6"/>
      <c r="AW324" s="6"/>
      <c r="AX324" s="102"/>
      <c r="AY324" s="133">
        <f>SUM(AU324:AX324)</f>
        <v>0</v>
      </c>
      <c r="AZ324" s="68"/>
      <c r="BA324" s="6"/>
      <c r="BB324" s="6"/>
      <c r="BC324" s="102"/>
      <c r="BD324" s="129">
        <f>SUM(AZ324:BC324)</f>
        <v>0</v>
      </c>
      <c r="BE324" s="68">
        <v>0</v>
      </c>
      <c r="BF324" s="6"/>
      <c r="BG324" s="6"/>
      <c r="BH324" s="102"/>
      <c r="BI324" s="129">
        <f>SUM(BE324:BH324)</f>
        <v>0</v>
      </c>
    </row>
    <row r="325" spans="1:61" x14ac:dyDescent="0.25">
      <c r="A325" s="4" t="s">
        <v>187</v>
      </c>
      <c r="B325" s="3" t="s">
        <v>188</v>
      </c>
      <c r="C325" s="10">
        <v>6953156293892</v>
      </c>
      <c r="D325" s="10">
        <v>1</v>
      </c>
      <c r="E325" s="10"/>
      <c r="F325" s="10"/>
      <c r="G325" s="105"/>
      <c r="H325" s="212" t="s">
        <v>792</v>
      </c>
      <c r="I325" s="68">
        <v>5</v>
      </c>
      <c r="J325" s="64"/>
      <c r="K325" s="64"/>
      <c r="L325" s="64"/>
      <c r="M325" s="129">
        <f>SUM(I325:L325)</f>
        <v>5</v>
      </c>
      <c r="N325" s="79"/>
      <c r="O325" s="13"/>
      <c r="P325" s="13"/>
      <c r="Q325" s="71"/>
      <c r="R325" s="78">
        <f>IF(O325&gt;0,O325,N325)</f>
        <v>0</v>
      </c>
      <c r="S325" s="83"/>
      <c r="T325" s="71"/>
      <c r="U325" s="71"/>
      <c r="V325" s="84"/>
      <c r="W325" s="79"/>
      <c r="X325" s="71"/>
      <c r="Y325" s="71"/>
      <c r="Z325" s="74"/>
      <c r="AA325" s="92"/>
      <c r="AB325" s="93"/>
      <c r="AC325" s="93"/>
      <c r="AD325" s="94"/>
      <c r="AE325" s="129">
        <f>SUM(AA325:AD325)</f>
        <v>0</v>
      </c>
      <c r="AF325" s="99"/>
      <c r="AG325" s="93"/>
      <c r="AH325" s="93"/>
      <c r="AI325" s="94"/>
      <c r="AJ325" s="133">
        <f>SUM(AF325:AI325)</f>
        <v>0</v>
      </c>
      <c r="AK325" s="92"/>
      <c r="AL325" s="93"/>
      <c r="AM325" s="93"/>
      <c r="AN325" s="94"/>
      <c r="AO325" s="133">
        <f>SUM(AK325:AN325)</f>
        <v>0</v>
      </c>
      <c r="AP325" s="92"/>
      <c r="AQ325" s="93"/>
      <c r="AR325" s="93"/>
      <c r="AS325" s="94"/>
      <c r="AT325" s="129">
        <f>SUM(AP325:AS325)</f>
        <v>0</v>
      </c>
      <c r="AU325" s="64"/>
      <c r="AV325" s="6"/>
      <c r="AW325" s="6"/>
      <c r="AX325" s="102"/>
      <c r="AY325" s="133">
        <f>SUM(AU325:AX325)</f>
        <v>0</v>
      </c>
      <c r="AZ325" s="68"/>
      <c r="BA325" s="6"/>
      <c r="BB325" s="6"/>
      <c r="BC325" s="102"/>
      <c r="BD325" s="129">
        <f>SUM(AZ325:BC325)</f>
        <v>0</v>
      </c>
      <c r="BE325" s="68">
        <v>0</v>
      </c>
      <c r="BF325" s="6"/>
      <c r="BG325" s="6"/>
      <c r="BH325" s="102"/>
      <c r="BI325" s="129">
        <f>SUM(BE325:BH325)</f>
        <v>0</v>
      </c>
    </row>
    <row r="326" spans="1:61" x14ac:dyDescent="0.25">
      <c r="A326" s="4" t="s">
        <v>309</v>
      </c>
      <c r="B326" s="3" t="s">
        <v>189</v>
      </c>
      <c r="C326" s="10">
        <v>6953156294073</v>
      </c>
      <c r="D326" s="10">
        <v>1</v>
      </c>
      <c r="E326" s="10"/>
      <c r="F326" s="10">
        <v>1</v>
      </c>
      <c r="G326" s="105">
        <v>1</v>
      </c>
      <c r="H326" s="212" t="s">
        <v>835</v>
      </c>
      <c r="I326" s="68">
        <v>5</v>
      </c>
      <c r="J326" s="64">
        <v>63</v>
      </c>
      <c r="K326" s="64">
        <v>16</v>
      </c>
      <c r="L326" s="64"/>
      <c r="M326" s="129">
        <f>SUM(I326:L326)</f>
        <v>84</v>
      </c>
      <c r="N326" s="79"/>
      <c r="O326" s="13">
        <v>23.570000000000004</v>
      </c>
      <c r="P326" s="13">
        <v>23.570000000000004</v>
      </c>
      <c r="Q326" s="71"/>
      <c r="R326" s="78">
        <f>IF(O326&gt;0,O326,N326)</f>
        <v>23.570000000000004</v>
      </c>
      <c r="S326" s="83"/>
      <c r="T326" s="71">
        <v>49.5</v>
      </c>
      <c r="U326" s="71">
        <v>54.5</v>
      </c>
      <c r="V326" s="84"/>
      <c r="W326" s="79"/>
      <c r="X326" s="71">
        <v>109</v>
      </c>
      <c r="Y326" s="71">
        <v>109</v>
      </c>
      <c r="Z326" s="74"/>
      <c r="AA326" s="92"/>
      <c r="AB326" s="93"/>
      <c r="AC326" s="93"/>
      <c r="AD326" s="94"/>
      <c r="AE326" s="129">
        <f>SUM(AA326:AD326)</f>
        <v>0</v>
      </c>
      <c r="AF326" s="99"/>
      <c r="AG326" s="93"/>
      <c r="AH326" s="93"/>
      <c r="AI326" s="94"/>
      <c r="AJ326" s="133">
        <f>SUM(AF326:AI326)</f>
        <v>0</v>
      </c>
      <c r="AK326" s="92"/>
      <c r="AL326" s="93"/>
      <c r="AM326" s="93"/>
      <c r="AN326" s="94"/>
      <c r="AO326" s="133">
        <f>SUM(AK326:AN326)</f>
        <v>0</v>
      </c>
      <c r="AP326" s="92"/>
      <c r="AQ326" s="93"/>
      <c r="AR326" s="93"/>
      <c r="AS326" s="94"/>
      <c r="AT326" s="129">
        <f>SUM(AP326:AS326)</f>
        <v>0</v>
      </c>
      <c r="AU326" s="64"/>
      <c r="AV326" s="6"/>
      <c r="AW326" s="6"/>
      <c r="AX326" s="102"/>
      <c r="AY326" s="133">
        <f>SUM(AU326:AX326)</f>
        <v>0</v>
      </c>
      <c r="AZ326" s="68"/>
      <c r="BA326" s="6">
        <v>1</v>
      </c>
      <c r="BB326" s="6">
        <v>0</v>
      </c>
      <c r="BC326" s="102"/>
      <c r="BD326" s="129">
        <f>SUM(AZ326:BC326)</f>
        <v>1</v>
      </c>
      <c r="BE326" s="68">
        <v>0</v>
      </c>
      <c r="BF326" s="6">
        <v>6</v>
      </c>
      <c r="BG326" s="6">
        <v>0</v>
      </c>
      <c r="BH326" s="102"/>
      <c r="BI326" s="129">
        <f>SUM(BE326:BH326)</f>
        <v>6</v>
      </c>
    </row>
    <row r="327" spans="1:61" x14ac:dyDescent="0.25">
      <c r="A327" s="4" t="s">
        <v>311</v>
      </c>
      <c r="B327" s="3" t="s">
        <v>312</v>
      </c>
      <c r="C327" s="10">
        <v>6953156294080</v>
      </c>
      <c r="D327" s="10"/>
      <c r="E327" s="10"/>
      <c r="F327" s="10">
        <v>1</v>
      </c>
      <c r="G327" s="105">
        <v>1</v>
      </c>
      <c r="H327" s="212" t="s">
        <v>825</v>
      </c>
      <c r="I327" s="68"/>
      <c r="J327" s="64">
        <v>61</v>
      </c>
      <c r="K327" s="64">
        <v>16</v>
      </c>
      <c r="L327" s="64"/>
      <c r="M327" s="129">
        <f>SUM(I327:L327)</f>
        <v>77</v>
      </c>
      <c r="N327" s="79"/>
      <c r="O327" s="13">
        <v>23.569999999999997</v>
      </c>
      <c r="P327" s="13">
        <v>23.569999999999997</v>
      </c>
      <c r="Q327" s="71"/>
      <c r="R327" s="78">
        <f>IF(O327&gt;0,O327,N327)</f>
        <v>23.569999999999997</v>
      </c>
      <c r="S327" s="83"/>
      <c r="T327" s="71">
        <v>49.5</v>
      </c>
      <c r="U327" s="71">
        <v>54.5</v>
      </c>
      <c r="V327" s="84"/>
      <c r="W327" s="79"/>
      <c r="X327" s="71">
        <v>109</v>
      </c>
      <c r="Y327" s="71">
        <v>109</v>
      </c>
      <c r="Z327" s="74"/>
      <c r="AA327" s="92"/>
      <c r="AB327" s="93"/>
      <c r="AC327" s="93"/>
      <c r="AD327" s="94"/>
      <c r="AE327" s="129">
        <f>SUM(AA327:AD327)</f>
        <v>0</v>
      </c>
      <c r="AF327" s="99"/>
      <c r="AG327" s="93"/>
      <c r="AH327" s="93"/>
      <c r="AI327" s="94"/>
      <c r="AJ327" s="133">
        <f>SUM(AF327:AI327)</f>
        <v>0</v>
      </c>
      <c r="AK327" s="92"/>
      <c r="AL327" s="93"/>
      <c r="AM327" s="93"/>
      <c r="AN327" s="94"/>
      <c r="AO327" s="133">
        <f>SUM(AK327:AN327)</f>
        <v>0</v>
      </c>
      <c r="AP327" s="92"/>
      <c r="AQ327" s="93"/>
      <c r="AR327" s="93"/>
      <c r="AS327" s="94"/>
      <c r="AT327" s="129">
        <f>SUM(AP327:AS327)</f>
        <v>0</v>
      </c>
      <c r="AU327" s="64"/>
      <c r="AV327" s="6"/>
      <c r="AW327" s="6"/>
      <c r="AX327" s="102"/>
      <c r="AY327" s="133">
        <f>SUM(AU327:AX327)</f>
        <v>0</v>
      </c>
      <c r="AZ327" s="68"/>
      <c r="BA327" s="6">
        <v>0</v>
      </c>
      <c r="BB327" s="6">
        <v>0</v>
      </c>
      <c r="BC327" s="102"/>
      <c r="BD327" s="129">
        <f>SUM(AZ327:BC327)</f>
        <v>0</v>
      </c>
      <c r="BE327" s="68"/>
      <c r="BF327" s="6">
        <v>3</v>
      </c>
      <c r="BG327" s="6">
        <v>0</v>
      </c>
      <c r="BH327" s="102"/>
      <c r="BI327" s="129">
        <f>SUM(BE327:BH327)</f>
        <v>3</v>
      </c>
    </row>
    <row r="328" spans="1:61" x14ac:dyDescent="0.25">
      <c r="A328" s="4" t="s">
        <v>724</v>
      </c>
      <c r="B328" s="3" t="s">
        <v>190</v>
      </c>
      <c r="C328" s="10">
        <v>6953156295117</v>
      </c>
      <c r="D328" s="10">
        <v>1</v>
      </c>
      <c r="E328" s="10"/>
      <c r="F328" s="10">
        <v>1</v>
      </c>
      <c r="G328" s="105">
        <v>1</v>
      </c>
      <c r="H328" s="212"/>
      <c r="I328" s="68">
        <v>5</v>
      </c>
      <c r="J328" s="64">
        <v>48</v>
      </c>
      <c r="K328" s="64">
        <v>24</v>
      </c>
      <c r="L328" s="64"/>
      <c r="M328" s="129">
        <f>SUM(I328:L328)</f>
        <v>77</v>
      </c>
      <c r="N328" s="79"/>
      <c r="O328" s="13">
        <v>6.5999999999999979</v>
      </c>
      <c r="P328" s="13">
        <v>6.5999999999999979</v>
      </c>
      <c r="Q328" s="71"/>
      <c r="R328" s="78">
        <f>IF(O328&gt;0,O328,N328)</f>
        <v>6.5999999999999979</v>
      </c>
      <c r="S328" s="83"/>
      <c r="T328" s="71">
        <v>30</v>
      </c>
      <c r="U328" s="71">
        <v>34.5</v>
      </c>
      <c r="V328" s="84"/>
      <c r="W328" s="79"/>
      <c r="X328" s="71">
        <v>30</v>
      </c>
      <c r="Y328" s="71">
        <v>69</v>
      </c>
      <c r="Z328" s="74"/>
      <c r="AA328" s="92"/>
      <c r="AB328" s="93"/>
      <c r="AC328" s="93"/>
      <c r="AD328" s="94"/>
      <c r="AE328" s="129">
        <f>SUM(AA328:AD328)</f>
        <v>0</v>
      </c>
      <c r="AF328" s="99"/>
      <c r="AG328" s="93"/>
      <c r="AH328" s="93"/>
      <c r="AI328" s="94"/>
      <c r="AJ328" s="133">
        <f>SUM(AF328:AI328)</f>
        <v>0</v>
      </c>
      <c r="AK328" s="92"/>
      <c r="AL328" s="93"/>
      <c r="AM328" s="93"/>
      <c r="AN328" s="94"/>
      <c r="AO328" s="133">
        <f>SUM(AK328:AN328)</f>
        <v>0</v>
      </c>
      <c r="AP328" s="92"/>
      <c r="AQ328" s="93"/>
      <c r="AR328" s="93"/>
      <c r="AS328" s="94"/>
      <c r="AT328" s="129">
        <f>SUM(AP328:AS328)</f>
        <v>0</v>
      </c>
      <c r="AU328" s="64"/>
      <c r="AV328" s="6"/>
      <c r="AW328" s="6">
        <v>0</v>
      </c>
      <c r="AX328" s="102"/>
      <c r="AY328" s="133">
        <f>SUM(AU328:AX328)</f>
        <v>0</v>
      </c>
      <c r="AZ328" s="68"/>
      <c r="BA328" s="6"/>
      <c r="BB328" s="6">
        <v>0</v>
      </c>
      <c r="BC328" s="102"/>
      <c r="BD328" s="129">
        <f>SUM(AZ328:BC328)</f>
        <v>0</v>
      </c>
      <c r="BE328" s="68">
        <v>0</v>
      </c>
      <c r="BF328" s="6">
        <v>6</v>
      </c>
      <c r="BG328" s="6">
        <v>0</v>
      </c>
      <c r="BH328" s="102"/>
      <c r="BI328" s="129">
        <f>SUM(BE328:BH328)</f>
        <v>6</v>
      </c>
    </row>
    <row r="329" spans="1:61" x14ac:dyDescent="0.25">
      <c r="A329" s="4" t="s">
        <v>726</v>
      </c>
      <c r="B329" s="3" t="s">
        <v>191</v>
      </c>
      <c r="C329" s="10">
        <v>6953156295124</v>
      </c>
      <c r="D329" s="10">
        <v>1</v>
      </c>
      <c r="E329" s="10"/>
      <c r="F329" s="10">
        <v>1</v>
      </c>
      <c r="G329" s="105">
        <v>1</v>
      </c>
      <c r="H329" s="212" t="s">
        <v>807</v>
      </c>
      <c r="I329" s="68">
        <v>4</v>
      </c>
      <c r="J329" s="64">
        <v>48</v>
      </c>
      <c r="K329" s="64">
        <v>24</v>
      </c>
      <c r="L329" s="64"/>
      <c r="M329" s="129">
        <f>SUM(I329:L329)</f>
        <v>76</v>
      </c>
      <c r="N329" s="79"/>
      <c r="O329" s="13">
        <v>6.5999999999999988</v>
      </c>
      <c r="P329" s="13">
        <v>6.5999999999999988</v>
      </c>
      <c r="Q329" s="71"/>
      <c r="R329" s="78">
        <f>IF(O329&gt;0,O329,N329)</f>
        <v>6.5999999999999988</v>
      </c>
      <c r="S329" s="83"/>
      <c r="T329" s="71">
        <v>30</v>
      </c>
      <c r="U329" s="71">
        <v>34.5</v>
      </c>
      <c r="V329" s="84"/>
      <c r="W329" s="79"/>
      <c r="X329" s="71">
        <v>30</v>
      </c>
      <c r="Y329" s="71">
        <v>69</v>
      </c>
      <c r="Z329" s="74"/>
      <c r="AA329" s="92"/>
      <c r="AB329" s="93"/>
      <c r="AC329" s="93"/>
      <c r="AD329" s="94"/>
      <c r="AE329" s="129">
        <f>SUM(AA329:AD329)</f>
        <v>0</v>
      </c>
      <c r="AF329" s="99"/>
      <c r="AG329" s="93"/>
      <c r="AH329" s="93"/>
      <c r="AI329" s="94"/>
      <c r="AJ329" s="133">
        <f>SUM(AF329:AI329)</f>
        <v>0</v>
      </c>
      <c r="AK329" s="92"/>
      <c r="AL329" s="93"/>
      <c r="AM329" s="93"/>
      <c r="AN329" s="94"/>
      <c r="AO329" s="133">
        <f>SUM(AK329:AN329)</f>
        <v>0</v>
      </c>
      <c r="AP329" s="92"/>
      <c r="AQ329" s="93"/>
      <c r="AR329" s="93"/>
      <c r="AS329" s="94"/>
      <c r="AT329" s="129">
        <f>SUM(AP329:AS329)</f>
        <v>0</v>
      </c>
      <c r="AU329" s="64"/>
      <c r="AV329" s="6"/>
      <c r="AW329" s="6">
        <v>0</v>
      </c>
      <c r="AX329" s="102"/>
      <c r="AY329" s="133">
        <f>SUM(AU329:AX329)</f>
        <v>0</v>
      </c>
      <c r="AZ329" s="68"/>
      <c r="BA329" s="6"/>
      <c r="BB329" s="6">
        <v>0</v>
      </c>
      <c r="BC329" s="102"/>
      <c r="BD329" s="129">
        <f>SUM(AZ329:BC329)</f>
        <v>0</v>
      </c>
      <c r="BE329" s="68">
        <v>1</v>
      </c>
      <c r="BF329" s="6">
        <v>5</v>
      </c>
      <c r="BG329" s="6">
        <v>0</v>
      </c>
      <c r="BH329" s="102"/>
      <c r="BI329" s="129">
        <f>SUM(BE329:BH329)</f>
        <v>6</v>
      </c>
    </row>
    <row r="330" spans="1:61" x14ac:dyDescent="0.25">
      <c r="A330" s="4" t="s">
        <v>192</v>
      </c>
      <c r="B330" s="3" t="s">
        <v>193</v>
      </c>
      <c r="C330" s="10">
        <v>6953156295131</v>
      </c>
      <c r="D330" s="10">
        <v>1</v>
      </c>
      <c r="E330" s="10"/>
      <c r="F330" s="10"/>
      <c r="G330" s="105"/>
      <c r="H330" s="212" t="s">
        <v>824</v>
      </c>
      <c r="I330" s="68">
        <v>5</v>
      </c>
      <c r="J330" s="64"/>
      <c r="K330" s="64"/>
      <c r="L330" s="64"/>
      <c r="M330" s="129">
        <f>SUM(I330:L330)</f>
        <v>5</v>
      </c>
      <c r="N330" s="79"/>
      <c r="O330" s="13"/>
      <c r="P330" s="13"/>
      <c r="Q330" s="71"/>
      <c r="R330" s="78">
        <f>IF(O330&gt;0,O330,N330)</f>
        <v>0</v>
      </c>
      <c r="S330" s="83"/>
      <c r="T330" s="71"/>
      <c r="U330" s="71"/>
      <c r="V330" s="84"/>
      <c r="W330" s="79"/>
      <c r="X330" s="71"/>
      <c r="Y330" s="71"/>
      <c r="Z330" s="74"/>
      <c r="AA330" s="92"/>
      <c r="AB330" s="93"/>
      <c r="AC330" s="93"/>
      <c r="AD330" s="94"/>
      <c r="AE330" s="129">
        <f>SUM(AA330:AD330)</f>
        <v>0</v>
      </c>
      <c r="AF330" s="99"/>
      <c r="AG330" s="93"/>
      <c r="AH330" s="93"/>
      <c r="AI330" s="94"/>
      <c r="AJ330" s="133">
        <f>SUM(AF330:AI330)</f>
        <v>0</v>
      </c>
      <c r="AK330" s="92"/>
      <c r="AL330" s="93"/>
      <c r="AM330" s="93"/>
      <c r="AN330" s="94"/>
      <c r="AO330" s="133">
        <f>SUM(AK330:AN330)</f>
        <v>0</v>
      </c>
      <c r="AP330" s="92"/>
      <c r="AQ330" s="93"/>
      <c r="AR330" s="93"/>
      <c r="AS330" s="94"/>
      <c r="AT330" s="129">
        <f>SUM(AP330:AS330)</f>
        <v>0</v>
      </c>
      <c r="AU330" s="64"/>
      <c r="AV330" s="6"/>
      <c r="AW330" s="6"/>
      <c r="AX330" s="102"/>
      <c r="AY330" s="133">
        <f>SUM(AU330:AX330)</f>
        <v>0</v>
      </c>
      <c r="AZ330" s="68"/>
      <c r="BA330" s="6"/>
      <c r="BB330" s="6"/>
      <c r="BC330" s="102"/>
      <c r="BD330" s="129">
        <f>SUM(AZ330:BC330)</f>
        <v>0</v>
      </c>
      <c r="BE330" s="68">
        <v>5</v>
      </c>
      <c r="BF330" s="6"/>
      <c r="BG330" s="6"/>
      <c r="BH330" s="102"/>
      <c r="BI330" s="129">
        <f>SUM(BE330:BH330)</f>
        <v>5</v>
      </c>
    </row>
    <row r="331" spans="1:61" x14ac:dyDescent="0.25">
      <c r="A331" s="4" t="s">
        <v>194</v>
      </c>
      <c r="B331" s="3" t="s">
        <v>195</v>
      </c>
      <c r="C331" s="10">
        <v>6953156295148</v>
      </c>
      <c r="D331" s="10">
        <v>1</v>
      </c>
      <c r="E331" s="10"/>
      <c r="F331" s="10"/>
      <c r="G331" s="105"/>
      <c r="H331" s="212" t="s">
        <v>826</v>
      </c>
      <c r="I331" s="68">
        <v>0</v>
      </c>
      <c r="J331" s="64"/>
      <c r="K331" s="64"/>
      <c r="L331" s="64"/>
      <c r="M331" s="129">
        <f>SUM(I331:L331)</f>
        <v>0</v>
      </c>
      <c r="N331" s="79"/>
      <c r="O331" s="13"/>
      <c r="P331" s="13"/>
      <c r="Q331" s="71"/>
      <c r="R331" s="78">
        <f>IF(O331&gt;0,O331,N331)</f>
        <v>0</v>
      </c>
      <c r="S331" s="83"/>
      <c r="T331" s="71"/>
      <c r="U331" s="71"/>
      <c r="V331" s="84"/>
      <c r="W331" s="79"/>
      <c r="X331" s="71"/>
      <c r="Y331" s="71"/>
      <c r="Z331" s="74"/>
      <c r="AA331" s="92"/>
      <c r="AB331" s="93"/>
      <c r="AC331" s="93"/>
      <c r="AD331" s="94"/>
      <c r="AE331" s="129">
        <f>SUM(AA331:AD331)</f>
        <v>0</v>
      </c>
      <c r="AF331" s="99"/>
      <c r="AG331" s="93"/>
      <c r="AH331" s="93"/>
      <c r="AI331" s="94"/>
      <c r="AJ331" s="133">
        <f>SUM(AF331:AI331)</f>
        <v>0</v>
      </c>
      <c r="AK331" s="92"/>
      <c r="AL331" s="93"/>
      <c r="AM331" s="93"/>
      <c r="AN331" s="94"/>
      <c r="AO331" s="133">
        <f>SUM(AK331:AN331)</f>
        <v>0</v>
      </c>
      <c r="AP331" s="92"/>
      <c r="AQ331" s="93"/>
      <c r="AR331" s="93"/>
      <c r="AS331" s="94"/>
      <c r="AT331" s="129">
        <f>SUM(AP331:AS331)</f>
        <v>0</v>
      </c>
      <c r="AU331" s="64"/>
      <c r="AV331" s="6"/>
      <c r="AW331" s="6"/>
      <c r="AX331" s="102"/>
      <c r="AY331" s="133">
        <f>SUM(AU331:AX331)</f>
        <v>0</v>
      </c>
      <c r="AZ331" s="68"/>
      <c r="BA331" s="6"/>
      <c r="BB331" s="6"/>
      <c r="BC331" s="102"/>
      <c r="BD331" s="129">
        <f>SUM(AZ331:BC331)</f>
        <v>0</v>
      </c>
      <c r="BE331" s="68">
        <v>5</v>
      </c>
      <c r="BF331" s="6"/>
      <c r="BG331" s="6"/>
      <c r="BH331" s="102"/>
      <c r="BI331" s="129">
        <f>SUM(BE331:BH331)</f>
        <v>5</v>
      </c>
    </row>
    <row r="332" spans="1:61" x14ac:dyDescent="0.25">
      <c r="A332" s="4" t="s">
        <v>196</v>
      </c>
      <c r="B332" s="3" t="s">
        <v>197</v>
      </c>
      <c r="C332" s="10">
        <v>6953156295162</v>
      </c>
      <c r="D332" s="10">
        <v>1</v>
      </c>
      <c r="E332" s="10"/>
      <c r="F332" s="10"/>
      <c r="G332" s="105"/>
      <c r="H332" s="212" t="s">
        <v>832</v>
      </c>
      <c r="I332" s="68">
        <v>4</v>
      </c>
      <c r="J332" s="64"/>
      <c r="K332" s="64"/>
      <c r="L332" s="64"/>
      <c r="M332" s="129">
        <f>SUM(I332:L332)</f>
        <v>4</v>
      </c>
      <c r="N332" s="79"/>
      <c r="O332" s="13"/>
      <c r="P332" s="13"/>
      <c r="Q332" s="71"/>
      <c r="R332" s="78">
        <f>IF(O332&gt;0,O332,N332)</f>
        <v>0</v>
      </c>
      <c r="S332" s="83"/>
      <c r="T332" s="71"/>
      <c r="U332" s="71"/>
      <c r="V332" s="84"/>
      <c r="W332" s="79"/>
      <c r="X332" s="71"/>
      <c r="Y332" s="71"/>
      <c r="Z332" s="74"/>
      <c r="AA332" s="92"/>
      <c r="AB332" s="93"/>
      <c r="AC332" s="93"/>
      <c r="AD332" s="94"/>
      <c r="AE332" s="129">
        <f>SUM(AA332:AD332)</f>
        <v>0</v>
      </c>
      <c r="AF332" s="99"/>
      <c r="AG332" s="93"/>
      <c r="AH332" s="93"/>
      <c r="AI332" s="94"/>
      <c r="AJ332" s="133">
        <f>SUM(AF332:AI332)</f>
        <v>0</v>
      </c>
      <c r="AK332" s="92"/>
      <c r="AL332" s="93"/>
      <c r="AM332" s="93"/>
      <c r="AN332" s="94"/>
      <c r="AO332" s="133">
        <f>SUM(AK332:AN332)</f>
        <v>0</v>
      </c>
      <c r="AP332" s="92"/>
      <c r="AQ332" s="93"/>
      <c r="AR332" s="93"/>
      <c r="AS332" s="94"/>
      <c r="AT332" s="129">
        <f>SUM(AP332:AS332)</f>
        <v>0</v>
      </c>
      <c r="AU332" s="64"/>
      <c r="AV332" s="6"/>
      <c r="AW332" s="6"/>
      <c r="AX332" s="102"/>
      <c r="AY332" s="133">
        <f>SUM(AU332:AX332)</f>
        <v>0</v>
      </c>
      <c r="AZ332" s="68"/>
      <c r="BA332" s="6"/>
      <c r="BB332" s="6"/>
      <c r="BC332" s="102"/>
      <c r="BD332" s="129">
        <f>SUM(AZ332:BC332)</f>
        <v>0</v>
      </c>
      <c r="BE332" s="68">
        <v>1</v>
      </c>
      <c r="BF332" s="6"/>
      <c r="BG332" s="6"/>
      <c r="BH332" s="102"/>
      <c r="BI332" s="129">
        <f>SUM(BE332:BH332)</f>
        <v>1</v>
      </c>
    </row>
    <row r="333" spans="1:61" x14ac:dyDescent="0.25">
      <c r="A333" s="4" t="s">
        <v>198</v>
      </c>
      <c r="B333" s="3" t="s">
        <v>199</v>
      </c>
      <c r="C333" s="10">
        <v>6953156295179</v>
      </c>
      <c r="D333" s="10">
        <v>1</v>
      </c>
      <c r="E333" s="10"/>
      <c r="F333" s="10"/>
      <c r="G333" s="105"/>
      <c r="H333" s="212" t="s">
        <v>824</v>
      </c>
      <c r="I333" s="68">
        <v>5</v>
      </c>
      <c r="J333" s="64"/>
      <c r="K333" s="64"/>
      <c r="L333" s="64"/>
      <c r="M333" s="129">
        <f>SUM(I333:L333)</f>
        <v>5</v>
      </c>
      <c r="N333" s="79"/>
      <c r="O333" s="13"/>
      <c r="P333" s="13"/>
      <c r="Q333" s="71"/>
      <c r="R333" s="78">
        <f>IF(O333&gt;0,O333,N333)</f>
        <v>0</v>
      </c>
      <c r="S333" s="83"/>
      <c r="T333" s="71"/>
      <c r="U333" s="71"/>
      <c r="V333" s="84"/>
      <c r="W333" s="79"/>
      <c r="X333" s="71"/>
      <c r="Y333" s="71"/>
      <c r="Z333" s="74"/>
      <c r="AA333" s="92"/>
      <c r="AB333" s="93"/>
      <c r="AC333" s="93"/>
      <c r="AD333" s="94"/>
      <c r="AE333" s="129">
        <f>SUM(AA333:AD333)</f>
        <v>0</v>
      </c>
      <c r="AF333" s="99"/>
      <c r="AG333" s="93"/>
      <c r="AH333" s="93"/>
      <c r="AI333" s="94"/>
      <c r="AJ333" s="133">
        <f>SUM(AF333:AI333)</f>
        <v>0</v>
      </c>
      <c r="AK333" s="92"/>
      <c r="AL333" s="93"/>
      <c r="AM333" s="93"/>
      <c r="AN333" s="94"/>
      <c r="AO333" s="133">
        <f>SUM(AK333:AN333)</f>
        <v>0</v>
      </c>
      <c r="AP333" s="92"/>
      <c r="AQ333" s="93"/>
      <c r="AR333" s="93"/>
      <c r="AS333" s="94"/>
      <c r="AT333" s="129">
        <f>SUM(AP333:AS333)</f>
        <v>0</v>
      </c>
      <c r="AU333" s="64"/>
      <c r="AV333" s="6"/>
      <c r="AW333" s="6"/>
      <c r="AX333" s="102"/>
      <c r="AY333" s="133">
        <f>SUM(AU333:AX333)</f>
        <v>0</v>
      </c>
      <c r="AZ333" s="68"/>
      <c r="BA333" s="6"/>
      <c r="BB333" s="6"/>
      <c r="BC333" s="102"/>
      <c r="BD333" s="129">
        <f>SUM(AZ333:BC333)</f>
        <v>0</v>
      </c>
      <c r="BE333" s="68">
        <v>0</v>
      </c>
      <c r="BF333" s="6"/>
      <c r="BG333" s="6"/>
      <c r="BH333" s="102"/>
      <c r="BI333" s="129">
        <f>SUM(BE333:BH333)</f>
        <v>0</v>
      </c>
    </row>
    <row r="334" spans="1:61" x14ac:dyDescent="0.25">
      <c r="A334" s="4" t="s">
        <v>718</v>
      </c>
      <c r="B334" s="3" t="s">
        <v>200</v>
      </c>
      <c r="C334" s="10">
        <v>6953156295483</v>
      </c>
      <c r="D334" s="10">
        <v>1</v>
      </c>
      <c r="E334" s="10"/>
      <c r="F334" s="10">
        <v>1</v>
      </c>
      <c r="G334" s="105">
        <v>1</v>
      </c>
      <c r="H334" s="212" t="s">
        <v>821</v>
      </c>
      <c r="I334" s="68">
        <v>4</v>
      </c>
      <c r="J334" s="64">
        <v>47</v>
      </c>
      <c r="K334" s="64">
        <v>0</v>
      </c>
      <c r="L334" s="64"/>
      <c r="M334" s="129">
        <f>SUM(I334:L334)</f>
        <v>51</v>
      </c>
      <c r="N334" s="79"/>
      <c r="O334" s="13">
        <v>51.18</v>
      </c>
      <c r="P334" s="13">
        <v>51.18</v>
      </c>
      <c r="Q334" s="71"/>
      <c r="R334" s="78">
        <f>IF(O334&gt;0,O334,N334)</f>
        <v>51.18</v>
      </c>
      <c r="S334" s="83"/>
      <c r="T334" s="71">
        <v>95</v>
      </c>
      <c r="U334" s="71">
        <v>100</v>
      </c>
      <c r="V334" s="84"/>
      <c r="W334" s="79"/>
      <c r="X334" s="71">
        <v>95</v>
      </c>
      <c r="Y334" s="71">
        <v>199</v>
      </c>
      <c r="Z334" s="74"/>
      <c r="AA334" s="92"/>
      <c r="AB334" s="93"/>
      <c r="AC334" s="93"/>
      <c r="AD334" s="94"/>
      <c r="AE334" s="129">
        <f>SUM(AA334:AD334)</f>
        <v>0</v>
      </c>
      <c r="AF334" s="99"/>
      <c r="AG334" s="93"/>
      <c r="AH334" s="93"/>
      <c r="AI334" s="94"/>
      <c r="AJ334" s="133">
        <f>SUM(AF334:AI334)</f>
        <v>0</v>
      </c>
      <c r="AK334" s="92"/>
      <c r="AL334" s="93"/>
      <c r="AM334" s="93"/>
      <c r="AN334" s="94"/>
      <c r="AO334" s="133">
        <f>SUM(AK334:AN334)</f>
        <v>0</v>
      </c>
      <c r="AP334" s="92"/>
      <c r="AQ334" s="93"/>
      <c r="AR334" s="93"/>
      <c r="AS334" s="94"/>
      <c r="AT334" s="129">
        <f>SUM(AP334:AS334)</f>
        <v>0</v>
      </c>
      <c r="AU334" s="64"/>
      <c r="AV334" s="6"/>
      <c r="AW334" s="6">
        <v>0</v>
      </c>
      <c r="AX334" s="102"/>
      <c r="AY334" s="133">
        <f>SUM(AU334:AX334)</f>
        <v>0</v>
      </c>
      <c r="AZ334" s="68"/>
      <c r="BA334" s="6"/>
      <c r="BB334" s="6">
        <v>0</v>
      </c>
      <c r="BC334" s="102"/>
      <c r="BD334" s="129">
        <f>SUM(AZ334:BC334)</f>
        <v>0</v>
      </c>
      <c r="BE334" s="68">
        <v>1</v>
      </c>
      <c r="BF334" s="6">
        <v>3</v>
      </c>
      <c r="BG334" s="6">
        <v>0</v>
      </c>
      <c r="BH334" s="102"/>
      <c r="BI334" s="129">
        <f>SUM(BE334:BH334)</f>
        <v>4</v>
      </c>
    </row>
    <row r="335" spans="1:61" x14ac:dyDescent="0.25">
      <c r="A335" s="4" t="s">
        <v>720</v>
      </c>
      <c r="B335" s="3" t="s">
        <v>201</v>
      </c>
      <c r="C335" s="10">
        <v>6953156295490</v>
      </c>
      <c r="D335" s="10">
        <v>1</v>
      </c>
      <c r="E335" s="10"/>
      <c r="F335" s="10">
        <v>1</v>
      </c>
      <c r="G335" s="105">
        <v>1</v>
      </c>
      <c r="H335" s="212" t="s">
        <v>792</v>
      </c>
      <c r="I335" s="68">
        <v>5</v>
      </c>
      <c r="J335" s="64">
        <v>4</v>
      </c>
      <c r="K335" s="64">
        <v>0</v>
      </c>
      <c r="L335" s="64"/>
      <c r="M335" s="129">
        <f>SUM(I335:L335)</f>
        <v>9</v>
      </c>
      <c r="N335" s="79"/>
      <c r="O335" s="13">
        <v>55.169999999999845</v>
      </c>
      <c r="P335" s="13">
        <v>55.169999999999845</v>
      </c>
      <c r="Q335" s="71"/>
      <c r="R335" s="78">
        <f>IF(O335&gt;0,O335,N335)</f>
        <v>55.169999999999845</v>
      </c>
      <c r="S335" s="83"/>
      <c r="T335" s="71">
        <v>95</v>
      </c>
      <c r="U335" s="71">
        <v>100</v>
      </c>
      <c r="V335" s="84"/>
      <c r="W335" s="79"/>
      <c r="X335" s="71">
        <v>95</v>
      </c>
      <c r="Y335" s="71">
        <v>199</v>
      </c>
      <c r="Z335" s="74"/>
      <c r="AA335" s="92"/>
      <c r="AB335" s="93"/>
      <c r="AC335" s="93"/>
      <c r="AD335" s="94"/>
      <c r="AE335" s="129">
        <f>SUM(AA335:AD335)</f>
        <v>0</v>
      </c>
      <c r="AF335" s="99"/>
      <c r="AG335" s="93"/>
      <c r="AH335" s="93"/>
      <c r="AI335" s="94"/>
      <c r="AJ335" s="133">
        <f>SUM(AF335:AI335)</f>
        <v>0</v>
      </c>
      <c r="AK335" s="92"/>
      <c r="AL335" s="93"/>
      <c r="AM335" s="93"/>
      <c r="AN335" s="94"/>
      <c r="AO335" s="133">
        <f>SUM(AK335:AN335)</f>
        <v>0</v>
      </c>
      <c r="AP335" s="92"/>
      <c r="AQ335" s="93"/>
      <c r="AR335" s="93"/>
      <c r="AS335" s="94"/>
      <c r="AT335" s="129">
        <f>SUM(AP335:AS335)</f>
        <v>0</v>
      </c>
      <c r="AU335" s="64"/>
      <c r="AV335" s="6"/>
      <c r="AW335" s="6">
        <v>0</v>
      </c>
      <c r="AX335" s="102"/>
      <c r="AY335" s="133">
        <f>SUM(AU335:AX335)</f>
        <v>0</v>
      </c>
      <c r="AZ335" s="68"/>
      <c r="BA335" s="6"/>
      <c r="BB335" s="6">
        <v>0</v>
      </c>
      <c r="BC335" s="102"/>
      <c r="BD335" s="129">
        <f>SUM(AZ335:BC335)</f>
        <v>0</v>
      </c>
      <c r="BE335" s="68">
        <v>0</v>
      </c>
      <c r="BF335" s="6">
        <v>7</v>
      </c>
      <c r="BG335" s="6">
        <v>0</v>
      </c>
      <c r="BH335" s="102"/>
      <c r="BI335" s="129">
        <f>SUM(BE335:BH335)</f>
        <v>7</v>
      </c>
    </row>
    <row r="336" spans="1:61" x14ac:dyDescent="0.25">
      <c r="A336" s="4" t="s">
        <v>581</v>
      </c>
      <c r="B336" s="3" t="s">
        <v>582</v>
      </c>
      <c r="C336" s="10">
        <v>6958444961736</v>
      </c>
      <c r="D336" s="10"/>
      <c r="E336" s="10"/>
      <c r="F336" s="10">
        <v>1</v>
      </c>
      <c r="G336" s="105"/>
      <c r="H336" s="212"/>
      <c r="I336" s="68"/>
      <c r="J336" s="64">
        <v>0</v>
      </c>
      <c r="K336" s="64"/>
      <c r="L336" s="64"/>
      <c r="M336" s="129">
        <f>SUM(I336:L336)</f>
        <v>0</v>
      </c>
      <c r="N336" s="79"/>
      <c r="O336" s="13">
        <v>45</v>
      </c>
      <c r="P336" s="13"/>
      <c r="Q336" s="71"/>
      <c r="R336" s="78">
        <f>IF(O336&gt;0,O336,N336)</f>
        <v>45</v>
      </c>
      <c r="S336" s="83"/>
      <c r="T336" s="71">
        <v>94.5</v>
      </c>
      <c r="U336" s="71"/>
      <c r="V336" s="84"/>
      <c r="W336" s="79"/>
      <c r="X336" s="71">
        <v>199</v>
      </c>
      <c r="Y336" s="71"/>
      <c r="Z336" s="74"/>
      <c r="AA336" s="92"/>
      <c r="AB336" s="93">
        <v>34</v>
      </c>
      <c r="AC336" s="93"/>
      <c r="AD336" s="94"/>
      <c r="AE336" s="129">
        <f>SUM(AA336:AD336)</f>
        <v>34</v>
      </c>
      <c r="AF336" s="99"/>
      <c r="AG336" s="93">
        <v>9</v>
      </c>
      <c r="AH336" s="93"/>
      <c r="AI336" s="94"/>
      <c r="AJ336" s="133">
        <f>SUM(AF336:AI336)</f>
        <v>9</v>
      </c>
      <c r="AK336" s="92"/>
      <c r="AL336" s="93">
        <v>0</v>
      </c>
      <c r="AM336" s="93"/>
      <c r="AN336" s="94"/>
      <c r="AO336" s="133">
        <f>SUM(AK336:AN336)</f>
        <v>0</v>
      </c>
      <c r="AP336" s="92"/>
      <c r="AQ336" s="93">
        <v>0</v>
      </c>
      <c r="AR336" s="93"/>
      <c r="AS336" s="94"/>
      <c r="AT336" s="129">
        <f>SUM(AP336:AS336)</f>
        <v>0</v>
      </c>
      <c r="AU336" s="64"/>
      <c r="AV336" s="6">
        <v>0</v>
      </c>
      <c r="AW336" s="6"/>
      <c r="AX336" s="102"/>
      <c r="AY336" s="133">
        <f>SUM(AU336:AX336)</f>
        <v>0</v>
      </c>
      <c r="AZ336" s="68"/>
      <c r="BA336" s="6">
        <v>0</v>
      </c>
      <c r="BB336" s="6"/>
      <c r="BC336" s="102"/>
      <c r="BD336" s="129">
        <f>SUM(AZ336:BC336)</f>
        <v>0</v>
      </c>
      <c r="BE336" s="68"/>
      <c r="BF336" s="6">
        <v>0</v>
      </c>
      <c r="BG336" s="6"/>
      <c r="BH336" s="102"/>
      <c r="BI336" s="129">
        <f>SUM(BE336:BH336)</f>
        <v>0</v>
      </c>
    </row>
    <row r="337" spans="1:61" x14ac:dyDescent="0.25">
      <c r="A337" s="4" t="s">
        <v>685</v>
      </c>
      <c r="B337" s="3" t="s">
        <v>686</v>
      </c>
      <c r="C337" s="10">
        <v>6971680477397</v>
      </c>
      <c r="D337" s="10"/>
      <c r="E337" s="10"/>
      <c r="F337" s="10">
        <v>1</v>
      </c>
      <c r="G337" s="105">
        <v>1</v>
      </c>
      <c r="H337" s="212"/>
      <c r="I337" s="68"/>
      <c r="J337" s="64">
        <v>0</v>
      </c>
      <c r="K337" s="64">
        <v>0</v>
      </c>
      <c r="L337" s="64"/>
      <c r="M337" s="129">
        <f>SUM(I337:L337)</f>
        <v>0</v>
      </c>
      <c r="N337" s="79"/>
      <c r="O337" s="13">
        <v>18</v>
      </c>
      <c r="P337" s="13">
        <v>18</v>
      </c>
      <c r="Q337" s="71"/>
      <c r="R337" s="78">
        <f>IF(O337&gt;0,O337,N337)</f>
        <v>18</v>
      </c>
      <c r="S337" s="83"/>
      <c r="T337" s="71">
        <v>35</v>
      </c>
      <c r="U337" s="71">
        <v>39.5</v>
      </c>
      <c r="V337" s="84"/>
      <c r="W337" s="79"/>
      <c r="X337" s="71">
        <v>73</v>
      </c>
      <c r="Y337" s="71">
        <v>79</v>
      </c>
      <c r="Z337" s="74"/>
      <c r="AA337" s="92"/>
      <c r="AB337" s="93"/>
      <c r="AC337" s="93"/>
      <c r="AD337" s="94"/>
      <c r="AE337" s="129">
        <f>SUM(AA337:AD337)</f>
        <v>0</v>
      </c>
      <c r="AF337" s="99"/>
      <c r="AG337" s="93"/>
      <c r="AH337" s="93"/>
      <c r="AI337" s="94"/>
      <c r="AJ337" s="133">
        <f>SUM(AF337:AI337)</f>
        <v>0</v>
      </c>
      <c r="AK337" s="92"/>
      <c r="AL337" s="93"/>
      <c r="AM337" s="93"/>
      <c r="AN337" s="94"/>
      <c r="AO337" s="133">
        <f>SUM(AK337:AN337)</f>
        <v>0</v>
      </c>
      <c r="AP337" s="92"/>
      <c r="AQ337" s="93">
        <v>0</v>
      </c>
      <c r="AR337" s="93">
        <v>0</v>
      </c>
      <c r="AS337" s="94"/>
      <c r="AT337" s="129">
        <f>SUM(AP337:AS337)</f>
        <v>0</v>
      </c>
      <c r="AU337" s="64"/>
      <c r="AV337" s="6">
        <v>0</v>
      </c>
      <c r="AW337" s="6">
        <v>0</v>
      </c>
      <c r="AX337" s="102"/>
      <c r="AY337" s="133">
        <f>SUM(AU337:AX337)</f>
        <v>0</v>
      </c>
      <c r="AZ337" s="68"/>
      <c r="BA337" s="6">
        <v>0</v>
      </c>
      <c r="BB337" s="6">
        <v>0</v>
      </c>
      <c r="BC337" s="102"/>
      <c r="BD337" s="129">
        <f>SUM(AZ337:BC337)</f>
        <v>0</v>
      </c>
      <c r="BE337" s="68"/>
      <c r="BF337" s="6">
        <v>0</v>
      </c>
      <c r="BG337" s="6">
        <v>0</v>
      </c>
      <c r="BH337" s="102"/>
      <c r="BI337" s="129">
        <f>SUM(BE337:BH337)</f>
        <v>0</v>
      </c>
    </row>
    <row r="338" spans="1:61" x14ac:dyDescent="0.25">
      <c r="A338" s="4" t="s">
        <v>321</v>
      </c>
      <c r="B338" s="3" t="s">
        <v>202</v>
      </c>
      <c r="C338" s="10">
        <v>7447902860074</v>
      </c>
      <c r="D338" s="10">
        <v>1</v>
      </c>
      <c r="E338" s="10"/>
      <c r="F338" s="10">
        <v>1</v>
      </c>
      <c r="G338" s="105">
        <v>1</v>
      </c>
      <c r="H338" s="212" t="s">
        <v>882</v>
      </c>
      <c r="I338" s="68">
        <v>8</v>
      </c>
      <c r="J338" s="64">
        <v>40</v>
      </c>
      <c r="K338" s="64">
        <v>31</v>
      </c>
      <c r="L338" s="64"/>
      <c r="M338" s="129">
        <f>SUM(I338:L338)</f>
        <v>79</v>
      </c>
      <c r="N338" s="79"/>
      <c r="O338" s="13">
        <v>15.43</v>
      </c>
      <c r="P338" s="13">
        <v>15.43</v>
      </c>
      <c r="Q338" s="71"/>
      <c r="R338" s="78">
        <f>IF(O338&gt;0,O338,N338)</f>
        <v>15.43</v>
      </c>
      <c r="S338" s="83"/>
      <c r="T338" s="71">
        <v>29.5</v>
      </c>
      <c r="U338" s="71">
        <v>34.5</v>
      </c>
      <c r="V338" s="84"/>
      <c r="W338" s="79"/>
      <c r="X338" s="71">
        <v>59</v>
      </c>
      <c r="Y338" s="71">
        <v>69</v>
      </c>
      <c r="Z338" s="74"/>
      <c r="AA338" s="92"/>
      <c r="AB338" s="93"/>
      <c r="AC338" s="93"/>
      <c r="AD338" s="94"/>
      <c r="AE338" s="129">
        <f>SUM(AA338:AD338)</f>
        <v>0</v>
      </c>
      <c r="AF338" s="99"/>
      <c r="AG338" s="93"/>
      <c r="AH338" s="93"/>
      <c r="AI338" s="94"/>
      <c r="AJ338" s="133">
        <f>SUM(AF338:AI338)</f>
        <v>0</v>
      </c>
      <c r="AK338" s="92"/>
      <c r="AL338" s="93"/>
      <c r="AM338" s="93"/>
      <c r="AN338" s="94"/>
      <c r="AO338" s="133">
        <f>SUM(AK338:AN338)</f>
        <v>0</v>
      </c>
      <c r="AP338" s="92"/>
      <c r="AQ338" s="93"/>
      <c r="AR338" s="93"/>
      <c r="AS338" s="94"/>
      <c r="AT338" s="129">
        <f>SUM(AP338:AS338)</f>
        <v>0</v>
      </c>
      <c r="AU338" s="64"/>
      <c r="AV338" s="6"/>
      <c r="AW338" s="6"/>
      <c r="AX338" s="102"/>
      <c r="AY338" s="133">
        <f>SUM(AU338:AX338)</f>
        <v>0</v>
      </c>
      <c r="AZ338" s="68"/>
      <c r="BA338" s="6">
        <v>5</v>
      </c>
      <c r="BB338" s="6">
        <v>0</v>
      </c>
      <c r="BC338" s="102"/>
      <c r="BD338" s="129">
        <f>SUM(AZ338:BC338)</f>
        <v>5</v>
      </c>
      <c r="BE338" s="68">
        <v>2</v>
      </c>
      <c r="BF338" s="6">
        <v>30</v>
      </c>
      <c r="BG338" s="6">
        <v>3</v>
      </c>
      <c r="BH338" s="102"/>
      <c r="BI338" s="129">
        <f>SUM(BE338:BH338)</f>
        <v>35</v>
      </c>
    </row>
    <row r="339" spans="1:61" x14ac:dyDescent="0.25">
      <c r="A339" s="4" t="s">
        <v>641</v>
      </c>
      <c r="B339" s="3" t="s">
        <v>203</v>
      </c>
      <c r="C339" s="10">
        <v>7447902860388</v>
      </c>
      <c r="D339" s="10">
        <v>1</v>
      </c>
      <c r="E339" s="10"/>
      <c r="F339" s="10">
        <v>1</v>
      </c>
      <c r="G339" s="105"/>
      <c r="H339" s="212" t="s">
        <v>883</v>
      </c>
      <c r="I339" s="68">
        <v>5</v>
      </c>
      <c r="J339" s="64">
        <v>0</v>
      </c>
      <c r="K339" s="64"/>
      <c r="L339" s="64"/>
      <c r="M339" s="129">
        <f>SUM(I339:L339)</f>
        <v>5</v>
      </c>
      <c r="N339" s="79">
        <f>VLOOKUP(C339,'[1]Brave Avg Cost'!A:B,2,FALSE)</f>
        <v>197.67999999999995</v>
      </c>
      <c r="O339" s="13">
        <v>197.68</v>
      </c>
      <c r="P339" s="13"/>
      <c r="Q339" s="71"/>
      <c r="R339" s="78">
        <f>IF(O339&gt;0,O339,N339)</f>
        <v>197.68</v>
      </c>
      <c r="S339" s="83">
        <v>324.35000000000002</v>
      </c>
      <c r="T339" s="71">
        <v>487</v>
      </c>
      <c r="U339" s="71"/>
      <c r="V339" s="84"/>
      <c r="W339" s="79"/>
      <c r="X339" s="71">
        <v>787</v>
      </c>
      <c r="Y339" s="71"/>
      <c r="Z339" s="74"/>
      <c r="AA339" s="92"/>
      <c r="AB339" s="93">
        <v>0</v>
      </c>
      <c r="AC339" s="93"/>
      <c r="AD339" s="94"/>
      <c r="AE339" s="129">
        <f>SUM(AA339:AD339)</f>
        <v>0</v>
      </c>
      <c r="AF339" s="99"/>
      <c r="AG339" s="93">
        <v>1</v>
      </c>
      <c r="AH339" s="93"/>
      <c r="AI339" s="94"/>
      <c r="AJ339" s="133">
        <f>SUM(AF339:AI339)</f>
        <v>1</v>
      </c>
      <c r="AK339" s="92"/>
      <c r="AL339" s="93">
        <v>0</v>
      </c>
      <c r="AM339" s="93"/>
      <c r="AN339" s="94"/>
      <c r="AO339" s="133">
        <f>SUM(AK339:AN339)</f>
        <v>0</v>
      </c>
      <c r="AP339" s="92"/>
      <c r="AQ339" s="93">
        <v>1</v>
      </c>
      <c r="AR339" s="93"/>
      <c r="AS339" s="94"/>
      <c r="AT339" s="129">
        <f>SUM(AP339:AS339)</f>
        <v>1</v>
      </c>
      <c r="AU339" s="64">
        <v>1</v>
      </c>
      <c r="AV339" s="6">
        <v>0</v>
      </c>
      <c r="AW339" s="6"/>
      <c r="AX339" s="102"/>
      <c r="AY339" s="133">
        <f>SUM(AU339:AX339)</f>
        <v>1</v>
      </c>
      <c r="AZ339" s="68"/>
      <c r="BA339" s="6">
        <v>0</v>
      </c>
      <c r="BB339" s="6"/>
      <c r="BC339" s="102"/>
      <c r="BD339" s="129">
        <f>SUM(AZ339:BC339)</f>
        <v>0</v>
      </c>
      <c r="BE339" s="68">
        <v>0</v>
      </c>
      <c r="BF339" s="6">
        <v>0</v>
      </c>
      <c r="BG339" s="6"/>
      <c r="BH339" s="102"/>
      <c r="BI339" s="129">
        <f>SUM(BE339:BH339)</f>
        <v>0</v>
      </c>
    </row>
    <row r="340" spans="1:61" x14ac:dyDescent="0.25">
      <c r="A340" s="4" t="s">
        <v>639</v>
      </c>
      <c r="B340" s="3" t="s">
        <v>204</v>
      </c>
      <c r="C340" s="10">
        <v>7447902860456</v>
      </c>
      <c r="D340" s="10">
        <v>1</v>
      </c>
      <c r="E340" s="10">
        <v>1</v>
      </c>
      <c r="F340" s="10">
        <v>1</v>
      </c>
      <c r="G340" s="105"/>
      <c r="H340" s="212" t="s">
        <v>871</v>
      </c>
      <c r="I340" s="68">
        <v>3</v>
      </c>
      <c r="J340" s="64">
        <v>0</v>
      </c>
      <c r="K340" s="64"/>
      <c r="L340" s="64">
        <v>0</v>
      </c>
      <c r="M340" s="129">
        <f>SUM(I340:L340)</f>
        <v>3</v>
      </c>
      <c r="N340" s="79">
        <f>VLOOKUP(C340,'[1]Brave Avg Cost'!A:B,2,FALSE)</f>
        <v>197.67999999999986</v>
      </c>
      <c r="O340" s="13">
        <v>197.68</v>
      </c>
      <c r="P340" s="13"/>
      <c r="Q340" s="71"/>
      <c r="R340" s="78">
        <f>IF(O340&gt;0,O340,N340)</f>
        <v>197.68</v>
      </c>
      <c r="S340" s="83">
        <v>324.35000000000002</v>
      </c>
      <c r="T340" s="71">
        <v>487</v>
      </c>
      <c r="U340" s="71"/>
      <c r="V340" s="85">
        <v>513.80999999999995</v>
      </c>
      <c r="W340" s="79"/>
      <c r="X340" s="71">
        <v>787</v>
      </c>
      <c r="Y340" s="71"/>
      <c r="Z340" s="75">
        <v>799</v>
      </c>
      <c r="AA340" s="95"/>
      <c r="AB340" s="96">
        <v>1</v>
      </c>
      <c r="AC340" s="96"/>
      <c r="AD340" s="75"/>
      <c r="AE340" s="132">
        <f>SUM(AA340:AD340)</f>
        <v>1</v>
      </c>
      <c r="AF340" s="97"/>
      <c r="AG340" s="96">
        <v>2</v>
      </c>
      <c r="AH340" s="96"/>
      <c r="AI340" s="75"/>
      <c r="AJ340" s="134">
        <f>SUM(AF340:AI340)</f>
        <v>2</v>
      </c>
      <c r="AK340" s="95"/>
      <c r="AL340" s="96">
        <v>1</v>
      </c>
      <c r="AM340" s="96"/>
      <c r="AN340" s="75">
        <v>0</v>
      </c>
      <c r="AO340" s="135">
        <f>SUM(AK340:AN340)</f>
        <v>1</v>
      </c>
      <c r="AP340" s="95"/>
      <c r="AQ340" s="96">
        <v>3</v>
      </c>
      <c r="AR340" s="96"/>
      <c r="AS340" s="75">
        <v>0</v>
      </c>
      <c r="AT340" s="136">
        <f>SUM(AP340:AS340)</f>
        <v>3</v>
      </c>
      <c r="AU340" s="64"/>
      <c r="AV340" s="6">
        <v>0</v>
      </c>
      <c r="AW340" s="6"/>
      <c r="AX340" s="102">
        <v>0</v>
      </c>
      <c r="AY340" s="135">
        <f>SUM(AU340:AX340)</f>
        <v>0</v>
      </c>
      <c r="AZ340" s="68">
        <v>4</v>
      </c>
      <c r="BA340" s="6">
        <v>0</v>
      </c>
      <c r="BB340" s="6"/>
      <c r="BC340" s="102">
        <v>2</v>
      </c>
      <c r="BD340" s="136">
        <f>SUM(AZ340:BC340)</f>
        <v>6</v>
      </c>
      <c r="BE340" s="68">
        <v>2</v>
      </c>
      <c r="BF340" s="6">
        <v>0</v>
      </c>
      <c r="BG340" s="6"/>
      <c r="BH340" s="102">
        <v>0</v>
      </c>
      <c r="BI340" s="136">
        <f>SUM(BE340:BH340)</f>
        <v>2</v>
      </c>
    </row>
    <row r="341" spans="1:61" x14ac:dyDescent="0.25">
      <c r="A341" s="4" t="s">
        <v>637</v>
      </c>
      <c r="B341" s="3" t="s">
        <v>205</v>
      </c>
      <c r="C341" s="10">
        <v>7447902860524</v>
      </c>
      <c r="D341" s="10">
        <v>1</v>
      </c>
      <c r="E341" s="10"/>
      <c r="F341" s="10">
        <v>1</v>
      </c>
      <c r="G341" s="105"/>
      <c r="H341" s="212" t="s">
        <v>804</v>
      </c>
      <c r="I341" s="68">
        <v>1</v>
      </c>
      <c r="J341" s="64">
        <v>-1</v>
      </c>
      <c r="K341" s="64"/>
      <c r="L341" s="64"/>
      <c r="M341" s="129">
        <f>SUM(I341:L341)</f>
        <v>0</v>
      </c>
      <c r="N341" s="79">
        <f>VLOOKUP(C341,'[1]Brave Avg Cost'!A:B,2,FALSE)</f>
        <v>197.68000000000004</v>
      </c>
      <c r="O341" s="13">
        <v>197.68</v>
      </c>
      <c r="P341" s="13"/>
      <c r="Q341" s="71"/>
      <c r="R341" s="78">
        <f>IF(O341&gt;0,O341,N341)</f>
        <v>197.68</v>
      </c>
      <c r="S341" s="83">
        <v>324.35000000000002</v>
      </c>
      <c r="T341" s="71">
        <v>487</v>
      </c>
      <c r="U341" s="71"/>
      <c r="V341" s="84"/>
      <c r="W341" s="79"/>
      <c r="X341" s="71">
        <v>787</v>
      </c>
      <c r="Y341" s="71"/>
      <c r="Z341" s="74"/>
      <c r="AA341" s="92"/>
      <c r="AB341" s="93">
        <v>0</v>
      </c>
      <c r="AC341" s="93"/>
      <c r="AD341" s="94"/>
      <c r="AE341" s="129">
        <f>SUM(AA341:AD341)</f>
        <v>0</v>
      </c>
      <c r="AF341" s="99"/>
      <c r="AG341" s="93">
        <v>0</v>
      </c>
      <c r="AH341" s="93"/>
      <c r="AI341" s="94"/>
      <c r="AJ341" s="133">
        <f>SUM(AF341:AI341)</f>
        <v>0</v>
      </c>
      <c r="AK341" s="92"/>
      <c r="AL341" s="93">
        <v>1</v>
      </c>
      <c r="AM341" s="93"/>
      <c r="AN341" s="94"/>
      <c r="AO341" s="133">
        <f>SUM(AK341:AN341)</f>
        <v>1</v>
      </c>
      <c r="AP341" s="92"/>
      <c r="AQ341" s="93">
        <v>2</v>
      </c>
      <c r="AR341" s="93"/>
      <c r="AS341" s="94"/>
      <c r="AT341" s="129">
        <f>SUM(AP341:AS341)</f>
        <v>2</v>
      </c>
      <c r="AU341" s="64"/>
      <c r="AV341" s="6">
        <v>0</v>
      </c>
      <c r="AW341" s="6"/>
      <c r="AX341" s="102"/>
      <c r="AY341" s="133">
        <f>SUM(AU341:AX341)</f>
        <v>0</v>
      </c>
      <c r="AZ341" s="68"/>
      <c r="BA341" s="6">
        <v>0</v>
      </c>
      <c r="BB341" s="6"/>
      <c r="BC341" s="102"/>
      <c r="BD341" s="129">
        <f>SUM(AZ341:BC341)</f>
        <v>0</v>
      </c>
      <c r="BE341" s="68">
        <v>0</v>
      </c>
      <c r="BF341" s="6">
        <v>0</v>
      </c>
      <c r="BG341" s="6"/>
      <c r="BH341" s="102"/>
      <c r="BI341" s="129">
        <f>SUM(BE341:BH341)</f>
        <v>0</v>
      </c>
    </row>
    <row r="342" spans="1:61" x14ac:dyDescent="0.25">
      <c r="A342" s="4" t="s">
        <v>635</v>
      </c>
      <c r="B342" s="3" t="s">
        <v>206</v>
      </c>
      <c r="C342" s="10">
        <v>7447902860692</v>
      </c>
      <c r="D342" s="10">
        <v>1</v>
      </c>
      <c r="E342" s="10">
        <v>1</v>
      </c>
      <c r="F342" s="10">
        <v>1</v>
      </c>
      <c r="G342" s="105"/>
      <c r="H342" s="212" t="s">
        <v>884</v>
      </c>
      <c r="I342" s="68">
        <v>1</v>
      </c>
      <c r="J342" s="64">
        <v>0</v>
      </c>
      <c r="K342" s="64"/>
      <c r="L342" s="64">
        <v>0</v>
      </c>
      <c r="M342" s="129">
        <f>SUM(I342:L342)</f>
        <v>1</v>
      </c>
      <c r="N342" s="79">
        <f>VLOOKUP(C342,'[1]Brave Avg Cost'!A:B,2,FALSE)</f>
        <v>197.67999999999995</v>
      </c>
      <c r="O342" s="13">
        <v>197.68</v>
      </c>
      <c r="P342" s="13"/>
      <c r="Q342" s="71"/>
      <c r="R342" s="78">
        <f>IF(O342&gt;0,O342,N342)</f>
        <v>197.68</v>
      </c>
      <c r="S342" s="83">
        <v>324.35000000000002</v>
      </c>
      <c r="T342" s="71">
        <v>487</v>
      </c>
      <c r="U342" s="71"/>
      <c r="V342" s="84">
        <v>513.80999999999995</v>
      </c>
      <c r="W342" s="79"/>
      <c r="X342" s="71">
        <v>787</v>
      </c>
      <c r="Y342" s="71"/>
      <c r="Z342" s="74">
        <v>799</v>
      </c>
      <c r="AA342" s="92"/>
      <c r="AB342" s="93">
        <v>1</v>
      </c>
      <c r="AC342" s="93"/>
      <c r="AD342" s="94"/>
      <c r="AE342" s="129">
        <f>SUM(AA342:AD342)</f>
        <v>1</v>
      </c>
      <c r="AF342" s="99"/>
      <c r="AG342" s="93">
        <v>5</v>
      </c>
      <c r="AH342" s="93"/>
      <c r="AI342" s="94"/>
      <c r="AJ342" s="133">
        <f>SUM(AF342:AI342)</f>
        <v>5</v>
      </c>
      <c r="AK342" s="92"/>
      <c r="AL342" s="93">
        <v>0</v>
      </c>
      <c r="AM342" s="93"/>
      <c r="AN342" s="94">
        <v>0</v>
      </c>
      <c r="AO342" s="133">
        <f>SUM(AK342:AN342)</f>
        <v>0</v>
      </c>
      <c r="AP342" s="92"/>
      <c r="AQ342" s="93">
        <v>2</v>
      </c>
      <c r="AR342" s="93"/>
      <c r="AS342" s="94">
        <v>0</v>
      </c>
      <c r="AT342" s="129">
        <f>SUM(AP342:AS342)</f>
        <v>2</v>
      </c>
      <c r="AU342" s="64"/>
      <c r="AV342" s="6">
        <v>0</v>
      </c>
      <c r="AW342" s="6"/>
      <c r="AX342" s="102">
        <v>0</v>
      </c>
      <c r="AY342" s="133">
        <f>SUM(AU342:AX342)</f>
        <v>0</v>
      </c>
      <c r="AZ342" s="68">
        <v>1</v>
      </c>
      <c r="BA342" s="6">
        <v>0</v>
      </c>
      <c r="BB342" s="6"/>
      <c r="BC342" s="102">
        <v>2</v>
      </c>
      <c r="BD342" s="129">
        <f>SUM(AZ342:BC342)</f>
        <v>3</v>
      </c>
      <c r="BE342" s="68">
        <v>1</v>
      </c>
      <c r="BF342" s="6">
        <v>0</v>
      </c>
      <c r="BG342" s="6"/>
      <c r="BH342" s="102">
        <v>0</v>
      </c>
      <c r="BI342" s="129">
        <f>SUM(BE342:BH342)</f>
        <v>1</v>
      </c>
    </row>
    <row r="343" spans="1:61" x14ac:dyDescent="0.25">
      <c r="A343" s="4" t="s">
        <v>633</v>
      </c>
      <c r="B343" s="3" t="s">
        <v>207</v>
      </c>
      <c r="C343" s="10">
        <v>7447902860838</v>
      </c>
      <c r="D343" s="10">
        <v>1</v>
      </c>
      <c r="E343" s="10">
        <v>1</v>
      </c>
      <c r="F343" s="10">
        <v>1</v>
      </c>
      <c r="G343" s="105"/>
      <c r="H343" s="212" t="s">
        <v>885</v>
      </c>
      <c r="I343" s="68">
        <v>4</v>
      </c>
      <c r="J343" s="64">
        <v>0</v>
      </c>
      <c r="K343" s="64"/>
      <c r="L343" s="64">
        <v>0</v>
      </c>
      <c r="M343" s="129">
        <f>SUM(I343:L343)</f>
        <v>4</v>
      </c>
      <c r="N343" s="79">
        <f>VLOOKUP(C343,'[1]Brave Avg Cost'!A:B,2,FALSE)</f>
        <v>197.67999999999995</v>
      </c>
      <c r="O343" s="13">
        <v>197.68</v>
      </c>
      <c r="P343" s="13"/>
      <c r="Q343" s="71"/>
      <c r="R343" s="78">
        <f>IF(O343&gt;0,O343,N343)</f>
        <v>197.68</v>
      </c>
      <c r="S343" s="83">
        <v>324.35000000000002</v>
      </c>
      <c r="T343" s="71">
        <v>487</v>
      </c>
      <c r="U343" s="71"/>
      <c r="V343" s="84">
        <v>513.80999999999995</v>
      </c>
      <c r="W343" s="79"/>
      <c r="X343" s="71">
        <v>787</v>
      </c>
      <c r="Y343" s="71"/>
      <c r="Z343" s="74">
        <v>799</v>
      </c>
      <c r="AA343" s="92"/>
      <c r="AB343" s="93">
        <v>1</v>
      </c>
      <c r="AC343" s="93"/>
      <c r="AD343" s="94"/>
      <c r="AE343" s="129">
        <f>SUM(AA343:AD343)</f>
        <v>1</v>
      </c>
      <c r="AF343" s="99"/>
      <c r="AG343" s="93">
        <v>3</v>
      </c>
      <c r="AH343" s="93"/>
      <c r="AI343" s="94"/>
      <c r="AJ343" s="133">
        <f>SUM(AF343:AI343)</f>
        <v>3</v>
      </c>
      <c r="AK343" s="92"/>
      <c r="AL343" s="93">
        <v>0</v>
      </c>
      <c r="AM343" s="93"/>
      <c r="AN343" s="94">
        <v>0</v>
      </c>
      <c r="AO343" s="133">
        <f>SUM(AK343:AN343)</f>
        <v>0</v>
      </c>
      <c r="AP343" s="92"/>
      <c r="AQ343" s="93">
        <v>2</v>
      </c>
      <c r="AR343" s="93"/>
      <c r="AS343" s="94">
        <v>1</v>
      </c>
      <c r="AT343" s="129">
        <f>SUM(AP343:AS343)</f>
        <v>3</v>
      </c>
      <c r="AU343" s="64">
        <v>1</v>
      </c>
      <c r="AV343" s="6">
        <v>0</v>
      </c>
      <c r="AW343" s="6"/>
      <c r="AX343" s="102">
        <v>0</v>
      </c>
      <c r="AY343" s="133">
        <f>SUM(AU343:AX343)</f>
        <v>1</v>
      </c>
      <c r="AZ343" s="68">
        <v>2</v>
      </c>
      <c r="BA343" s="6">
        <v>0</v>
      </c>
      <c r="BB343" s="6"/>
      <c r="BC343" s="102">
        <v>1</v>
      </c>
      <c r="BD343" s="129">
        <f>SUM(AZ343:BC343)</f>
        <v>3</v>
      </c>
      <c r="BE343" s="68">
        <v>1</v>
      </c>
      <c r="BF343" s="6">
        <v>0</v>
      </c>
      <c r="BG343" s="6"/>
      <c r="BH343" s="102">
        <v>0</v>
      </c>
      <c r="BI343" s="129">
        <f>SUM(BE343:BH343)</f>
        <v>1</v>
      </c>
    </row>
    <row r="344" spans="1:61" x14ac:dyDescent="0.25">
      <c r="A344" s="4" t="s">
        <v>716</v>
      </c>
      <c r="B344" s="3" t="s">
        <v>717</v>
      </c>
      <c r="C344" s="10">
        <v>7447902861064</v>
      </c>
      <c r="D344" s="10"/>
      <c r="E344" s="10"/>
      <c r="F344" s="10">
        <v>1</v>
      </c>
      <c r="G344" s="105">
        <v>1</v>
      </c>
      <c r="H344" s="212" t="s">
        <v>886</v>
      </c>
      <c r="I344" s="68"/>
      <c r="J344" s="64">
        <v>39</v>
      </c>
      <c r="K344" s="64">
        <v>26</v>
      </c>
      <c r="L344" s="64"/>
      <c r="M344" s="129">
        <f>SUM(I344:L344)</f>
        <v>65</v>
      </c>
      <c r="N344" s="79"/>
      <c r="O344" s="13">
        <v>13.44</v>
      </c>
      <c r="P344" s="13">
        <v>13.44</v>
      </c>
      <c r="Q344" s="71"/>
      <c r="R344" s="78">
        <f>IF(O344&gt;0,O344,N344)</f>
        <v>13.44</v>
      </c>
      <c r="S344" s="83"/>
      <c r="T344" s="71">
        <v>45</v>
      </c>
      <c r="U344" s="71">
        <v>50</v>
      </c>
      <c r="V344" s="84"/>
      <c r="W344" s="79"/>
      <c r="X344" s="71">
        <v>89</v>
      </c>
      <c r="Y344" s="71">
        <v>99</v>
      </c>
      <c r="Z344" s="74"/>
      <c r="AA344" s="92"/>
      <c r="AB344" s="93"/>
      <c r="AC344" s="93"/>
      <c r="AD344" s="94"/>
      <c r="AE344" s="129">
        <f>SUM(AA344:AD344)</f>
        <v>0</v>
      </c>
      <c r="AF344" s="99"/>
      <c r="AG344" s="93"/>
      <c r="AH344" s="93"/>
      <c r="AI344" s="94"/>
      <c r="AJ344" s="133">
        <f>SUM(AF344:AI344)</f>
        <v>0</v>
      </c>
      <c r="AK344" s="92"/>
      <c r="AL344" s="93"/>
      <c r="AM344" s="93"/>
      <c r="AN344" s="94"/>
      <c r="AO344" s="133">
        <f>SUM(AK344:AN344)</f>
        <v>0</v>
      </c>
      <c r="AP344" s="92"/>
      <c r="AQ344" s="93"/>
      <c r="AR344" s="93"/>
      <c r="AS344" s="94"/>
      <c r="AT344" s="129">
        <f>SUM(AP344:AS344)</f>
        <v>0</v>
      </c>
      <c r="AU344" s="64"/>
      <c r="AV344" s="6">
        <v>11</v>
      </c>
      <c r="AW344" s="6">
        <v>0</v>
      </c>
      <c r="AX344" s="102"/>
      <c r="AY344" s="133">
        <f>SUM(AU344:AX344)</f>
        <v>11</v>
      </c>
      <c r="AZ344" s="68"/>
      <c r="BA344" s="6">
        <v>17</v>
      </c>
      <c r="BB344" s="6">
        <v>0</v>
      </c>
      <c r="BC344" s="102"/>
      <c r="BD344" s="129">
        <f>SUM(AZ344:BC344)</f>
        <v>17</v>
      </c>
      <c r="BE344" s="68"/>
      <c r="BF344" s="6">
        <v>14</v>
      </c>
      <c r="BG344" s="6">
        <v>0</v>
      </c>
      <c r="BH344" s="102"/>
      <c r="BI344" s="129">
        <f>SUM(BE344:BH344)</f>
        <v>14</v>
      </c>
    </row>
    <row r="345" spans="1:61" x14ac:dyDescent="0.25">
      <c r="A345" s="4" t="s">
        <v>661</v>
      </c>
      <c r="B345" s="3" t="s">
        <v>208</v>
      </c>
      <c r="C345" s="10">
        <v>7447902861996</v>
      </c>
      <c r="D345" s="10">
        <v>1</v>
      </c>
      <c r="E345" s="10"/>
      <c r="F345" s="10">
        <v>1</v>
      </c>
      <c r="G345" s="105">
        <v>1</v>
      </c>
      <c r="H345" s="212"/>
      <c r="I345" s="68">
        <v>2</v>
      </c>
      <c r="J345" s="64">
        <v>46</v>
      </c>
      <c r="K345" s="64">
        <v>24</v>
      </c>
      <c r="L345" s="64"/>
      <c r="M345" s="129">
        <f>SUM(I345:L345)</f>
        <v>72</v>
      </c>
      <c r="N345" s="79">
        <v>22.36</v>
      </c>
      <c r="O345" s="13">
        <v>23</v>
      </c>
      <c r="P345" s="13">
        <v>23</v>
      </c>
      <c r="Q345" s="71"/>
      <c r="R345" s="78">
        <f>IF(O345&gt;0,O345,N345)</f>
        <v>23</v>
      </c>
      <c r="S345" s="83">
        <v>54.45</v>
      </c>
      <c r="T345" s="71">
        <v>44.5</v>
      </c>
      <c r="U345" s="71">
        <v>49.5</v>
      </c>
      <c r="V345" s="84"/>
      <c r="W345" s="79"/>
      <c r="X345" s="71">
        <v>93</v>
      </c>
      <c r="Y345" s="71">
        <v>99</v>
      </c>
      <c r="Z345" s="74"/>
      <c r="AA345" s="92"/>
      <c r="AB345" s="93"/>
      <c r="AC345" s="93"/>
      <c r="AD345" s="94"/>
      <c r="AE345" s="129">
        <f>SUM(AA345:AD345)</f>
        <v>0</v>
      </c>
      <c r="AF345" s="99"/>
      <c r="AG345" s="93"/>
      <c r="AH345" s="93"/>
      <c r="AI345" s="94"/>
      <c r="AJ345" s="133">
        <f>SUM(AF345:AI345)</f>
        <v>0</v>
      </c>
      <c r="AK345" s="92"/>
      <c r="AL345" s="93"/>
      <c r="AM345" s="93"/>
      <c r="AN345" s="94"/>
      <c r="AO345" s="133">
        <f>SUM(AK345:AN345)</f>
        <v>0</v>
      </c>
      <c r="AP345" s="92"/>
      <c r="AQ345" s="93">
        <v>2</v>
      </c>
      <c r="AR345" s="93">
        <v>0</v>
      </c>
      <c r="AS345" s="94"/>
      <c r="AT345" s="129">
        <f>SUM(AP345:AS345)</f>
        <v>2</v>
      </c>
      <c r="AU345" s="64"/>
      <c r="AV345" s="6">
        <v>14</v>
      </c>
      <c r="AW345" s="6">
        <v>0</v>
      </c>
      <c r="AX345" s="102"/>
      <c r="AY345" s="133">
        <f>SUM(AU345:AX345)</f>
        <v>14</v>
      </c>
      <c r="AZ345" s="68">
        <v>3</v>
      </c>
      <c r="BA345" s="6">
        <v>25</v>
      </c>
      <c r="BB345" s="6">
        <v>8</v>
      </c>
      <c r="BC345" s="102"/>
      <c r="BD345" s="129">
        <f>SUM(AZ345:BC345)</f>
        <v>36</v>
      </c>
      <c r="BE345" s="68">
        <v>0</v>
      </c>
      <c r="BF345" s="6">
        <v>12</v>
      </c>
      <c r="BG345" s="6">
        <v>8</v>
      </c>
      <c r="BH345" s="102"/>
      <c r="BI345" s="129">
        <f>SUM(BE345:BH345)</f>
        <v>20</v>
      </c>
    </row>
    <row r="346" spans="1:61" x14ac:dyDescent="0.25">
      <c r="A346" s="4" t="s">
        <v>687</v>
      </c>
      <c r="B346" s="3" t="s">
        <v>632</v>
      </c>
      <c r="C346" s="10">
        <v>7447902862290</v>
      </c>
      <c r="D346" s="10"/>
      <c r="E346" s="10"/>
      <c r="F346" s="10">
        <v>1</v>
      </c>
      <c r="G346" s="105">
        <v>1</v>
      </c>
      <c r="H346" s="212" t="s">
        <v>887</v>
      </c>
      <c r="I346" s="68"/>
      <c r="J346" s="64">
        <v>32</v>
      </c>
      <c r="K346" s="64">
        <v>14</v>
      </c>
      <c r="L346" s="64"/>
      <c r="M346" s="129">
        <f>SUM(I346:L346)</f>
        <v>46</v>
      </c>
      <c r="N346" s="79"/>
      <c r="O346" s="13">
        <v>12</v>
      </c>
      <c r="P346" s="13">
        <v>12</v>
      </c>
      <c r="Q346" s="71"/>
      <c r="R346" s="78">
        <f>IF(O346&gt;0,O346,N346)</f>
        <v>12</v>
      </c>
      <c r="S346" s="83"/>
      <c r="T346" s="71">
        <v>30</v>
      </c>
      <c r="U346" s="71">
        <v>34.5</v>
      </c>
      <c r="V346" s="84"/>
      <c r="W346" s="79"/>
      <c r="X346" s="71">
        <v>62</v>
      </c>
      <c r="Y346" s="71">
        <v>69</v>
      </c>
      <c r="Z346" s="74"/>
      <c r="AA346" s="92"/>
      <c r="AB346" s="93"/>
      <c r="AC346" s="93"/>
      <c r="AD346" s="94"/>
      <c r="AE346" s="129">
        <f>SUM(AA346:AD346)</f>
        <v>0</v>
      </c>
      <c r="AF346" s="99"/>
      <c r="AG346" s="93"/>
      <c r="AH346" s="93"/>
      <c r="AI346" s="94"/>
      <c r="AJ346" s="133">
        <f>SUM(AF346:AI346)</f>
        <v>0</v>
      </c>
      <c r="AK346" s="92"/>
      <c r="AL346" s="93"/>
      <c r="AM346" s="93"/>
      <c r="AN346" s="94"/>
      <c r="AO346" s="133">
        <f>SUM(AK346:AN346)</f>
        <v>0</v>
      </c>
      <c r="AP346" s="92"/>
      <c r="AQ346" s="93">
        <v>0</v>
      </c>
      <c r="AR346" s="93">
        <v>0</v>
      </c>
      <c r="AS346" s="94"/>
      <c r="AT346" s="129">
        <f>SUM(AP346:AS346)</f>
        <v>0</v>
      </c>
      <c r="AU346" s="64"/>
      <c r="AV346" s="6">
        <v>33</v>
      </c>
      <c r="AW346" s="6">
        <v>0</v>
      </c>
      <c r="AX346" s="102"/>
      <c r="AY346" s="133">
        <f>SUM(AU346:AX346)</f>
        <v>33</v>
      </c>
      <c r="AZ346" s="68"/>
      <c r="BA346" s="6">
        <v>50</v>
      </c>
      <c r="BB346" s="6">
        <v>17</v>
      </c>
      <c r="BC346" s="102"/>
      <c r="BD346" s="129">
        <f>SUM(AZ346:BC346)</f>
        <v>67</v>
      </c>
      <c r="BE346" s="68"/>
      <c r="BF346" s="6">
        <v>33</v>
      </c>
      <c r="BG346" s="6">
        <v>13</v>
      </c>
      <c r="BH346" s="102"/>
      <c r="BI346" s="129">
        <f>SUM(BE346:BH346)</f>
        <v>46</v>
      </c>
    </row>
    <row r="347" spans="1:61" ht="15.75" thickBot="1" x14ac:dyDescent="0.3">
      <c r="A347" s="4" t="s">
        <v>323</v>
      </c>
      <c r="B347" s="3" t="s">
        <v>209</v>
      </c>
      <c r="C347" s="10">
        <v>7447902862818</v>
      </c>
      <c r="D347" s="10">
        <v>1</v>
      </c>
      <c r="E347" s="10"/>
      <c r="F347" s="10">
        <v>1</v>
      </c>
      <c r="G347" s="105">
        <v>1</v>
      </c>
      <c r="H347" s="214" t="s">
        <v>888</v>
      </c>
      <c r="I347" s="68">
        <v>9</v>
      </c>
      <c r="J347" s="64">
        <v>39</v>
      </c>
      <c r="K347" s="64">
        <v>27</v>
      </c>
      <c r="L347" s="64"/>
      <c r="M347" s="129">
        <f>SUM(I347:L347)</f>
        <v>75</v>
      </c>
      <c r="N347" s="79"/>
      <c r="O347" s="13">
        <v>15.43</v>
      </c>
      <c r="P347" s="13">
        <v>15.43</v>
      </c>
      <c r="Q347" s="71"/>
      <c r="R347" s="78">
        <f>IF(O347&gt;0,O347,N347)</f>
        <v>15.43</v>
      </c>
      <c r="S347" s="83"/>
      <c r="T347" s="71">
        <v>29.5</v>
      </c>
      <c r="U347" s="71">
        <v>34.5</v>
      </c>
      <c r="V347" s="84"/>
      <c r="W347" s="79"/>
      <c r="X347" s="71">
        <v>59</v>
      </c>
      <c r="Y347" s="71">
        <v>69</v>
      </c>
      <c r="Z347" s="74"/>
      <c r="AA347" s="92"/>
      <c r="AB347" s="93"/>
      <c r="AC347" s="93"/>
      <c r="AD347" s="94"/>
      <c r="AE347" s="129">
        <f>SUM(AA347:AD347)</f>
        <v>0</v>
      </c>
      <c r="AF347" s="99"/>
      <c r="AG347" s="93"/>
      <c r="AH347" s="93"/>
      <c r="AI347" s="94"/>
      <c r="AJ347" s="133">
        <f>SUM(AF347:AI347)</f>
        <v>0</v>
      </c>
      <c r="AK347" s="92"/>
      <c r="AL347" s="93"/>
      <c r="AM347" s="93"/>
      <c r="AN347" s="94"/>
      <c r="AO347" s="133">
        <f>SUM(AK347:AN347)</f>
        <v>0</v>
      </c>
      <c r="AP347" s="92"/>
      <c r="AQ347" s="93"/>
      <c r="AR347" s="93"/>
      <c r="AS347" s="94"/>
      <c r="AT347" s="129">
        <f>SUM(AP347:AS347)</f>
        <v>0</v>
      </c>
      <c r="AU347" s="64"/>
      <c r="AV347" s="6"/>
      <c r="AW347" s="6"/>
      <c r="AX347" s="102"/>
      <c r="AY347" s="133">
        <f>SUM(AU347:AX347)</f>
        <v>0</v>
      </c>
      <c r="AZ347" s="68"/>
      <c r="BA347" s="6">
        <v>5</v>
      </c>
      <c r="BB347" s="6">
        <v>0</v>
      </c>
      <c r="BC347" s="102"/>
      <c r="BD347" s="129">
        <f>SUM(AZ347:BC347)</f>
        <v>5</v>
      </c>
      <c r="BE347" s="68">
        <v>1</v>
      </c>
      <c r="BF347" s="6">
        <v>31</v>
      </c>
      <c r="BG347" s="6">
        <v>7</v>
      </c>
      <c r="BH347" s="102"/>
      <c r="BI347" s="129">
        <f>SUM(BE347:BH347)</f>
        <v>39</v>
      </c>
    </row>
  </sheetData>
  <autoFilter ref="A3:BI347">
    <sortState ref="A4:BI347">
      <sortCondition ref="C3:C347"/>
    </sortState>
  </autoFilter>
  <mergeCells count="19">
    <mergeCell ref="W1:Z1"/>
    <mergeCell ref="I1:M1"/>
    <mergeCell ref="AU1:AY1"/>
    <mergeCell ref="AZ1:BD1"/>
    <mergeCell ref="BE1:BI1"/>
    <mergeCell ref="AP1:AT1"/>
    <mergeCell ref="AF1:AJ1"/>
    <mergeCell ref="AK1:AO1"/>
    <mergeCell ref="AA1:AE1"/>
    <mergeCell ref="S1:V1"/>
    <mergeCell ref="N1:R1"/>
    <mergeCell ref="H1:H2"/>
    <mergeCell ref="A1:A2"/>
    <mergeCell ref="B1:B2"/>
    <mergeCell ref="C1:C2"/>
    <mergeCell ref="G1:G2"/>
    <mergeCell ref="D1:D2"/>
    <mergeCell ref="E1:E2"/>
    <mergeCell ref="F1:F2"/>
  </mergeCells>
  <conditionalFormatting sqref="A348:A1048576 A1:A345">
    <cfRule type="duplicateValues" dxfId="367" priority="411"/>
  </conditionalFormatting>
  <conditionalFormatting sqref="A346:A347">
    <cfRule type="duplicateValues" dxfId="366" priority="3"/>
  </conditionalFormatting>
  <conditionalFormatting sqref="C1:C1048576">
    <cfRule type="duplicateValues" dxfId="0" priority="413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379"/>
  <sheetViews>
    <sheetView workbookViewId="0">
      <pane ySplit="4" topLeftCell="A5" activePane="bottomLeft" state="frozen"/>
      <selection activeCell="F1" sqref="F1"/>
      <selection pane="bottomLeft" activeCell="A5" sqref="A5"/>
    </sheetView>
  </sheetViews>
  <sheetFormatPr defaultRowHeight="15" x14ac:dyDescent="0.25"/>
  <cols>
    <col min="2" max="2" width="14.140625" customWidth="1"/>
    <col min="3" max="3" width="16" style="198" bestFit="1" customWidth="1"/>
    <col min="4" max="4" width="8" customWidth="1"/>
    <col min="5" max="5" width="1.28515625" customWidth="1"/>
    <col min="6" max="12" width="7.7109375" bestFit="1" customWidth="1"/>
    <col min="13" max="17" width="0" hidden="1" customWidth="1"/>
    <col min="18" max="18" width="1.42578125" customWidth="1"/>
    <col min="19" max="19" width="5" customWidth="1"/>
    <col min="20" max="20" width="5.140625" customWidth="1"/>
    <col min="21" max="21" width="2.28515625" customWidth="1"/>
    <col min="32" max="32" width="10.7109375" bestFit="1" customWidth="1"/>
    <col min="34" max="34" width="10.140625" bestFit="1" customWidth="1"/>
    <col min="41" max="41" width="10.140625" bestFit="1" customWidth="1"/>
  </cols>
  <sheetData>
    <row r="1" spans="1:43" x14ac:dyDescent="0.25">
      <c r="A1" s="220" t="s">
        <v>754</v>
      </c>
      <c r="B1" s="221"/>
      <c r="C1" s="252">
        <v>43673</v>
      </c>
      <c r="D1" s="252"/>
      <c r="E1" s="137"/>
      <c r="F1" s="250" t="s">
        <v>784</v>
      </c>
      <c r="G1" s="250"/>
      <c r="H1" s="250"/>
      <c r="I1" s="250"/>
      <c r="J1" s="250"/>
      <c r="K1" s="250"/>
      <c r="L1" s="251"/>
      <c r="M1" s="255">
        <v>42978</v>
      </c>
      <c r="N1" s="255">
        <v>42979</v>
      </c>
      <c r="O1" s="255">
        <v>43010</v>
      </c>
      <c r="P1" s="255">
        <v>43042</v>
      </c>
      <c r="Q1" s="255">
        <v>43073</v>
      </c>
      <c r="R1" s="138"/>
      <c r="S1" s="256" t="s">
        <v>755</v>
      </c>
      <c r="T1" s="257"/>
      <c r="U1" s="138"/>
      <c r="V1" s="262" t="s">
        <v>756</v>
      </c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</row>
    <row r="2" spans="1:43" x14ac:dyDescent="0.25">
      <c r="A2" s="222" t="s">
        <v>757</v>
      </c>
      <c r="B2" s="223"/>
      <c r="C2" s="253">
        <v>43466</v>
      </c>
      <c r="D2" s="253"/>
      <c r="E2" s="137"/>
      <c r="F2" s="248" t="s">
        <v>748</v>
      </c>
      <c r="G2" s="248" t="s">
        <v>743</v>
      </c>
      <c r="H2" s="248" t="s">
        <v>890</v>
      </c>
      <c r="I2" s="248" t="s">
        <v>891</v>
      </c>
      <c r="J2" s="248" t="s">
        <v>4</v>
      </c>
      <c r="K2" s="248" t="s">
        <v>892</v>
      </c>
      <c r="L2" s="264" t="s">
        <v>893</v>
      </c>
      <c r="M2" s="255"/>
      <c r="N2" s="255"/>
      <c r="O2" s="255"/>
      <c r="P2" s="255"/>
      <c r="Q2" s="255"/>
      <c r="R2" s="138"/>
      <c r="S2" s="258"/>
      <c r="T2" s="259"/>
      <c r="U2" s="138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</row>
    <row r="3" spans="1:43" ht="15.75" thickBot="1" x14ac:dyDescent="0.3">
      <c r="A3" s="224" t="s">
        <v>758</v>
      </c>
      <c r="B3" s="225"/>
      <c r="C3" s="254">
        <f>ROUND(C1-C2,0)</f>
        <v>207</v>
      </c>
      <c r="D3" s="254"/>
      <c r="E3" s="137"/>
      <c r="F3" s="249"/>
      <c r="G3" s="249"/>
      <c r="H3" s="249"/>
      <c r="I3" s="249"/>
      <c r="J3" s="249"/>
      <c r="K3" s="249"/>
      <c r="L3" s="265"/>
      <c r="M3" s="255"/>
      <c r="N3" s="255"/>
      <c r="O3" s="255"/>
      <c r="P3" s="255"/>
      <c r="Q3" s="255"/>
      <c r="R3" s="138"/>
      <c r="S3" s="260"/>
      <c r="T3" s="261"/>
      <c r="U3" s="138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</row>
    <row r="4" spans="1:43" ht="60.75" thickBot="1" x14ac:dyDescent="0.3">
      <c r="A4" s="139" t="s">
        <v>759</v>
      </c>
      <c r="B4" s="140" t="s">
        <v>732</v>
      </c>
      <c r="C4" s="194" t="s">
        <v>2</v>
      </c>
      <c r="D4" s="139" t="s">
        <v>760</v>
      </c>
      <c r="E4" s="141"/>
      <c r="F4" s="217" t="s">
        <v>761</v>
      </c>
      <c r="G4" s="217" t="s">
        <v>761</v>
      </c>
      <c r="H4" s="217" t="s">
        <v>761</v>
      </c>
      <c r="I4" s="217" t="s">
        <v>761</v>
      </c>
      <c r="J4" s="217" t="s">
        <v>761</v>
      </c>
      <c r="K4" s="217" t="s">
        <v>761</v>
      </c>
      <c r="L4" s="217" t="s">
        <v>761</v>
      </c>
      <c r="M4" s="142" t="s">
        <v>761</v>
      </c>
      <c r="N4" s="142" t="s">
        <v>761</v>
      </c>
      <c r="O4" s="142" t="s">
        <v>761</v>
      </c>
      <c r="P4" s="142" t="s">
        <v>761</v>
      </c>
      <c r="Q4" s="143" t="s">
        <v>761</v>
      </c>
      <c r="R4" s="144"/>
      <c r="S4" s="218" t="s">
        <v>762</v>
      </c>
      <c r="T4" s="219" t="s">
        <v>763</v>
      </c>
      <c r="U4" s="144"/>
      <c r="V4" s="145" t="s">
        <v>764</v>
      </c>
      <c r="W4" s="146" t="s">
        <v>765</v>
      </c>
      <c r="X4" s="146" t="s">
        <v>766</v>
      </c>
      <c r="Y4" s="147" t="s">
        <v>767</v>
      </c>
      <c r="Z4" s="147" t="s">
        <v>783</v>
      </c>
      <c r="AA4" s="148" t="s">
        <v>768</v>
      </c>
      <c r="AB4" s="146" t="s">
        <v>769</v>
      </c>
      <c r="AC4" s="146" t="s">
        <v>770</v>
      </c>
      <c r="AD4" s="146" t="s">
        <v>771</v>
      </c>
      <c r="AE4" s="146" t="s">
        <v>889</v>
      </c>
      <c r="AF4" s="149" t="s">
        <v>772</v>
      </c>
      <c r="AG4" s="146" t="s">
        <v>773</v>
      </c>
      <c r="AH4" s="146" t="s">
        <v>774</v>
      </c>
      <c r="AI4" s="146" t="s">
        <v>775</v>
      </c>
      <c r="AJ4" s="146" t="s">
        <v>776</v>
      </c>
      <c r="AK4" s="146" t="s">
        <v>777</v>
      </c>
      <c r="AL4" s="146" t="s">
        <v>778</v>
      </c>
      <c r="AM4" s="146" t="s">
        <v>779</v>
      </c>
      <c r="AN4" s="146" t="s">
        <v>780</v>
      </c>
      <c r="AO4" s="146" t="s">
        <v>781</v>
      </c>
      <c r="AP4" s="146"/>
      <c r="AQ4" s="150"/>
    </row>
    <row r="5" spans="1:43" x14ac:dyDescent="0.25">
      <c r="A5" s="173"/>
      <c r="B5" s="174" t="s">
        <v>260</v>
      </c>
      <c r="C5" s="201">
        <v>695315628039</v>
      </c>
      <c r="D5" s="175">
        <v>0</v>
      </c>
      <c r="E5" s="154"/>
      <c r="F5" s="176">
        <v>0</v>
      </c>
      <c r="G5" s="176">
        <v>0</v>
      </c>
      <c r="H5" s="176">
        <v>0</v>
      </c>
      <c r="I5" s="176">
        <v>0</v>
      </c>
      <c r="J5" s="176">
        <v>0</v>
      </c>
      <c r="K5" s="176">
        <v>0</v>
      </c>
      <c r="L5" s="176">
        <v>0</v>
      </c>
      <c r="M5" s="176"/>
      <c r="N5" s="176"/>
      <c r="O5" s="176"/>
      <c r="P5" s="176"/>
      <c r="Q5" s="176"/>
      <c r="R5" s="155"/>
      <c r="S5" s="156">
        <f>COUNTIF(F5:L5,"&lt;&gt;0")</f>
        <v>0</v>
      </c>
      <c r="T5" s="157">
        <v>4</v>
      </c>
      <c r="U5" s="155"/>
      <c r="V5" s="158">
        <f>SUM(F5:Q5)</f>
        <v>0</v>
      </c>
      <c r="W5" s="159">
        <f>IFERROR(IF(L5=0,V5/(S5*30),V5/(((S5-1)*30)+(T5*7))),0)</f>
        <v>0</v>
      </c>
      <c r="X5" s="159">
        <f>W5*30</f>
        <v>0</v>
      </c>
      <c r="Y5" s="158"/>
      <c r="Z5" s="158">
        <v>0</v>
      </c>
      <c r="AA5" s="160">
        <f>Y5+Z5</f>
        <v>0</v>
      </c>
      <c r="AB5" s="159" t="str">
        <f>IFERROR(AA5/W5,"Not Sold")</f>
        <v>Not Sold</v>
      </c>
      <c r="AC5" s="159">
        <v>14</v>
      </c>
      <c r="AD5" s="159" t="str">
        <f>IFERROR(AB5-AC5,"-")</f>
        <v>-</v>
      </c>
      <c r="AE5" s="159">
        <f>X5*2</f>
        <v>0</v>
      </c>
      <c r="AF5" s="161" t="str">
        <f>IFERROR(AB5+$C$1,"Not Sold")</f>
        <v>Not Sold</v>
      </c>
      <c r="AG5" s="162">
        <f>$C$1+AC5</f>
        <v>43687</v>
      </c>
      <c r="AH5" s="162">
        <f>MAX(AF5,AG5)</f>
        <v>43687</v>
      </c>
      <c r="AI5" s="163">
        <f>W5*AC5</f>
        <v>0</v>
      </c>
      <c r="AJ5" s="163">
        <f>AA5-AI5</f>
        <v>0</v>
      </c>
      <c r="AK5" s="158">
        <v>1</v>
      </c>
      <c r="AL5" s="163">
        <f>IF(AE5-AJ5&lt;1,0,AE5-AJ5)</f>
        <v>0</v>
      </c>
      <c r="AM5" s="163">
        <f>AL5*D5</f>
        <v>0</v>
      </c>
      <c r="AN5" s="163" t="str">
        <f>IFERROR(AL5/W5,"-")</f>
        <v>-</v>
      </c>
      <c r="AO5" s="162" t="str">
        <f>IFERROR(AN5+AH5,"-")</f>
        <v>-</v>
      </c>
      <c r="AP5" s="216"/>
      <c r="AQ5" s="164"/>
    </row>
    <row r="6" spans="1:43" x14ac:dyDescent="0.25">
      <c r="A6" s="151" t="s">
        <v>663</v>
      </c>
      <c r="B6" s="152" t="s">
        <v>10</v>
      </c>
      <c r="C6" s="199">
        <v>744790286205</v>
      </c>
      <c r="D6" s="153">
        <v>22</v>
      </c>
      <c r="E6" s="154"/>
      <c r="F6" s="96">
        <v>0</v>
      </c>
      <c r="G6" s="96">
        <v>0</v>
      </c>
      <c r="H6" s="96">
        <v>0</v>
      </c>
      <c r="I6" s="96">
        <v>0</v>
      </c>
      <c r="J6" s="96">
        <v>12</v>
      </c>
      <c r="K6" s="96">
        <v>23</v>
      </c>
      <c r="L6" s="96">
        <v>17</v>
      </c>
      <c r="M6" s="96"/>
      <c r="N6" s="96"/>
      <c r="O6" s="96"/>
      <c r="P6" s="96"/>
      <c r="Q6" s="96"/>
      <c r="R6" s="155"/>
      <c r="S6" s="156">
        <f>COUNTIF(F6:L6,"&lt;&gt;0")</f>
        <v>3</v>
      </c>
      <c r="T6" s="157">
        <v>4</v>
      </c>
      <c r="U6" s="155"/>
      <c r="V6" s="165">
        <f>SUM(F6:Q6)</f>
        <v>52</v>
      </c>
      <c r="W6" s="166">
        <f>IFERROR(IF(L6=0,V6/(S6*30),V6/(((S6-1)*30)+(T6*7))),0)</f>
        <v>0.59090909090909094</v>
      </c>
      <c r="X6" s="166">
        <f>W6*30</f>
        <v>17.727272727272727</v>
      </c>
      <c r="Y6" s="165"/>
      <c r="Z6" s="165">
        <v>64</v>
      </c>
      <c r="AA6" s="167">
        <f>Y6+Z6</f>
        <v>64</v>
      </c>
      <c r="AB6" s="166">
        <f>IFERROR(AA6/W6,"Not Sold")</f>
        <v>108.30769230769231</v>
      </c>
      <c r="AC6" s="166">
        <v>14</v>
      </c>
      <c r="AD6" s="166">
        <f>IFERROR(AB6-AC6,"-")</f>
        <v>94.307692307692307</v>
      </c>
      <c r="AE6" s="166">
        <f>X6*2</f>
        <v>35.454545454545453</v>
      </c>
      <c r="AF6" s="168">
        <f>IFERROR(AB6+$C$1,"Not Sold")</f>
        <v>43781.307692307695</v>
      </c>
      <c r="AG6" s="169">
        <f>$C$1+AC6</f>
        <v>43687</v>
      </c>
      <c r="AH6" s="169">
        <f>MAX(AF6,AG6)</f>
        <v>43781.307692307695</v>
      </c>
      <c r="AI6" s="170">
        <f>W6*AC6</f>
        <v>8.2727272727272734</v>
      </c>
      <c r="AJ6" s="170">
        <f>AA6-AI6</f>
        <v>55.727272727272727</v>
      </c>
      <c r="AK6" s="165">
        <v>1</v>
      </c>
      <c r="AL6" s="170">
        <f>IF(AE6-AJ6&lt;1,0,AE6-AJ6)</f>
        <v>0</v>
      </c>
      <c r="AM6" s="170">
        <f>AL6*D6</f>
        <v>0</v>
      </c>
      <c r="AN6" s="170">
        <f>IFERROR(AL6/W6,"-")</f>
        <v>0</v>
      </c>
      <c r="AO6" s="169">
        <f>IFERROR(AN6+AH6,"-")</f>
        <v>43781.307692307695</v>
      </c>
      <c r="AP6" s="165"/>
      <c r="AQ6" s="171"/>
    </row>
    <row r="7" spans="1:43" x14ac:dyDescent="0.25">
      <c r="A7" s="173" t="s">
        <v>7</v>
      </c>
      <c r="B7" s="174" t="s">
        <v>8</v>
      </c>
      <c r="C7" s="201">
        <v>744790317350</v>
      </c>
      <c r="D7" s="175">
        <v>0</v>
      </c>
      <c r="E7" s="154"/>
      <c r="F7" s="176">
        <v>0</v>
      </c>
      <c r="G7" s="176">
        <v>0</v>
      </c>
      <c r="H7" s="176">
        <v>0</v>
      </c>
      <c r="I7" s="176">
        <v>0</v>
      </c>
      <c r="J7" s="176">
        <v>0</v>
      </c>
      <c r="K7" s="176">
        <v>0</v>
      </c>
      <c r="L7" s="176">
        <v>3</v>
      </c>
      <c r="M7" s="176"/>
      <c r="N7" s="176"/>
      <c r="O7" s="176"/>
      <c r="P7" s="176"/>
      <c r="Q7" s="176"/>
      <c r="R7" s="155"/>
      <c r="S7" s="156">
        <f>COUNTIF(F7:L7,"&lt;&gt;0")</f>
        <v>1</v>
      </c>
      <c r="T7" s="157">
        <v>4</v>
      </c>
      <c r="U7" s="155"/>
      <c r="V7" s="165">
        <f>SUM(F7:Q7)</f>
        <v>3</v>
      </c>
      <c r="W7" s="166">
        <f>IFERROR(IF(L7=0,V7/(S7*30),V7/(((S7-1)*30)+(T7*7))),0)</f>
        <v>0.10714285714285714</v>
      </c>
      <c r="X7" s="166">
        <f>W7*30</f>
        <v>3.214285714285714</v>
      </c>
      <c r="Y7" s="165">
        <v>15</v>
      </c>
      <c r="Z7" s="165">
        <v>0</v>
      </c>
      <c r="AA7" s="167">
        <f>Y7+Z7</f>
        <v>15</v>
      </c>
      <c r="AB7" s="166">
        <f>IFERROR(AA7/W7,"Not Sold")</f>
        <v>140</v>
      </c>
      <c r="AC7" s="166">
        <v>14</v>
      </c>
      <c r="AD7" s="166">
        <f>IFERROR(AB7-AC7,"-")</f>
        <v>126</v>
      </c>
      <c r="AE7" s="166">
        <f>X7*2</f>
        <v>6.4285714285714279</v>
      </c>
      <c r="AF7" s="168">
        <f>IFERROR(AB7+$C$1,"Not Sold")</f>
        <v>43813</v>
      </c>
      <c r="AG7" s="169">
        <f>$C$1+AC7</f>
        <v>43687</v>
      </c>
      <c r="AH7" s="169">
        <f>MAX(AF7,AG7)</f>
        <v>43813</v>
      </c>
      <c r="AI7" s="170">
        <f>W7*AC7</f>
        <v>1.5</v>
      </c>
      <c r="AJ7" s="170">
        <f>AA7-AI7</f>
        <v>13.5</v>
      </c>
      <c r="AK7" s="165">
        <v>1</v>
      </c>
      <c r="AL7" s="170">
        <f>IF(AE7-AJ7&lt;1,0,AE7-AJ7)</f>
        <v>0</v>
      </c>
      <c r="AM7" s="170">
        <f>AL7*D7</f>
        <v>0</v>
      </c>
      <c r="AN7" s="170">
        <f>IFERROR(AL7/W7,"-")</f>
        <v>0</v>
      </c>
      <c r="AO7" s="169">
        <f>IFERROR(AN7+AH7,"-")</f>
        <v>43813</v>
      </c>
      <c r="AP7" s="177"/>
      <c r="AQ7" s="171"/>
    </row>
    <row r="8" spans="1:43" x14ac:dyDescent="0.25">
      <c r="A8" s="173" t="s">
        <v>629</v>
      </c>
      <c r="B8" s="174" t="s">
        <v>630</v>
      </c>
      <c r="C8" s="201">
        <v>744790317374</v>
      </c>
      <c r="D8" s="175">
        <v>12.99</v>
      </c>
      <c r="E8" s="154"/>
      <c r="F8" s="176">
        <v>6</v>
      </c>
      <c r="G8" s="176">
        <v>13</v>
      </c>
      <c r="H8" s="176">
        <v>16</v>
      </c>
      <c r="I8" s="176">
        <v>21</v>
      </c>
      <c r="J8" s="176">
        <v>5</v>
      </c>
      <c r="K8" s="176">
        <v>10</v>
      </c>
      <c r="L8" s="176">
        <v>23</v>
      </c>
      <c r="M8" s="176"/>
      <c r="N8" s="176"/>
      <c r="O8" s="176"/>
      <c r="P8" s="176"/>
      <c r="Q8" s="176"/>
      <c r="R8" s="155"/>
      <c r="S8" s="156">
        <f>COUNTIF(F8:L8,"&lt;&gt;0")</f>
        <v>7</v>
      </c>
      <c r="T8" s="157">
        <v>4</v>
      </c>
      <c r="U8" s="155"/>
      <c r="V8" s="165">
        <f>SUM(F8:Q8)</f>
        <v>94</v>
      </c>
      <c r="W8" s="166">
        <f>IFERROR(IF(L8=0,V8/(S8*30),V8/(((S8-1)*30)+(T8*7))),0)</f>
        <v>0.45192307692307693</v>
      </c>
      <c r="X8" s="166">
        <f>W8*30</f>
        <v>13.557692307692308</v>
      </c>
      <c r="Y8" s="165"/>
      <c r="Z8" s="165">
        <v>29</v>
      </c>
      <c r="AA8" s="167">
        <f>Y8+Z8</f>
        <v>29</v>
      </c>
      <c r="AB8" s="166">
        <f>IFERROR(AA8/W8,"Not Sold")</f>
        <v>64.170212765957444</v>
      </c>
      <c r="AC8" s="166">
        <v>14</v>
      </c>
      <c r="AD8" s="166">
        <f>IFERROR(AB8-AC8,"-")</f>
        <v>50.170212765957444</v>
      </c>
      <c r="AE8" s="166">
        <f>X8*2</f>
        <v>27.115384615384617</v>
      </c>
      <c r="AF8" s="168">
        <f>IFERROR(AB8+$C$1,"Not Sold")</f>
        <v>43737.170212765959</v>
      </c>
      <c r="AG8" s="169">
        <f>$C$1+AC8</f>
        <v>43687</v>
      </c>
      <c r="AH8" s="169">
        <f>MAX(AF8,AG8)</f>
        <v>43737.170212765959</v>
      </c>
      <c r="AI8" s="170">
        <f>W8*AC8</f>
        <v>6.3269230769230766</v>
      </c>
      <c r="AJ8" s="170">
        <f>AA8-AI8</f>
        <v>22.673076923076923</v>
      </c>
      <c r="AK8" s="165">
        <v>1</v>
      </c>
      <c r="AL8" s="170">
        <f>IF(AE8-AJ8&lt;1,0,AE8-AJ8)</f>
        <v>4.4423076923076934</v>
      </c>
      <c r="AM8" s="170">
        <f>AL8*D8</f>
        <v>57.70557692307694</v>
      </c>
      <c r="AN8" s="170">
        <f>IFERROR(AL8/W8,"-")</f>
        <v>9.8297872340425556</v>
      </c>
      <c r="AO8" s="169">
        <f>IFERROR(AN8+AH8,"-")</f>
        <v>43747</v>
      </c>
      <c r="AP8" s="177"/>
      <c r="AQ8" s="171"/>
    </row>
    <row r="9" spans="1:43" x14ac:dyDescent="0.25">
      <c r="A9" s="173" t="s">
        <v>631</v>
      </c>
      <c r="B9" s="174" t="s">
        <v>632</v>
      </c>
      <c r="C9" s="201">
        <v>744790317381</v>
      </c>
      <c r="D9" s="175">
        <v>12.81</v>
      </c>
      <c r="E9" s="154"/>
      <c r="F9" s="176">
        <v>12</v>
      </c>
      <c r="G9" s="176">
        <v>18</v>
      </c>
      <c r="H9" s="176">
        <v>14</v>
      </c>
      <c r="I9" s="176">
        <v>44</v>
      </c>
      <c r="J9" s="176">
        <v>30</v>
      </c>
      <c r="K9" s="176">
        <v>47</v>
      </c>
      <c r="L9" s="176">
        <v>33</v>
      </c>
      <c r="M9" s="176"/>
      <c r="N9" s="176"/>
      <c r="O9" s="176"/>
      <c r="P9" s="176"/>
      <c r="Q9" s="176"/>
      <c r="R9" s="155"/>
      <c r="S9" s="156">
        <f>COUNTIF(F9:L9,"&lt;&gt;0")</f>
        <v>7</v>
      </c>
      <c r="T9" s="157">
        <v>4</v>
      </c>
      <c r="U9" s="155"/>
      <c r="V9" s="165">
        <f>SUM(F9:Q9)</f>
        <v>198</v>
      </c>
      <c r="W9" s="166">
        <f>IFERROR(IF(L9=0,V9/(S9*30),V9/(((S9-1)*30)+(T9*7))),0)</f>
        <v>0.95192307692307687</v>
      </c>
      <c r="X9" s="166">
        <f>W9*30</f>
        <v>28.557692307692307</v>
      </c>
      <c r="Y9" s="165"/>
      <c r="Z9" s="165">
        <v>57</v>
      </c>
      <c r="AA9" s="167">
        <f>Y9+Z9</f>
        <v>57</v>
      </c>
      <c r="AB9" s="166">
        <f>IFERROR(AA9/W9,"Not Sold")</f>
        <v>59.878787878787882</v>
      </c>
      <c r="AC9" s="166">
        <v>14</v>
      </c>
      <c r="AD9" s="166">
        <f>IFERROR(AB9-AC9,"-")</f>
        <v>45.878787878787882</v>
      </c>
      <c r="AE9" s="166">
        <f>X9*2</f>
        <v>57.115384615384613</v>
      </c>
      <c r="AF9" s="168">
        <f>IFERROR(AB9+$C$1,"Not Sold")</f>
        <v>43732.878787878784</v>
      </c>
      <c r="AG9" s="169">
        <f>$C$1+AC9</f>
        <v>43687</v>
      </c>
      <c r="AH9" s="169">
        <f>MAX(AF9,AG9)</f>
        <v>43732.878787878784</v>
      </c>
      <c r="AI9" s="170">
        <f>W9*AC9</f>
        <v>13.326923076923077</v>
      </c>
      <c r="AJ9" s="170">
        <f>AA9-AI9</f>
        <v>43.67307692307692</v>
      </c>
      <c r="AK9" s="165">
        <v>1</v>
      </c>
      <c r="AL9" s="170">
        <f>IF(AE9-AJ9&lt;1,0,AE9-AJ9)</f>
        <v>13.442307692307693</v>
      </c>
      <c r="AM9" s="170">
        <f>AL9*D9</f>
        <v>172.19596153846155</v>
      </c>
      <c r="AN9" s="170">
        <f>IFERROR(AL9/W9,"-")</f>
        <v>14.121212121212123</v>
      </c>
      <c r="AO9" s="169">
        <f>IFERROR(AN9+AH9,"-")</f>
        <v>43747</v>
      </c>
      <c r="AP9" s="177"/>
      <c r="AQ9" s="171"/>
    </row>
    <row r="10" spans="1:43" x14ac:dyDescent="0.25">
      <c r="A10" s="173" t="s">
        <v>9</v>
      </c>
      <c r="B10" s="174" t="s">
        <v>10</v>
      </c>
      <c r="C10" s="201">
        <v>744790317428</v>
      </c>
      <c r="D10" s="175">
        <v>0</v>
      </c>
      <c r="E10" s="154"/>
      <c r="F10" s="176">
        <v>0</v>
      </c>
      <c r="G10" s="176">
        <v>0</v>
      </c>
      <c r="H10" s="176">
        <v>0</v>
      </c>
      <c r="I10" s="176">
        <v>0</v>
      </c>
      <c r="J10" s="176">
        <v>0</v>
      </c>
      <c r="K10" s="176">
        <v>0</v>
      </c>
      <c r="L10" s="176">
        <v>0</v>
      </c>
      <c r="M10" s="176"/>
      <c r="N10" s="176"/>
      <c r="O10" s="176"/>
      <c r="P10" s="176"/>
      <c r="Q10" s="176"/>
      <c r="R10" s="155"/>
      <c r="S10" s="156">
        <f>COUNTIF(F10:L10,"&lt;&gt;0")</f>
        <v>0</v>
      </c>
      <c r="T10" s="157">
        <v>4</v>
      </c>
      <c r="U10" s="155"/>
      <c r="V10" s="165">
        <f>SUM(F10:Q10)</f>
        <v>0</v>
      </c>
      <c r="W10" s="166">
        <f>IFERROR(IF(L10=0,V10/(S10*30),V10/(((S10-1)*30)+(T10*7))),0)</f>
        <v>0</v>
      </c>
      <c r="X10" s="166">
        <f>W10*30</f>
        <v>0</v>
      </c>
      <c r="Y10" s="165">
        <v>3662</v>
      </c>
      <c r="Z10" s="165">
        <v>5</v>
      </c>
      <c r="AA10" s="167">
        <f>Y10+Z10</f>
        <v>3667</v>
      </c>
      <c r="AB10" s="166" t="str">
        <f>IFERROR(AA10/W10,"Not Sold")</f>
        <v>Not Sold</v>
      </c>
      <c r="AC10" s="166">
        <v>14</v>
      </c>
      <c r="AD10" s="166" t="str">
        <f>IFERROR(AB10-AC10,"-")</f>
        <v>-</v>
      </c>
      <c r="AE10" s="166">
        <f>X10*2</f>
        <v>0</v>
      </c>
      <c r="AF10" s="168" t="str">
        <f>IFERROR(AB10+$C$1,"Not Sold")</f>
        <v>Not Sold</v>
      </c>
      <c r="AG10" s="169">
        <f>$C$1+AC10</f>
        <v>43687</v>
      </c>
      <c r="AH10" s="169">
        <f>MAX(AF10,AG10)</f>
        <v>43687</v>
      </c>
      <c r="AI10" s="170">
        <f>W10*AC10</f>
        <v>0</v>
      </c>
      <c r="AJ10" s="170">
        <f>AA10-AI10</f>
        <v>3667</v>
      </c>
      <c r="AK10" s="165">
        <v>1</v>
      </c>
      <c r="AL10" s="170">
        <f>IF(AE10-AJ10&lt;1,0,AE10-AJ10)</f>
        <v>0</v>
      </c>
      <c r="AM10" s="170">
        <f>AL10*D10</f>
        <v>0</v>
      </c>
      <c r="AN10" s="170" t="str">
        <f>IFERROR(AL10/W10,"-")</f>
        <v>-</v>
      </c>
      <c r="AO10" s="169" t="str">
        <f>IFERROR(AN10+AH10,"-")</f>
        <v>-</v>
      </c>
      <c r="AP10" s="177"/>
      <c r="AQ10" s="171"/>
    </row>
    <row r="11" spans="1:43" x14ac:dyDescent="0.25">
      <c r="A11" s="173" t="s">
        <v>7</v>
      </c>
      <c r="B11" s="174" t="s">
        <v>8</v>
      </c>
      <c r="C11" s="201">
        <v>744796317350</v>
      </c>
      <c r="D11" s="175">
        <v>22.36</v>
      </c>
      <c r="E11" s="154"/>
      <c r="F11" s="176">
        <v>0</v>
      </c>
      <c r="G11" s="176">
        <v>0</v>
      </c>
      <c r="H11" s="176">
        <v>0</v>
      </c>
      <c r="I11" s="176">
        <v>0</v>
      </c>
      <c r="J11" s="176">
        <v>0</v>
      </c>
      <c r="K11" s="176">
        <v>2</v>
      </c>
      <c r="L11" s="176">
        <v>0</v>
      </c>
      <c r="M11" s="176"/>
      <c r="N11" s="176"/>
      <c r="O11" s="176"/>
      <c r="P11" s="176"/>
      <c r="Q11" s="176"/>
      <c r="R11" s="155"/>
      <c r="S11" s="156">
        <f>COUNTIF(F11:L11,"&lt;&gt;0")</f>
        <v>1</v>
      </c>
      <c r="T11" s="157">
        <v>4</v>
      </c>
      <c r="U11" s="155"/>
      <c r="V11" s="165">
        <f>SUM(F11:Q11)</f>
        <v>2</v>
      </c>
      <c r="W11" s="166">
        <f>IFERROR(IF(L11=0,V11/(S11*30),V11/(((S11-1)*30)+(T11*7))),0)</f>
        <v>6.6666666666666666E-2</v>
      </c>
      <c r="X11" s="166">
        <f>W11*30</f>
        <v>2</v>
      </c>
      <c r="Y11" s="165"/>
      <c r="Z11" s="165">
        <v>5</v>
      </c>
      <c r="AA11" s="167">
        <f>Y11+Z11</f>
        <v>5</v>
      </c>
      <c r="AB11" s="166">
        <f>IFERROR(AA11/W11,"Not Sold")</f>
        <v>75</v>
      </c>
      <c r="AC11" s="166">
        <v>14</v>
      </c>
      <c r="AD11" s="166">
        <f>IFERROR(AB11-AC11,"-")</f>
        <v>61</v>
      </c>
      <c r="AE11" s="166">
        <f>X11*2</f>
        <v>4</v>
      </c>
      <c r="AF11" s="168">
        <f>IFERROR(AB11+$C$1,"Not Sold")</f>
        <v>43748</v>
      </c>
      <c r="AG11" s="169">
        <f>$C$1+AC11</f>
        <v>43687</v>
      </c>
      <c r="AH11" s="169">
        <f>MAX(AF11,AG11)</f>
        <v>43748</v>
      </c>
      <c r="AI11" s="170">
        <f>W11*AC11</f>
        <v>0.93333333333333335</v>
      </c>
      <c r="AJ11" s="170">
        <f>AA11-AI11</f>
        <v>4.0666666666666664</v>
      </c>
      <c r="AK11" s="165">
        <v>1</v>
      </c>
      <c r="AL11" s="170">
        <f>IF(AE11-AJ11&lt;1,0,AE11-AJ11)</f>
        <v>0</v>
      </c>
      <c r="AM11" s="170">
        <f>AL11*D11</f>
        <v>0</v>
      </c>
      <c r="AN11" s="170">
        <f>IFERROR(AL11/W11,"-")</f>
        <v>0</v>
      </c>
      <c r="AO11" s="169">
        <f>IFERROR(AN11+AH11,"-")</f>
        <v>43748</v>
      </c>
      <c r="AP11" s="177"/>
      <c r="AQ11" s="171"/>
    </row>
    <row r="12" spans="1:43" x14ac:dyDescent="0.25">
      <c r="A12" s="173" t="s">
        <v>11</v>
      </c>
      <c r="B12" s="174" t="s">
        <v>12</v>
      </c>
      <c r="C12" s="201">
        <v>744796317428</v>
      </c>
      <c r="D12" s="175">
        <v>18.71</v>
      </c>
      <c r="E12" s="154"/>
      <c r="F12" s="176">
        <v>0</v>
      </c>
      <c r="G12" s="176">
        <v>0</v>
      </c>
      <c r="H12" s="176">
        <v>0</v>
      </c>
      <c r="I12" s="176">
        <v>0</v>
      </c>
      <c r="J12" s="176">
        <v>0</v>
      </c>
      <c r="K12" s="176">
        <v>0</v>
      </c>
      <c r="L12" s="176">
        <v>0</v>
      </c>
      <c r="M12" s="176"/>
      <c r="N12" s="176"/>
      <c r="O12" s="176"/>
      <c r="P12" s="176"/>
      <c r="Q12" s="176"/>
      <c r="R12" s="155"/>
      <c r="S12" s="156">
        <f>COUNTIF(F12:L12,"&lt;&gt;0")</f>
        <v>0</v>
      </c>
      <c r="T12" s="157">
        <v>4</v>
      </c>
      <c r="U12" s="155"/>
      <c r="V12" s="165">
        <f>SUM(F12:Q12)</f>
        <v>0</v>
      </c>
      <c r="W12" s="166">
        <f>IFERROR(IF(L12=0,V12/(S12*30),V12/(((S12-1)*30)+(T12*7))),0)</f>
        <v>0</v>
      </c>
      <c r="X12" s="166">
        <f>W12*30</f>
        <v>0</v>
      </c>
      <c r="Y12" s="165"/>
      <c r="Z12" s="165">
        <v>5</v>
      </c>
      <c r="AA12" s="167">
        <f>Y12+Z12</f>
        <v>5</v>
      </c>
      <c r="AB12" s="166" t="str">
        <f>IFERROR(AA12/W12,"Not Sold")</f>
        <v>Not Sold</v>
      </c>
      <c r="AC12" s="166">
        <v>14</v>
      </c>
      <c r="AD12" s="166" t="str">
        <f>IFERROR(AB12-AC12,"-")</f>
        <v>-</v>
      </c>
      <c r="AE12" s="166">
        <f>X12*2</f>
        <v>0</v>
      </c>
      <c r="AF12" s="168" t="str">
        <f>IFERROR(AB12+$C$1,"Not Sold")</f>
        <v>Not Sold</v>
      </c>
      <c r="AG12" s="169">
        <f>$C$1+AC12</f>
        <v>43687</v>
      </c>
      <c r="AH12" s="169">
        <f>MAX(AF12,AG12)</f>
        <v>43687</v>
      </c>
      <c r="AI12" s="170">
        <f>W12*AC12</f>
        <v>0</v>
      </c>
      <c r="AJ12" s="170">
        <f>AA12-AI12</f>
        <v>5</v>
      </c>
      <c r="AK12" s="165">
        <v>1</v>
      </c>
      <c r="AL12" s="170">
        <f>IF(AE12-AJ12&lt;1,0,AE12-AJ12)</f>
        <v>0</v>
      </c>
      <c r="AM12" s="170">
        <f>AL12*D12</f>
        <v>0</v>
      </c>
      <c r="AN12" s="170" t="str">
        <f>IFERROR(AL12/W12,"-")</f>
        <v>-</v>
      </c>
      <c r="AO12" s="169" t="str">
        <f>IFERROR(AN12+AH12,"-")</f>
        <v>-</v>
      </c>
      <c r="AP12" s="178"/>
      <c r="AQ12" s="171"/>
    </row>
    <row r="13" spans="1:43" x14ac:dyDescent="0.25">
      <c r="A13" s="173" t="s">
        <v>11</v>
      </c>
      <c r="B13" s="174" t="s">
        <v>12</v>
      </c>
      <c r="C13" s="201">
        <v>744796317429</v>
      </c>
      <c r="D13" s="175">
        <v>0</v>
      </c>
      <c r="E13" s="154"/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0</v>
      </c>
      <c r="L13" s="176">
        <v>1</v>
      </c>
      <c r="M13" s="176"/>
      <c r="N13" s="176"/>
      <c r="O13" s="176"/>
      <c r="P13" s="176"/>
      <c r="Q13" s="176"/>
      <c r="R13" s="155"/>
      <c r="S13" s="156">
        <f>COUNTIF(F13:L13,"&lt;&gt;0")</f>
        <v>1</v>
      </c>
      <c r="T13" s="157">
        <v>4</v>
      </c>
      <c r="U13" s="155"/>
      <c r="V13" s="165">
        <f>SUM(F13:Q13)</f>
        <v>1</v>
      </c>
      <c r="W13" s="166">
        <f>IFERROR(IF(L13=0,V13/(S13*30),V13/(((S13-1)*30)+(T13*7))),0)</f>
        <v>3.5714285714285712E-2</v>
      </c>
      <c r="X13" s="166">
        <f>W13*30</f>
        <v>1.0714285714285714</v>
      </c>
      <c r="Y13" s="165"/>
      <c r="Z13" s="165">
        <v>4</v>
      </c>
      <c r="AA13" s="167">
        <f>Y13+Z13</f>
        <v>4</v>
      </c>
      <c r="AB13" s="166">
        <f>IFERROR(AA13/W13,"Not Sold")</f>
        <v>112</v>
      </c>
      <c r="AC13" s="166">
        <v>14</v>
      </c>
      <c r="AD13" s="166">
        <f>IFERROR(AB13-AC13,"-")</f>
        <v>98</v>
      </c>
      <c r="AE13" s="166">
        <f>X13*2</f>
        <v>2.1428571428571428</v>
      </c>
      <c r="AF13" s="168">
        <f>IFERROR(AB13+$C$1,"Not Sold")</f>
        <v>43785</v>
      </c>
      <c r="AG13" s="169">
        <f>$C$1+AC13</f>
        <v>43687</v>
      </c>
      <c r="AH13" s="169">
        <f>MAX(AF13,AG13)</f>
        <v>43785</v>
      </c>
      <c r="AI13" s="170">
        <f>W13*AC13</f>
        <v>0.5</v>
      </c>
      <c r="AJ13" s="170">
        <f>AA13-AI13</f>
        <v>3.5</v>
      </c>
      <c r="AK13" s="165">
        <v>1</v>
      </c>
      <c r="AL13" s="170">
        <f>IF(AE13-AJ13&lt;1,0,AE13-AJ13)</f>
        <v>0</v>
      </c>
      <c r="AM13" s="170">
        <f>AL13*D13</f>
        <v>0</v>
      </c>
      <c r="AN13" s="170">
        <f>IFERROR(AL13/W13,"-")</f>
        <v>0</v>
      </c>
      <c r="AO13" s="169">
        <f>IFERROR(AN13+AH13,"-")</f>
        <v>43785</v>
      </c>
      <c r="AP13" s="178"/>
      <c r="AQ13" s="171"/>
    </row>
    <row r="14" spans="1:43" x14ac:dyDescent="0.25">
      <c r="A14" s="173" t="s">
        <v>13</v>
      </c>
      <c r="B14" s="174" t="s">
        <v>14</v>
      </c>
      <c r="C14" s="201">
        <v>4712818795646</v>
      </c>
      <c r="D14" s="175">
        <v>7.33</v>
      </c>
      <c r="E14" s="154"/>
      <c r="F14" s="176">
        <v>0</v>
      </c>
      <c r="G14" s="176">
        <v>0</v>
      </c>
      <c r="H14" s="176">
        <v>0</v>
      </c>
      <c r="I14" s="176">
        <v>0</v>
      </c>
      <c r="J14" s="176">
        <v>0</v>
      </c>
      <c r="K14" s="176">
        <v>0</v>
      </c>
      <c r="L14" s="176">
        <v>0</v>
      </c>
      <c r="M14" s="176"/>
      <c r="N14" s="176"/>
      <c r="O14" s="176"/>
      <c r="P14" s="176"/>
      <c r="Q14" s="176"/>
      <c r="R14" s="155"/>
      <c r="S14" s="156">
        <f>COUNTIF(F14:L14,"&lt;&gt;0")</f>
        <v>0</v>
      </c>
      <c r="T14" s="157">
        <v>4</v>
      </c>
      <c r="U14" s="155"/>
      <c r="V14" s="165">
        <f>SUM(F14:Q14)</f>
        <v>0</v>
      </c>
      <c r="W14" s="166">
        <f>IFERROR(IF(L14=0,V14/(S14*30),V14/(((S14-1)*30)+(T14*7))),0)</f>
        <v>0</v>
      </c>
      <c r="X14" s="166">
        <f>W14*30</f>
        <v>0</v>
      </c>
      <c r="Y14" s="165">
        <v>16</v>
      </c>
      <c r="Z14" s="165">
        <v>3</v>
      </c>
      <c r="AA14" s="167">
        <f>Y14+Z14</f>
        <v>19</v>
      </c>
      <c r="AB14" s="166" t="str">
        <f>IFERROR(AA14/W14,"Not Sold")</f>
        <v>Not Sold</v>
      </c>
      <c r="AC14" s="166">
        <v>14</v>
      </c>
      <c r="AD14" s="166" t="str">
        <f>IFERROR(AB14-AC14,"-")</f>
        <v>-</v>
      </c>
      <c r="AE14" s="166">
        <f>X14*2</f>
        <v>0</v>
      </c>
      <c r="AF14" s="168" t="str">
        <f>IFERROR(AB14+$C$1,"Not Sold")</f>
        <v>Not Sold</v>
      </c>
      <c r="AG14" s="169">
        <f>$C$1+AC14</f>
        <v>43687</v>
      </c>
      <c r="AH14" s="169">
        <f>MAX(AF14,AG14)</f>
        <v>43687</v>
      </c>
      <c r="AI14" s="170">
        <f>W14*AC14</f>
        <v>0</v>
      </c>
      <c r="AJ14" s="170">
        <f>AA14-AI14</f>
        <v>19</v>
      </c>
      <c r="AK14" s="165">
        <v>1</v>
      </c>
      <c r="AL14" s="170">
        <f>IF(AE14-AJ14&lt;1,0,AE14-AJ14)</f>
        <v>0</v>
      </c>
      <c r="AM14" s="170">
        <f>AL14*D14</f>
        <v>0</v>
      </c>
      <c r="AN14" s="170" t="str">
        <f>IFERROR(AL14/W14,"-")</f>
        <v>-</v>
      </c>
      <c r="AO14" s="169" t="str">
        <f>IFERROR(AN14+AH14,"-")</f>
        <v>-</v>
      </c>
      <c r="AP14" s="178"/>
      <c r="AQ14" s="171"/>
    </row>
    <row r="15" spans="1:43" x14ac:dyDescent="0.25">
      <c r="A15" s="173" t="s">
        <v>15</v>
      </c>
      <c r="B15" s="174" t="s">
        <v>16</v>
      </c>
      <c r="C15" s="201">
        <v>4712818795677</v>
      </c>
      <c r="D15" s="175">
        <v>7.33</v>
      </c>
      <c r="E15" s="154"/>
      <c r="F15" s="176">
        <v>0</v>
      </c>
      <c r="G15" s="176">
        <v>0</v>
      </c>
      <c r="H15" s="176">
        <v>0</v>
      </c>
      <c r="I15" s="176">
        <v>0</v>
      </c>
      <c r="J15" s="176">
        <v>0</v>
      </c>
      <c r="K15" s="176">
        <v>0</v>
      </c>
      <c r="L15" s="176">
        <v>0</v>
      </c>
      <c r="M15" s="176"/>
      <c r="N15" s="176"/>
      <c r="O15" s="176"/>
      <c r="P15" s="176"/>
      <c r="Q15" s="176"/>
      <c r="R15" s="155"/>
      <c r="S15" s="156">
        <f>COUNTIF(F15:L15,"&lt;&gt;0")</f>
        <v>0</v>
      </c>
      <c r="T15" s="157">
        <v>4</v>
      </c>
      <c r="U15" s="155"/>
      <c r="V15" s="165">
        <f>SUM(F15:Q15)</f>
        <v>0</v>
      </c>
      <c r="W15" s="166">
        <f>IFERROR(IF(L15=0,V15/(S15*30),V15/(((S15-1)*30)+(T15*7))),0)</f>
        <v>0</v>
      </c>
      <c r="X15" s="166">
        <f>W15*30</f>
        <v>0</v>
      </c>
      <c r="Y15" s="165">
        <v>19</v>
      </c>
      <c r="Z15" s="165">
        <v>3</v>
      </c>
      <c r="AA15" s="167">
        <f>Y15+Z15</f>
        <v>22</v>
      </c>
      <c r="AB15" s="166" t="str">
        <f>IFERROR(AA15/W15,"Not Sold")</f>
        <v>Not Sold</v>
      </c>
      <c r="AC15" s="166">
        <v>14</v>
      </c>
      <c r="AD15" s="166" t="str">
        <f>IFERROR(AB15-AC15,"-")</f>
        <v>-</v>
      </c>
      <c r="AE15" s="166">
        <f>X15*2</f>
        <v>0</v>
      </c>
      <c r="AF15" s="168" t="str">
        <f>IFERROR(AB15+$C$1,"Not Sold")</f>
        <v>Not Sold</v>
      </c>
      <c r="AG15" s="169">
        <f>$C$1+AC15</f>
        <v>43687</v>
      </c>
      <c r="AH15" s="169">
        <f>MAX(AF15,AG15)</f>
        <v>43687</v>
      </c>
      <c r="AI15" s="170">
        <f>W15*AC15</f>
        <v>0</v>
      </c>
      <c r="AJ15" s="170">
        <f>AA15-AI15</f>
        <v>22</v>
      </c>
      <c r="AK15" s="165">
        <v>1</v>
      </c>
      <c r="AL15" s="170">
        <f>IF(AE15-AJ15&lt;1,0,AE15-AJ15)</f>
        <v>0</v>
      </c>
      <c r="AM15" s="170">
        <f>AL15*D15</f>
        <v>0</v>
      </c>
      <c r="AN15" s="170" t="str">
        <f>IFERROR(AL15/W15,"-")</f>
        <v>-</v>
      </c>
      <c r="AO15" s="169" t="str">
        <f>IFERROR(AN15+AH15,"-")</f>
        <v>-</v>
      </c>
      <c r="AP15" s="178"/>
      <c r="AQ15" s="171"/>
    </row>
    <row r="16" spans="1:43" x14ac:dyDescent="0.25">
      <c r="A16" s="173" t="s">
        <v>17</v>
      </c>
      <c r="B16" s="174" t="s">
        <v>18</v>
      </c>
      <c r="C16" s="201">
        <v>4712818799231</v>
      </c>
      <c r="D16" s="175">
        <v>7.33</v>
      </c>
      <c r="E16" s="154"/>
      <c r="F16" s="176">
        <v>0</v>
      </c>
      <c r="G16" s="176">
        <v>0</v>
      </c>
      <c r="H16" s="176">
        <v>0</v>
      </c>
      <c r="I16" s="176">
        <v>0</v>
      </c>
      <c r="J16" s="176">
        <v>0</v>
      </c>
      <c r="K16" s="176">
        <v>0</v>
      </c>
      <c r="L16" s="176">
        <v>0</v>
      </c>
      <c r="M16" s="176"/>
      <c r="N16" s="176"/>
      <c r="O16" s="176"/>
      <c r="P16" s="176"/>
      <c r="Q16" s="176"/>
      <c r="R16" s="155"/>
      <c r="S16" s="156">
        <f>COUNTIF(F16:L16,"&lt;&gt;0")</f>
        <v>0</v>
      </c>
      <c r="T16" s="157">
        <v>4</v>
      </c>
      <c r="U16" s="155"/>
      <c r="V16" s="165">
        <f>SUM(F16:Q16)</f>
        <v>0</v>
      </c>
      <c r="W16" s="166">
        <f>IFERROR(IF(L16=0,V16/(S16*30),V16/(((S16-1)*30)+(T16*7))),0)</f>
        <v>0</v>
      </c>
      <c r="X16" s="166">
        <f>W16*30</f>
        <v>0</v>
      </c>
      <c r="Y16" s="165">
        <v>20</v>
      </c>
      <c r="Z16" s="165">
        <v>3</v>
      </c>
      <c r="AA16" s="167">
        <f>Y16+Z16</f>
        <v>23</v>
      </c>
      <c r="AB16" s="166" t="str">
        <f>IFERROR(AA16/W16,"Not Sold")</f>
        <v>Not Sold</v>
      </c>
      <c r="AC16" s="166">
        <v>14</v>
      </c>
      <c r="AD16" s="166" t="str">
        <f>IFERROR(AB16-AC16,"-")</f>
        <v>-</v>
      </c>
      <c r="AE16" s="166">
        <f>X16*2</f>
        <v>0</v>
      </c>
      <c r="AF16" s="168" t="str">
        <f>IFERROR(AB16+$C$1,"Not Sold")</f>
        <v>Not Sold</v>
      </c>
      <c r="AG16" s="169">
        <f>$C$1+AC16</f>
        <v>43687</v>
      </c>
      <c r="AH16" s="169">
        <f>MAX(AF16,AG16)</f>
        <v>43687</v>
      </c>
      <c r="AI16" s="170">
        <f>W16*AC16</f>
        <v>0</v>
      </c>
      <c r="AJ16" s="170">
        <f>AA16-AI16</f>
        <v>23</v>
      </c>
      <c r="AK16" s="165">
        <v>1</v>
      </c>
      <c r="AL16" s="170">
        <f>IF(AE16-AJ16&lt;1,0,AE16-AJ16)</f>
        <v>0</v>
      </c>
      <c r="AM16" s="170">
        <f>AL16*D16</f>
        <v>0</v>
      </c>
      <c r="AN16" s="170" t="str">
        <f>IFERROR(AL16/W16,"-")</f>
        <v>-</v>
      </c>
      <c r="AO16" s="169" t="str">
        <f>IFERROR(AN16+AH16,"-")</f>
        <v>-</v>
      </c>
      <c r="AP16" s="178"/>
      <c r="AQ16" s="171"/>
    </row>
    <row r="17" spans="1:43" x14ac:dyDescent="0.25">
      <c r="A17" s="173" t="s">
        <v>19</v>
      </c>
      <c r="B17" s="174" t="s">
        <v>20</v>
      </c>
      <c r="C17" s="201">
        <v>4712818799477</v>
      </c>
      <c r="D17" s="175">
        <v>7.33</v>
      </c>
      <c r="E17" s="154"/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0</v>
      </c>
      <c r="L17" s="176">
        <v>0</v>
      </c>
      <c r="M17" s="176"/>
      <c r="N17" s="176"/>
      <c r="O17" s="176"/>
      <c r="P17" s="176"/>
      <c r="Q17" s="176"/>
      <c r="R17" s="155"/>
      <c r="S17" s="156">
        <f>COUNTIF(F17:L17,"&lt;&gt;0")</f>
        <v>0</v>
      </c>
      <c r="T17" s="157">
        <v>4</v>
      </c>
      <c r="U17" s="155"/>
      <c r="V17" s="165">
        <f>SUM(F17:Q17)</f>
        <v>0</v>
      </c>
      <c r="W17" s="166">
        <f>IFERROR(IF(L17=0,V17/(S17*30),V17/(((S17-1)*30)+(T17*7))),0)</f>
        <v>0</v>
      </c>
      <c r="X17" s="166">
        <f>W17*30</f>
        <v>0</v>
      </c>
      <c r="Y17" s="165">
        <v>16</v>
      </c>
      <c r="Z17" s="165">
        <v>3</v>
      </c>
      <c r="AA17" s="167">
        <f>Y17+Z17</f>
        <v>19</v>
      </c>
      <c r="AB17" s="166" t="str">
        <f>IFERROR(AA17/W17,"Not Sold")</f>
        <v>Not Sold</v>
      </c>
      <c r="AC17" s="166">
        <v>14</v>
      </c>
      <c r="AD17" s="166" t="str">
        <f>IFERROR(AB17-AC17,"-")</f>
        <v>-</v>
      </c>
      <c r="AE17" s="166">
        <f>X17*2</f>
        <v>0</v>
      </c>
      <c r="AF17" s="168" t="str">
        <f>IFERROR(AB17+$C$1,"Not Sold")</f>
        <v>Not Sold</v>
      </c>
      <c r="AG17" s="169">
        <f>$C$1+AC17</f>
        <v>43687</v>
      </c>
      <c r="AH17" s="169">
        <f>MAX(AF17,AG17)</f>
        <v>43687</v>
      </c>
      <c r="AI17" s="170">
        <f>W17*AC17</f>
        <v>0</v>
      </c>
      <c r="AJ17" s="170">
        <f>AA17-AI17</f>
        <v>19</v>
      </c>
      <c r="AK17" s="165">
        <v>1</v>
      </c>
      <c r="AL17" s="170">
        <f>IF(AE17-AJ17&lt;1,0,AE17-AJ17)</f>
        <v>0</v>
      </c>
      <c r="AM17" s="170">
        <f>AL17*D17</f>
        <v>0</v>
      </c>
      <c r="AN17" s="170" t="str">
        <f>IFERROR(AL17/W17,"-")</f>
        <v>-</v>
      </c>
      <c r="AO17" s="169" t="str">
        <f>IFERROR(AN17+AH17,"-")</f>
        <v>-</v>
      </c>
      <c r="AP17" s="178"/>
      <c r="AQ17" s="171"/>
    </row>
    <row r="18" spans="1:43" x14ac:dyDescent="0.25">
      <c r="A18" s="173" t="s">
        <v>21</v>
      </c>
      <c r="B18" s="174" t="s">
        <v>22</v>
      </c>
      <c r="C18" s="201">
        <v>4712818799484</v>
      </c>
      <c r="D18" s="175">
        <v>7.3299999999999992</v>
      </c>
      <c r="E18" s="154"/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0</v>
      </c>
      <c r="L18" s="176">
        <v>0</v>
      </c>
      <c r="M18" s="176"/>
      <c r="N18" s="176"/>
      <c r="O18" s="176"/>
      <c r="P18" s="176"/>
      <c r="Q18" s="176"/>
      <c r="R18" s="155"/>
      <c r="S18" s="156">
        <f>COUNTIF(F18:L18,"&lt;&gt;0")</f>
        <v>0</v>
      </c>
      <c r="T18" s="157">
        <v>4</v>
      </c>
      <c r="U18" s="155"/>
      <c r="V18" s="165">
        <f>SUM(F18:Q18)</f>
        <v>0</v>
      </c>
      <c r="W18" s="166">
        <f>IFERROR(IF(L18=0,V18/(S18*30),V18/(((S18-1)*30)+(T18*7))),0)</f>
        <v>0</v>
      </c>
      <c r="X18" s="166">
        <f>W18*30</f>
        <v>0</v>
      </c>
      <c r="Y18" s="165">
        <v>14</v>
      </c>
      <c r="Z18" s="165">
        <v>3</v>
      </c>
      <c r="AA18" s="167">
        <f>Y18+Z18</f>
        <v>17</v>
      </c>
      <c r="AB18" s="166" t="str">
        <f>IFERROR(AA18/W18,"Not Sold")</f>
        <v>Not Sold</v>
      </c>
      <c r="AC18" s="166">
        <v>14</v>
      </c>
      <c r="AD18" s="166" t="str">
        <f>IFERROR(AB18-AC18,"-")</f>
        <v>-</v>
      </c>
      <c r="AE18" s="166">
        <f>X18*2</f>
        <v>0</v>
      </c>
      <c r="AF18" s="168" t="str">
        <f>IFERROR(AB18+$C$1,"Not Sold")</f>
        <v>Not Sold</v>
      </c>
      <c r="AG18" s="169">
        <f>$C$1+AC18</f>
        <v>43687</v>
      </c>
      <c r="AH18" s="169">
        <f>MAX(AF18,AG18)</f>
        <v>43687</v>
      </c>
      <c r="AI18" s="170">
        <f>W18*AC18</f>
        <v>0</v>
      </c>
      <c r="AJ18" s="170">
        <f>AA18-AI18</f>
        <v>17</v>
      </c>
      <c r="AK18" s="165">
        <v>1</v>
      </c>
      <c r="AL18" s="170">
        <f>IF(AE18-AJ18&lt;1,0,AE18-AJ18)</f>
        <v>0</v>
      </c>
      <c r="AM18" s="170">
        <f>AL18*D18</f>
        <v>0</v>
      </c>
      <c r="AN18" s="170" t="str">
        <f>IFERROR(AL18/W18,"-")</f>
        <v>-</v>
      </c>
      <c r="AO18" s="169" t="str">
        <f>IFERROR(AN18+AH18,"-")</f>
        <v>-</v>
      </c>
      <c r="AP18" s="178"/>
      <c r="AQ18" s="171"/>
    </row>
    <row r="19" spans="1:43" x14ac:dyDescent="0.25">
      <c r="A19" s="173" t="s">
        <v>23</v>
      </c>
      <c r="B19" s="174" t="s">
        <v>24</v>
      </c>
      <c r="C19" s="201">
        <v>4712818799705</v>
      </c>
      <c r="D19" s="175">
        <v>7.33</v>
      </c>
      <c r="E19" s="154"/>
      <c r="F19" s="176">
        <v>0</v>
      </c>
      <c r="G19" s="176">
        <v>0</v>
      </c>
      <c r="H19" s="176">
        <v>0</v>
      </c>
      <c r="I19" s="176">
        <v>0</v>
      </c>
      <c r="J19" s="176">
        <v>0</v>
      </c>
      <c r="K19" s="176">
        <v>0</v>
      </c>
      <c r="L19" s="176">
        <v>0</v>
      </c>
      <c r="M19" s="176"/>
      <c r="N19" s="176"/>
      <c r="O19" s="176"/>
      <c r="P19" s="176"/>
      <c r="Q19" s="176"/>
      <c r="R19" s="155"/>
      <c r="S19" s="156">
        <f>COUNTIF(F19:L19,"&lt;&gt;0")</f>
        <v>0</v>
      </c>
      <c r="T19" s="157">
        <v>4</v>
      </c>
      <c r="U19" s="155"/>
      <c r="V19" s="165">
        <f>SUM(F19:Q19)</f>
        <v>0</v>
      </c>
      <c r="W19" s="166">
        <f>IFERROR(IF(L19=0,V19/(S19*30),V19/(((S19-1)*30)+(T19*7))),0)</f>
        <v>0</v>
      </c>
      <c r="X19" s="166">
        <f>W19*30</f>
        <v>0</v>
      </c>
      <c r="Y19" s="165">
        <v>20</v>
      </c>
      <c r="Z19" s="165">
        <v>3</v>
      </c>
      <c r="AA19" s="167">
        <f>Y19+Z19</f>
        <v>23</v>
      </c>
      <c r="AB19" s="166" t="str">
        <f>IFERROR(AA19/W19,"Not Sold")</f>
        <v>Not Sold</v>
      </c>
      <c r="AC19" s="166">
        <v>14</v>
      </c>
      <c r="AD19" s="166" t="str">
        <f>IFERROR(AB19-AC19,"-")</f>
        <v>-</v>
      </c>
      <c r="AE19" s="166">
        <f>X19*2</f>
        <v>0</v>
      </c>
      <c r="AF19" s="168" t="str">
        <f>IFERROR(AB19+$C$1,"Not Sold")</f>
        <v>Not Sold</v>
      </c>
      <c r="AG19" s="169">
        <f>$C$1+AC19</f>
        <v>43687</v>
      </c>
      <c r="AH19" s="169">
        <f>MAX(AF19,AG19)</f>
        <v>43687</v>
      </c>
      <c r="AI19" s="170">
        <f>W19*AC19</f>
        <v>0</v>
      </c>
      <c r="AJ19" s="170">
        <f>AA19-AI19</f>
        <v>23</v>
      </c>
      <c r="AK19" s="165">
        <v>1</v>
      </c>
      <c r="AL19" s="170">
        <f>IF(AE19-AJ19&lt;1,0,AE19-AJ19)</f>
        <v>0</v>
      </c>
      <c r="AM19" s="170">
        <f>AL19*D19</f>
        <v>0</v>
      </c>
      <c r="AN19" s="170" t="str">
        <f>IFERROR(AL19/W19,"-")</f>
        <v>-</v>
      </c>
      <c r="AO19" s="169" t="str">
        <f>IFERROR(AN19+AH19,"-")</f>
        <v>-</v>
      </c>
      <c r="AP19" s="178"/>
      <c r="AQ19" s="171"/>
    </row>
    <row r="20" spans="1:43" x14ac:dyDescent="0.25">
      <c r="A20" s="173" t="s">
        <v>25</v>
      </c>
      <c r="B20" s="174" t="s">
        <v>26</v>
      </c>
      <c r="C20" s="201">
        <v>4712818799880</v>
      </c>
      <c r="D20" s="175">
        <v>7.33</v>
      </c>
      <c r="E20" s="154"/>
      <c r="F20" s="176">
        <v>0</v>
      </c>
      <c r="G20" s="176">
        <v>0</v>
      </c>
      <c r="H20" s="176">
        <v>0</v>
      </c>
      <c r="I20" s="176">
        <v>0</v>
      </c>
      <c r="J20" s="176">
        <v>0</v>
      </c>
      <c r="K20" s="176">
        <v>0</v>
      </c>
      <c r="L20" s="176">
        <v>0</v>
      </c>
      <c r="M20" s="176"/>
      <c r="N20" s="176"/>
      <c r="O20" s="176"/>
      <c r="P20" s="176"/>
      <c r="Q20" s="176"/>
      <c r="R20" s="155"/>
      <c r="S20" s="156">
        <f>COUNTIF(F20:L20,"&lt;&gt;0")</f>
        <v>0</v>
      </c>
      <c r="T20" s="157">
        <v>4</v>
      </c>
      <c r="U20" s="155"/>
      <c r="V20" s="165">
        <f>SUM(F20:Q20)</f>
        <v>0</v>
      </c>
      <c r="W20" s="166">
        <f>IFERROR(IF(L20=0,V20/(S20*30),V20/(((S20-1)*30)+(T20*7))),0)</f>
        <v>0</v>
      </c>
      <c r="X20" s="166">
        <f>W20*30</f>
        <v>0</v>
      </c>
      <c r="Y20" s="165">
        <v>19</v>
      </c>
      <c r="Z20" s="165">
        <v>3</v>
      </c>
      <c r="AA20" s="167">
        <f>Y20+Z20</f>
        <v>22</v>
      </c>
      <c r="AB20" s="166" t="str">
        <f>IFERROR(AA20/W20,"Not Sold")</f>
        <v>Not Sold</v>
      </c>
      <c r="AC20" s="166">
        <v>14</v>
      </c>
      <c r="AD20" s="166" t="str">
        <f>IFERROR(AB20-AC20,"-")</f>
        <v>-</v>
      </c>
      <c r="AE20" s="166">
        <f>X20*2</f>
        <v>0</v>
      </c>
      <c r="AF20" s="168" t="str">
        <f>IFERROR(AB20+$C$1,"Not Sold")</f>
        <v>Not Sold</v>
      </c>
      <c r="AG20" s="169">
        <f>$C$1+AC20</f>
        <v>43687</v>
      </c>
      <c r="AH20" s="169">
        <f>MAX(AF20,AG20)</f>
        <v>43687</v>
      </c>
      <c r="AI20" s="170">
        <f>W20*AC20</f>
        <v>0</v>
      </c>
      <c r="AJ20" s="170">
        <f>AA20-AI20</f>
        <v>22</v>
      </c>
      <c r="AK20" s="165">
        <v>1</v>
      </c>
      <c r="AL20" s="170">
        <f>IF(AE20-AJ20&lt;1,0,AE20-AJ20)</f>
        <v>0</v>
      </c>
      <c r="AM20" s="170">
        <f>AL20*D20</f>
        <v>0</v>
      </c>
      <c r="AN20" s="170" t="str">
        <f>IFERROR(AL20/W20,"-")</f>
        <v>-</v>
      </c>
      <c r="AO20" s="169" t="str">
        <f>IFERROR(AN20+AH20,"-")</f>
        <v>-</v>
      </c>
      <c r="AP20" s="178"/>
      <c r="AQ20" s="171"/>
    </row>
    <row r="21" spans="1:43" x14ac:dyDescent="0.25">
      <c r="A21" s="173" t="s">
        <v>27</v>
      </c>
      <c r="B21" s="174" t="s">
        <v>28</v>
      </c>
      <c r="C21" s="201">
        <v>4716076151329</v>
      </c>
      <c r="D21" s="175">
        <v>7.33</v>
      </c>
      <c r="E21" s="154"/>
      <c r="F21" s="176">
        <v>0</v>
      </c>
      <c r="G21" s="176">
        <v>0</v>
      </c>
      <c r="H21" s="176">
        <v>0</v>
      </c>
      <c r="I21" s="176">
        <v>0</v>
      </c>
      <c r="J21" s="176">
        <v>0</v>
      </c>
      <c r="K21" s="176">
        <v>0</v>
      </c>
      <c r="L21" s="176">
        <v>0</v>
      </c>
      <c r="M21" s="176"/>
      <c r="N21" s="176"/>
      <c r="O21" s="176"/>
      <c r="P21" s="176"/>
      <c r="Q21" s="176"/>
      <c r="R21" s="155"/>
      <c r="S21" s="156">
        <f>COUNTIF(F21:L21,"&lt;&gt;0")</f>
        <v>0</v>
      </c>
      <c r="T21" s="157">
        <v>4</v>
      </c>
      <c r="U21" s="155"/>
      <c r="V21" s="165">
        <f>SUM(F21:Q21)</f>
        <v>0</v>
      </c>
      <c r="W21" s="166">
        <f>IFERROR(IF(L21=0,V21/(S21*30),V21/(((S21-1)*30)+(T21*7))),0)</f>
        <v>0</v>
      </c>
      <c r="X21" s="166">
        <f>W21*30</f>
        <v>0</v>
      </c>
      <c r="Y21" s="165">
        <v>21</v>
      </c>
      <c r="Z21" s="165">
        <v>3</v>
      </c>
      <c r="AA21" s="167">
        <f>Y21+Z21</f>
        <v>24</v>
      </c>
      <c r="AB21" s="166" t="str">
        <f>IFERROR(AA21/W21,"Not Sold")</f>
        <v>Not Sold</v>
      </c>
      <c r="AC21" s="166">
        <v>14</v>
      </c>
      <c r="AD21" s="166" t="str">
        <f>IFERROR(AB21-AC21,"-")</f>
        <v>-</v>
      </c>
      <c r="AE21" s="166">
        <f>X21*2</f>
        <v>0</v>
      </c>
      <c r="AF21" s="168" t="str">
        <f>IFERROR(AB21+$C$1,"Not Sold")</f>
        <v>Not Sold</v>
      </c>
      <c r="AG21" s="169">
        <f>$C$1+AC21</f>
        <v>43687</v>
      </c>
      <c r="AH21" s="169">
        <f>MAX(AF21,AG21)</f>
        <v>43687</v>
      </c>
      <c r="AI21" s="170">
        <f>W21*AC21</f>
        <v>0</v>
      </c>
      <c r="AJ21" s="170">
        <f>AA21-AI21</f>
        <v>24</v>
      </c>
      <c r="AK21" s="165">
        <v>1</v>
      </c>
      <c r="AL21" s="170">
        <f>IF(AE21-AJ21&lt;1,0,AE21-AJ21)</f>
        <v>0</v>
      </c>
      <c r="AM21" s="170">
        <f>AL21*D21</f>
        <v>0</v>
      </c>
      <c r="AN21" s="170" t="str">
        <f>IFERROR(AL21/W21,"-")</f>
        <v>-</v>
      </c>
      <c r="AO21" s="169" t="str">
        <f>IFERROR(AN21+AH21,"-")</f>
        <v>-</v>
      </c>
      <c r="AP21" s="178"/>
      <c r="AQ21" s="171"/>
    </row>
    <row r="22" spans="1:43" x14ac:dyDescent="0.25">
      <c r="A22" s="173" t="s">
        <v>29</v>
      </c>
      <c r="B22" s="174" t="s">
        <v>30</v>
      </c>
      <c r="C22" s="201">
        <v>4716076154436</v>
      </c>
      <c r="D22" s="175">
        <v>7.3299999999999992</v>
      </c>
      <c r="E22" s="154"/>
      <c r="F22" s="176">
        <v>0</v>
      </c>
      <c r="G22" s="176">
        <v>0</v>
      </c>
      <c r="H22" s="176">
        <v>0</v>
      </c>
      <c r="I22" s="176">
        <v>0</v>
      </c>
      <c r="J22" s="176">
        <v>0</v>
      </c>
      <c r="K22" s="176">
        <v>0</v>
      </c>
      <c r="L22" s="176">
        <v>0</v>
      </c>
      <c r="M22" s="176"/>
      <c r="N22" s="176"/>
      <c r="O22" s="176"/>
      <c r="P22" s="176"/>
      <c r="Q22" s="176"/>
      <c r="R22" s="155"/>
      <c r="S22" s="156">
        <f>COUNTIF(F22:L22,"&lt;&gt;0")</f>
        <v>0</v>
      </c>
      <c r="T22" s="157">
        <v>4</v>
      </c>
      <c r="U22" s="155"/>
      <c r="V22" s="165">
        <f>SUM(F22:Q22)</f>
        <v>0</v>
      </c>
      <c r="W22" s="166">
        <f>IFERROR(IF(L22=0,V22/(S22*30),V22/(((S22-1)*30)+(T22*7))),0)</f>
        <v>0</v>
      </c>
      <c r="X22" s="166">
        <f>W22*30</f>
        <v>0</v>
      </c>
      <c r="Y22" s="165">
        <v>27</v>
      </c>
      <c r="Z22" s="165">
        <v>3</v>
      </c>
      <c r="AA22" s="167">
        <f>Y22+Z22</f>
        <v>30</v>
      </c>
      <c r="AB22" s="166" t="str">
        <f>IFERROR(AA22/W22,"Not Sold")</f>
        <v>Not Sold</v>
      </c>
      <c r="AC22" s="166">
        <v>14</v>
      </c>
      <c r="AD22" s="166" t="str">
        <f>IFERROR(AB22-AC22,"-")</f>
        <v>-</v>
      </c>
      <c r="AE22" s="166">
        <f>X22*2</f>
        <v>0</v>
      </c>
      <c r="AF22" s="168" t="str">
        <f>IFERROR(AB22+$C$1,"Not Sold")</f>
        <v>Not Sold</v>
      </c>
      <c r="AG22" s="169">
        <f>$C$1+AC22</f>
        <v>43687</v>
      </c>
      <c r="AH22" s="169">
        <f>MAX(AF22,AG22)</f>
        <v>43687</v>
      </c>
      <c r="AI22" s="170">
        <f>W22*AC22</f>
        <v>0</v>
      </c>
      <c r="AJ22" s="170">
        <f>AA22-AI22</f>
        <v>30</v>
      </c>
      <c r="AK22" s="165">
        <v>1</v>
      </c>
      <c r="AL22" s="170">
        <f>IF(AE22-AJ22&lt;1,0,AE22-AJ22)</f>
        <v>0</v>
      </c>
      <c r="AM22" s="170">
        <f>AL22*D22</f>
        <v>0</v>
      </c>
      <c r="AN22" s="170" t="str">
        <f>IFERROR(AL22/W22,"-")</f>
        <v>-</v>
      </c>
      <c r="AO22" s="169" t="str">
        <f>IFERROR(AN22+AH22,"-")</f>
        <v>-</v>
      </c>
      <c r="AP22" s="178"/>
      <c r="AQ22" s="171"/>
    </row>
    <row r="23" spans="1:43" x14ac:dyDescent="0.25">
      <c r="A23" s="173" t="s">
        <v>31</v>
      </c>
      <c r="B23" s="174" t="s">
        <v>32</v>
      </c>
      <c r="C23" s="201">
        <v>4716076157680</v>
      </c>
      <c r="D23" s="175">
        <v>7.35</v>
      </c>
      <c r="E23" s="154"/>
      <c r="F23" s="176">
        <v>0</v>
      </c>
      <c r="G23" s="176">
        <v>0</v>
      </c>
      <c r="H23" s="176">
        <v>0</v>
      </c>
      <c r="I23" s="176">
        <v>0</v>
      </c>
      <c r="J23" s="176">
        <v>0</v>
      </c>
      <c r="K23" s="176">
        <v>0</v>
      </c>
      <c r="L23" s="176">
        <v>0</v>
      </c>
      <c r="M23" s="176"/>
      <c r="N23" s="176"/>
      <c r="O23" s="176"/>
      <c r="P23" s="176"/>
      <c r="Q23" s="176"/>
      <c r="R23" s="155"/>
      <c r="S23" s="156">
        <f>COUNTIF(F23:L23,"&lt;&gt;0")</f>
        <v>0</v>
      </c>
      <c r="T23" s="157">
        <v>4</v>
      </c>
      <c r="U23" s="155"/>
      <c r="V23" s="165">
        <f>SUM(F23:Q23)</f>
        <v>0</v>
      </c>
      <c r="W23" s="166">
        <f>IFERROR(IF(L23=0,V23/(S23*30),V23/(((S23-1)*30)+(T23*7))),0)</f>
        <v>0</v>
      </c>
      <c r="X23" s="166">
        <f>W23*30</f>
        <v>0</v>
      </c>
      <c r="Y23" s="165">
        <v>83</v>
      </c>
      <c r="Z23" s="165">
        <v>3</v>
      </c>
      <c r="AA23" s="167">
        <f>Y23+Z23</f>
        <v>86</v>
      </c>
      <c r="AB23" s="166" t="str">
        <f>IFERROR(AA23/W23,"Not Sold")</f>
        <v>Not Sold</v>
      </c>
      <c r="AC23" s="166">
        <v>14</v>
      </c>
      <c r="AD23" s="166" t="str">
        <f>IFERROR(AB23-AC23,"-")</f>
        <v>-</v>
      </c>
      <c r="AE23" s="166">
        <f>X23*2</f>
        <v>0</v>
      </c>
      <c r="AF23" s="168" t="str">
        <f>IFERROR(AB23+$C$1,"Not Sold")</f>
        <v>Not Sold</v>
      </c>
      <c r="AG23" s="169">
        <f>$C$1+AC23</f>
        <v>43687</v>
      </c>
      <c r="AH23" s="169">
        <f>MAX(AF23,AG23)</f>
        <v>43687</v>
      </c>
      <c r="AI23" s="170">
        <f>W23*AC23</f>
        <v>0</v>
      </c>
      <c r="AJ23" s="170">
        <f>AA23-AI23</f>
        <v>86</v>
      </c>
      <c r="AK23" s="165">
        <v>1</v>
      </c>
      <c r="AL23" s="170">
        <f>IF(AE23-AJ23&lt;1,0,AE23-AJ23)</f>
        <v>0</v>
      </c>
      <c r="AM23" s="170">
        <f>AL23*D23</f>
        <v>0</v>
      </c>
      <c r="AN23" s="170" t="str">
        <f>IFERROR(AL23/W23,"-")</f>
        <v>-</v>
      </c>
      <c r="AO23" s="169" t="str">
        <f>IFERROR(AN23+AH23,"-")</f>
        <v>-</v>
      </c>
      <c r="AP23" s="178"/>
      <c r="AQ23" s="171"/>
    </row>
    <row r="24" spans="1:43" x14ac:dyDescent="0.25">
      <c r="A24" s="173" t="s">
        <v>651</v>
      </c>
      <c r="B24" s="174" t="s">
        <v>33</v>
      </c>
      <c r="C24" s="201">
        <v>4716076161304</v>
      </c>
      <c r="D24" s="175">
        <v>25.089999999999989</v>
      </c>
      <c r="E24" s="154"/>
      <c r="F24" s="176">
        <v>1</v>
      </c>
      <c r="G24" s="176">
        <v>7</v>
      </c>
      <c r="H24" s="176">
        <v>0</v>
      </c>
      <c r="I24" s="176">
        <v>2</v>
      </c>
      <c r="J24" s="176">
        <v>0</v>
      </c>
      <c r="K24" s="176">
        <v>0</v>
      </c>
      <c r="L24" s="176">
        <v>0</v>
      </c>
      <c r="M24" s="176"/>
      <c r="N24" s="176"/>
      <c r="O24" s="176"/>
      <c r="P24" s="176"/>
      <c r="Q24" s="176"/>
      <c r="R24" s="155"/>
      <c r="S24" s="156">
        <f>COUNTIF(F24:L24,"&lt;&gt;0")</f>
        <v>3</v>
      </c>
      <c r="T24" s="157">
        <v>4</v>
      </c>
      <c r="U24" s="155"/>
      <c r="V24" s="165">
        <f>SUM(F24:Q24)</f>
        <v>10</v>
      </c>
      <c r="W24" s="166">
        <f>IFERROR(IF(L24=0,V24/(S24*30),V24/(((S24-1)*30)+(T24*7))),0)</f>
        <v>0.1111111111111111</v>
      </c>
      <c r="X24" s="166">
        <f>W24*30</f>
        <v>3.333333333333333</v>
      </c>
      <c r="Y24" s="165">
        <v>33</v>
      </c>
      <c r="Z24" s="165">
        <v>7</v>
      </c>
      <c r="AA24" s="167">
        <f>Y24+Z24</f>
        <v>40</v>
      </c>
      <c r="AB24" s="166">
        <f>IFERROR(AA24/W24,"Not Sold")</f>
        <v>360</v>
      </c>
      <c r="AC24" s="166">
        <v>14</v>
      </c>
      <c r="AD24" s="166">
        <f>IFERROR(AB24-AC24,"-")</f>
        <v>346</v>
      </c>
      <c r="AE24" s="166">
        <f>X24*2</f>
        <v>6.6666666666666661</v>
      </c>
      <c r="AF24" s="168">
        <f>IFERROR(AB24+$C$1,"Not Sold")</f>
        <v>44033</v>
      </c>
      <c r="AG24" s="169">
        <f>$C$1+AC24</f>
        <v>43687</v>
      </c>
      <c r="AH24" s="169">
        <f>MAX(AF24,AG24)</f>
        <v>44033</v>
      </c>
      <c r="AI24" s="170">
        <f>W24*AC24</f>
        <v>1.5555555555555554</v>
      </c>
      <c r="AJ24" s="170">
        <f>AA24-AI24</f>
        <v>38.444444444444443</v>
      </c>
      <c r="AK24" s="165">
        <v>1</v>
      </c>
      <c r="AL24" s="170">
        <f>IF(AE24-AJ24&lt;1,0,AE24-AJ24)</f>
        <v>0</v>
      </c>
      <c r="AM24" s="170">
        <f>AL24*D24</f>
        <v>0</v>
      </c>
      <c r="AN24" s="170">
        <f>IFERROR(AL24/W24,"-")</f>
        <v>0</v>
      </c>
      <c r="AO24" s="169">
        <f>IFERROR(AN24+AH24,"-")</f>
        <v>44033</v>
      </c>
      <c r="AP24" s="178"/>
      <c r="AQ24" s="171"/>
    </row>
    <row r="25" spans="1:43" x14ac:dyDescent="0.25">
      <c r="A25" s="173" t="s">
        <v>34</v>
      </c>
      <c r="B25" s="174" t="s">
        <v>35</v>
      </c>
      <c r="C25" s="201">
        <v>4716076161816</v>
      </c>
      <c r="D25" s="175">
        <v>11.190000000000003</v>
      </c>
      <c r="E25" s="154"/>
      <c r="F25" s="176">
        <v>0</v>
      </c>
      <c r="G25" s="176">
        <v>0</v>
      </c>
      <c r="H25" s="176">
        <v>0</v>
      </c>
      <c r="I25" s="176">
        <v>0</v>
      </c>
      <c r="J25" s="176">
        <v>0</v>
      </c>
      <c r="K25" s="176">
        <v>1</v>
      </c>
      <c r="L25" s="176">
        <v>0</v>
      </c>
      <c r="M25" s="176"/>
      <c r="N25" s="176"/>
      <c r="O25" s="176"/>
      <c r="P25" s="176"/>
      <c r="Q25" s="176"/>
      <c r="R25" s="155"/>
      <c r="S25" s="156">
        <f>COUNTIF(F25:L25,"&lt;&gt;0")</f>
        <v>1</v>
      </c>
      <c r="T25" s="157">
        <v>4</v>
      </c>
      <c r="U25" s="155"/>
      <c r="V25" s="165">
        <f>SUM(F25:Q25)</f>
        <v>1</v>
      </c>
      <c r="W25" s="166">
        <f>IFERROR(IF(L25=0,V25/(S25*30),V25/(((S25-1)*30)+(T25*7))),0)</f>
        <v>3.3333333333333333E-2</v>
      </c>
      <c r="X25" s="166">
        <f>W25*30</f>
        <v>1</v>
      </c>
      <c r="Y25" s="165">
        <v>30</v>
      </c>
      <c r="Z25" s="165">
        <v>2</v>
      </c>
      <c r="AA25" s="167">
        <f>Y25+Z25</f>
        <v>32</v>
      </c>
      <c r="AB25" s="166">
        <f>IFERROR(AA25/W25,"Not Sold")</f>
        <v>960</v>
      </c>
      <c r="AC25" s="166">
        <v>14</v>
      </c>
      <c r="AD25" s="166">
        <f>IFERROR(AB25-AC25,"-")</f>
        <v>946</v>
      </c>
      <c r="AE25" s="166">
        <f>X25*2</f>
        <v>2</v>
      </c>
      <c r="AF25" s="168">
        <f>IFERROR(AB25+$C$1,"Not Sold")</f>
        <v>44633</v>
      </c>
      <c r="AG25" s="169">
        <f>$C$1+AC25</f>
        <v>43687</v>
      </c>
      <c r="AH25" s="169">
        <f>MAX(AF25,AG25)</f>
        <v>44633</v>
      </c>
      <c r="AI25" s="170">
        <f>W25*AC25</f>
        <v>0.46666666666666667</v>
      </c>
      <c r="AJ25" s="170">
        <f>AA25-AI25</f>
        <v>31.533333333333335</v>
      </c>
      <c r="AK25" s="165">
        <v>1</v>
      </c>
      <c r="AL25" s="170">
        <f>IF(AE25-AJ25&lt;1,0,AE25-AJ25)</f>
        <v>0</v>
      </c>
      <c r="AM25" s="170">
        <f>AL25*D25</f>
        <v>0</v>
      </c>
      <c r="AN25" s="170">
        <f>IFERROR(AL25/W25,"-")</f>
        <v>0</v>
      </c>
      <c r="AO25" s="169">
        <f>IFERROR(AN25+AH25,"-")</f>
        <v>44633</v>
      </c>
      <c r="AP25" s="178"/>
      <c r="AQ25" s="171"/>
    </row>
    <row r="26" spans="1:43" x14ac:dyDescent="0.25">
      <c r="A26" s="173" t="s">
        <v>36</v>
      </c>
      <c r="B26" s="174" t="s">
        <v>37</v>
      </c>
      <c r="C26" s="201">
        <v>4716076162028</v>
      </c>
      <c r="D26" s="175">
        <v>11.19</v>
      </c>
      <c r="E26" s="154"/>
      <c r="F26" s="176">
        <v>0</v>
      </c>
      <c r="G26" s="176">
        <v>0</v>
      </c>
      <c r="H26" s="176">
        <v>0</v>
      </c>
      <c r="I26" s="176">
        <v>0</v>
      </c>
      <c r="J26" s="176">
        <v>0</v>
      </c>
      <c r="K26" s="176">
        <v>1</v>
      </c>
      <c r="L26" s="176">
        <v>0</v>
      </c>
      <c r="M26" s="176"/>
      <c r="N26" s="176"/>
      <c r="O26" s="176"/>
      <c r="P26" s="176"/>
      <c r="Q26" s="176"/>
      <c r="R26" s="155"/>
      <c r="S26" s="156">
        <f>COUNTIF(F26:L26,"&lt;&gt;0")</f>
        <v>1</v>
      </c>
      <c r="T26" s="157">
        <v>4</v>
      </c>
      <c r="U26" s="155"/>
      <c r="V26" s="165">
        <f>SUM(F26:Q26)</f>
        <v>1</v>
      </c>
      <c r="W26" s="166">
        <f>IFERROR(IF(L26=0,V26/(S26*30),V26/(((S26-1)*30)+(T26*7))),0)</f>
        <v>3.3333333333333333E-2</v>
      </c>
      <c r="X26" s="166">
        <f>W26*30</f>
        <v>1</v>
      </c>
      <c r="Y26" s="165">
        <v>86</v>
      </c>
      <c r="Z26" s="165">
        <v>2</v>
      </c>
      <c r="AA26" s="167">
        <f>Y26+Z26</f>
        <v>88</v>
      </c>
      <c r="AB26" s="166">
        <f>IFERROR(AA26/W26,"Not Sold")</f>
        <v>2640</v>
      </c>
      <c r="AC26" s="166">
        <v>14</v>
      </c>
      <c r="AD26" s="166">
        <f>IFERROR(AB26-AC26,"-")</f>
        <v>2626</v>
      </c>
      <c r="AE26" s="166">
        <f>X26*2</f>
        <v>2</v>
      </c>
      <c r="AF26" s="168">
        <f>IFERROR(AB26+$C$1,"Not Sold")</f>
        <v>46313</v>
      </c>
      <c r="AG26" s="169">
        <f>$C$1+AC26</f>
        <v>43687</v>
      </c>
      <c r="AH26" s="169">
        <f>MAX(AF26,AG26)</f>
        <v>46313</v>
      </c>
      <c r="AI26" s="170">
        <f>W26*AC26</f>
        <v>0.46666666666666667</v>
      </c>
      <c r="AJ26" s="170">
        <f>AA26-AI26</f>
        <v>87.533333333333331</v>
      </c>
      <c r="AK26" s="165">
        <v>1</v>
      </c>
      <c r="AL26" s="170">
        <f>IF(AE26-AJ26&lt;1,0,AE26-AJ26)</f>
        <v>0</v>
      </c>
      <c r="AM26" s="170">
        <f>AL26*D26</f>
        <v>0</v>
      </c>
      <c r="AN26" s="170">
        <f>IFERROR(AL26/W26,"-")</f>
        <v>0</v>
      </c>
      <c r="AO26" s="169">
        <f>IFERROR(AN26+AH26,"-")</f>
        <v>46313</v>
      </c>
      <c r="AP26" s="178"/>
      <c r="AQ26" s="171"/>
    </row>
    <row r="27" spans="1:43" x14ac:dyDescent="0.25">
      <c r="A27" s="173" t="s">
        <v>38</v>
      </c>
      <c r="B27" s="174" t="s">
        <v>39</v>
      </c>
      <c r="C27" s="201">
        <v>4716076164176</v>
      </c>
      <c r="D27" s="175">
        <v>10.809999999999997</v>
      </c>
      <c r="E27" s="154"/>
      <c r="F27" s="176">
        <v>0</v>
      </c>
      <c r="G27" s="176">
        <v>0</v>
      </c>
      <c r="H27" s="176">
        <v>0</v>
      </c>
      <c r="I27" s="176">
        <v>0</v>
      </c>
      <c r="J27" s="176">
        <v>0</v>
      </c>
      <c r="K27" s="176">
        <v>0</v>
      </c>
      <c r="L27" s="176">
        <v>0</v>
      </c>
      <c r="M27" s="176"/>
      <c r="N27" s="176"/>
      <c r="O27" s="176"/>
      <c r="P27" s="176"/>
      <c r="Q27" s="176"/>
      <c r="R27" s="155"/>
      <c r="S27" s="156">
        <f>COUNTIF(F27:L27,"&lt;&gt;0")</f>
        <v>0</v>
      </c>
      <c r="T27" s="157">
        <v>4</v>
      </c>
      <c r="U27" s="155"/>
      <c r="V27" s="165">
        <f>SUM(F27:Q27)</f>
        <v>0</v>
      </c>
      <c r="W27" s="166">
        <f>IFERROR(IF(L27=0,V27/(S27*30),V27/(((S27-1)*30)+(T27*7))),0)</f>
        <v>0</v>
      </c>
      <c r="X27" s="166">
        <f>W27*30</f>
        <v>0</v>
      </c>
      <c r="Y27" s="165">
        <v>16</v>
      </c>
      <c r="Z27" s="165">
        <v>3</v>
      </c>
      <c r="AA27" s="167">
        <f>Y27+Z27</f>
        <v>19</v>
      </c>
      <c r="AB27" s="166" t="str">
        <f>IFERROR(AA27/W27,"Not Sold")</f>
        <v>Not Sold</v>
      </c>
      <c r="AC27" s="166">
        <v>14</v>
      </c>
      <c r="AD27" s="166" t="str">
        <f>IFERROR(AB27-AC27,"-")</f>
        <v>-</v>
      </c>
      <c r="AE27" s="166">
        <f>X27*2</f>
        <v>0</v>
      </c>
      <c r="AF27" s="168" t="str">
        <f>IFERROR(AB27+$C$1,"Not Sold")</f>
        <v>Not Sold</v>
      </c>
      <c r="AG27" s="169">
        <f>$C$1+AC27</f>
        <v>43687</v>
      </c>
      <c r="AH27" s="169">
        <f>MAX(AF27,AG27)</f>
        <v>43687</v>
      </c>
      <c r="AI27" s="170">
        <f>W27*AC27</f>
        <v>0</v>
      </c>
      <c r="AJ27" s="170">
        <f>AA27-AI27</f>
        <v>19</v>
      </c>
      <c r="AK27" s="165">
        <v>1</v>
      </c>
      <c r="AL27" s="170">
        <f>IF(AE27-AJ27&lt;1,0,AE27-AJ27)</f>
        <v>0</v>
      </c>
      <c r="AM27" s="170">
        <f>AL27*D27</f>
        <v>0</v>
      </c>
      <c r="AN27" s="170" t="str">
        <f>IFERROR(AL27/W27,"-")</f>
        <v>-</v>
      </c>
      <c r="AO27" s="169" t="str">
        <f>IFERROR(AN27+AH27,"-")</f>
        <v>-</v>
      </c>
      <c r="AP27" s="178"/>
      <c r="AQ27" s="171"/>
    </row>
    <row r="28" spans="1:43" x14ac:dyDescent="0.25">
      <c r="A28" s="173" t="s">
        <v>40</v>
      </c>
      <c r="B28" s="174" t="s">
        <v>41</v>
      </c>
      <c r="C28" s="201">
        <v>4716076164183</v>
      </c>
      <c r="D28" s="175">
        <v>10.809999999999997</v>
      </c>
      <c r="E28" s="154"/>
      <c r="F28" s="176">
        <v>0</v>
      </c>
      <c r="G28" s="176">
        <v>0</v>
      </c>
      <c r="H28" s="176">
        <v>0</v>
      </c>
      <c r="I28" s="176">
        <v>0</v>
      </c>
      <c r="J28" s="176">
        <v>0</v>
      </c>
      <c r="K28" s="176">
        <v>0</v>
      </c>
      <c r="L28" s="176">
        <v>0</v>
      </c>
      <c r="M28" s="176"/>
      <c r="N28" s="176"/>
      <c r="O28" s="176"/>
      <c r="P28" s="176"/>
      <c r="Q28" s="176"/>
      <c r="R28" s="155"/>
      <c r="S28" s="156">
        <f>COUNTIF(F28:L28,"&lt;&gt;0")</f>
        <v>0</v>
      </c>
      <c r="T28" s="157">
        <v>4</v>
      </c>
      <c r="U28" s="155"/>
      <c r="V28" s="165">
        <f>SUM(F28:Q28)</f>
        <v>0</v>
      </c>
      <c r="W28" s="166">
        <f>IFERROR(IF(L28=0,V28/(S28*30),V28/(((S28-1)*30)+(T28*7))),0)</f>
        <v>0</v>
      </c>
      <c r="X28" s="166">
        <f>W28*30</f>
        <v>0</v>
      </c>
      <c r="Y28" s="165">
        <v>17</v>
      </c>
      <c r="Z28" s="165">
        <v>3</v>
      </c>
      <c r="AA28" s="167">
        <f>Y28+Z28</f>
        <v>20</v>
      </c>
      <c r="AB28" s="166" t="str">
        <f>IFERROR(AA28/W28,"Not Sold")</f>
        <v>Not Sold</v>
      </c>
      <c r="AC28" s="166">
        <v>14</v>
      </c>
      <c r="AD28" s="166" t="str">
        <f>IFERROR(AB28-AC28,"-")</f>
        <v>-</v>
      </c>
      <c r="AE28" s="166">
        <f>X28*2</f>
        <v>0</v>
      </c>
      <c r="AF28" s="168" t="str">
        <f>IFERROR(AB28+$C$1,"Not Sold")</f>
        <v>Not Sold</v>
      </c>
      <c r="AG28" s="169">
        <f>$C$1+AC28</f>
        <v>43687</v>
      </c>
      <c r="AH28" s="169">
        <f>MAX(AF28,AG28)</f>
        <v>43687</v>
      </c>
      <c r="AI28" s="170">
        <f>W28*AC28</f>
        <v>0</v>
      </c>
      <c r="AJ28" s="170">
        <f>AA28-AI28</f>
        <v>20</v>
      </c>
      <c r="AK28" s="165">
        <v>1</v>
      </c>
      <c r="AL28" s="170">
        <f>IF(AE28-AJ28&lt;1,0,AE28-AJ28)</f>
        <v>0</v>
      </c>
      <c r="AM28" s="170">
        <f>AL28*D28</f>
        <v>0</v>
      </c>
      <c r="AN28" s="170" t="str">
        <f>IFERROR(AL28/W28,"-")</f>
        <v>-</v>
      </c>
      <c r="AO28" s="169" t="str">
        <f>IFERROR(AN28+AH28,"-")</f>
        <v>-</v>
      </c>
      <c r="AP28" s="178"/>
      <c r="AQ28" s="171"/>
    </row>
    <row r="29" spans="1:43" x14ac:dyDescent="0.25">
      <c r="A29" s="173" t="s">
        <v>42</v>
      </c>
      <c r="B29" s="174" t="s">
        <v>43</v>
      </c>
      <c r="C29" s="201">
        <v>4716076164190</v>
      </c>
      <c r="D29" s="175">
        <v>10.809999999999997</v>
      </c>
      <c r="E29" s="154"/>
      <c r="F29" s="176">
        <v>0</v>
      </c>
      <c r="G29" s="176">
        <v>0</v>
      </c>
      <c r="H29" s="176">
        <v>0</v>
      </c>
      <c r="I29" s="176">
        <v>0</v>
      </c>
      <c r="J29" s="176">
        <v>0</v>
      </c>
      <c r="K29" s="176">
        <v>0</v>
      </c>
      <c r="L29" s="176">
        <v>0</v>
      </c>
      <c r="M29" s="176"/>
      <c r="N29" s="176"/>
      <c r="O29" s="176"/>
      <c r="P29" s="176"/>
      <c r="Q29" s="176"/>
      <c r="R29" s="155"/>
      <c r="S29" s="156">
        <f>COUNTIF(F29:L29,"&lt;&gt;0")</f>
        <v>0</v>
      </c>
      <c r="T29" s="157">
        <v>4</v>
      </c>
      <c r="U29" s="155"/>
      <c r="V29" s="165">
        <f>SUM(F29:Q29)</f>
        <v>0</v>
      </c>
      <c r="W29" s="166">
        <f>IFERROR(IF(L29=0,V29/(S29*30),V29/(((S29-1)*30)+(T29*7))),0)</f>
        <v>0</v>
      </c>
      <c r="X29" s="166">
        <f>W29*30</f>
        <v>0</v>
      </c>
      <c r="Y29" s="165">
        <v>16</v>
      </c>
      <c r="Z29" s="165">
        <v>3</v>
      </c>
      <c r="AA29" s="167">
        <f>Y29+Z29</f>
        <v>19</v>
      </c>
      <c r="AB29" s="166" t="str">
        <f>IFERROR(AA29/W29,"Not Sold")</f>
        <v>Not Sold</v>
      </c>
      <c r="AC29" s="166">
        <v>14</v>
      </c>
      <c r="AD29" s="166" t="str">
        <f>IFERROR(AB29-AC29,"-")</f>
        <v>-</v>
      </c>
      <c r="AE29" s="166">
        <f>X29*2</f>
        <v>0</v>
      </c>
      <c r="AF29" s="168" t="str">
        <f>IFERROR(AB29+$C$1,"Not Sold")</f>
        <v>Not Sold</v>
      </c>
      <c r="AG29" s="169">
        <f>$C$1+AC29</f>
        <v>43687</v>
      </c>
      <c r="AH29" s="169">
        <f>MAX(AF29,AG29)</f>
        <v>43687</v>
      </c>
      <c r="AI29" s="170">
        <f>W29*AC29</f>
        <v>0</v>
      </c>
      <c r="AJ29" s="170">
        <f>AA29-AI29</f>
        <v>19</v>
      </c>
      <c r="AK29" s="165">
        <v>1</v>
      </c>
      <c r="AL29" s="170">
        <f>IF(AE29-AJ29&lt;1,0,AE29-AJ29)</f>
        <v>0</v>
      </c>
      <c r="AM29" s="170">
        <f>AL29*D29</f>
        <v>0</v>
      </c>
      <c r="AN29" s="170" t="str">
        <f>IFERROR(AL29/W29,"-")</f>
        <v>-</v>
      </c>
      <c r="AO29" s="169" t="str">
        <f>IFERROR(AN29+AH29,"-")</f>
        <v>-</v>
      </c>
      <c r="AP29" s="178"/>
      <c r="AQ29" s="171"/>
    </row>
    <row r="30" spans="1:43" x14ac:dyDescent="0.25">
      <c r="A30" s="173" t="s">
        <v>44</v>
      </c>
      <c r="B30" s="174" t="s">
        <v>45</v>
      </c>
      <c r="C30" s="201">
        <v>4716076164534</v>
      </c>
      <c r="D30" s="175">
        <v>11.19</v>
      </c>
      <c r="E30" s="154"/>
      <c r="F30" s="176">
        <v>0</v>
      </c>
      <c r="G30" s="176">
        <v>0</v>
      </c>
      <c r="H30" s="176">
        <v>0</v>
      </c>
      <c r="I30" s="176">
        <v>0</v>
      </c>
      <c r="J30" s="176">
        <v>0</v>
      </c>
      <c r="K30" s="176">
        <v>0</v>
      </c>
      <c r="L30" s="176">
        <v>0</v>
      </c>
      <c r="M30" s="176"/>
      <c r="N30" s="176"/>
      <c r="O30" s="176"/>
      <c r="P30" s="176"/>
      <c r="Q30" s="176"/>
      <c r="R30" s="155"/>
      <c r="S30" s="156">
        <f>COUNTIF(F30:L30,"&lt;&gt;0")</f>
        <v>0</v>
      </c>
      <c r="T30" s="157">
        <v>4</v>
      </c>
      <c r="U30" s="155"/>
      <c r="V30" s="165">
        <f>SUM(F30:Q30)</f>
        <v>0</v>
      </c>
      <c r="W30" s="166">
        <f>IFERROR(IF(L30=0,V30/(S30*30),V30/(((S30-1)*30)+(T30*7))),0)</f>
        <v>0</v>
      </c>
      <c r="X30" s="166">
        <f>W30*30</f>
        <v>0</v>
      </c>
      <c r="Y30" s="165">
        <v>48</v>
      </c>
      <c r="Z30" s="165">
        <v>5</v>
      </c>
      <c r="AA30" s="167">
        <f>Y30+Z30</f>
        <v>53</v>
      </c>
      <c r="AB30" s="166" t="str">
        <f>IFERROR(AA30/W30,"Not Sold")</f>
        <v>Not Sold</v>
      </c>
      <c r="AC30" s="166">
        <v>14</v>
      </c>
      <c r="AD30" s="166" t="str">
        <f>IFERROR(AB30-AC30,"-")</f>
        <v>-</v>
      </c>
      <c r="AE30" s="166">
        <f>X30*2</f>
        <v>0</v>
      </c>
      <c r="AF30" s="168" t="str">
        <f>IFERROR(AB30+$C$1,"Not Sold")</f>
        <v>Not Sold</v>
      </c>
      <c r="AG30" s="169">
        <f>$C$1+AC30</f>
        <v>43687</v>
      </c>
      <c r="AH30" s="169">
        <f>MAX(AF30,AG30)</f>
        <v>43687</v>
      </c>
      <c r="AI30" s="170">
        <f>W30*AC30</f>
        <v>0</v>
      </c>
      <c r="AJ30" s="170">
        <f>AA30-AI30</f>
        <v>53</v>
      </c>
      <c r="AK30" s="165">
        <v>1</v>
      </c>
      <c r="AL30" s="170">
        <f>IF(AE30-AJ30&lt;1,0,AE30-AJ30)</f>
        <v>0</v>
      </c>
      <c r="AM30" s="170">
        <f>AL30*D30</f>
        <v>0</v>
      </c>
      <c r="AN30" s="170" t="str">
        <f>IFERROR(AL30/W30,"-")</f>
        <v>-</v>
      </c>
      <c r="AO30" s="169" t="str">
        <f>IFERROR(AN30+AH30,"-")</f>
        <v>-</v>
      </c>
      <c r="AP30" s="178"/>
      <c r="AQ30" s="171"/>
    </row>
    <row r="31" spans="1:43" x14ac:dyDescent="0.25">
      <c r="A31" s="173" t="s">
        <v>46</v>
      </c>
      <c r="B31" s="174" t="s">
        <v>47</v>
      </c>
      <c r="C31" s="201">
        <v>4716076164541</v>
      </c>
      <c r="D31" s="175">
        <v>11.19</v>
      </c>
      <c r="E31" s="154"/>
      <c r="F31" s="176">
        <v>0</v>
      </c>
      <c r="G31" s="176">
        <v>0</v>
      </c>
      <c r="H31" s="176">
        <v>0</v>
      </c>
      <c r="I31" s="176">
        <v>0</v>
      </c>
      <c r="J31" s="176">
        <v>0</v>
      </c>
      <c r="K31" s="176">
        <v>0</v>
      </c>
      <c r="L31" s="176">
        <v>0</v>
      </c>
      <c r="M31" s="176"/>
      <c r="N31" s="176"/>
      <c r="O31" s="176"/>
      <c r="P31" s="176"/>
      <c r="Q31" s="176"/>
      <c r="R31" s="155"/>
      <c r="S31" s="156">
        <f>COUNTIF(F31:L31,"&lt;&gt;0")</f>
        <v>0</v>
      </c>
      <c r="T31" s="157">
        <v>4</v>
      </c>
      <c r="U31" s="155"/>
      <c r="V31" s="165">
        <f>SUM(F31:Q31)</f>
        <v>0</v>
      </c>
      <c r="W31" s="166">
        <f>IFERROR(IF(L31=0,V31/(S31*30),V31/(((S31-1)*30)+(T31*7))),0)</f>
        <v>0</v>
      </c>
      <c r="X31" s="166">
        <f>W31*30</f>
        <v>0</v>
      </c>
      <c r="Y31" s="165">
        <v>49</v>
      </c>
      <c r="Z31" s="165">
        <v>5</v>
      </c>
      <c r="AA31" s="167">
        <f>Y31+Z31</f>
        <v>54</v>
      </c>
      <c r="AB31" s="166" t="str">
        <f>IFERROR(AA31/W31,"Not Sold")</f>
        <v>Not Sold</v>
      </c>
      <c r="AC31" s="166">
        <v>14</v>
      </c>
      <c r="AD31" s="166" t="str">
        <f>IFERROR(AB31-AC31,"-")</f>
        <v>-</v>
      </c>
      <c r="AE31" s="166">
        <f>X31*2</f>
        <v>0</v>
      </c>
      <c r="AF31" s="168" t="str">
        <f>IFERROR(AB31+$C$1,"Not Sold")</f>
        <v>Not Sold</v>
      </c>
      <c r="AG31" s="169">
        <f>$C$1+AC31</f>
        <v>43687</v>
      </c>
      <c r="AH31" s="169">
        <f>MAX(AF31,AG31)</f>
        <v>43687</v>
      </c>
      <c r="AI31" s="170">
        <f>W31*AC31</f>
        <v>0</v>
      </c>
      <c r="AJ31" s="170">
        <f>AA31-AI31</f>
        <v>54</v>
      </c>
      <c r="AK31" s="165">
        <v>1</v>
      </c>
      <c r="AL31" s="170">
        <f>IF(AE31-AJ31&lt;1,0,AE31-AJ31)</f>
        <v>0</v>
      </c>
      <c r="AM31" s="170">
        <f>AL31*D31</f>
        <v>0</v>
      </c>
      <c r="AN31" s="170" t="str">
        <f>IFERROR(AL31/W31,"-")</f>
        <v>-</v>
      </c>
      <c r="AO31" s="169" t="str">
        <f>IFERROR(AN31+AH31,"-")</f>
        <v>-</v>
      </c>
      <c r="AP31" s="178"/>
      <c r="AQ31" s="171"/>
    </row>
    <row r="32" spans="1:43" x14ac:dyDescent="0.25">
      <c r="A32" s="173" t="s">
        <v>48</v>
      </c>
      <c r="B32" s="174" t="s">
        <v>49</v>
      </c>
      <c r="C32" s="201">
        <v>4716076164558</v>
      </c>
      <c r="D32" s="175">
        <v>11.189999999999998</v>
      </c>
      <c r="E32" s="154"/>
      <c r="F32" s="176">
        <v>0</v>
      </c>
      <c r="G32" s="176">
        <v>0</v>
      </c>
      <c r="H32" s="176">
        <v>0</v>
      </c>
      <c r="I32" s="176">
        <v>0</v>
      </c>
      <c r="J32" s="176">
        <v>0</v>
      </c>
      <c r="K32" s="176">
        <v>0</v>
      </c>
      <c r="L32" s="176">
        <v>0</v>
      </c>
      <c r="M32" s="176"/>
      <c r="N32" s="176"/>
      <c r="O32" s="176"/>
      <c r="P32" s="176"/>
      <c r="Q32" s="176"/>
      <c r="R32" s="155"/>
      <c r="S32" s="156">
        <f>COUNTIF(F32:L32,"&lt;&gt;0")</f>
        <v>0</v>
      </c>
      <c r="T32" s="157">
        <v>4</v>
      </c>
      <c r="U32" s="155"/>
      <c r="V32" s="165">
        <f>SUM(F32:Q32)</f>
        <v>0</v>
      </c>
      <c r="W32" s="166">
        <f>IFERROR(IF(L32=0,V32/(S32*30),V32/(((S32-1)*30)+(T32*7))),0)</f>
        <v>0</v>
      </c>
      <c r="X32" s="166">
        <f>W32*30</f>
        <v>0</v>
      </c>
      <c r="Y32" s="165">
        <v>45</v>
      </c>
      <c r="Z32" s="165">
        <v>5</v>
      </c>
      <c r="AA32" s="167">
        <f>Y32+Z32</f>
        <v>50</v>
      </c>
      <c r="AB32" s="166" t="str">
        <f>IFERROR(AA32/W32,"Not Sold")</f>
        <v>Not Sold</v>
      </c>
      <c r="AC32" s="166">
        <v>14</v>
      </c>
      <c r="AD32" s="166" t="str">
        <f>IFERROR(AB32-AC32,"-")</f>
        <v>-</v>
      </c>
      <c r="AE32" s="166">
        <f>X32*2</f>
        <v>0</v>
      </c>
      <c r="AF32" s="168" t="str">
        <f>IFERROR(AB32+$C$1,"Not Sold")</f>
        <v>Not Sold</v>
      </c>
      <c r="AG32" s="169">
        <f>$C$1+AC32</f>
        <v>43687</v>
      </c>
      <c r="AH32" s="169">
        <f>MAX(AF32,AG32)</f>
        <v>43687</v>
      </c>
      <c r="AI32" s="170">
        <f>W32*AC32</f>
        <v>0</v>
      </c>
      <c r="AJ32" s="170">
        <f>AA32-AI32</f>
        <v>50</v>
      </c>
      <c r="AK32" s="165">
        <v>1</v>
      </c>
      <c r="AL32" s="170">
        <f>IF(AE32-AJ32&lt;1,0,AE32-AJ32)</f>
        <v>0</v>
      </c>
      <c r="AM32" s="170">
        <f>AL32*D32</f>
        <v>0</v>
      </c>
      <c r="AN32" s="170" t="str">
        <f>IFERROR(AL32/W32,"-")</f>
        <v>-</v>
      </c>
      <c r="AO32" s="169" t="str">
        <f>IFERROR(AN32+AH32,"-")</f>
        <v>-</v>
      </c>
      <c r="AP32" s="178"/>
      <c r="AQ32" s="171"/>
    </row>
    <row r="33" spans="1:43" x14ac:dyDescent="0.25">
      <c r="A33" s="151" t="s">
        <v>263</v>
      </c>
      <c r="B33" s="152" t="s">
        <v>264</v>
      </c>
      <c r="C33" s="199">
        <v>4716076166941</v>
      </c>
      <c r="D33" s="153">
        <v>23.16</v>
      </c>
      <c r="E33" s="154"/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3</v>
      </c>
      <c r="M33" s="96"/>
      <c r="N33" s="96"/>
      <c r="O33" s="96"/>
      <c r="P33" s="96"/>
      <c r="Q33" s="96"/>
      <c r="R33" s="155"/>
      <c r="S33" s="156">
        <f>COUNTIF(F33:L33,"&lt;&gt;0")</f>
        <v>1</v>
      </c>
      <c r="T33" s="157">
        <v>4</v>
      </c>
      <c r="U33" s="155"/>
      <c r="V33" s="165">
        <f>SUM(F33:Q33)</f>
        <v>3</v>
      </c>
      <c r="W33" s="166">
        <f>IFERROR(IF(L33=0,V33/(S33*30),V33/(((S33-1)*30)+(T33*7))),0)</f>
        <v>0.10714285714285714</v>
      </c>
      <c r="X33" s="166">
        <f>W33*30</f>
        <v>3.214285714285714</v>
      </c>
      <c r="Y33" s="165">
        <v>2</v>
      </c>
      <c r="Z33" s="165">
        <v>42</v>
      </c>
      <c r="AA33" s="167">
        <f>Y33+Z33</f>
        <v>44</v>
      </c>
      <c r="AB33" s="166">
        <f>IFERROR(AA33/W33,"Not Sold")</f>
        <v>410.66666666666669</v>
      </c>
      <c r="AC33" s="166">
        <v>14</v>
      </c>
      <c r="AD33" s="166">
        <f>IFERROR(AB33-AC33,"-")</f>
        <v>396.66666666666669</v>
      </c>
      <c r="AE33" s="166">
        <f>X33*2</f>
        <v>6.4285714285714279</v>
      </c>
      <c r="AF33" s="168">
        <f>IFERROR(AB33+$C$1,"Not Sold")</f>
        <v>44083.666666666664</v>
      </c>
      <c r="AG33" s="169">
        <f>$C$1+AC33</f>
        <v>43687</v>
      </c>
      <c r="AH33" s="169">
        <f>MAX(AF33,AG33)</f>
        <v>44083.666666666664</v>
      </c>
      <c r="AI33" s="170">
        <f>W33*AC33</f>
        <v>1.5</v>
      </c>
      <c r="AJ33" s="170">
        <f>AA33-AI33</f>
        <v>42.5</v>
      </c>
      <c r="AK33" s="165">
        <v>1</v>
      </c>
      <c r="AL33" s="170">
        <f>IF(AE33-AJ33&lt;1,0,AE33-AJ33)</f>
        <v>0</v>
      </c>
      <c r="AM33" s="170">
        <f>AL33*D33</f>
        <v>0</v>
      </c>
      <c r="AN33" s="170">
        <f>IFERROR(AL33/W33,"-")</f>
        <v>0</v>
      </c>
      <c r="AO33" s="169">
        <f>IFERROR(AN33+AH33,"-")</f>
        <v>44083.666666666664</v>
      </c>
      <c r="AP33" s="165"/>
      <c r="AQ33" s="171"/>
    </row>
    <row r="34" spans="1:43" x14ac:dyDescent="0.25">
      <c r="A34" s="151" t="s">
        <v>261</v>
      </c>
      <c r="B34" s="152" t="s">
        <v>262</v>
      </c>
      <c r="C34" s="199">
        <v>4716076166958</v>
      </c>
      <c r="D34" s="153">
        <v>23.16</v>
      </c>
      <c r="E34" s="154"/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3</v>
      </c>
      <c r="M34" s="96"/>
      <c r="N34" s="96"/>
      <c r="O34" s="96"/>
      <c r="P34" s="96"/>
      <c r="Q34" s="96"/>
      <c r="R34" s="155"/>
      <c r="S34" s="156">
        <f>COUNTIF(F34:L34,"&lt;&gt;0")</f>
        <v>1</v>
      </c>
      <c r="T34" s="157">
        <v>4</v>
      </c>
      <c r="U34" s="155"/>
      <c r="V34" s="165">
        <f>SUM(F34:Q34)</f>
        <v>3</v>
      </c>
      <c r="W34" s="166">
        <f>IFERROR(IF(L34=0,V34/(S34*30),V34/(((S34-1)*30)+(T34*7))),0)</f>
        <v>0.10714285714285714</v>
      </c>
      <c r="X34" s="166">
        <f>W34*30</f>
        <v>3.214285714285714</v>
      </c>
      <c r="Y34" s="165">
        <v>1</v>
      </c>
      <c r="Z34" s="165">
        <v>9</v>
      </c>
      <c r="AA34" s="167">
        <f>Y34+Z34</f>
        <v>10</v>
      </c>
      <c r="AB34" s="166">
        <f>IFERROR(AA34/W34,"Not Sold")</f>
        <v>93.333333333333343</v>
      </c>
      <c r="AC34" s="166">
        <v>14</v>
      </c>
      <c r="AD34" s="166">
        <f>IFERROR(AB34-AC34,"-")</f>
        <v>79.333333333333343</v>
      </c>
      <c r="AE34" s="166">
        <f>X34*2</f>
        <v>6.4285714285714279</v>
      </c>
      <c r="AF34" s="168">
        <f>IFERROR(AB34+$C$1,"Not Sold")</f>
        <v>43766.333333333336</v>
      </c>
      <c r="AG34" s="169">
        <f>$C$1+AC34</f>
        <v>43687</v>
      </c>
      <c r="AH34" s="169">
        <f>MAX(AF34,AG34)</f>
        <v>43766.333333333336</v>
      </c>
      <c r="AI34" s="170">
        <f>W34*AC34</f>
        <v>1.5</v>
      </c>
      <c r="AJ34" s="170">
        <f>AA34-AI34</f>
        <v>8.5</v>
      </c>
      <c r="AK34" s="165">
        <v>1</v>
      </c>
      <c r="AL34" s="170">
        <f>IF(AE34-AJ34&lt;1,0,AE34-AJ34)</f>
        <v>0</v>
      </c>
      <c r="AM34" s="170">
        <f>AL34*D34</f>
        <v>0</v>
      </c>
      <c r="AN34" s="170">
        <f>IFERROR(AL34/W34,"-")</f>
        <v>0</v>
      </c>
      <c r="AO34" s="169">
        <f>IFERROR(AN34+AH34,"-")</f>
        <v>43766.333333333336</v>
      </c>
      <c r="AP34" s="165"/>
      <c r="AQ34" s="171"/>
    </row>
    <row r="35" spans="1:43" x14ac:dyDescent="0.25">
      <c r="A35" s="151" t="s">
        <v>265</v>
      </c>
      <c r="B35" s="152" t="s">
        <v>266</v>
      </c>
      <c r="C35" s="199">
        <v>4716076166965</v>
      </c>
      <c r="D35" s="153">
        <v>23.16</v>
      </c>
      <c r="E35" s="154"/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2</v>
      </c>
      <c r="L35" s="96">
        <v>8</v>
      </c>
      <c r="M35" s="96"/>
      <c r="N35" s="96"/>
      <c r="O35" s="96"/>
      <c r="P35" s="96"/>
      <c r="Q35" s="96"/>
      <c r="R35" s="155"/>
      <c r="S35" s="156">
        <f>COUNTIF(F35:L35,"&lt;&gt;0")</f>
        <v>2</v>
      </c>
      <c r="T35" s="157">
        <v>4</v>
      </c>
      <c r="U35" s="155"/>
      <c r="V35" s="165">
        <f>SUM(F35:Q35)</f>
        <v>10</v>
      </c>
      <c r="W35" s="166">
        <f>IFERROR(IF(L35=0,V35/(S35*30),V35/(((S35-1)*30)+(T35*7))),0)</f>
        <v>0.17241379310344829</v>
      </c>
      <c r="X35" s="166">
        <f>W35*30</f>
        <v>5.1724137931034484</v>
      </c>
      <c r="Y35" s="165">
        <v>1</v>
      </c>
      <c r="Z35" s="165">
        <v>37</v>
      </c>
      <c r="AA35" s="167">
        <f>Y35+Z35</f>
        <v>38</v>
      </c>
      <c r="AB35" s="166">
        <f>IFERROR(AA35/W35,"Not Sold")</f>
        <v>220.39999999999998</v>
      </c>
      <c r="AC35" s="166">
        <v>14</v>
      </c>
      <c r="AD35" s="166">
        <f>IFERROR(AB35-AC35,"-")</f>
        <v>206.39999999999998</v>
      </c>
      <c r="AE35" s="166">
        <f>X35*2</f>
        <v>10.344827586206897</v>
      </c>
      <c r="AF35" s="168">
        <f>IFERROR(AB35+$C$1,"Not Sold")</f>
        <v>43893.4</v>
      </c>
      <c r="AG35" s="169">
        <f>$C$1+AC35</f>
        <v>43687</v>
      </c>
      <c r="AH35" s="169">
        <f>MAX(AF35,AG35)</f>
        <v>43893.4</v>
      </c>
      <c r="AI35" s="170">
        <f>W35*AC35</f>
        <v>2.4137931034482758</v>
      </c>
      <c r="AJ35" s="170">
        <f>AA35-AI35</f>
        <v>35.586206896551722</v>
      </c>
      <c r="AK35" s="165">
        <v>1</v>
      </c>
      <c r="AL35" s="170">
        <f>IF(AE35-AJ35&lt;1,0,AE35-AJ35)</f>
        <v>0</v>
      </c>
      <c r="AM35" s="170">
        <f>AL35*D35</f>
        <v>0</v>
      </c>
      <c r="AN35" s="170">
        <f>IFERROR(AL35/W35,"-")</f>
        <v>0</v>
      </c>
      <c r="AO35" s="169">
        <f>IFERROR(AN35+AH35,"-")</f>
        <v>43893.4</v>
      </c>
      <c r="AP35" s="165"/>
      <c r="AQ35" s="171"/>
    </row>
    <row r="36" spans="1:43" x14ac:dyDescent="0.25">
      <c r="A36" s="151" t="s">
        <v>647</v>
      </c>
      <c r="B36" s="152" t="s">
        <v>648</v>
      </c>
      <c r="C36" s="199">
        <v>4716076167313</v>
      </c>
      <c r="D36" s="153">
        <v>38.220000000000006</v>
      </c>
      <c r="E36" s="154"/>
      <c r="F36" s="96">
        <v>3</v>
      </c>
      <c r="G36" s="96">
        <v>2</v>
      </c>
      <c r="H36" s="96">
        <v>2</v>
      </c>
      <c r="I36" s="96">
        <v>1</v>
      </c>
      <c r="J36" s="96">
        <v>0</v>
      </c>
      <c r="K36" s="96">
        <v>5</v>
      </c>
      <c r="L36" s="96">
        <v>2</v>
      </c>
      <c r="M36" s="96"/>
      <c r="N36" s="96"/>
      <c r="O36" s="96"/>
      <c r="P36" s="96"/>
      <c r="Q36" s="96"/>
      <c r="R36" s="155"/>
      <c r="S36" s="156">
        <f>COUNTIF(F36:L36,"&lt;&gt;0")</f>
        <v>6</v>
      </c>
      <c r="T36" s="157">
        <v>4</v>
      </c>
      <c r="U36" s="155"/>
      <c r="V36" s="165">
        <f>SUM(F36:Q36)</f>
        <v>15</v>
      </c>
      <c r="W36" s="166">
        <f>IFERROR(IF(L36=0,V36/(S36*30),V36/(((S36-1)*30)+(T36*7))),0)</f>
        <v>8.4269662921348312E-2</v>
      </c>
      <c r="X36" s="166">
        <f>W36*30</f>
        <v>2.5280898876404492</v>
      </c>
      <c r="Y36" s="165">
        <v>22</v>
      </c>
      <c r="Z36" s="165">
        <v>81</v>
      </c>
      <c r="AA36" s="167">
        <f>Y36+Z36</f>
        <v>103</v>
      </c>
      <c r="AB36" s="166">
        <f>IFERROR(AA36/W36,"Not Sold")</f>
        <v>1222.2666666666667</v>
      </c>
      <c r="AC36" s="166">
        <v>14</v>
      </c>
      <c r="AD36" s="166">
        <f>IFERROR(AB36-AC36,"-")</f>
        <v>1208.2666666666667</v>
      </c>
      <c r="AE36" s="166">
        <f>X36*2</f>
        <v>5.0561797752808983</v>
      </c>
      <c r="AF36" s="168">
        <f>IFERROR(AB36+$C$1,"Not Sold")</f>
        <v>44895.26666666667</v>
      </c>
      <c r="AG36" s="169">
        <f>$C$1+AC36</f>
        <v>43687</v>
      </c>
      <c r="AH36" s="169">
        <f>MAX(AF36,AG36)</f>
        <v>44895.26666666667</v>
      </c>
      <c r="AI36" s="170">
        <f>W36*AC36</f>
        <v>1.1797752808988764</v>
      </c>
      <c r="AJ36" s="170">
        <f>AA36-AI36</f>
        <v>101.82022471910112</v>
      </c>
      <c r="AK36" s="165">
        <v>1</v>
      </c>
      <c r="AL36" s="170">
        <f>IF(AE36-AJ36&lt;1,0,AE36-AJ36)</f>
        <v>0</v>
      </c>
      <c r="AM36" s="170">
        <f>AL36*D36</f>
        <v>0</v>
      </c>
      <c r="AN36" s="170">
        <f>IFERROR(AL36/W36,"-")</f>
        <v>0</v>
      </c>
      <c r="AO36" s="169">
        <f>IFERROR(AN36+AH36,"-")</f>
        <v>44895.26666666667</v>
      </c>
      <c r="AP36" s="165"/>
      <c r="AQ36" s="171"/>
    </row>
    <row r="37" spans="1:43" x14ac:dyDescent="0.25">
      <c r="A37" s="151" t="s">
        <v>649</v>
      </c>
      <c r="B37" s="152" t="s">
        <v>650</v>
      </c>
      <c r="C37" s="199">
        <v>4716076167337</v>
      </c>
      <c r="D37" s="153">
        <v>38.220000000000006</v>
      </c>
      <c r="E37" s="154"/>
      <c r="F37" s="96">
        <v>1</v>
      </c>
      <c r="G37" s="96">
        <v>1</v>
      </c>
      <c r="H37" s="96">
        <v>0</v>
      </c>
      <c r="I37" s="96">
        <v>0</v>
      </c>
      <c r="J37" s="96">
        <v>0</v>
      </c>
      <c r="K37" s="96">
        <v>5</v>
      </c>
      <c r="L37" s="96">
        <v>2</v>
      </c>
      <c r="M37" s="96"/>
      <c r="N37" s="96"/>
      <c r="O37" s="96"/>
      <c r="P37" s="96"/>
      <c r="Q37" s="96"/>
      <c r="R37" s="155"/>
      <c r="S37" s="156">
        <f>COUNTIF(F37:L37,"&lt;&gt;0")</f>
        <v>4</v>
      </c>
      <c r="T37" s="157">
        <v>4</v>
      </c>
      <c r="U37" s="155"/>
      <c r="V37" s="165">
        <f>SUM(F37:Q37)</f>
        <v>9</v>
      </c>
      <c r="W37" s="166">
        <f>IFERROR(IF(L37=0,V37/(S37*30),V37/(((S37-1)*30)+(T37*7))),0)</f>
        <v>7.6271186440677971E-2</v>
      </c>
      <c r="X37" s="166">
        <f>W37*30</f>
        <v>2.2881355932203391</v>
      </c>
      <c r="Y37" s="165">
        <v>22</v>
      </c>
      <c r="Z37" s="165">
        <v>89</v>
      </c>
      <c r="AA37" s="167">
        <f>Y37+Z37</f>
        <v>111</v>
      </c>
      <c r="AB37" s="166">
        <f>IFERROR(AA37/W37,"Not Sold")</f>
        <v>1455.3333333333333</v>
      </c>
      <c r="AC37" s="166">
        <v>14</v>
      </c>
      <c r="AD37" s="166">
        <f>IFERROR(AB37-AC37,"-")</f>
        <v>1441.3333333333333</v>
      </c>
      <c r="AE37" s="166">
        <f>X37*2</f>
        <v>4.5762711864406782</v>
      </c>
      <c r="AF37" s="168">
        <f>IFERROR(AB37+$C$1,"Not Sold")</f>
        <v>45128.333333333336</v>
      </c>
      <c r="AG37" s="169">
        <f>$C$1+AC37</f>
        <v>43687</v>
      </c>
      <c r="AH37" s="169">
        <f>MAX(AF37,AG37)</f>
        <v>45128.333333333336</v>
      </c>
      <c r="AI37" s="170">
        <f>W37*AC37</f>
        <v>1.0677966101694916</v>
      </c>
      <c r="AJ37" s="170">
        <f>AA37-AI37</f>
        <v>109.93220338983051</v>
      </c>
      <c r="AK37" s="165">
        <v>1</v>
      </c>
      <c r="AL37" s="170">
        <f>IF(AE37-AJ37&lt;1,0,AE37-AJ37)</f>
        <v>0</v>
      </c>
      <c r="AM37" s="170">
        <f>AL37*D37</f>
        <v>0</v>
      </c>
      <c r="AN37" s="170">
        <f>IFERROR(AL37/W37,"-")</f>
        <v>0</v>
      </c>
      <c r="AO37" s="169">
        <f>IFERROR(AN37+AH37,"-")</f>
        <v>45128.333333333336</v>
      </c>
      <c r="AP37" s="165"/>
      <c r="AQ37" s="171"/>
    </row>
    <row r="38" spans="1:43" x14ac:dyDescent="0.25">
      <c r="A38" s="173" t="s">
        <v>645</v>
      </c>
      <c r="B38" s="174" t="s">
        <v>646</v>
      </c>
      <c r="C38" s="201">
        <v>4716076167443</v>
      </c>
      <c r="D38" s="175">
        <v>28.950000000000067</v>
      </c>
      <c r="E38" s="154"/>
      <c r="F38" s="176">
        <v>7</v>
      </c>
      <c r="G38" s="176">
        <v>6</v>
      </c>
      <c r="H38" s="176">
        <v>1</v>
      </c>
      <c r="I38" s="176">
        <v>0</v>
      </c>
      <c r="J38" s="176">
        <v>1</v>
      </c>
      <c r="K38" s="176">
        <v>1</v>
      </c>
      <c r="L38" s="176">
        <v>0</v>
      </c>
      <c r="M38" s="176"/>
      <c r="N38" s="176"/>
      <c r="O38" s="176"/>
      <c r="P38" s="176"/>
      <c r="Q38" s="176"/>
      <c r="R38" s="155"/>
      <c r="S38" s="156">
        <f>COUNTIF(F38:L38,"&lt;&gt;0")</f>
        <v>5</v>
      </c>
      <c r="T38" s="157">
        <v>4</v>
      </c>
      <c r="U38" s="155"/>
      <c r="V38" s="165">
        <f>SUM(F38:Q38)</f>
        <v>16</v>
      </c>
      <c r="W38" s="166">
        <f>IFERROR(IF(L38=0,V38/(S38*30),V38/(((S38-1)*30)+(T38*7))),0)</f>
        <v>0.10666666666666667</v>
      </c>
      <c r="X38" s="166">
        <f>W38*30</f>
        <v>3.2</v>
      </c>
      <c r="Y38" s="165">
        <v>31</v>
      </c>
      <c r="Z38" s="165">
        <v>2</v>
      </c>
      <c r="AA38" s="167">
        <f>Y38+Z38</f>
        <v>33</v>
      </c>
      <c r="AB38" s="166">
        <f>IFERROR(AA38/W38,"Not Sold")</f>
        <v>309.375</v>
      </c>
      <c r="AC38" s="166">
        <v>14</v>
      </c>
      <c r="AD38" s="166">
        <f>IFERROR(AB38-AC38,"-")</f>
        <v>295.375</v>
      </c>
      <c r="AE38" s="166">
        <f>X38*2</f>
        <v>6.4</v>
      </c>
      <c r="AF38" s="168">
        <f>IFERROR(AB38+$C$1,"Not Sold")</f>
        <v>43982.375</v>
      </c>
      <c r="AG38" s="169">
        <f>$C$1+AC38</f>
        <v>43687</v>
      </c>
      <c r="AH38" s="169">
        <f>MAX(AF38,AG38)</f>
        <v>43982.375</v>
      </c>
      <c r="AI38" s="170">
        <f>W38*AC38</f>
        <v>1.4933333333333334</v>
      </c>
      <c r="AJ38" s="170">
        <f>AA38-AI38</f>
        <v>31.506666666666668</v>
      </c>
      <c r="AK38" s="165">
        <v>1</v>
      </c>
      <c r="AL38" s="170">
        <f>IF(AE38-AJ38&lt;1,0,AE38-AJ38)</f>
        <v>0</v>
      </c>
      <c r="AM38" s="170">
        <f>AL38*D38</f>
        <v>0</v>
      </c>
      <c r="AN38" s="170">
        <f>IFERROR(AL38/W38,"-")</f>
        <v>0</v>
      </c>
      <c r="AO38" s="169">
        <f>IFERROR(AN38+AH38,"-")</f>
        <v>43982.375</v>
      </c>
      <c r="AP38" s="178"/>
      <c r="AQ38" s="171"/>
    </row>
    <row r="39" spans="1:43" x14ac:dyDescent="0.25">
      <c r="A39" s="151" t="s">
        <v>269</v>
      </c>
      <c r="B39" s="172" t="s">
        <v>270</v>
      </c>
      <c r="C39" s="200">
        <v>4716076167450</v>
      </c>
      <c r="D39" s="153">
        <v>28.950000000000003</v>
      </c>
      <c r="E39" s="154"/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2</v>
      </c>
      <c r="L39" s="96">
        <v>0</v>
      </c>
      <c r="M39" s="96"/>
      <c r="N39" s="96"/>
      <c r="O39" s="96"/>
      <c r="P39" s="96"/>
      <c r="Q39" s="96"/>
      <c r="R39" s="155"/>
      <c r="S39" s="156">
        <f>COUNTIF(F39:L39,"&lt;&gt;0")</f>
        <v>1</v>
      </c>
      <c r="T39" s="157">
        <v>4</v>
      </c>
      <c r="U39" s="155"/>
      <c r="V39" s="165">
        <f>SUM(F39:Q39)</f>
        <v>2</v>
      </c>
      <c r="W39" s="166">
        <f>IFERROR(IF(L39=0,V39/(S39*30),V39/(((S39-1)*30)+(T39*7))),0)</f>
        <v>6.6666666666666666E-2</v>
      </c>
      <c r="X39" s="166">
        <f>W39*30</f>
        <v>2</v>
      </c>
      <c r="Y39" s="165"/>
      <c r="Z39" s="165">
        <v>38</v>
      </c>
      <c r="AA39" s="167">
        <f>Y39+Z39</f>
        <v>38</v>
      </c>
      <c r="AB39" s="166">
        <f>IFERROR(AA39/W39,"Not Sold")</f>
        <v>570</v>
      </c>
      <c r="AC39" s="166">
        <v>14</v>
      </c>
      <c r="AD39" s="166">
        <f>IFERROR(AB39-AC39,"-")</f>
        <v>556</v>
      </c>
      <c r="AE39" s="166">
        <f>X39*2</f>
        <v>4</v>
      </c>
      <c r="AF39" s="168">
        <f>IFERROR(AB39+$C$1,"Not Sold")</f>
        <v>44243</v>
      </c>
      <c r="AG39" s="169">
        <f>$C$1+AC39</f>
        <v>43687</v>
      </c>
      <c r="AH39" s="169">
        <f>MAX(AF39,AG39)</f>
        <v>44243</v>
      </c>
      <c r="AI39" s="170">
        <f>W39*AC39</f>
        <v>0.93333333333333335</v>
      </c>
      <c r="AJ39" s="170">
        <f>AA39-AI39</f>
        <v>37.06666666666667</v>
      </c>
      <c r="AK39" s="165">
        <v>1</v>
      </c>
      <c r="AL39" s="170">
        <f>IF(AE39-AJ39&lt;1,0,AE39-AJ39)</f>
        <v>0</v>
      </c>
      <c r="AM39" s="170">
        <f>AL39*D39</f>
        <v>0</v>
      </c>
      <c r="AN39" s="170">
        <f>IFERROR(AL39/W39,"-")</f>
        <v>0</v>
      </c>
      <c r="AO39" s="169">
        <f>IFERROR(AN39+AH39,"-")</f>
        <v>44243</v>
      </c>
      <c r="AP39" s="165"/>
      <c r="AQ39" s="171"/>
    </row>
    <row r="40" spans="1:43" x14ac:dyDescent="0.25">
      <c r="A40" s="151" t="s">
        <v>643</v>
      </c>
      <c r="B40" s="152" t="s">
        <v>644</v>
      </c>
      <c r="C40" s="199">
        <v>4716076167467</v>
      </c>
      <c r="D40" s="153">
        <v>28.950000000000003</v>
      </c>
      <c r="E40" s="154"/>
      <c r="F40" s="96">
        <v>11</v>
      </c>
      <c r="G40" s="96">
        <v>2</v>
      </c>
      <c r="H40" s="96">
        <v>6</v>
      </c>
      <c r="I40" s="96">
        <v>0</v>
      </c>
      <c r="J40" s="96">
        <v>1</v>
      </c>
      <c r="K40" s="96">
        <v>5</v>
      </c>
      <c r="L40" s="96">
        <v>2</v>
      </c>
      <c r="M40" s="96"/>
      <c r="N40" s="96"/>
      <c r="O40" s="96"/>
      <c r="P40" s="96"/>
      <c r="Q40" s="96"/>
      <c r="R40" s="155"/>
      <c r="S40" s="156">
        <f>COUNTIF(F40:L40,"&lt;&gt;0")</f>
        <v>6</v>
      </c>
      <c r="T40" s="157">
        <v>4</v>
      </c>
      <c r="U40" s="155"/>
      <c r="V40" s="165">
        <f>SUM(F40:Q40)</f>
        <v>27</v>
      </c>
      <c r="W40" s="166">
        <f>IFERROR(IF(L40=0,V40/(S40*30),V40/(((S40-1)*30)+(T40*7))),0)</f>
        <v>0.15168539325842698</v>
      </c>
      <c r="X40" s="166">
        <f>W40*30</f>
        <v>4.5505617977528097</v>
      </c>
      <c r="Y40" s="165">
        <v>1</v>
      </c>
      <c r="Z40" s="165">
        <v>33</v>
      </c>
      <c r="AA40" s="167">
        <f>Y40+Z40</f>
        <v>34</v>
      </c>
      <c r="AB40" s="166">
        <f>IFERROR(AA40/W40,"Not Sold")</f>
        <v>224.14814814814812</v>
      </c>
      <c r="AC40" s="166">
        <v>14</v>
      </c>
      <c r="AD40" s="166">
        <f>IFERROR(AB40-AC40,"-")</f>
        <v>210.14814814814812</v>
      </c>
      <c r="AE40" s="166">
        <f>X40*2</f>
        <v>9.1011235955056193</v>
      </c>
      <c r="AF40" s="168">
        <f>IFERROR(AB40+$C$1,"Not Sold")</f>
        <v>43897.148148148146</v>
      </c>
      <c r="AG40" s="169">
        <f>$C$1+AC40</f>
        <v>43687</v>
      </c>
      <c r="AH40" s="169">
        <f>MAX(AF40,AG40)</f>
        <v>43897.148148148146</v>
      </c>
      <c r="AI40" s="170">
        <f>W40*AC40</f>
        <v>2.1235955056179776</v>
      </c>
      <c r="AJ40" s="170">
        <f>AA40-AI40</f>
        <v>31.876404494382022</v>
      </c>
      <c r="AK40" s="165">
        <v>1</v>
      </c>
      <c r="AL40" s="170">
        <f>IF(AE40-AJ40&lt;1,0,AE40-AJ40)</f>
        <v>0</v>
      </c>
      <c r="AM40" s="170">
        <f>AL40*D40</f>
        <v>0</v>
      </c>
      <c r="AN40" s="170">
        <f>IFERROR(AL40/W40,"-")</f>
        <v>0</v>
      </c>
      <c r="AO40" s="169">
        <f>IFERROR(AN40+AH40,"-")</f>
        <v>43897.148148148146</v>
      </c>
      <c r="AP40" s="165"/>
      <c r="AQ40" s="171"/>
    </row>
    <row r="41" spans="1:43" x14ac:dyDescent="0.25">
      <c r="A41" s="151" t="s">
        <v>267</v>
      </c>
      <c r="B41" s="152" t="s">
        <v>268</v>
      </c>
      <c r="C41" s="199">
        <v>4716076167474</v>
      </c>
      <c r="D41" s="153">
        <v>28.95</v>
      </c>
      <c r="E41" s="154"/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4</v>
      </c>
      <c r="L41" s="96">
        <v>6</v>
      </c>
      <c r="M41" s="96"/>
      <c r="N41" s="96"/>
      <c r="O41" s="96"/>
      <c r="P41" s="96"/>
      <c r="Q41" s="96"/>
      <c r="R41" s="155"/>
      <c r="S41" s="156">
        <f>COUNTIF(F41:L41,"&lt;&gt;0")</f>
        <v>2</v>
      </c>
      <c r="T41" s="157">
        <v>4</v>
      </c>
      <c r="U41" s="155"/>
      <c r="V41" s="165">
        <f>SUM(F41:Q41)</f>
        <v>10</v>
      </c>
      <c r="W41" s="166">
        <f>IFERROR(IF(L41=0,V41/(S41*30),V41/(((S41-1)*30)+(T41*7))),0)</f>
        <v>0.17241379310344829</v>
      </c>
      <c r="X41" s="166">
        <f>W41*30</f>
        <v>5.1724137931034484</v>
      </c>
      <c r="Y41" s="165">
        <v>10</v>
      </c>
      <c r="Z41" s="165">
        <v>79</v>
      </c>
      <c r="AA41" s="167">
        <f>Y41+Z41</f>
        <v>89</v>
      </c>
      <c r="AB41" s="166">
        <f>IFERROR(AA41/W41,"Not Sold")</f>
        <v>516.19999999999993</v>
      </c>
      <c r="AC41" s="166">
        <v>14</v>
      </c>
      <c r="AD41" s="166">
        <f>IFERROR(AB41-AC41,"-")</f>
        <v>502.19999999999993</v>
      </c>
      <c r="AE41" s="166">
        <f>X41*2</f>
        <v>10.344827586206897</v>
      </c>
      <c r="AF41" s="168">
        <f>IFERROR(AB41+$C$1,"Not Sold")</f>
        <v>44189.2</v>
      </c>
      <c r="AG41" s="169">
        <f>$C$1+AC41</f>
        <v>43687</v>
      </c>
      <c r="AH41" s="169">
        <f>MAX(AF41,AG41)</f>
        <v>44189.2</v>
      </c>
      <c r="AI41" s="170">
        <f>W41*AC41</f>
        <v>2.4137931034482758</v>
      </c>
      <c r="AJ41" s="170">
        <f>AA41-AI41</f>
        <v>86.58620689655173</v>
      </c>
      <c r="AK41" s="165">
        <v>1</v>
      </c>
      <c r="AL41" s="170">
        <f>IF(AE41-AJ41&lt;1,0,AE41-AJ41)</f>
        <v>0</v>
      </c>
      <c r="AM41" s="170">
        <f>AL41*D41</f>
        <v>0</v>
      </c>
      <c r="AN41" s="170">
        <f>IFERROR(AL41/W41,"-")</f>
        <v>0</v>
      </c>
      <c r="AO41" s="169">
        <f>IFERROR(AN41+AH41,"-")</f>
        <v>44189.2</v>
      </c>
      <c r="AP41" s="165"/>
      <c r="AQ41" s="171"/>
    </row>
    <row r="42" spans="1:43" x14ac:dyDescent="0.25">
      <c r="A42" s="173" t="s">
        <v>50</v>
      </c>
      <c r="B42" s="174" t="s">
        <v>51</v>
      </c>
      <c r="C42" s="201">
        <v>4716076167825</v>
      </c>
      <c r="D42" s="175">
        <v>21.229999999999997</v>
      </c>
      <c r="E42" s="154"/>
      <c r="F42" s="176">
        <v>0</v>
      </c>
      <c r="G42" s="176">
        <v>0</v>
      </c>
      <c r="H42" s="176">
        <v>0</v>
      </c>
      <c r="I42" s="176">
        <v>0</v>
      </c>
      <c r="J42" s="176">
        <v>0</v>
      </c>
      <c r="K42" s="176">
        <v>0</v>
      </c>
      <c r="L42" s="176">
        <v>0</v>
      </c>
      <c r="M42" s="176"/>
      <c r="N42" s="176"/>
      <c r="O42" s="176"/>
      <c r="P42" s="176"/>
      <c r="Q42" s="176"/>
      <c r="R42" s="155"/>
      <c r="S42" s="156">
        <f>COUNTIF(F42:L42,"&lt;&gt;0")</f>
        <v>0</v>
      </c>
      <c r="T42" s="157">
        <v>4</v>
      </c>
      <c r="U42" s="155"/>
      <c r="V42" s="165">
        <f>SUM(F42:Q42)</f>
        <v>0</v>
      </c>
      <c r="W42" s="166">
        <f>IFERROR(IF(L42=0,V42/(S42*30),V42/(((S42-1)*30)+(T42*7))),0)</f>
        <v>0</v>
      </c>
      <c r="X42" s="166">
        <f>W42*30</f>
        <v>0</v>
      </c>
      <c r="Y42" s="165">
        <v>55</v>
      </c>
      <c r="Z42" s="165">
        <v>3</v>
      </c>
      <c r="AA42" s="167">
        <f>Y42+Z42</f>
        <v>58</v>
      </c>
      <c r="AB42" s="166" t="str">
        <f>IFERROR(AA42/W42,"Not Sold")</f>
        <v>Not Sold</v>
      </c>
      <c r="AC42" s="166">
        <v>14</v>
      </c>
      <c r="AD42" s="166" t="str">
        <f>IFERROR(AB42-AC42,"-")</f>
        <v>-</v>
      </c>
      <c r="AE42" s="166">
        <f>X42*2</f>
        <v>0</v>
      </c>
      <c r="AF42" s="168" t="str">
        <f>IFERROR(AB42+$C$1,"Not Sold")</f>
        <v>Not Sold</v>
      </c>
      <c r="AG42" s="169">
        <f>$C$1+AC42</f>
        <v>43687</v>
      </c>
      <c r="AH42" s="169">
        <f>MAX(AF42,AG42)</f>
        <v>43687</v>
      </c>
      <c r="AI42" s="170">
        <f>W42*AC42</f>
        <v>0</v>
      </c>
      <c r="AJ42" s="170">
        <f>AA42-AI42</f>
        <v>58</v>
      </c>
      <c r="AK42" s="165">
        <v>1</v>
      </c>
      <c r="AL42" s="170">
        <f>IF(AE42-AJ42&lt;1,0,AE42-AJ42)</f>
        <v>0</v>
      </c>
      <c r="AM42" s="170">
        <f>AL42*D42</f>
        <v>0</v>
      </c>
      <c r="AN42" s="170" t="str">
        <f>IFERROR(AL42/W42,"-")</f>
        <v>-</v>
      </c>
      <c r="AO42" s="169" t="str">
        <f>IFERROR(AN42+AH42,"-")</f>
        <v>-</v>
      </c>
      <c r="AP42" s="178"/>
      <c r="AQ42" s="171"/>
    </row>
    <row r="43" spans="1:43" x14ac:dyDescent="0.25">
      <c r="A43" s="173" t="s">
        <v>52</v>
      </c>
      <c r="B43" s="174" t="s">
        <v>53</v>
      </c>
      <c r="C43" s="201">
        <v>4716076167832</v>
      </c>
      <c r="D43" s="175">
        <v>21.22999999999999</v>
      </c>
      <c r="E43" s="154"/>
      <c r="F43" s="176">
        <v>0</v>
      </c>
      <c r="G43" s="176">
        <v>0</v>
      </c>
      <c r="H43" s="176">
        <v>0</v>
      </c>
      <c r="I43" s="176">
        <v>0</v>
      </c>
      <c r="J43" s="176">
        <v>0</v>
      </c>
      <c r="K43" s="176">
        <v>0</v>
      </c>
      <c r="L43" s="176">
        <v>0</v>
      </c>
      <c r="M43" s="176"/>
      <c r="N43" s="176"/>
      <c r="O43" s="176"/>
      <c r="P43" s="176"/>
      <c r="Q43" s="176"/>
      <c r="R43" s="155"/>
      <c r="S43" s="156">
        <f>COUNTIF(F43:L43,"&lt;&gt;0")</f>
        <v>0</v>
      </c>
      <c r="T43" s="157">
        <v>4</v>
      </c>
      <c r="U43" s="155"/>
      <c r="V43" s="165">
        <f>SUM(F43:Q43)</f>
        <v>0</v>
      </c>
      <c r="W43" s="166">
        <f>IFERROR(IF(L43=0,V43/(S43*30),V43/(((S43-1)*30)+(T43*7))),0)</f>
        <v>0</v>
      </c>
      <c r="X43" s="166">
        <f>W43*30</f>
        <v>0</v>
      </c>
      <c r="Y43" s="165">
        <v>24</v>
      </c>
      <c r="Z43" s="165">
        <v>3</v>
      </c>
      <c r="AA43" s="167">
        <f>Y43+Z43</f>
        <v>27</v>
      </c>
      <c r="AB43" s="166" t="str">
        <f>IFERROR(AA43/W43,"Not Sold")</f>
        <v>Not Sold</v>
      </c>
      <c r="AC43" s="166">
        <v>14</v>
      </c>
      <c r="AD43" s="166" t="str">
        <f>IFERROR(AB43-AC43,"-")</f>
        <v>-</v>
      </c>
      <c r="AE43" s="166">
        <f>X43*2</f>
        <v>0</v>
      </c>
      <c r="AF43" s="168" t="str">
        <f>IFERROR(AB43+$C$1,"Not Sold")</f>
        <v>Not Sold</v>
      </c>
      <c r="AG43" s="169">
        <f>$C$1+AC43</f>
        <v>43687</v>
      </c>
      <c r="AH43" s="169">
        <f>MAX(AF43,AG43)</f>
        <v>43687</v>
      </c>
      <c r="AI43" s="170">
        <f>W43*AC43</f>
        <v>0</v>
      </c>
      <c r="AJ43" s="170">
        <f>AA43-AI43</f>
        <v>27</v>
      </c>
      <c r="AK43" s="165">
        <v>1</v>
      </c>
      <c r="AL43" s="170">
        <f>IF(AE43-AJ43&lt;1,0,AE43-AJ43)</f>
        <v>0</v>
      </c>
      <c r="AM43" s="170">
        <f>AL43*D43</f>
        <v>0</v>
      </c>
      <c r="AN43" s="170" t="str">
        <f>IFERROR(AL43/W43,"-")</f>
        <v>-</v>
      </c>
      <c r="AO43" s="169" t="str">
        <f>IFERROR(AN43+AH43,"-")</f>
        <v>-</v>
      </c>
      <c r="AP43" s="178"/>
      <c r="AQ43" s="171"/>
    </row>
    <row r="44" spans="1:43" x14ac:dyDescent="0.25">
      <c r="A44" s="173" t="s">
        <v>54</v>
      </c>
      <c r="B44" s="179" t="s">
        <v>55</v>
      </c>
      <c r="C44" s="202">
        <v>4716076167849</v>
      </c>
      <c r="D44" s="175">
        <v>21.229999999999997</v>
      </c>
      <c r="E44" s="154"/>
      <c r="F44" s="176">
        <v>0</v>
      </c>
      <c r="G44" s="176">
        <v>0</v>
      </c>
      <c r="H44" s="176">
        <v>0</v>
      </c>
      <c r="I44" s="176">
        <v>0</v>
      </c>
      <c r="J44" s="176">
        <v>0</v>
      </c>
      <c r="K44" s="176">
        <v>0</v>
      </c>
      <c r="L44" s="176">
        <v>0</v>
      </c>
      <c r="M44" s="176"/>
      <c r="N44" s="176"/>
      <c r="O44" s="176"/>
      <c r="P44" s="176"/>
      <c r="Q44" s="176"/>
      <c r="R44" s="155"/>
      <c r="S44" s="156">
        <f>COUNTIF(F44:L44,"&lt;&gt;0")</f>
        <v>0</v>
      </c>
      <c r="T44" s="157">
        <v>4</v>
      </c>
      <c r="U44" s="155"/>
      <c r="V44" s="165">
        <f>SUM(F44:Q44)</f>
        <v>0</v>
      </c>
      <c r="W44" s="166">
        <f>IFERROR(IF(L44=0,V44/(S44*30),V44/(((S44-1)*30)+(T44*7))),0)</f>
        <v>0</v>
      </c>
      <c r="X44" s="166">
        <f>W44*30</f>
        <v>0</v>
      </c>
      <c r="Y44" s="165">
        <v>60</v>
      </c>
      <c r="Z44" s="165">
        <v>3</v>
      </c>
      <c r="AA44" s="167">
        <f>Y44+Z44</f>
        <v>63</v>
      </c>
      <c r="AB44" s="166" t="str">
        <f>IFERROR(AA44/W44,"Not Sold")</f>
        <v>Not Sold</v>
      </c>
      <c r="AC44" s="166">
        <v>14</v>
      </c>
      <c r="AD44" s="166" t="str">
        <f>IFERROR(AB44-AC44,"-")</f>
        <v>-</v>
      </c>
      <c r="AE44" s="166">
        <f>X44*2</f>
        <v>0</v>
      </c>
      <c r="AF44" s="168" t="str">
        <f>IFERROR(AB44+$C$1,"Not Sold")</f>
        <v>Not Sold</v>
      </c>
      <c r="AG44" s="169">
        <f>$C$1+AC44</f>
        <v>43687</v>
      </c>
      <c r="AH44" s="169">
        <f>MAX(AF44,AG44)</f>
        <v>43687</v>
      </c>
      <c r="AI44" s="170">
        <f>W44*AC44</f>
        <v>0</v>
      </c>
      <c r="AJ44" s="170">
        <f>AA44-AI44</f>
        <v>63</v>
      </c>
      <c r="AK44" s="165">
        <v>1</v>
      </c>
      <c r="AL44" s="170">
        <f>IF(AE44-AJ44&lt;1,0,AE44-AJ44)</f>
        <v>0</v>
      </c>
      <c r="AM44" s="170">
        <f>AL44*D44</f>
        <v>0</v>
      </c>
      <c r="AN44" s="170" t="str">
        <f>IFERROR(AL44/W44,"-")</f>
        <v>-</v>
      </c>
      <c r="AO44" s="169" t="str">
        <f>IFERROR(AN44+AH44,"-")</f>
        <v>-</v>
      </c>
      <c r="AP44" s="178"/>
      <c r="AQ44" s="171"/>
    </row>
    <row r="45" spans="1:43" x14ac:dyDescent="0.25">
      <c r="A45" s="151" t="s">
        <v>277</v>
      </c>
      <c r="B45" s="152" t="s">
        <v>56</v>
      </c>
      <c r="C45" s="199">
        <v>4716076167856</v>
      </c>
      <c r="D45" s="153">
        <v>21.229999999999997</v>
      </c>
      <c r="E45" s="154"/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3</v>
      </c>
      <c r="L45" s="96">
        <v>10</v>
      </c>
      <c r="M45" s="96"/>
      <c r="N45" s="96"/>
      <c r="O45" s="96"/>
      <c r="P45" s="96"/>
      <c r="Q45" s="96"/>
      <c r="R45" s="155"/>
      <c r="S45" s="156">
        <f>COUNTIF(F45:L45,"&lt;&gt;0")</f>
        <v>2</v>
      </c>
      <c r="T45" s="157">
        <v>4</v>
      </c>
      <c r="U45" s="155"/>
      <c r="V45" s="165">
        <f>SUM(F45:Q45)</f>
        <v>13</v>
      </c>
      <c r="W45" s="166">
        <f>IFERROR(IF(L45=0,V45/(S45*30),V45/(((S45-1)*30)+(T45*7))),0)</f>
        <v>0.22413793103448276</v>
      </c>
      <c r="X45" s="166">
        <f>W45*30</f>
        <v>6.7241379310344831</v>
      </c>
      <c r="Y45" s="165">
        <v>2</v>
      </c>
      <c r="Z45" s="165">
        <v>39</v>
      </c>
      <c r="AA45" s="167">
        <f>Y45+Z45</f>
        <v>41</v>
      </c>
      <c r="AB45" s="166">
        <f>IFERROR(AA45/W45,"Not Sold")</f>
        <v>182.92307692307693</v>
      </c>
      <c r="AC45" s="166">
        <v>14</v>
      </c>
      <c r="AD45" s="166">
        <f>IFERROR(AB45-AC45,"-")</f>
        <v>168.92307692307693</v>
      </c>
      <c r="AE45" s="166">
        <f>X45*2</f>
        <v>13.448275862068966</v>
      </c>
      <c r="AF45" s="168">
        <f>IFERROR(AB45+$C$1,"Not Sold")</f>
        <v>43855.923076923078</v>
      </c>
      <c r="AG45" s="169">
        <f>$C$1+AC45</f>
        <v>43687</v>
      </c>
      <c r="AH45" s="169">
        <f>MAX(AF45,AG45)</f>
        <v>43855.923076923078</v>
      </c>
      <c r="AI45" s="170">
        <f>W45*AC45</f>
        <v>3.1379310344827589</v>
      </c>
      <c r="AJ45" s="170">
        <f>AA45-AI45</f>
        <v>37.862068965517238</v>
      </c>
      <c r="AK45" s="165">
        <v>1</v>
      </c>
      <c r="AL45" s="170">
        <f>IF(AE45-AJ45&lt;1,0,AE45-AJ45)</f>
        <v>0</v>
      </c>
      <c r="AM45" s="170">
        <f>AL45*D45</f>
        <v>0</v>
      </c>
      <c r="AN45" s="170">
        <f>IFERROR(AL45/W45,"-")</f>
        <v>0</v>
      </c>
      <c r="AO45" s="169">
        <f>IFERROR(AN45+AH45,"-")</f>
        <v>43855.923076923078</v>
      </c>
      <c r="AP45" s="165"/>
      <c r="AQ45" s="171"/>
    </row>
    <row r="46" spans="1:43" x14ac:dyDescent="0.25">
      <c r="A46" s="151" t="s">
        <v>279</v>
      </c>
      <c r="B46" s="152" t="s">
        <v>57</v>
      </c>
      <c r="C46" s="199">
        <v>4716076167863</v>
      </c>
      <c r="D46" s="153">
        <v>21.229999999999997</v>
      </c>
      <c r="E46" s="154"/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1</v>
      </c>
      <c r="L46" s="96">
        <v>3</v>
      </c>
      <c r="M46" s="96"/>
      <c r="N46" s="96"/>
      <c r="O46" s="96"/>
      <c r="P46" s="96"/>
      <c r="Q46" s="96"/>
      <c r="R46" s="155"/>
      <c r="S46" s="156">
        <f>COUNTIF(F46:L46,"&lt;&gt;0")</f>
        <v>2</v>
      </c>
      <c r="T46" s="157">
        <v>4</v>
      </c>
      <c r="U46" s="155"/>
      <c r="V46" s="165">
        <f>SUM(F46:Q46)</f>
        <v>4</v>
      </c>
      <c r="W46" s="166">
        <f>IFERROR(IF(L46=0,V46/(S46*30),V46/(((S46-1)*30)+(T46*7))),0)</f>
        <v>6.8965517241379309E-2</v>
      </c>
      <c r="X46" s="166">
        <f>W46*30</f>
        <v>2.0689655172413794</v>
      </c>
      <c r="Y46" s="165">
        <v>2</v>
      </c>
      <c r="Z46" s="165">
        <v>5</v>
      </c>
      <c r="AA46" s="167">
        <f>Y46+Z46</f>
        <v>7</v>
      </c>
      <c r="AB46" s="166">
        <f>IFERROR(AA46/W46,"Not Sold")</f>
        <v>101.5</v>
      </c>
      <c r="AC46" s="166">
        <v>14</v>
      </c>
      <c r="AD46" s="166">
        <f>IFERROR(AB46-AC46,"-")</f>
        <v>87.5</v>
      </c>
      <c r="AE46" s="166">
        <f>X46*2</f>
        <v>4.1379310344827589</v>
      </c>
      <c r="AF46" s="168">
        <f>IFERROR(AB46+$C$1,"Not Sold")</f>
        <v>43774.5</v>
      </c>
      <c r="AG46" s="169">
        <f>$C$1+AC46</f>
        <v>43687</v>
      </c>
      <c r="AH46" s="169">
        <f>MAX(AF46,AG46)</f>
        <v>43774.5</v>
      </c>
      <c r="AI46" s="170">
        <f>W46*AC46</f>
        <v>0.96551724137931028</v>
      </c>
      <c r="AJ46" s="170">
        <f>AA46-AI46</f>
        <v>6.0344827586206895</v>
      </c>
      <c r="AK46" s="165">
        <v>1</v>
      </c>
      <c r="AL46" s="170">
        <f>IF(AE46-AJ46&lt;1,0,AE46-AJ46)</f>
        <v>0</v>
      </c>
      <c r="AM46" s="170">
        <f>AL46*D46</f>
        <v>0</v>
      </c>
      <c r="AN46" s="170">
        <f>IFERROR(AL46/W46,"-")</f>
        <v>0</v>
      </c>
      <c r="AO46" s="169">
        <f>IFERROR(AN46+AH46,"-")</f>
        <v>43774.5</v>
      </c>
      <c r="AP46" s="165"/>
      <c r="AQ46" s="171"/>
    </row>
    <row r="47" spans="1:43" x14ac:dyDescent="0.25">
      <c r="A47" s="151" t="s">
        <v>281</v>
      </c>
      <c r="B47" s="152" t="s">
        <v>58</v>
      </c>
      <c r="C47" s="199">
        <v>4716076167870</v>
      </c>
      <c r="D47" s="153">
        <v>21.229999999999997</v>
      </c>
      <c r="E47" s="154"/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6</v>
      </c>
      <c r="L47" s="96">
        <v>13</v>
      </c>
      <c r="M47" s="96"/>
      <c r="N47" s="96"/>
      <c r="O47" s="96"/>
      <c r="P47" s="96"/>
      <c r="Q47" s="96"/>
      <c r="R47" s="155"/>
      <c r="S47" s="156">
        <f>COUNTIF(F47:L47,"&lt;&gt;0")</f>
        <v>2</v>
      </c>
      <c r="T47" s="157">
        <v>4</v>
      </c>
      <c r="U47" s="155"/>
      <c r="V47" s="165">
        <f>SUM(F47:Q47)</f>
        <v>19</v>
      </c>
      <c r="W47" s="166">
        <f>IFERROR(IF(L47=0,V47/(S47*30),V47/(((S47-1)*30)+(T47*7))),0)</f>
        <v>0.32758620689655171</v>
      </c>
      <c r="X47" s="166">
        <f>W47*30</f>
        <v>9.8275862068965516</v>
      </c>
      <c r="Y47" s="165">
        <v>2</v>
      </c>
      <c r="Z47" s="165">
        <v>24</v>
      </c>
      <c r="AA47" s="167">
        <f>Y47+Z47</f>
        <v>26</v>
      </c>
      <c r="AB47" s="166">
        <f>IFERROR(AA47/W47,"Not Sold")</f>
        <v>79.368421052631575</v>
      </c>
      <c r="AC47" s="166">
        <v>14</v>
      </c>
      <c r="AD47" s="166">
        <f>IFERROR(AB47-AC47,"-")</f>
        <v>65.368421052631575</v>
      </c>
      <c r="AE47" s="166">
        <f>X47*2</f>
        <v>19.655172413793103</v>
      </c>
      <c r="AF47" s="168">
        <f>IFERROR(AB47+$C$1,"Not Sold")</f>
        <v>43752.368421052633</v>
      </c>
      <c r="AG47" s="169">
        <f>$C$1+AC47</f>
        <v>43687</v>
      </c>
      <c r="AH47" s="169">
        <f>MAX(AF47,AG47)</f>
        <v>43752.368421052633</v>
      </c>
      <c r="AI47" s="170">
        <f>W47*AC47</f>
        <v>4.5862068965517242</v>
      </c>
      <c r="AJ47" s="170">
        <f>AA47-AI47</f>
        <v>21.413793103448278</v>
      </c>
      <c r="AK47" s="165">
        <v>1</v>
      </c>
      <c r="AL47" s="170">
        <f>IF(AE47-AJ47&lt;1,0,AE47-AJ47)</f>
        <v>0</v>
      </c>
      <c r="AM47" s="170">
        <f>AL47*D47</f>
        <v>0</v>
      </c>
      <c r="AN47" s="170">
        <f>IFERROR(AL47/W47,"-")</f>
        <v>0</v>
      </c>
      <c r="AO47" s="169">
        <f>IFERROR(AN47+AH47,"-")</f>
        <v>43752.368421052633</v>
      </c>
      <c r="AP47" s="165"/>
      <c r="AQ47" s="171"/>
    </row>
    <row r="48" spans="1:43" x14ac:dyDescent="0.25">
      <c r="A48" s="151" t="s">
        <v>283</v>
      </c>
      <c r="B48" s="152" t="s">
        <v>59</v>
      </c>
      <c r="C48" s="199">
        <v>4716076167924</v>
      </c>
      <c r="D48" s="153">
        <v>22.39</v>
      </c>
      <c r="E48" s="154"/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2</v>
      </c>
      <c r="M48" s="96"/>
      <c r="N48" s="96"/>
      <c r="O48" s="96"/>
      <c r="P48" s="96"/>
      <c r="Q48" s="96"/>
      <c r="R48" s="155"/>
      <c r="S48" s="156">
        <f>COUNTIF(F48:L48,"&lt;&gt;0")</f>
        <v>1</v>
      </c>
      <c r="T48" s="157">
        <v>4</v>
      </c>
      <c r="U48" s="155"/>
      <c r="V48" s="165">
        <f>SUM(F48:Q48)</f>
        <v>2</v>
      </c>
      <c r="W48" s="166">
        <f>IFERROR(IF(L48=0,V48/(S48*30),V48/(((S48-1)*30)+(T48*7))),0)</f>
        <v>7.1428571428571425E-2</v>
      </c>
      <c r="X48" s="166">
        <f>W48*30</f>
        <v>2.1428571428571428</v>
      </c>
      <c r="Y48" s="165">
        <v>2</v>
      </c>
      <c r="Z48" s="165">
        <v>19</v>
      </c>
      <c r="AA48" s="167">
        <f>Y48+Z48</f>
        <v>21</v>
      </c>
      <c r="AB48" s="166">
        <f>IFERROR(AA48/W48,"Not Sold")</f>
        <v>294</v>
      </c>
      <c r="AC48" s="166">
        <v>14</v>
      </c>
      <c r="AD48" s="166">
        <f>IFERROR(AB48-AC48,"-")</f>
        <v>280</v>
      </c>
      <c r="AE48" s="166">
        <f>X48*2</f>
        <v>4.2857142857142856</v>
      </c>
      <c r="AF48" s="168">
        <f>IFERROR(AB48+$C$1,"Not Sold")</f>
        <v>43967</v>
      </c>
      <c r="AG48" s="169">
        <f>$C$1+AC48</f>
        <v>43687</v>
      </c>
      <c r="AH48" s="169">
        <f>MAX(AF48,AG48)</f>
        <v>43967</v>
      </c>
      <c r="AI48" s="170">
        <f>W48*AC48</f>
        <v>1</v>
      </c>
      <c r="AJ48" s="170">
        <f>AA48-AI48</f>
        <v>20</v>
      </c>
      <c r="AK48" s="165">
        <v>1</v>
      </c>
      <c r="AL48" s="170">
        <f>IF(AE48-AJ48&lt;1,0,AE48-AJ48)</f>
        <v>0</v>
      </c>
      <c r="AM48" s="170">
        <f>AL48*D48</f>
        <v>0</v>
      </c>
      <c r="AN48" s="170">
        <f>IFERROR(AL48/W48,"-")</f>
        <v>0</v>
      </c>
      <c r="AO48" s="169">
        <f>IFERROR(AN48+AH48,"-")</f>
        <v>43967</v>
      </c>
      <c r="AP48" s="165"/>
      <c r="AQ48" s="171"/>
    </row>
    <row r="49" spans="1:43" x14ac:dyDescent="0.25">
      <c r="A49" s="151" t="s">
        <v>285</v>
      </c>
      <c r="B49" s="152" t="s">
        <v>60</v>
      </c>
      <c r="C49" s="199">
        <v>4716076167931</v>
      </c>
      <c r="D49" s="153">
        <v>22.39</v>
      </c>
      <c r="E49" s="154"/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5</v>
      </c>
      <c r="M49" s="96"/>
      <c r="N49" s="96"/>
      <c r="O49" s="96"/>
      <c r="P49" s="96"/>
      <c r="Q49" s="96"/>
      <c r="R49" s="155"/>
      <c r="S49" s="156">
        <f>COUNTIF(F49:L49,"&lt;&gt;0")</f>
        <v>1</v>
      </c>
      <c r="T49" s="157">
        <v>4</v>
      </c>
      <c r="U49" s="155"/>
      <c r="V49" s="165">
        <f>SUM(F49:Q49)</f>
        <v>5</v>
      </c>
      <c r="W49" s="166">
        <f>IFERROR(IF(L49=0,V49/(S49*30),V49/(((S49-1)*30)+(T49*7))),0)</f>
        <v>0.17857142857142858</v>
      </c>
      <c r="X49" s="166">
        <f>W49*30</f>
        <v>5.3571428571428577</v>
      </c>
      <c r="Y49" s="165">
        <v>2</v>
      </c>
      <c r="Z49" s="165">
        <v>52</v>
      </c>
      <c r="AA49" s="167">
        <f>Y49+Z49</f>
        <v>54</v>
      </c>
      <c r="AB49" s="166">
        <f>IFERROR(AA49/W49,"Not Sold")</f>
        <v>302.39999999999998</v>
      </c>
      <c r="AC49" s="166">
        <v>14</v>
      </c>
      <c r="AD49" s="166">
        <f>IFERROR(AB49-AC49,"-")</f>
        <v>288.39999999999998</v>
      </c>
      <c r="AE49" s="166">
        <f>X49*2</f>
        <v>10.714285714285715</v>
      </c>
      <c r="AF49" s="168">
        <f>IFERROR(AB49+$C$1,"Not Sold")</f>
        <v>43975.4</v>
      </c>
      <c r="AG49" s="169">
        <f>$C$1+AC49</f>
        <v>43687</v>
      </c>
      <c r="AH49" s="169">
        <f>MAX(AF49,AG49)</f>
        <v>43975.4</v>
      </c>
      <c r="AI49" s="170">
        <f>W49*AC49</f>
        <v>2.5</v>
      </c>
      <c r="AJ49" s="170">
        <f>AA49-AI49</f>
        <v>51.5</v>
      </c>
      <c r="AK49" s="165">
        <v>1</v>
      </c>
      <c r="AL49" s="170">
        <f>IF(AE49-AJ49&lt;1,0,AE49-AJ49)</f>
        <v>0</v>
      </c>
      <c r="AM49" s="170">
        <f>AL49*D49</f>
        <v>0</v>
      </c>
      <c r="AN49" s="170">
        <f>IFERROR(AL49/W49,"-")</f>
        <v>0</v>
      </c>
      <c r="AO49" s="169">
        <f>IFERROR(AN49+AH49,"-")</f>
        <v>43975.4</v>
      </c>
      <c r="AP49" s="165"/>
      <c r="AQ49" s="171"/>
    </row>
    <row r="50" spans="1:43" x14ac:dyDescent="0.25">
      <c r="A50" s="151" t="s">
        <v>287</v>
      </c>
      <c r="B50" s="152" t="s">
        <v>61</v>
      </c>
      <c r="C50" s="199">
        <v>4716076167948</v>
      </c>
      <c r="D50" s="153">
        <v>22.39</v>
      </c>
      <c r="E50" s="154"/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2</v>
      </c>
      <c r="L50" s="96">
        <v>5</v>
      </c>
      <c r="M50" s="96"/>
      <c r="N50" s="96"/>
      <c r="O50" s="96"/>
      <c r="P50" s="96"/>
      <c r="Q50" s="96"/>
      <c r="R50" s="155"/>
      <c r="S50" s="156">
        <f>COUNTIF(F50:L50,"&lt;&gt;0")</f>
        <v>2</v>
      </c>
      <c r="T50" s="157">
        <v>4</v>
      </c>
      <c r="U50" s="155"/>
      <c r="V50" s="165">
        <f>SUM(F50:Q50)</f>
        <v>7</v>
      </c>
      <c r="W50" s="166">
        <f>IFERROR(IF(L50=0,V50/(S50*30),V50/(((S50-1)*30)+(T50*7))),0)</f>
        <v>0.1206896551724138</v>
      </c>
      <c r="X50" s="166">
        <f>W50*30</f>
        <v>3.6206896551724141</v>
      </c>
      <c r="Y50" s="165">
        <v>2</v>
      </c>
      <c r="Z50" s="165">
        <v>19</v>
      </c>
      <c r="AA50" s="167">
        <f>Y50+Z50</f>
        <v>21</v>
      </c>
      <c r="AB50" s="166">
        <f>IFERROR(AA50/W50,"Not Sold")</f>
        <v>174</v>
      </c>
      <c r="AC50" s="166">
        <v>14</v>
      </c>
      <c r="AD50" s="166">
        <f>IFERROR(AB50-AC50,"-")</f>
        <v>160</v>
      </c>
      <c r="AE50" s="166">
        <f>X50*2</f>
        <v>7.2413793103448283</v>
      </c>
      <c r="AF50" s="168">
        <f>IFERROR(AB50+$C$1,"Not Sold")</f>
        <v>43847</v>
      </c>
      <c r="AG50" s="169">
        <f>$C$1+AC50</f>
        <v>43687</v>
      </c>
      <c r="AH50" s="169">
        <f>MAX(AF50,AG50)</f>
        <v>43847</v>
      </c>
      <c r="AI50" s="170">
        <f>W50*AC50</f>
        <v>1.6896551724137931</v>
      </c>
      <c r="AJ50" s="170">
        <f>AA50-AI50</f>
        <v>19.310344827586206</v>
      </c>
      <c r="AK50" s="165">
        <v>1</v>
      </c>
      <c r="AL50" s="170">
        <f>IF(AE50-AJ50&lt;1,0,AE50-AJ50)</f>
        <v>0</v>
      </c>
      <c r="AM50" s="170">
        <f>AL50*D50</f>
        <v>0</v>
      </c>
      <c r="AN50" s="170">
        <f>IFERROR(AL50/W50,"-")</f>
        <v>0</v>
      </c>
      <c r="AO50" s="169">
        <f>IFERROR(AN50+AH50,"-")</f>
        <v>43847</v>
      </c>
      <c r="AP50" s="165"/>
      <c r="AQ50" s="171"/>
    </row>
    <row r="51" spans="1:43" x14ac:dyDescent="0.25">
      <c r="A51" s="151" t="s">
        <v>289</v>
      </c>
      <c r="B51" s="152" t="s">
        <v>62</v>
      </c>
      <c r="C51" s="199">
        <v>4716076167955</v>
      </c>
      <c r="D51" s="153">
        <v>22.39</v>
      </c>
      <c r="E51" s="154"/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1</v>
      </c>
      <c r="L51" s="96">
        <v>11</v>
      </c>
      <c r="M51" s="96"/>
      <c r="N51" s="96"/>
      <c r="O51" s="96"/>
      <c r="P51" s="96"/>
      <c r="Q51" s="96"/>
      <c r="R51" s="155"/>
      <c r="S51" s="156">
        <f>COUNTIF(F51:L51,"&lt;&gt;0")</f>
        <v>2</v>
      </c>
      <c r="T51" s="157">
        <v>4</v>
      </c>
      <c r="U51" s="155"/>
      <c r="V51" s="165">
        <f>SUM(F51:Q51)</f>
        <v>12</v>
      </c>
      <c r="W51" s="166">
        <f>IFERROR(IF(L51=0,V51/(S51*30),V51/(((S51-1)*30)+(T51*7))),0)</f>
        <v>0.20689655172413793</v>
      </c>
      <c r="X51" s="166">
        <f>W51*30</f>
        <v>6.2068965517241379</v>
      </c>
      <c r="Y51" s="165"/>
      <c r="Z51" s="165">
        <v>32</v>
      </c>
      <c r="AA51" s="167">
        <f>Y51+Z51</f>
        <v>32</v>
      </c>
      <c r="AB51" s="166">
        <f>IFERROR(AA51/W51,"Not Sold")</f>
        <v>154.66666666666666</v>
      </c>
      <c r="AC51" s="166">
        <v>14</v>
      </c>
      <c r="AD51" s="166">
        <f>IFERROR(AB51-AC51,"-")</f>
        <v>140.66666666666666</v>
      </c>
      <c r="AE51" s="166">
        <f>X51*2</f>
        <v>12.413793103448276</v>
      </c>
      <c r="AF51" s="168">
        <f>IFERROR(AB51+$C$1,"Not Sold")</f>
        <v>43827.666666666664</v>
      </c>
      <c r="AG51" s="169">
        <f>$C$1+AC51</f>
        <v>43687</v>
      </c>
      <c r="AH51" s="169">
        <f>MAX(AF51,AG51)</f>
        <v>43827.666666666664</v>
      </c>
      <c r="AI51" s="170">
        <f>W51*AC51</f>
        <v>2.896551724137931</v>
      </c>
      <c r="AJ51" s="170">
        <f>AA51-AI51</f>
        <v>29.103448275862068</v>
      </c>
      <c r="AK51" s="165">
        <v>1</v>
      </c>
      <c r="AL51" s="170">
        <f>IF(AE51-AJ51&lt;1,0,AE51-AJ51)</f>
        <v>0</v>
      </c>
      <c r="AM51" s="170">
        <f>AL51*D51</f>
        <v>0</v>
      </c>
      <c r="AN51" s="170">
        <f>IFERROR(AL51/W51,"-")</f>
        <v>0</v>
      </c>
      <c r="AO51" s="169">
        <f>IFERROR(AN51+AH51,"-")</f>
        <v>43827.666666666664</v>
      </c>
      <c r="AP51" s="165"/>
      <c r="AQ51" s="171"/>
    </row>
    <row r="52" spans="1:43" x14ac:dyDescent="0.25">
      <c r="A52" s="151" t="s">
        <v>291</v>
      </c>
      <c r="B52" s="152" t="s">
        <v>63</v>
      </c>
      <c r="C52" s="199">
        <v>4716076167979</v>
      </c>
      <c r="D52" s="153">
        <v>22.39</v>
      </c>
      <c r="E52" s="154"/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4</v>
      </c>
      <c r="M52" s="96"/>
      <c r="N52" s="96"/>
      <c r="O52" s="96"/>
      <c r="P52" s="96"/>
      <c r="Q52" s="96"/>
      <c r="R52" s="155"/>
      <c r="S52" s="156">
        <f>COUNTIF(F52:L52,"&lt;&gt;0")</f>
        <v>1</v>
      </c>
      <c r="T52" s="157">
        <v>4</v>
      </c>
      <c r="U52" s="155"/>
      <c r="V52" s="165">
        <f>SUM(F52:Q52)</f>
        <v>4</v>
      </c>
      <c r="W52" s="166">
        <f>IFERROR(IF(L52=0,V52/(S52*30),V52/(((S52-1)*30)+(T52*7))),0)</f>
        <v>0.14285714285714285</v>
      </c>
      <c r="X52" s="166">
        <f>W52*30</f>
        <v>4.2857142857142856</v>
      </c>
      <c r="Y52" s="165">
        <v>3</v>
      </c>
      <c r="Z52" s="165">
        <v>70</v>
      </c>
      <c r="AA52" s="167">
        <f>Y52+Z52</f>
        <v>73</v>
      </c>
      <c r="AB52" s="166">
        <f>IFERROR(AA52/W52,"Not Sold")</f>
        <v>511</v>
      </c>
      <c r="AC52" s="166">
        <v>14</v>
      </c>
      <c r="AD52" s="166">
        <f>IFERROR(AB52-AC52,"-")</f>
        <v>497</v>
      </c>
      <c r="AE52" s="166">
        <f>X52*2</f>
        <v>8.5714285714285712</v>
      </c>
      <c r="AF52" s="168">
        <f>IFERROR(AB52+$C$1,"Not Sold")</f>
        <v>44184</v>
      </c>
      <c r="AG52" s="169">
        <f>$C$1+AC52</f>
        <v>43687</v>
      </c>
      <c r="AH52" s="169">
        <f>MAX(AF52,AG52)</f>
        <v>44184</v>
      </c>
      <c r="AI52" s="170">
        <f>W52*AC52</f>
        <v>2</v>
      </c>
      <c r="AJ52" s="170">
        <f>AA52-AI52</f>
        <v>71</v>
      </c>
      <c r="AK52" s="165">
        <v>1</v>
      </c>
      <c r="AL52" s="170">
        <f>IF(AE52-AJ52&lt;1,0,AE52-AJ52)</f>
        <v>0</v>
      </c>
      <c r="AM52" s="170">
        <f>AL52*D52</f>
        <v>0</v>
      </c>
      <c r="AN52" s="170">
        <f>IFERROR(AL52/W52,"-")</f>
        <v>0</v>
      </c>
      <c r="AO52" s="169">
        <f>IFERROR(AN52+AH52,"-")</f>
        <v>44184</v>
      </c>
      <c r="AP52" s="165"/>
      <c r="AQ52" s="171"/>
    </row>
    <row r="53" spans="1:43" x14ac:dyDescent="0.25">
      <c r="A53" s="151" t="s">
        <v>293</v>
      </c>
      <c r="B53" s="152" t="s">
        <v>64</v>
      </c>
      <c r="C53" s="199">
        <v>4716076167993</v>
      </c>
      <c r="D53" s="153">
        <v>22.39</v>
      </c>
      <c r="E53" s="154"/>
      <c r="F53" s="96">
        <v>0</v>
      </c>
      <c r="G53" s="96">
        <v>0</v>
      </c>
      <c r="H53" s="96">
        <v>0</v>
      </c>
      <c r="I53" s="96">
        <v>0</v>
      </c>
      <c r="J53" s="96">
        <v>2</v>
      </c>
      <c r="K53" s="96">
        <v>1</v>
      </c>
      <c r="L53" s="96">
        <v>8</v>
      </c>
      <c r="M53" s="96"/>
      <c r="N53" s="96"/>
      <c r="O53" s="96"/>
      <c r="P53" s="96"/>
      <c r="Q53" s="96"/>
      <c r="R53" s="155"/>
      <c r="S53" s="156">
        <f>COUNTIF(F53:L53,"&lt;&gt;0")</f>
        <v>3</v>
      </c>
      <c r="T53" s="157">
        <v>4</v>
      </c>
      <c r="U53" s="155"/>
      <c r="V53" s="165">
        <f>SUM(F53:Q53)</f>
        <v>11</v>
      </c>
      <c r="W53" s="166">
        <f>IFERROR(IF(L53=0,V53/(S53*30),V53/(((S53-1)*30)+(T53*7))),0)</f>
        <v>0.125</v>
      </c>
      <c r="X53" s="166">
        <f>W53*30</f>
        <v>3.75</v>
      </c>
      <c r="Y53" s="165">
        <v>10</v>
      </c>
      <c r="Z53" s="165">
        <v>49</v>
      </c>
      <c r="AA53" s="167">
        <f>Y53+Z53</f>
        <v>59</v>
      </c>
      <c r="AB53" s="166">
        <f>IFERROR(AA53/W53,"Not Sold")</f>
        <v>472</v>
      </c>
      <c r="AC53" s="166">
        <v>14</v>
      </c>
      <c r="AD53" s="166">
        <f>IFERROR(AB53-AC53,"-")</f>
        <v>458</v>
      </c>
      <c r="AE53" s="166">
        <f>X53*2</f>
        <v>7.5</v>
      </c>
      <c r="AF53" s="168">
        <f>IFERROR(AB53+$C$1,"Not Sold")</f>
        <v>44145</v>
      </c>
      <c r="AG53" s="169">
        <f>$C$1+AC53</f>
        <v>43687</v>
      </c>
      <c r="AH53" s="169">
        <f>MAX(AF53,AG53)</f>
        <v>44145</v>
      </c>
      <c r="AI53" s="170">
        <f>W53*AC53</f>
        <v>1.75</v>
      </c>
      <c r="AJ53" s="170">
        <f>AA53-AI53</f>
        <v>57.25</v>
      </c>
      <c r="AK53" s="165">
        <v>1</v>
      </c>
      <c r="AL53" s="170">
        <f>IF(AE53-AJ53&lt;1,0,AE53-AJ53)</f>
        <v>0</v>
      </c>
      <c r="AM53" s="170">
        <f>AL53*D53</f>
        <v>0</v>
      </c>
      <c r="AN53" s="170">
        <f>IFERROR(AL53/W53,"-")</f>
        <v>0</v>
      </c>
      <c r="AO53" s="169">
        <f>IFERROR(AN53+AH53,"-")</f>
        <v>44145</v>
      </c>
      <c r="AP53" s="165"/>
      <c r="AQ53" s="171"/>
    </row>
    <row r="54" spans="1:43" x14ac:dyDescent="0.25">
      <c r="A54" s="173" t="s">
        <v>65</v>
      </c>
      <c r="B54" s="174" t="s">
        <v>66</v>
      </c>
      <c r="C54" s="201">
        <v>4716076168280</v>
      </c>
      <c r="D54" s="175">
        <v>22</v>
      </c>
      <c r="E54" s="154"/>
      <c r="F54" s="176">
        <v>0</v>
      </c>
      <c r="G54" s="176">
        <v>0</v>
      </c>
      <c r="H54" s="176">
        <v>0</v>
      </c>
      <c r="I54" s="176">
        <v>0</v>
      </c>
      <c r="J54" s="176">
        <v>0</v>
      </c>
      <c r="K54" s="176">
        <v>0</v>
      </c>
      <c r="L54" s="176">
        <v>0</v>
      </c>
      <c r="M54" s="176"/>
      <c r="N54" s="176"/>
      <c r="O54" s="176"/>
      <c r="P54" s="176"/>
      <c r="Q54" s="176"/>
      <c r="R54" s="155"/>
      <c r="S54" s="156">
        <f>COUNTIF(F54:L54,"&lt;&gt;0")</f>
        <v>0</v>
      </c>
      <c r="T54" s="157">
        <v>4</v>
      </c>
      <c r="U54" s="155"/>
      <c r="V54" s="165">
        <f>SUM(F54:Q54)</f>
        <v>0</v>
      </c>
      <c r="W54" s="166">
        <f>IFERROR(IF(L54=0,V54/(S54*30),V54/(((S54-1)*30)+(T54*7))),0)</f>
        <v>0</v>
      </c>
      <c r="X54" s="166">
        <f>W54*30</f>
        <v>0</v>
      </c>
      <c r="Y54" s="165">
        <v>5</v>
      </c>
      <c r="Z54" s="165">
        <v>3</v>
      </c>
      <c r="AA54" s="167">
        <f>Y54+Z54</f>
        <v>8</v>
      </c>
      <c r="AB54" s="166" t="str">
        <f>IFERROR(AA54/W54,"Not Sold")</f>
        <v>Not Sold</v>
      </c>
      <c r="AC54" s="166">
        <v>14</v>
      </c>
      <c r="AD54" s="166" t="str">
        <f>IFERROR(AB54-AC54,"-")</f>
        <v>-</v>
      </c>
      <c r="AE54" s="166">
        <f>X54*2</f>
        <v>0</v>
      </c>
      <c r="AF54" s="168" t="str">
        <f>IFERROR(AB54+$C$1,"Not Sold")</f>
        <v>Not Sold</v>
      </c>
      <c r="AG54" s="169">
        <f>$C$1+AC54</f>
        <v>43687</v>
      </c>
      <c r="AH54" s="169">
        <f>MAX(AF54,AG54)</f>
        <v>43687</v>
      </c>
      <c r="AI54" s="170">
        <f>W54*AC54</f>
        <v>0</v>
      </c>
      <c r="AJ54" s="170">
        <f>AA54-AI54</f>
        <v>8</v>
      </c>
      <c r="AK54" s="165">
        <v>1</v>
      </c>
      <c r="AL54" s="170">
        <f>IF(AE54-AJ54&lt;1,0,AE54-AJ54)</f>
        <v>0</v>
      </c>
      <c r="AM54" s="170">
        <f>AL54*D54</f>
        <v>0</v>
      </c>
      <c r="AN54" s="170" t="str">
        <f>IFERROR(AL54/W54,"-")</f>
        <v>-</v>
      </c>
      <c r="AO54" s="169" t="str">
        <f>IFERROR(AN54+AH54,"-")</f>
        <v>-</v>
      </c>
      <c r="AP54" s="178"/>
      <c r="AQ54" s="171"/>
    </row>
    <row r="55" spans="1:43" x14ac:dyDescent="0.25">
      <c r="A55" s="173" t="s">
        <v>67</v>
      </c>
      <c r="B55" s="174" t="s">
        <v>68</v>
      </c>
      <c r="C55" s="201">
        <v>4716076168327</v>
      </c>
      <c r="D55" s="175">
        <v>18.140000000000008</v>
      </c>
      <c r="E55" s="154"/>
      <c r="F55" s="176">
        <v>0</v>
      </c>
      <c r="G55" s="176">
        <v>0</v>
      </c>
      <c r="H55" s="176">
        <v>0</v>
      </c>
      <c r="I55" s="176">
        <v>0</v>
      </c>
      <c r="J55" s="176">
        <v>0</v>
      </c>
      <c r="K55" s="176">
        <v>2</v>
      </c>
      <c r="L55" s="176">
        <v>0</v>
      </c>
      <c r="M55" s="176"/>
      <c r="N55" s="176"/>
      <c r="O55" s="176"/>
      <c r="P55" s="176"/>
      <c r="Q55" s="176"/>
      <c r="R55" s="155"/>
      <c r="S55" s="156">
        <f>COUNTIF(F55:L55,"&lt;&gt;0")</f>
        <v>1</v>
      </c>
      <c r="T55" s="157">
        <v>4</v>
      </c>
      <c r="U55" s="155"/>
      <c r="V55" s="165">
        <f>SUM(F55:Q55)</f>
        <v>2</v>
      </c>
      <c r="W55" s="166">
        <f>IFERROR(IF(L55=0,V55/(S55*30),V55/(((S55-1)*30)+(T55*7))),0)</f>
        <v>6.6666666666666666E-2</v>
      </c>
      <c r="X55" s="166">
        <f>W55*30</f>
        <v>2</v>
      </c>
      <c r="Y55" s="165">
        <v>4</v>
      </c>
      <c r="Z55" s="165">
        <v>1</v>
      </c>
      <c r="AA55" s="167">
        <f>Y55+Z55</f>
        <v>5</v>
      </c>
      <c r="AB55" s="166">
        <f>IFERROR(AA55/W55,"Not Sold")</f>
        <v>75</v>
      </c>
      <c r="AC55" s="166">
        <v>14</v>
      </c>
      <c r="AD55" s="166">
        <f>IFERROR(AB55-AC55,"-")</f>
        <v>61</v>
      </c>
      <c r="AE55" s="166">
        <f>X55*2</f>
        <v>4</v>
      </c>
      <c r="AF55" s="168">
        <f>IFERROR(AB55+$C$1,"Not Sold")</f>
        <v>43748</v>
      </c>
      <c r="AG55" s="169">
        <f>$C$1+AC55</f>
        <v>43687</v>
      </c>
      <c r="AH55" s="169">
        <f>MAX(AF55,AG55)</f>
        <v>43748</v>
      </c>
      <c r="AI55" s="170">
        <f>W55*AC55</f>
        <v>0.93333333333333335</v>
      </c>
      <c r="AJ55" s="170">
        <f>AA55-AI55</f>
        <v>4.0666666666666664</v>
      </c>
      <c r="AK55" s="165">
        <v>1</v>
      </c>
      <c r="AL55" s="170">
        <f>IF(AE55-AJ55&lt;1,0,AE55-AJ55)</f>
        <v>0</v>
      </c>
      <c r="AM55" s="170">
        <f>AL55*D55</f>
        <v>0</v>
      </c>
      <c r="AN55" s="170">
        <f>IFERROR(AL55/W55,"-")</f>
        <v>0</v>
      </c>
      <c r="AO55" s="169">
        <f>IFERROR(AN55+AH55,"-")</f>
        <v>43748</v>
      </c>
      <c r="AP55" s="178"/>
      <c r="AQ55" s="171"/>
    </row>
    <row r="56" spans="1:43" x14ac:dyDescent="0.25">
      <c r="A56" s="173" t="s">
        <v>69</v>
      </c>
      <c r="B56" s="174" t="s">
        <v>70</v>
      </c>
      <c r="C56" s="201">
        <v>4716076168334</v>
      </c>
      <c r="D56" s="175">
        <v>18.140000000000008</v>
      </c>
      <c r="E56" s="154"/>
      <c r="F56" s="176">
        <v>0</v>
      </c>
      <c r="G56" s="176">
        <v>0</v>
      </c>
      <c r="H56" s="176">
        <v>0</v>
      </c>
      <c r="I56" s="176">
        <v>0</v>
      </c>
      <c r="J56" s="176">
        <v>0</v>
      </c>
      <c r="K56" s="176">
        <v>1</v>
      </c>
      <c r="L56" s="176">
        <v>0</v>
      </c>
      <c r="M56" s="176"/>
      <c r="N56" s="176"/>
      <c r="O56" s="176"/>
      <c r="P56" s="176"/>
      <c r="Q56" s="176"/>
      <c r="R56" s="155"/>
      <c r="S56" s="156">
        <f>COUNTIF(F56:L56,"&lt;&gt;0")</f>
        <v>1</v>
      </c>
      <c r="T56" s="157">
        <v>4</v>
      </c>
      <c r="U56" s="155"/>
      <c r="V56" s="165">
        <f>SUM(F56:Q56)</f>
        <v>1</v>
      </c>
      <c r="W56" s="166">
        <f>IFERROR(IF(L56=0,V56/(S56*30),V56/(((S56-1)*30)+(T56*7))),0)</f>
        <v>3.3333333333333333E-2</v>
      </c>
      <c r="X56" s="166">
        <f>W56*30</f>
        <v>1</v>
      </c>
      <c r="Y56" s="165">
        <v>1</v>
      </c>
      <c r="Z56" s="165">
        <v>2</v>
      </c>
      <c r="AA56" s="167">
        <f>Y56+Z56</f>
        <v>3</v>
      </c>
      <c r="AB56" s="166">
        <f>IFERROR(AA56/W56,"Not Sold")</f>
        <v>90</v>
      </c>
      <c r="AC56" s="166">
        <v>14</v>
      </c>
      <c r="AD56" s="166">
        <f>IFERROR(AB56-AC56,"-")</f>
        <v>76</v>
      </c>
      <c r="AE56" s="166">
        <f>X56*2</f>
        <v>2</v>
      </c>
      <c r="AF56" s="168">
        <f>IFERROR(AB56+$C$1,"Not Sold")</f>
        <v>43763</v>
      </c>
      <c r="AG56" s="169">
        <f>$C$1+AC56</f>
        <v>43687</v>
      </c>
      <c r="AH56" s="169">
        <f>MAX(AF56,AG56)</f>
        <v>43763</v>
      </c>
      <c r="AI56" s="170">
        <f>W56*AC56</f>
        <v>0.46666666666666667</v>
      </c>
      <c r="AJ56" s="170">
        <f>AA56-AI56</f>
        <v>2.5333333333333332</v>
      </c>
      <c r="AK56" s="165">
        <v>1</v>
      </c>
      <c r="AL56" s="170">
        <f>IF(AE56-AJ56&lt;1,0,AE56-AJ56)</f>
        <v>0</v>
      </c>
      <c r="AM56" s="170">
        <f>AL56*D56</f>
        <v>0</v>
      </c>
      <c r="AN56" s="170">
        <f>IFERROR(AL56/W56,"-")</f>
        <v>0</v>
      </c>
      <c r="AO56" s="169">
        <f>IFERROR(AN56+AH56,"-")</f>
        <v>43763</v>
      </c>
      <c r="AP56" s="178"/>
      <c r="AQ56" s="171"/>
    </row>
    <row r="57" spans="1:43" x14ac:dyDescent="0.25">
      <c r="A57" s="151" t="s">
        <v>271</v>
      </c>
      <c r="B57" s="152" t="s">
        <v>210</v>
      </c>
      <c r="C57" s="199">
        <v>4716076168341</v>
      </c>
      <c r="D57" s="153">
        <v>22.39</v>
      </c>
      <c r="E57" s="154"/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6</v>
      </c>
      <c r="L57" s="96">
        <v>7</v>
      </c>
      <c r="M57" s="96"/>
      <c r="N57" s="96"/>
      <c r="O57" s="96"/>
      <c r="P57" s="96"/>
      <c r="Q57" s="96"/>
      <c r="R57" s="155"/>
      <c r="S57" s="156">
        <f>COUNTIF(F57:L57,"&lt;&gt;0")</f>
        <v>2</v>
      </c>
      <c r="T57" s="157">
        <v>4</v>
      </c>
      <c r="U57" s="155"/>
      <c r="V57" s="165">
        <f>SUM(F57:Q57)</f>
        <v>13</v>
      </c>
      <c r="W57" s="166">
        <f>IFERROR(IF(L57=0,V57/(S57*30),V57/(((S57-1)*30)+(T57*7))),0)</f>
        <v>0.22413793103448276</v>
      </c>
      <c r="X57" s="166">
        <f>W57*30</f>
        <v>6.7241379310344831</v>
      </c>
      <c r="Y57" s="165">
        <v>4</v>
      </c>
      <c r="Z57" s="165">
        <v>49</v>
      </c>
      <c r="AA57" s="167">
        <f>Y57+Z57</f>
        <v>53</v>
      </c>
      <c r="AB57" s="166">
        <f>IFERROR(AA57/W57,"Not Sold")</f>
        <v>236.46153846153845</v>
      </c>
      <c r="AC57" s="166">
        <v>14</v>
      </c>
      <c r="AD57" s="166">
        <f>IFERROR(AB57-AC57,"-")</f>
        <v>222.46153846153845</v>
      </c>
      <c r="AE57" s="166">
        <f>X57*2</f>
        <v>13.448275862068966</v>
      </c>
      <c r="AF57" s="168">
        <f>IFERROR(AB57+$C$1,"Not Sold")</f>
        <v>43909.461538461539</v>
      </c>
      <c r="AG57" s="169">
        <f>$C$1+AC57</f>
        <v>43687</v>
      </c>
      <c r="AH57" s="169">
        <f>MAX(AF57,AG57)</f>
        <v>43909.461538461539</v>
      </c>
      <c r="AI57" s="170">
        <f>W57*AC57</f>
        <v>3.1379310344827589</v>
      </c>
      <c r="AJ57" s="170">
        <f>AA57-AI57</f>
        <v>49.862068965517238</v>
      </c>
      <c r="AK57" s="165">
        <v>1</v>
      </c>
      <c r="AL57" s="170">
        <f>IF(AE57-AJ57&lt;1,0,AE57-AJ57)</f>
        <v>0</v>
      </c>
      <c r="AM57" s="170">
        <f>AL57*D57</f>
        <v>0</v>
      </c>
      <c r="AN57" s="170">
        <f>IFERROR(AL57/W57,"-")</f>
        <v>0</v>
      </c>
      <c r="AO57" s="169">
        <f>IFERROR(AN57+AH57,"-")</f>
        <v>43909.461538461539</v>
      </c>
      <c r="AP57" s="165"/>
      <c r="AQ57" s="171"/>
    </row>
    <row r="58" spans="1:43" x14ac:dyDescent="0.25">
      <c r="A58" s="151" t="s">
        <v>273</v>
      </c>
      <c r="B58" s="152" t="s">
        <v>274</v>
      </c>
      <c r="C58" s="199">
        <v>4716076168358</v>
      </c>
      <c r="D58" s="153">
        <v>22.39</v>
      </c>
      <c r="E58" s="154"/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2</v>
      </c>
      <c r="L58" s="96">
        <v>5</v>
      </c>
      <c r="M58" s="96"/>
      <c r="N58" s="96"/>
      <c r="O58" s="96"/>
      <c r="P58" s="96"/>
      <c r="Q58" s="96"/>
      <c r="R58" s="155"/>
      <c r="S58" s="156">
        <f>COUNTIF(F58:L58,"&lt;&gt;0")</f>
        <v>2</v>
      </c>
      <c r="T58" s="157">
        <v>4</v>
      </c>
      <c r="U58" s="155"/>
      <c r="V58" s="165">
        <f>SUM(F58:Q58)</f>
        <v>7</v>
      </c>
      <c r="W58" s="166">
        <f>IFERROR(IF(L58=0,V58/(S58*30),V58/(((S58-1)*30)+(T58*7))),0)</f>
        <v>0.1206896551724138</v>
      </c>
      <c r="X58" s="166">
        <f>W58*30</f>
        <v>3.6206896551724141</v>
      </c>
      <c r="Y58" s="165">
        <v>2</v>
      </c>
      <c r="Z58" s="165">
        <v>5</v>
      </c>
      <c r="AA58" s="167">
        <f>Y58+Z58</f>
        <v>7</v>
      </c>
      <c r="AB58" s="166">
        <f>IFERROR(AA58/W58,"Not Sold")</f>
        <v>58</v>
      </c>
      <c r="AC58" s="166">
        <v>14</v>
      </c>
      <c r="AD58" s="166">
        <f>IFERROR(AB58-AC58,"-")</f>
        <v>44</v>
      </c>
      <c r="AE58" s="166">
        <f>X58*2</f>
        <v>7.2413793103448283</v>
      </c>
      <c r="AF58" s="168">
        <f>IFERROR(AB58+$C$1,"Not Sold")</f>
        <v>43731</v>
      </c>
      <c r="AG58" s="169">
        <f>$C$1+AC58</f>
        <v>43687</v>
      </c>
      <c r="AH58" s="169">
        <f>MAX(AF58,AG58)</f>
        <v>43731</v>
      </c>
      <c r="AI58" s="170">
        <f>W58*AC58</f>
        <v>1.6896551724137931</v>
      </c>
      <c r="AJ58" s="170">
        <f>AA58-AI58</f>
        <v>5.3103448275862064</v>
      </c>
      <c r="AK58" s="165">
        <v>1</v>
      </c>
      <c r="AL58" s="170">
        <f>IF(AE58-AJ58&lt;1,0,AE58-AJ58)</f>
        <v>1.9310344827586219</v>
      </c>
      <c r="AM58" s="170">
        <f>AL58*D58</f>
        <v>43.235862068965545</v>
      </c>
      <c r="AN58" s="170">
        <f>IFERROR(AL58/W58,"-")</f>
        <v>16.000000000000011</v>
      </c>
      <c r="AO58" s="169">
        <f>IFERROR(AN58+AH58,"-")</f>
        <v>43747</v>
      </c>
      <c r="AP58" s="165"/>
      <c r="AQ58" s="171"/>
    </row>
    <row r="59" spans="1:43" x14ac:dyDescent="0.25">
      <c r="A59" s="151" t="s">
        <v>275</v>
      </c>
      <c r="B59" s="152" t="s">
        <v>71</v>
      </c>
      <c r="C59" s="199">
        <v>4716076168365</v>
      </c>
      <c r="D59" s="153">
        <v>22.39</v>
      </c>
      <c r="E59" s="154"/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8</v>
      </c>
      <c r="L59" s="96">
        <v>12</v>
      </c>
      <c r="M59" s="96"/>
      <c r="N59" s="96"/>
      <c r="O59" s="96"/>
      <c r="P59" s="96"/>
      <c r="Q59" s="96"/>
      <c r="R59" s="155"/>
      <c r="S59" s="156">
        <f>COUNTIF(F59:L59,"&lt;&gt;0")</f>
        <v>2</v>
      </c>
      <c r="T59" s="157">
        <v>4</v>
      </c>
      <c r="U59" s="155"/>
      <c r="V59" s="165">
        <f>SUM(F59:Q59)</f>
        <v>20</v>
      </c>
      <c r="W59" s="166">
        <f>IFERROR(IF(L59=0,V59/(S59*30),V59/(((S59-1)*30)+(T59*7))),0)</f>
        <v>0.34482758620689657</v>
      </c>
      <c r="X59" s="166">
        <f>W59*30</f>
        <v>10.344827586206897</v>
      </c>
      <c r="Y59" s="165">
        <v>3</v>
      </c>
      <c r="Z59" s="165">
        <v>15</v>
      </c>
      <c r="AA59" s="167">
        <f>Y59+Z59</f>
        <v>18</v>
      </c>
      <c r="AB59" s="166">
        <f>IFERROR(AA59/W59,"Not Sold")</f>
        <v>52.199999999999996</v>
      </c>
      <c r="AC59" s="166">
        <v>14</v>
      </c>
      <c r="AD59" s="166">
        <f>IFERROR(AB59-AC59,"-")</f>
        <v>38.199999999999996</v>
      </c>
      <c r="AE59" s="166">
        <f>X59*2</f>
        <v>20.689655172413794</v>
      </c>
      <c r="AF59" s="168">
        <f>IFERROR(AB59+$C$1,"Not Sold")</f>
        <v>43725.2</v>
      </c>
      <c r="AG59" s="169">
        <f>$C$1+AC59</f>
        <v>43687</v>
      </c>
      <c r="AH59" s="169">
        <f>MAX(AF59,AG59)</f>
        <v>43725.2</v>
      </c>
      <c r="AI59" s="170">
        <f>W59*AC59</f>
        <v>4.8275862068965516</v>
      </c>
      <c r="AJ59" s="170">
        <f>AA59-AI59</f>
        <v>13.172413793103448</v>
      </c>
      <c r="AK59" s="165">
        <v>1</v>
      </c>
      <c r="AL59" s="170">
        <f>IF(AE59-AJ59&lt;1,0,AE59-AJ59)</f>
        <v>7.5172413793103452</v>
      </c>
      <c r="AM59" s="170">
        <f>AL59*D59</f>
        <v>168.31103448275863</v>
      </c>
      <c r="AN59" s="170">
        <f>IFERROR(AL59/W59,"-")</f>
        <v>21.8</v>
      </c>
      <c r="AO59" s="169">
        <f>IFERROR(AN59+AH59,"-")</f>
        <v>43747</v>
      </c>
      <c r="AP59" s="165"/>
      <c r="AQ59" s="171"/>
    </row>
    <row r="60" spans="1:43" x14ac:dyDescent="0.25">
      <c r="A60" s="173" t="s">
        <v>72</v>
      </c>
      <c r="B60" s="174" t="s">
        <v>73</v>
      </c>
      <c r="C60" s="201">
        <v>6953156245662</v>
      </c>
      <c r="D60" s="175">
        <v>7.2799999999999985</v>
      </c>
      <c r="E60" s="154"/>
      <c r="F60" s="176">
        <v>0</v>
      </c>
      <c r="G60" s="176">
        <v>0</v>
      </c>
      <c r="H60" s="176">
        <v>0</v>
      </c>
      <c r="I60" s="176">
        <v>0</v>
      </c>
      <c r="J60" s="176">
        <v>1</v>
      </c>
      <c r="K60" s="176">
        <v>0</v>
      </c>
      <c r="L60" s="176">
        <v>0</v>
      </c>
      <c r="M60" s="176"/>
      <c r="N60" s="176"/>
      <c r="O60" s="176"/>
      <c r="P60" s="176"/>
      <c r="Q60" s="176"/>
      <c r="R60" s="155"/>
      <c r="S60" s="156">
        <f>COUNTIF(F60:L60,"&lt;&gt;0")</f>
        <v>1</v>
      </c>
      <c r="T60" s="157">
        <v>4</v>
      </c>
      <c r="U60" s="155"/>
      <c r="V60" s="165">
        <f>SUM(F60:Q60)</f>
        <v>1</v>
      </c>
      <c r="W60" s="166">
        <f>IFERROR(IF(L60=0,V60/(S60*30),V60/(((S60-1)*30)+(T60*7))),0)</f>
        <v>3.3333333333333333E-2</v>
      </c>
      <c r="X60" s="166">
        <f>W60*30</f>
        <v>1</v>
      </c>
      <c r="Y60" s="165">
        <v>282</v>
      </c>
      <c r="Z60" s="165">
        <v>4</v>
      </c>
      <c r="AA60" s="167">
        <f>Y60+Z60</f>
        <v>286</v>
      </c>
      <c r="AB60" s="166">
        <f>IFERROR(AA60/W60,"Not Sold")</f>
        <v>8580</v>
      </c>
      <c r="AC60" s="166">
        <v>14</v>
      </c>
      <c r="AD60" s="166">
        <f>IFERROR(AB60-AC60,"-")</f>
        <v>8566</v>
      </c>
      <c r="AE60" s="166">
        <f>X60*2</f>
        <v>2</v>
      </c>
      <c r="AF60" s="168">
        <f>IFERROR(AB60+$C$1,"Not Sold")</f>
        <v>52253</v>
      </c>
      <c r="AG60" s="169">
        <f>$C$1+AC60</f>
        <v>43687</v>
      </c>
      <c r="AH60" s="169">
        <f>MAX(AF60,AG60)</f>
        <v>52253</v>
      </c>
      <c r="AI60" s="170">
        <f>W60*AC60</f>
        <v>0.46666666666666667</v>
      </c>
      <c r="AJ60" s="170">
        <f>AA60-AI60</f>
        <v>285.53333333333336</v>
      </c>
      <c r="AK60" s="165">
        <v>1</v>
      </c>
      <c r="AL60" s="170">
        <f>IF(AE60-AJ60&lt;1,0,AE60-AJ60)</f>
        <v>0</v>
      </c>
      <c r="AM60" s="170">
        <f>AL60*D60</f>
        <v>0</v>
      </c>
      <c r="AN60" s="170">
        <f>IFERROR(AL60/W60,"-")</f>
        <v>0</v>
      </c>
      <c r="AO60" s="169">
        <f>IFERROR(AN60+AH60,"-")</f>
        <v>52253</v>
      </c>
      <c r="AP60" s="178"/>
      <c r="AQ60" s="171"/>
    </row>
    <row r="61" spans="1:43" x14ac:dyDescent="0.25">
      <c r="A61" s="173" t="s">
        <v>74</v>
      </c>
      <c r="B61" s="174" t="s">
        <v>75</v>
      </c>
      <c r="C61" s="201">
        <v>6953156251700</v>
      </c>
      <c r="D61" s="175">
        <v>6.5900000000000034</v>
      </c>
      <c r="E61" s="154"/>
      <c r="F61" s="176">
        <v>0</v>
      </c>
      <c r="G61" s="176">
        <v>0</v>
      </c>
      <c r="H61" s="176">
        <v>0</v>
      </c>
      <c r="I61" s="176">
        <v>0</v>
      </c>
      <c r="J61" s="176">
        <v>0</v>
      </c>
      <c r="K61" s="176">
        <v>1</v>
      </c>
      <c r="L61" s="176">
        <v>3</v>
      </c>
      <c r="M61" s="176"/>
      <c r="N61" s="176"/>
      <c r="O61" s="176"/>
      <c r="P61" s="176"/>
      <c r="Q61" s="176"/>
      <c r="R61" s="155"/>
      <c r="S61" s="156">
        <f>COUNTIF(F61:L61,"&lt;&gt;0")</f>
        <v>2</v>
      </c>
      <c r="T61" s="157">
        <v>4</v>
      </c>
      <c r="U61" s="155"/>
      <c r="V61" s="165">
        <f>SUM(F61:Q61)</f>
        <v>4</v>
      </c>
      <c r="W61" s="166">
        <f>IFERROR(IF(L61=0,V61/(S61*30),V61/(((S61-1)*30)+(T61*7))),0)</f>
        <v>6.8965517241379309E-2</v>
      </c>
      <c r="X61" s="166">
        <f>W61*30</f>
        <v>2.0689655172413794</v>
      </c>
      <c r="Y61" s="165">
        <v>93</v>
      </c>
      <c r="Z61" s="165">
        <v>1</v>
      </c>
      <c r="AA61" s="167">
        <f>Y61+Z61</f>
        <v>94</v>
      </c>
      <c r="AB61" s="166">
        <f>IFERROR(AA61/W61,"Not Sold")</f>
        <v>1363</v>
      </c>
      <c r="AC61" s="166">
        <v>14</v>
      </c>
      <c r="AD61" s="166">
        <f>IFERROR(AB61-AC61,"-")</f>
        <v>1349</v>
      </c>
      <c r="AE61" s="166">
        <f>X61*2</f>
        <v>4.1379310344827589</v>
      </c>
      <c r="AF61" s="168">
        <f>IFERROR(AB61+$C$1,"Not Sold")</f>
        <v>45036</v>
      </c>
      <c r="AG61" s="169">
        <f>$C$1+AC61</f>
        <v>43687</v>
      </c>
      <c r="AH61" s="169">
        <f>MAX(AF61,AG61)</f>
        <v>45036</v>
      </c>
      <c r="AI61" s="170">
        <f>W61*AC61</f>
        <v>0.96551724137931028</v>
      </c>
      <c r="AJ61" s="170">
        <f>AA61-AI61</f>
        <v>93.034482758620683</v>
      </c>
      <c r="AK61" s="165">
        <v>1</v>
      </c>
      <c r="AL61" s="170">
        <f>IF(AE61-AJ61&lt;1,0,AE61-AJ61)</f>
        <v>0</v>
      </c>
      <c r="AM61" s="170">
        <f>AL61*D61</f>
        <v>0</v>
      </c>
      <c r="AN61" s="170">
        <f>IFERROR(AL61/W61,"-")</f>
        <v>0</v>
      </c>
      <c r="AO61" s="169">
        <f>IFERROR(AN61+AH61,"-")</f>
        <v>45036</v>
      </c>
      <c r="AP61" s="178"/>
      <c r="AQ61" s="171"/>
    </row>
    <row r="62" spans="1:43" x14ac:dyDescent="0.25">
      <c r="A62" s="151" t="s">
        <v>433</v>
      </c>
      <c r="B62" s="172" t="s">
        <v>434</v>
      </c>
      <c r="C62" s="200">
        <v>6953156253025</v>
      </c>
      <c r="D62" s="153">
        <v>11.76</v>
      </c>
      <c r="E62" s="154"/>
      <c r="F62" s="96">
        <v>3</v>
      </c>
      <c r="G62" s="96">
        <v>15</v>
      </c>
      <c r="H62" s="96">
        <v>16</v>
      </c>
      <c r="I62" s="96">
        <v>15</v>
      </c>
      <c r="J62" s="96">
        <v>10</v>
      </c>
      <c r="K62" s="96">
        <v>15</v>
      </c>
      <c r="L62" s="96">
        <v>7</v>
      </c>
      <c r="M62" s="96"/>
      <c r="N62" s="96"/>
      <c r="O62" s="96"/>
      <c r="P62" s="96"/>
      <c r="Q62" s="96"/>
      <c r="R62" s="155"/>
      <c r="S62" s="156">
        <f>COUNTIF(F62:L62,"&lt;&gt;0")</f>
        <v>7</v>
      </c>
      <c r="T62" s="157">
        <v>4</v>
      </c>
      <c r="U62" s="155"/>
      <c r="V62" s="165">
        <f>SUM(F62:Q62)</f>
        <v>81</v>
      </c>
      <c r="W62" s="166">
        <f>IFERROR(IF(L62=0,V62/(S62*30),V62/(((S62-1)*30)+(T62*7))),0)</f>
        <v>0.38942307692307693</v>
      </c>
      <c r="X62" s="166">
        <f>W62*30</f>
        <v>11.682692307692308</v>
      </c>
      <c r="Y62" s="165">
        <v>174</v>
      </c>
      <c r="Z62" s="165">
        <v>10</v>
      </c>
      <c r="AA62" s="167">
        <f>Y62+Z62</f>
        <v>184</v>
      </c>
      <c r="AB62" s="166">
        <f>IFERROR(AA62/W62,"Not Sold")</f>
        <v>472.49382716049382</v>
      </c>
      <c r="AC62" s="166">
        <v>14</v>
      </c>
      <c r="AD62" s="166">
        <f>IFERROR(AB62-AC62,"-")</f>
        <v>458.49382716049382</v>
      </c>
      <c r="AE62" s="166">
        <f>X62*2</f>
        <v>23.365384615384617</v>
      </c>
      <c r="AF62" s="168">
        <f>IFERROR(AB62+$C$1,"Not Sold")</f>
        <v>44145.493827160491</v>
      </c>
      <c r="AG62" s="169">
        <f>$C$1+AC62</f>
        <v>43687</v>
      </c>
      <c r="AH62" s="169">
        <f>MAX(AF62,AG62)</f>
        <v>44145.493827160491</v>
      </c>
      <c r="AI62" s="170">
        <f>W62*AC62</f>
        <v>5.4519230769230766</v>
      </c>
      <c r="AJ62" s="170">
        <f>AA62-AI62</f>
        <v>178.54807692307693</v>
      </c>
      <c r="AK62" s="165">
        <v>1</v>
      </c>
      <c r="AL62" s="170">
        <f>IF(AE62-AJ62&lt;1,0,AE62-AJ62)</f>
        <v>0</v>
      </c>
      <c r="AM62" s="170">
        <f>AL62*D62</f>
        <v>0</v>
      </c>
      <c r="AN62" s="170">
        <f>IFERROR(AL62/W62,"-")</f>
        <v>0</v>
      </c>
      <c r="AO62" s="169">
        <f>IFERROR(AN62+AH62,"-")</f>
        <v>44145.493827160491</v>
      </c>
      <c r="AP62" s="165"/>
      <c r="AQ62" s="171"/>
    </row>
    <row r="63" spans="1:43" x14ac:dyDescent="0.25">
      <c r="A63" s="151" t="s">
        <v>437</v>
      </c>
      <c r="B63" s="152" t="s">
        <v>438</v>
      </c>
      <c r="C63" s="199">
        <v>6953156253032</v>
      </c>
      <c r="D63" s="153">
        <v>12.049999999999997</v>
      </c>
      <c r="E63" s="154"/>
      <c r="F63" s="96">
        <v>4</v>
      </c>
      <c r="G63" s="96">
        <v>9</v>
      </c>
      <c r="H63" s="96">
        <v>14</v>
      </c>
      <c r="I63" s="96">
        <v>19</v>
      </c>
      <c r="J63" s="96">
        <v>8</v>
      </c>
      <c r="K63" s="96">
        <v>5</v>
      </c>
      <c r="L63" s="96">
        <v>1</v>
      </c>
      <c r="M63" s="96"/>
      <c r="N63" s="96"/>
      <c r="O63" s="96"/>
      <c r="P63" s="96"/>
      <c r="Q63" s="96"/>
      <c r="R63" s="155"/>
      <c r="S63" s="156">
        <f>COUNTIF(F63:L63,"&lt;&gt;0")</f>
        <v>7</v>
      </c>
      <c r="T63" s="157">
        <v>4</v>
      </c>
      <c r="U63" s="155"/>
      <c r="V63" s="165">
        <f>SUM(F63:Q63)</f>
        <v>60</v>
      </c>
      <c r="W63" s="166">
        <f>IFERROR(IF(L63=0,V63/(S63*30),V63/(((S63-1)*30)+(T63*7))),0)</f>
        <v>0.28846153846153844</v>
      </c>
      <c r="X63" s="166">
        <f>W63*30</f>
        <v>8.6538461538461533</v>
      </c>
      <c r="Y63" s="165">
        <v>139</v>
      </c>
      <c r="Z63" s="165">
        <v>14</v>
      </c>
      <c r="AA63" s="167">
        <f>Y63+Z63</f>
        <v>153</v>
      </c>
      <c r="AB63" s="166">
        <f>IFERROR(AA63/W63,"Not Sold")</f>
        <v>530.40000000000009</v>
      </c>
      <c r="AC63" s="166">
        <v>14</v>
      </c>
      <c r="AD63" s="166">
        <f>IFERROR(AB63-AC63,"-")</f>
        <v>516.40000000000009</v>
      </c>
      <c r="AE63" s="166">
        <f>X63*2</f>
        <v>17.307692307692307</v>
      </c>
      <c r="AF63" s="168">
        <f>IFERROR(AB63+$C$1,"Not Sold")</f>
        <v>44203.4</v>
      </c>
      <c r="AG63" s="169">
        <f>$C$1+AC63</f>
        <v>43687</v>
      </c>
      <c r="AH63" s="169">
        <f>MAX(AF63,AG63)</f>
        <v>44203.4</v>
      </c>
      <c r="AI63" s="170">
        <f>W63*AC63</f>
        <v>4.0384615384615383</v>
      </c>
      <c r="AJ63" s="170">
        <f>AA63-AI63</f>
        <v>148.96153846153845</v>
      </c>
      <c r="AK63" s="165">
        <v>1</v>
      </c>
      <c r="AL63" s="170">
        <f>IF(AE63-AJ63&lt;1,0,AE63-AJ63)</f>
        <v>0</v>
      </c>
      <c r="AM63" s="170">
        <f>AL63*D63</f>
        <v>0</v>
      </c>
      <c r="AN63" s="170">
        <f>IFERROR(AL63/W63,"-")</f>
        <v>0</v>
      </c>
      <c r="AO63" s="169">
        <f>IFERROR(AN63+AH63,"-")</f>
        <v>44203.4</v>
      </c>
      <c r="AP63" s="165"/>
      <c r="AQ63" s="171"/>
    </row>
    <row r="64" spans="1:43" x14ac:dyDescent="0.25">
      <c r="A64" s="173" t="s">
        <v>435</v>
      </c>
      <c r="B64" s="174" t="s">
        <v>436</v>
      </c>
      <c r="C64" s="201">
        <v>6953156253049</v>
      </c>
      <c r="D64" s="175">
        <v>11.109999999999998</v>
      </c>
      <c r="E64" s="154"/>
      <c r="F64" s="176">
        <v>2</v>
      </c>
      <c r="G64" s="176">
        <v>1</v>
      </c>
      <c r="H64" s="176">
        <v>1</v>
      </c>
      <c r="I64" s="176">
        <v>0</v>
      </c>
      <c r="J64" s="176">
        <v>0</v>
      </c>
      <c r="K64" s="176">
        <v>1</v>
      </c>
      <c r="L64" s="176">
        <v>0</v>
      </c>
      <c r="M64" s="176"/>
      <c r="N64" s="176"/>
      <c r="O64" s="176"/>
      <c r="P64" s="176"/>
      <c r="Q64" s="176"/>
      <c r="R64" s="155"/>
      <c r="S64" s="156">
        <f>COUNTIF(F64:L64,"&lt;&gt;0")</f>
        <v>4</v>
      </c>
      <c r="T64" s="157">
        <v>4</v>
      </c>
      <c r="U64" s="155"/>
      <c r="V64" s="165">
        <f>SUM(F64:Q64)</f>
        <v>5</v>
      </c>
      <c r="W64" s="166">
        <f>IFERROR(IF(L64=0,V64/(S64*30),V64/(((S64-1)*30)+(T64*7))),0)</f>
        <v>4.1666666666666664E-2</v>
      </c>
      <c r="X64" s="166">
        <f>W64*30</f>
        <v>1.25</v>
      </c>
      <c r="Y64" s="165"/>
      <c r="Z64" s="165">
        <v>2</v>
      </c>
      <c r="AA64" s="167">
        <f>Y64+Z64</f>
        <v>2</v>
      </c>
      <c r="AB64" s="166">
        <f>IFERROR(AA64/W64,"Not Sold")</f>
        <v>48</v>
      </c>
      <c r="AC64" s="166">
        <v>14</v>
      </c>
      <c r="AD64" s="166">
        <f>IFERROR(AB64-AC64,"-")</f>
        <v>34</v>
      </c>
      <c r="AE64" s="166">
        <f>X64*2</f>
        <v>2.5</v>
      </c>
      <c r="AF64" s="168">
        <f>IFERROR(AB64+$C$1,"Not Sold")</f>
        <v>43721</v>
      </c>
      <c r="AG64" s="169">
        <f>$C$1+AC64</f>
        <v>43687</v>
      </c>
      <c r="AH64" s="169">
        <f>MAX(AF64,AG64)</f>
        <v>43721</v>
      </c>
      <c r="AI64" s="170">
        <f>W64*AC64</f>
        <v>0.58333333333333326</v>
      </c>
      <c r="AJ64" s="170">
        <f>AA64-AI64</f>
        <v>1.4166666666666667</v>
      </c>
      <c r="AK64" s="165">
        <v>1</v>
      </c>
      <c r="AL64" s="170">
        <f>IF(AE64-AJ64&lt;1,0,AE64-AJ64)</f>
        <v>1.0833333333333333</v>
      </c>
      <c r="AM64" s="170">
        <f>AL64*D64</f>
        <v>12.035833333333329</v>
      </c>
      <c r="AN64" s="170">
        <f>IFERROR(AL64/W64,"-")</f>
        <v>26</v>
      </c>
      <c r="AO64" s="169">
        <f>IFERROR(AN64+AH64,"-")</f>
        <v>43747</v>
      </c>
      <c r="AP64" s="178"/>
      <c r="AQ64" s="171"/>
    </row>
    <row r="65" spans="1:43" x14ac:dyDescent="0.25">
      <c r="A65" s="151" t="s">
        <v>441</v>
      </c>
      <c r="B65" s="152" t="s">
        <v>436</v>
      </c>
      <c r="C65" s="199">
        <v>6953156253056</v>
      </c>
      <c r="D65" s="153">
        <v>11.109999999999996</v>
      </c>
      <c r="E65" s="154"/>
      <c r="F65" s="96">
        <v>3</v>
      </c>
      <c r="G65" s="96">
        <v>0</v>
      </c>
      <c r="H65" s="96">
        <v>6</v>
      </c>
      <c r="I65" s="96">
        <v>1</v>
      </c>
      <c r="J65" s="96">
        <v>0</v>
      </c>
      <c r="K65" s="96">
        <v>4</v>
      </c>
      <c r="L65" s="96">
        <v>1</v>
      </c>
      <c r="M65" s="96"/>
      <c r="N65" s="96"/>
      <c r="O65" s="96"/>
      <c r="P65" s="96"/>
      <c r="Q65" s="96"/>
      <c r="R65" s="155"/>
      <c r="S65" s="156">
        <f>COUNTIF(F65:L65,"&lt;&gt;0")</f>
        <v>5</v>
      </c>
      <c r="T65" s="157">
        <v>4</v>
      </c>
      <c r="U65" s="155"/>
      <c r="V65" s="165">
        <f>SUM(F65:Q65)</f>
        <v>15</v>
      </c>
      <c r="W65" s="166">
        <f>IFERROR(IF(L65=0,V65/(S65*30),V65/(((S65-1)*30)+(T65*7))),0)</f>
        <v>0.10135135135135136</v>
      </c>
      <c r="X65" s="166">
        <f>W65*30</f>
        <v>3.0405405405405408</v>
      </c>
      <c r="Y65" s="165">
        <v>131</v>
      </c>
      <c r="Z65" s="165">
        <v>3</v>
      </c>
      <c r="AA65" s="167">
        <f>Y65+Z65</f>
        <v>134</v>
      </c>
      <c r="AB65" s="166">
        <f>IFERROR(AA65/W65,"Not Sold")</f>
        <v>1322.1333333333332</v>
      </c>
      <c r="AC65" s="166">
        <v>14</v>
      </c>
      <c r="AD65" s="166">
        <f>IFERROR(AB65-AC65,"-")</f>
        <v>1308.1333333333332</v>
      </c>
      <c r="AE65" s="166">
        <f>X65*2</f>
        <v>6.0810810810810816</v>
      </c>
      <c r="AF65" s="168">
        <f>IFERROR(AB65+$C$1,"Not Sold")</f>
        <v>44995.133333333331</v>
      </c>
      <c r="AG65" s="169">
        <f>$C$1+AC65</f>
        <v>43687</v>
      </c>
      <c r="AH65" s="169">
        <f>MAX(AF65,AG65)</f>
        <v>44995.133333333331</v>
      </c>
      <c r="AI65" s="170">
        <f>W65*AC65</f>
        <v>1.4189189189189191</v>
      </c>
      <c r="AJ65" s="170">
        <f>AA65-AI65</f>
        <v>132.58108108108109</v>
      </c>
      <c r="AK65" s="165">
        <v>1</v>
      </c>
      <c r="AL65" s="170">
        <f>IF(AE65-AJ65&lt;1,0,AE65-AJ65)</f>
        <v>0</v>
      </c>
      <c r="AM65" s="170">
        <f>AL65*D65</f>
        <v>0</v>
      </c>
      <c r="AN65" s="170">
        <f>IFERROR(AL65/W65,"-")</f>
        <v>0</v>
      </c>
      <c r="AO65" s="169">
        <f>IFERROR(AN65+AH65,"-")</f>
        <v>44995.133333333331</v>
      </c>
      <c r="AP65" s="165"/>
      <c r="AQ65" s="171"/>
    </row>
    <row r="66" spans="1:43" x14ac:dyDescent="0.25">
      <c r="A66" s="151" t="s">
        <v>466</v>
      </c>
      <c r="B66" s="152" t="s">
        <v>76</v>
      </c>
      <c r="C66" s="199">
        <v>6953156253063</v>
      </c>
      <c r="D66" s="153">
        <v>11.760000000000007</v>
      </c>
      <c r="E66" s="154"/>
      <c r="F66" s="96">
        <v>12</v>
      </c>
      <c r="G66" s="96">
        <v>20</v>
      </c>
      <c r="H66" s="96">
        <v>24</v>
      </c>
      <c r="I66" s="96">
        <v>34</v>
      </c>
      <c r="J66" s="96">
        <v>25</v>
      </c>
      <c r="K66" s="96">
        <v>14</v>
      </c>
      <c r="L66" s="96">
        <v>12</v>
      </c>
      <c r="M66" s="96"/>
      <c r="N66" s="96"/>
      <c r="O66" s="96"/>
      <c r="P66" s="96"/>
      <c r="Q66" s="96"/>
      <c r="R66" s="155"/>
      <c r="S66" s="156">
        <f>COUNTIF(F66:L66,"&lt;&gt;0")</f>
        <v>7</v>
      </c>
      <c r="T66" s="157">
        <v>4</v>
      </c>
      <c r="U66" s="155"/>
      <c r="V66" s="165">
        <f>SUM(F66:Q66)</f>
        <v>141</v>
      </c>
      <c r="W66" s="166">
        <f>IFERROR(IF(L66=0,V66/(S66*30),V66/(((S66-1)*30)+(T66*7))),0)</f>
        <v>0.67788461538461542</v>
      </c>
      <c r="X66" s="166">
        <f>W66*30</f>
        <v>20.336538461538463</v>
      </c>
      <c r="Y66" s="165">
        <v>523</v>
      </c>
      <c r="Z66" s="165">
        <v>31</v>
      </c>
      <c r="AA66" s="167">
        <f>Y66+Z66</f>
        <v>554</v>
      </c>
      <c r="AB66" s="166">
        <f>IFERROR(AA66/W66,"Not Sold")</f>
        <v>817.24822695035459</v>
      </c>
      <c r="AC66" s="166">
        <v>14</v>
      </c>
      <c r="AD66" s="166">
        <f>IFERROR(AB66-AC66,"-")</f>
        <v>803.24822695035459</v>
      </c>
      <c r="AE66" s="166">
        <f>X66*2</f>
        <v>40.673076923076927</v>
      </c>
      <c r="AF66" s="168">
        <f>IFERROR(AB66+$C$1,"Not Sold")</f>
        <v>44490.248226950353</v>
      </c>
      <c r="AG66" s="169">
        <f>$C$1+AC66</f>
        <v>43687</v>
      </c>
      <c r="AH66" s="169">
        <f>MAX(AF66,AG66)</f>
        <v>44490.248226950353</v>
      </c>
      <c r="AI66" s="170">
        <f>W66*AC66</f>
        <v>9.4903846153846168</v>
      </c>
      <c r="AJ66" s="170">
        <f>AA66-AI66</f>
        <v>544.50961538461536</v>
      </c>
      <c r="AK66" s="165">
        <v>1</v>
      </c>
      <c r="AL66" s="170">
        <f>IF(AE66-AJ66&lt;1,0,AE66-AJ66)</f>
        <v>0</v>
      </c>
      <c r="AM66" s="170">
        <f>AL66*D66</f>
        <v>0</v>
      </c>
      <c r="AN66" s="170">
        <f>IFERROR(AL66/W66,"-")</f>
        <v>0</v>
      </c>
      <c r="AO66" s="169">
        <f>IFERROR(AN66+AH66,"-")</f>
        <v>44490.248226950353</v>
      </c>
      <c r="AP66" s="165"/>
      <c r="AQ66" s="171"/>
    </row>
    <row r="67" spans="1:43" x14ac:dyDescent="0.25">
      <c r="A67" s="151" t="s">
        <v>468</v>
      </c>
      <c r="B67" s="152" t="s">
        <v>77</v>
      </c>
      <c r="C67" s="199">
        <v>6953156253070</v>
      </c>
      <c r="D67" s="153">
        <v>11.76</v>
      </c>
      <c r="E67" s="154"/>
      <c r="F67" s="96">
        <v>1</v>
      </c>
      <c r="G67" s="96">
        <v>10</v>
      </c>
      <c r="H67" s="96">
        <v>15</v>
      </c>
      <c r="I67" s="96">
        <v>12</v>
      </c>
      <c r="J67" s="96">
        <v>9</v>
      </c>
      <c r="K67" s="96">
        <v>15</v>
      </c>
      <c r="L67" s="96">
        <v>22</v>
      </c>
      <c r="M67" s="96"/>
      <c r="N67" s="96"/>
      <c r="O67" s="96"/>
      <c r="P67" s="96"/>
      <c r="Q67" s="96"/>
      <c r="R67" s="155"/>
      <c r="S67" s="156">
        <f>COUNTIF(F67:L67,"&lt;&gt;0")</f>
        <v>7</v>
      </c>
      <c r="T67" s="157">
        <v>4</v>
      </c>
      <c r="U67" s="155"/>
      <c r="V67" s="165">
        <f>SUM(F67:Q67)</f>
        <v>84</v>
      </c>
      <c r="W67" s="166">
        <f>IFERROR(IF(L67=0,V67/(S67*30),V67/(((S67-1)*30)+(T67*7))),0)</f>
        <v>0.40384615384615385</v>
      </c>
      <c r="X67" s="166">
        <f>W67*30</f>
        <v>12.115384615384615</v>
      </c>
      <c r="Y67" s="165"/>
      <c r="Z67" s="165">
        <v>39</v>
      </c>
      <c r="AA67" s="167">
        <f>Y67+Z67</f>
        <v>39</v>
      </c>
      <c r="AB67" s="166">
        <f>IFERROR(AA67/W67,"Not Sold")</f>
        <v>96.571428571428569</v>
      </c>
      <c r="AC67" s="166">
        <v>14</v>
      </c>
      <c r="AD67" s="166">
        <f>IFERROR(AB67-AC67,"-")</f>
        <v>82.571428571428569</v>
      </c>
      <c r="AE67" s="166">
        <f>X67*2</f>
        <v>24.23076923076923</v>
      </c>
      <c r="AF67" s="168">
        <f>IFERROR(AB67+$C$1,"Not Sold")</f>
        <v>43769.571428571428</v>
      </c>
      <c r="AG67" s="169">
        <f>$C$1+AC67</f>
        <v>43687</v>
      </c>
      <c r="AH67" s="169">
        <f>MAX(AF67,AG67)</f>
        <v>43769.571428571428</v>
      </c>
      <c r="AI67" s="170">
        <f>W67*AC67</f>
        <v>5.6538461538461542</v>
      </c>
      <c r="AJ67" s="170">
        <f>AA67-AI67</f>
        <v>33.346153846153847</v>
      </c>
      <c r="AK67" s="165">
        <v>1</v>
      </c>
      <c r="AL67" s="170">
        <f>IF(AE67-AJ67&lt;1,0,AE67-AJ67)</f>
        <v>0</v>
      </c>
      <c r="AM67" s="170">
        <f>AL67*D67</f>
        <v>0</v>
      </c>
      <c r="AN67" s="170">
        <f>IFERROR(AL67/W67,"-")</f>
        <v>0</v>
      </c>
      <c r="AO67" s="169">
        <f>IFERROR(AN67+AH67,"-")</f>
        <v>43769.571428571428</v>
      </c>
      <c r="AP67" s="165"/>
      <c r="AQ67" s="171"/>
    </row>
    <row r="68" spans="1:43" x14ac:dyDescent="0.25">
      <c r="A68" s="151" t="s">
        <v>522</v>
      </c>
      <c r="B68" s="152" t="s">
        <v>473</v>
      </c>
      <c r="C68" s="199">
        <v>6953156253087</v>
      </c>
      <c r="D68" s="153">
        <v>11.760000000000002</v>
      </c>
      <c r="E68" s="154"/>
      <c r="F68" s="96">
        <v>0</v>
      </c>
      <c r="G68" s="96">
        <v>3</v>
      </c>
      <c r="H68" s="96">
        <v>2</v>
      </c>
      <c r="I68" s="96">
        <v>2</v>
      </c>
      <c r="J68" s="96">
        <v>0</v>
      </c>
      <c r="K68" s="96">
        <v>2</v>
      </c>
      <c r="L68" s="96">
        <v>0</v>
      </c>
      <c r="M68" s="96"/>
      <c r="N68" s="96"/>
      <c r="O68" s="96"/>
      <c r="P68" s="96"/>
      <c r="Q68" s="96"/>
      <c r="R68" s="155"/>
      <c r="S68" s="156">
        <f>COUNTIF(F68:L68,"&lt;&gt;0")</f>
        <v>4</v>
      </c>
      <c r="T68" s="157">
        <v>4</v>
      </c>
      <c r="U68" s="155"/>
      <c r="V68" s="165">
        <f>SUM(F68:Q68)</f>
        <v>9</v>
      </c>
      <c r="W68" s="166">
        <f>IFERROR(IF(L68=0,V68/(S68*30),V68/(((S68-1)*30)+(T68*7))),0)</f>
        <v>7.4999999999999997E-2</v>
      </c>
      <c r="X68" s="166">
        <f>W68*30</f>
        <v>2.25</v>
      </c>
      <c r="Y68" s="165">
        <v>4</v>
      </c>
      <c r="Z68" s="165">
        <v>0</v>
      </c>
      <c r="AA68" s="167">
        <f>Y68+Z68</f>
        <v>4</v>
      </c>
      <c r="AB68" s="166">
        <f>IFERROR(AA68/W68,"Not Sold")</f>
        <v>53.333333333333336</v>
      </c>
      <c r="AC68" s="166">
        <v>14</v>
      </c>
      <c r="AD68" s="166">
        <f>IFERROR(AB68-AC68,"-")</f>
        <v>39.333333333333336</v>
      </c>
      <c r="AE68" s="166">
        <f>X68*2</f>
        <v>4.5</v>
      </c>
      <c r="AF68" s="168">
        <f>IFERROR(AB68+$C$1,"Not Sold")</f>
        <v>43726.333333333336</v>
      </c>
      <c r="AG68" s="169">
        <f>$C$1+AC68</f>
        <v>43687</v>
      </c>
      <c r="AH68" s="169">
        <f>MAX(AF68,AG68)</f>
        <v>43726.333333333336</v>
      </c>
      <c r="AI68" s="170">
        <f>W68*AC68</f>
        <v>1.05</v>
      </c>
      <c r="AJ68" s="170">
        <f>AA68-AI68</f>
        <v>2.95</v>
      </c>
      <c r="AK68" s="165">
        <v>1</v>
      </c>
      <c r="AL68" s="170">
        <f>IF(AE68-AJ68&lt;1,0,AE68-AJ68)</f>
        <v>1.5499999999999998</v>
      </c>
      <c r="AM68" s="170">
        <f>AL68*D68</f>
        <v>18.228000000000002</v>
      </c>
      <c r="AN68" s="170">
        <f>IFERROR(AL68/W68,"-")</f>
        <v>20.666666666666664</v>
      </c>
      <c r="AO68" s="169">
        <f>IFERROR(AN68+AH68,"-")</f>
        <v>43747</v>
      </c>
      <c r="AP68" s="165"/>
      <c r="AQ68" s="171"/>
    </row>
    <row r="69" spans="1:43" x14ac:dyDescent="0.25">
      <c r="A69" s="151" t="s">
        <v>472</v>
      </c>
      <c r="B69" s="152" t="s">
        <v>473</v>
      </c>
      <c r="C69" s="199">
        <v>6953156253094</v>
      </c>
      <c r="D69" s="153">
        <v>12.049999999999988</v>
      </c>
      <c r="E69" s="154"/>
      <c r="F69" s="96">
        <v>5</v>
      </c>
      <c r="G69" s="96">
        <v>5</v>
      </c>
      <c r="H69" s="96">
        <v>0</v>
      </c>
      <c r="I69" s="96">
        <v>9</v>
      </c>
      <c r="J69" s="96">
        <v>4</v>
      </c>
      <c r="K69" s="96">
        <v>5</v>
      </c>
      <c r="L69" s="96">
        <v>5</v>
      </c>
      <c r="M69" s="96"/>
      <c r="N69" s="96"/>
      <c r="O69" s="96"/>
      <c r="P69" s="96"/>
      <c r="Q69" s="96"/>
      <c r="R69" s="155"/>
      <c r="S69" s="156">
        <f>COUNTIF(F69:L69,"&lt;&gt;0")</f>
        <v>6</v>
      </c>
      <c r="T69" s="157">
        <v>4</v>
      </c>
      <c r="U69" s="155"/>
      <c r="V69" s="165">
        <f>SUM(F69:Q69)</f>
        <v>33</v>
      </c>
      <c r="W69" s="166">
        <f>IFERROR(IF(L69=0,V69/(S69*30),V69/(((S69-1)*30)+(T69*7))),0)</f>
        <v>0.1853932584269663</v>
      </c>
      <c r="X69" s="166">
        <f>W69*30</f>
        <v>5.5617977528089888</v>
      </c>
      <c r="Y69" s="165"/>
      <c r="Z69" s="165">
        <v>8</v>
      </c>
      <c r="AA69" s="167">
        <f>Y69+Z69</f>
        <v>8</v>
      </c>
      <c r="AB69" s="166">
        <f>IFERROR(AA69/W69,"Not Sold")</f>
        <v>43.151515151515149</v>
      </c>
      <c r="AC69" s="166">
        <v>14</v>
      </c>
      <c r="AD69" s="166">
        <f>IFERROR(AB69-AC69,"-")</f>
        <v>29.151515151515149</v>
      </c>
      <c r="AE69" s="166">
        <f>X69*2</f>
        <v>11.123595505617978</v>
      </c>
      <c r="AF69" s="168">
        <f>IFERROR(AB69+$C$1,"Not Sold")</f>
        <v>43716.151515151512</v>
      </c>
      <c r="AG69" s="169">
        <f>$C$1+AC69</f>
        <v>43687</v>
      </c>
      <c r="AH69" s="169">
        <f>MAX(AF69,AG69)</f>
        <v>43716.151515151512</v>
      </c>
      <c r="AI69" s="170">
        <f>W69*AC69</f>
        <v>2.595505617977528</v>
      </c>
      <c r="AJ69" s="170">
        <f>AA69-AI69</f>
        <v>5.404494382022472</v>
      </c>
      <c r="AK69" s="165">
        <v>1</v>
      </c>
      <c r="AL69" s="170">
        <f>IF(AE69-AJ69&lt;1,0,AE69-AJ69)</f>
        <v>5.7191011235955056</v>
      </c>
      <c r="AM69" s="170">
        <f>AL69*D69</f>
        <v>68.915168539325776</v>
      </c>
      <c r="AN69" s="170">
        <f>IFERROR(AL69/W69,"-")</f>
        <v>30.848484848484848</v>
      </c>
      <c r="AO69" s="169">
        <f>IFERROR(AN69+AH69,"-")</f>
        <v>43747</v>
      </c>
      <c r="AP69" s="165"/>
      <c r="AQ69" s="171"/>
    </row>
    <row r="70" spans="1:43" x14ac:dyDescent="0.25">
      <c r="A70" s="151" t="s">
        <v>78</v>
      </c>
      <c r="B70" s="152" t="s">
        <v>79</v>
      </c>
      <c r="C70" s="199">
        <v>6953156253131</v>
      </c>
      <c r="D70" s="153">
        <v>7.7600000000000069</v>
      </c>
      <c r="E70" s="154"/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/>
      <c r="N70" s="96"/>
      <c r="O70" s="96"/>
      <c r="P70" s="96"/>
      <c r="Q70" s="96"/>
      <c r="R70" s="155"/>
      <c r="S70" s="156">
        <f>COUNTIF(F70:L70,"&lt;&gt;0")</f>
        <v>0</v>
      </c>
      <c r="T70" s="157">
        <v>4</v>
      </c>
      <c r="U70" s="155"/>
      <c r="V70" s="165">
        <f>SUM(F70:Q70)</f>
        <v>0</v>
      </c>
      <c r="W70" s="166">
        <f>IFERROR(IF(L70=0,V70/(S70*30),V70/(((S70-1)*30)+(T70*7))),0)</f>
        <v>0</v>
      </c>
      <c r="X70" s="166">
        <f>W70*30</f>
        <v>0</v>
      </c>
      <c r="Y70" s="165">
        <v>8</v>
      </c>
      <c r="Z70" s="165">
        <v>5</v>
      </c>
      <c r="AA70" s="167">
        <f>Y70+Z70</f>
        <v>13</v>
      </c>
      <c r="AB70" s="166" t="str">
        <f>IFERROR(AA70/W70,"Not Sold")</f>
        <v>Not Sold</v>
      </c>
      <c r="AC70" s="166">
        <v>14</v>
      </c>
      <c r="AD70" s="166" t="str">
        <f>IFERROR(AB70-AC70,"-")</f>
        <v>-</v>
      </c>
      <c r="AE70" s="166">
        <f>X70*2</f>
        <v>0</v>
      </c>
      <c r="AF70" s="168" t="str">
        <f>IFERROR(AB70+$C$1,"Not Sold")</f>
        <v>Not Sold</v>
      </c>
      <c r="AG70" s="169">
        <f>$C$1+AC70</f>
        <v>43687</v>
      </c>
      <c r="AH70" s="169">
        <f>MAX(AF70,AG70)</f>
        <v>43687</v>
      </c>
      <c r="AI70" s="170">
        <f>W70*AC70</f>
        <v>0</v>
      </c>
      <c r="AJ70" s="170">
        <f>AA70-AI70</f>
        <v>13</v>
      </c>
      <c r="AK70" s="165">
        <v>1</v>
      </c>
      <c r="AL70" s="170">
        <f>IF(AE70-AJ70&lt;1,0,AE70-AJ70)</f>
        <v>0</v>
      </c>
      <c r="AM70" s="170">
        <f>AL70*D70</f>
        <v>0</v>
      </c>
      <c r="AN70" s="170" t="str">
        <f>IFERROR(AL70/W70,"-")</f>
        <v>-</v>
      </c>
      <c r="AO70" s="169" t="str">
        <f>IFERROR(AN70+AH70,"-")</f>
        <v>-</v>
      </c>
      <c r="AP70" s="165"/>
      <c r="AQ70" s="171"/>
    </row>
    <row r="71" spans="1:43" x14ac:dyDescent="0.25">
      <c r="A71" s="151" t="s">
        <v>80</v>
      </c>
      <c r="B71" s="152" t="s">
        <v>81</v>
      </c>
      <c r="C71" s="199">
        <v>6953156253742</v>
      </c>
      <c r="D71" s="153">
        <v>3.6500000000000004</v>
      </c>
      <c r="E71" s="154"/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1</v>
      </c>
      <c r="L71" s="96">
        <v>0</v>
      </c>
      <c r="M71" s="96"/>
      <c r="N71" s="96"/>
      <c r="O71" s="96"/>
      <c r="P71" s="96"/>
      <c r="Q71" s="96"/>
      <c r="R71" s="155"/>
      <c r="S71" s="156">
        <f>COUNTIF(F71:L71,"&lt;&gt;0")</f>
        <v>1</v>
      </c>
      <c r="T71" s="157">
        <v>4</v>
      </c>
      <c r="U71" s="155"/>
      <c r="V71" s="165">
        <f>SUM(F71:Q71)</f>
        <v>1</v>
      </c>
      <c r="W71" s="166">
        <f>IFERROR(IF(L71=0,V71/(S71*30),V71/(((S71-1)*30)+(T71*7))),0)</f>
        <v>3.3333333333333333E-2</v>
      </c>
      <c r="X71" s="166">
        <f>W71*30</f>
        <v>1</v>
      </c>
      <c r="Y71" s="165">
        <v>5</v>
      </c>
      <c r="Z71" s="165">
        <v>4</v>
      </c>
      <c r="AA71" s="167">
        <f>Y71+Z71</f>
        <v>9</v>
      </c>
      <c r="AB71" s="166">
        <f>IFERROR(AA71/W71,"Not Sold")</f>
        <v>270</v>
      </c>
      <c r="AC71" s="166">
        <v>14</v>
      </c>
      <c r="AD71" s="166">
        <f>IFERROR(AB71-AC71,"-")</f>
        <v>256</v>
      </c>
      <c r="AE71" s="166">
        <f>X71*2</f>
        <v>2</v>
      </c>
      <c r="AF71" s="168">
        <f>IFERROR(AB71+$C$1,"Not Sold")</f>
        <v>43943</v>
      </c>
      <c r="AG71" s="169">
        <f>$C$1+AC71</f>
        <v>43687</v>
      </c>
      <c r="AH71" s="169">
        <f>MAX(AF71,AG71)</f>
        <v>43943</v>
      </c>
      <c r="AI71" s="170">
        <f>W71*AC71</f>
        <v>0.46666666666666667</v>
      </c>
      <c r="AJ71" s="170">
        <f>AA71-AI71</f>
        <v>8.5333333333333332</v>
      </c>
      <c r="AK71" s="165">
        <v>1</v>
      </c>
      <c r="AL71" s="170">
        <f>IF(AE71-AJ71&lt;1,0,AE71-AJ71)</f>
        <v>0</v>
      </c>
      <c r="AM71" s="170">
        <f>AL71*D71</f>
        <v>0</v>
      </c>
      <c r="AN71" s="170">
        <f>IFERROR(AL71/W71,"-")</f>
        <v>0</v>
      </c>
      <c r="AO71" s="169">
        <f>IFERROR(AN71+AH71,"-")</f>
        <v>43943</v>
      </c>
      <c r="AP71" s="165"/>
      <c r="AQ71" s="171"/>
    </row>
    <row r="72" spans="1:43" x14ac:dyDescent="0.25">
      <c r="A72" s="151" t="s">
        <v>82</v>
      </c>
      <c r="B72" s="152" t="s">
        <v>83</v>
      </c>
      <c r="C72" s="199">
        <v>6953156253759</v>
      </c>
      <c r="D72" s="153">
        <v>3.649999999999999</v>
      </c>
      <c r="E72" s="154"/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1</v>
      </c>
      <c r="L72" s="96">
        <v>0</v>
      </c>
      <c r="M72" s="96"/>
      <c r="N72" s="96"/>
      <c r="O72" s="96"/>
      <c r="P72" s="96"/>
      <c r="Q72" s="96"/>
      <c r="R72" s="155"/>
      <c r="S72" s="156">
        <f>COUNTIF(F72:L72,"&lt;&gt;0")</f>
        <v>1</v>
      </c>
      <c r="T72" s="157">
        <v>4</v>
      </c>
      <c r="U72" s="155"/>
      <c r="V72" s="165">
        <f>SUM(F72:Q72)</f>
        <v>1</v>
      </c>
      <c r="W72" s="166">
        <f>IFERROR(IF(L72=0,V72/(S72*30),V72/(((S72-1)*30)+(T72*7))),0)</f>
        <v>3.3333333333333333E-2</v>
      </c>
      <c r="X72" s="166">
        <f>W72*30</f>
        <v>1</v>
      </c>
      <c r="Y72" s="165"/>
      <c r="Z72" s="165">
        <v>4</v>
      </c>
      <c r="AA72" s="167">
        <f>Y72+Z72</f>
        <v>4</v>
      </c>
      <c r="AB72" s="166">
        <f>IFERROR(AA72/W72,"Not Sold")</f>
        <v>120</v>
      </c>
      <c r="AC72" s="166">
        <v>14</v>
      </c>
      <c r="AD72" s="166">
        <f>IFERROR(AB72-AC72,"-")</f>
        <v>106</v>
      </c>
      <c r="AE72" s="166">
        <f>X72*2</f>
        <v>2</v>
      </c>
      <c r="AF72" s="168">
        <f>IFERROR(AB72+$C$1,"Not Sold")</f>
        <v>43793</v>
      </c>
      <c r="AG72" s="169">
        <f>$C$1+AC72</f>
        <v>43687</v>
      </c>
      <c r="AH72" s="169">
        <f>MAX(AF72,AG72)</f>
        <v>43793</v>
      </c>
      <c r="AI72" s="170">
        <f>W72*AC72</f>
        <v>0.46666666666666667</v>
      </c>
      <c r="AJ72" s="170">
        <f>AA72-AI72</f>
        <v>3.5333333333333332</v>
      </c>
      <c r="AK72" s="165">
        <v>1</v>
      </c>
      <c r="AL72" s="170">
        <f>IF(AE72-AJ72&lt;1,0,AE72-AJ72)</f>
        <v>0</v>
      </c>
      <c r="AM72" s="170">
        <f>AL72*D72</f>
        <v>0</v>
      </c>
      <c r="AN72" s="170">
        <f>IFERROR(AL72/W72,"-")</f>
        <v>0</v>
      </c>
      <c r="AO72" s="169">
        <f>IFERROR(AN72+AH72,"-")</f>
        <v>43793</v>
      </c>
      <c r="AP72" s="165"/>
      <c r="AQ72" s="171"/>
    </row>
    <row r="73" spans="1:43" x14ac:dyDescent="0.25">
      <c r="A73" s="151" t="s">
        <v>84</v>
      </c>
      <c r="B73" s="152" t="s">
        <v>85</v>
      </c>
      <c r="C73" s="199">
        <v>6953156255098</v>
      </c>
      <c r="D73" s="153">
        <v>3.6599999999999993</v>
      </c>
      <c r="E73" s="154"/>
      <c r="F73" s="96">
        <v>0</v>
      </c>
      <c r="G73" s="96">
        <v>0</v>
      </c>
      <c r="H73" s="96">
        <v>0</v>
      </c>
      <c r="I73" s="96">
        <v>0</v>
      </c>
      <c r="J73" s="96">
        <v>1</v>
      </c>
      <c r="K73" s="96">
        <v>1</v>
      </c>
      <c r="L73" s="96">
        <v>1</v>
      </c>
      <c r="M73" s="96"/>
      <c r="N73" s="96"/>
      <c r="O73" s="96"/>
      <c r="P73" s="96"/>
      <c r="Q73" s="96"/>
      <c r="R73" s="155"/>
      <c r="S73" s="156">
        <f>COUNTIF(F73:L73,"&lt;&gt;0")</f>
        <v>3</v>
      </c>
      <c r="T73" s="157">
        <v>4</v>
      </c>
      <c r="U73" s="155"/>
      <c r="V73" s="165">
        <f>SUM(F73:Q73)</f>
        <v>3</v>
      </c>
      <c r="W73" s="166">
        <f>IFERROR(IF(L73=0,V73/(S73*30),V73/(((S73-1)*30)+(T73*7))),0)</f>
        <v>3.4090909090909088E-2</v>
      </c>
      <c r="X73" s="166">
        <f>W73*30</f>
        <v>1.0227272727272727</v>
      </c>
      <c r="Y73" s="165">
        <v>134</v>
      </c>
      <c r="Z73" s="165">
        <v>1</v>
      </c>
      <c r="AA73" s="167">
        <f>Y73+Z73</f>
        <v>135</v>
      </c>
      <c r="AB73" s="166">
        <f>IFERROR(AA73/W73,"Not Sold")</f>
        <v>3960.0000000000005</v>
      </c>
      <c r="AC73" s="166">
        <v>14</v>
      </c>
      <c r="AD73" s="166">
        <f>IFERROR(AB73-AC73,"-")</f>
        <v>3946.0000000000005</v>
      </c>
      <c r="AE73" s="166">
        <f>X73*2</f>
        <v>2.0454545454545454</v>
      </c>
      <c r="AF73" s="168">
        <f>IFERROR(AB73+$C$1,"Not Sold")</f>
        <v>47633</v>
      </c>
      <c r="AG73" s="169">
        <f>$C$1+AC73</f>
        <v>43687</v>
      </c>
      <c r="AH73" s="169">
        <f>MAX(AF73,AG73)</f>
        <v>47633</v>
      </c>
      <c r="AI73" s="170">
        <f>W73*AC73</f>
        <v>0.47727272727272724</v>
      </c>
      <c r="AJ73" s="170">
        <f>AA73-AI73</f>
        <v>134.52272727272728</v>
      </c>
      <c r="AK73" s="165">
        <v>1</v>
      </c>
      <c r="AL73" s="170">
        <f>IF(AE73-AJ73&lt;1,0,AE73-AJ73)</f>
        <v>0</v>
      </c>
      <c r="AM73" s="170">
        <f>AL73*D73</f>
        <v>0</v>
      </c>
      <c r="AN73" s="170">
        <f>IFERROR(AL73/W73,"-")</f>
        <v>0</v>
      </c>
      <c r="AO73" s="169">
        <f>IFERROR(AN73+AH73,"-")</f>
        <v>47633</v>
      </c>
      <c r="AP73" s="165"/>
      <c r="AQ73" s="171"/>
    </row>
    <row r="74" spans="1:43" x14ac:dyDescent="0.25">
      <c r="A74" s="151" t="s">
        <v>431</v>
      </c>
      <c r="B74" s="152" t="s">
        <v>432</v>
      </c>
      <c r="C74" s="199">
        <v>6953156255814</v>
      </c>
      <c r="D74" s="153">
        <v>11</v>
      </c>
      <c r="E74" s="154"/>
      <c r="F74" s="96">
        <v>0</v>
      </c>
      <c r="G74" s="96">
        <v>0</v>
      </c>
      <c r="H74" s="96">
        <v>2</v>
      </c>
      <c r="I74" s="96">
        <v>0</v>
      </c>
      <c r="J74" s="96">
        <v>0</v>
      </c>
      <c r="K74" s="96">
        <v>0</v>
      </c>
      <c r="L74" s="96">
        <v>0</v>
      </c>
      <c r="M74" s="96"/>
      <c r="N74" s="96"/>
      <c r="O74" s="96"/>
      <c r="P74" s="96"/>
      <c r="Q74" s="96"/>
      <c r="R74" s="155"/>
      <c r="S74" s="156">
        <f>COUNTIF(F74:L74,"&lt;&gt;0")</f>
        <v>1</v>
      </c>
      <c r="T74" s="157">
        <v>4</v>
      </c>
      <c r="U74" s="155"/>
      <c r="V74" s="165">
        <f>SUM(F74:Q74)</f>
        <v>2</v>
      </c>
      <c r="W74" s="166">
        <f>IFERROR(IF(L74=0,V74/(S74*30),V74/(((S74-1)*30)+(T74*7))),0)</f>
        <v>6.6666666666666666E-2</v>
      </c>
      <c r="X74" s="166">
        <f>W74*30</f>
        <v>2</v>
      </c>
      <c r="Y74" s="165">
        <v>1</v>
      </c>
      <c r="Z74" s="165">
        <v>0</v>
      </c>
      <c r="AA74" s="167">
        <f>Y74+Z74</f>
        <v>1</v>
      </c>
      <c r="AB74" s="166">
        <f>IFERROR(AA74/W74,"Not Sold")</f>
        <v>15</v>
      </c>
      <c r="AC74" s="166">
        <v>14</v>
      </c>
      <c r="AD74" s="166">
        <f>IFERROR(AB74-AC74,"-")</f>
        <v>1</v>
      </c>
      <c r="AE74" s="166">
        <f>X74*2</f>
        <v>4</v>
      </c>
      <c r="AF74" s="168">
        <f>IFERROR(AB74+$C$1,"Not Sold")</f>
        <v>43688</v>
      </c>
      <c r="AG74" s="169">
        <f>$C$1+AC74</f>
        <v>43687</v>
      </c>
      <c r="AH74" s="169">
        <f>MAX(AF74,AG74)</f>
        <v>43688</v>
      </c>
      <c r="AI74" s="170">
        <f>W74*AC74</f>
        <v>0.93333333333333335</v>
      </c>
      <c r="AJ74" s="170">
        <f>AA74-AI74</f>
        <v>6.6666666666666652E-2</v>
      </c>
      <c r="AK74" s="165">
        <v>1</v>
      </c>
      <c r="AL74" s="170">
        <f>IF(AE74-AJ74&lt;1,0,AE74-AJ74)</f>
        <v>3.9333333333333336</v>
      </c>
      <c r="AM74" s="170">
        <f>AL74*D74</f>
        <v>43.266666666666666</v>
      </c>
      <c r="AN74" s="170">
        <f>IFERROR(AL74/W74,"-")</f>
        <v>59.000000000000007</v>
      </c>
      <c r="AO74" s="169">
        <f>IFERROR(AN74+AH74,"-")</f>
        <v>43747</v>
      </c>
      <c r="AP74" s="165"/>
      <c r="AQ74" s="171"/>
    </row>
    <row r="75" spans="1:43" x14ac:dyDescent="0.25">
      <c r="A75" s="151"/>
      <c r="B75" s="152" t="s">
        <v>229</v>
      </c>
      <c r="C75" s="199">
        <v>6953156256378</v>
      </c>
      <c r="D75" s="153">
        <v>0</v>
      </c>
      <c r="E75" s="154"/>
      <c r="F75" s="96">
        <v>0</v>
      </c>
      <c r="G75" s="96">
        <v>0</v>
      </c>
      <c r="H75" s="96">
        <v>0</v>
      </c>
      <c r="I75" s="96">
        <v>0</v>
      </c>
      <c r="J75" s="96">
        <v>4</v>
      </c>
      <c r="K75" s="96">
        <v>3</v>
      </c>
      <c r="L75" s="96">
        <v>1</v>
      </c>
      <c r="M75" s="96"/>
      <c r="N75" s="96"/>
      <c r="O75" s="96"/>
      <c r="P75" s="96"/>
      <c r="Q75" s="96"/>
      <c r="R75" s="155"/>
      <c r="S75" s="156">
        <f>COUNTIF(F75:L75,"&lt;&gt;0")</f>
        <v>3</v>
      </c>
      <c r="T75" s="157">
        <v>4</v>
      </c>
      <c r="U75" s="155"/>
      <c r="V75" s="165">
        <f>SUM(F75:Q75)</f>
        <v>8</v>
      </c>
      <c r="W75" s="166">
        <f>IFERROR(IF(L75=0,V75/(S75*30),V75/(((S75-1)*30)+(T75*7))),0)</f>
        <v>9.0909090909090912E-2</v>
      </c>
      <c r="X75" s="166">
        <f>W75*30</f>
        <v>2.7272727272727275</v>
      </c>
      <c r="Y75" s="165"/>
      <c r="Z75" s="165">
        <v>2</v>
      </c>
      <c r="AA75" s="167">
        <f>Y75+Z75</f>
        <v>2</v>
      </c>
      <c r="AB75" s="166">
        <f>IFERROR(AA75/W75,"Not Sold")</f>
        <v>22</v>
      </c>
      <c r="AC75" s="166">
        <v>14</v>
      </c>
      <c r="AD75" s="166">
        <f>IFERROR(AB75-AC75,"-")</f>
        <v>8</v>
      </c>
      <c r="AE75" s="166">
        <f>X75*2</f>
        <v>5.454545454545455</v>
      </c>
      <c r="AF75" s="168">
        <f>IFERROR(AB75+$C$1,"Not Sold")</f>
        <v>43695</v>
      </c>
      <c r="AG75" s="169">
        <f>$C$1+AC75</f>
        <v>43687</v>
      </c>
      <c r="AH75" s="169">
        <f>MAX(AF75,AG75)</f>
        <v>43695</v>
      </c>
      <c r="AI75" s="170">
        <f>W75*AC75</f>
        <v>1.2727272727272727</v>
      </c>
      <c r="AJ75" s="170">
        <f>AA75-AI75</f>
        <v>0.72727272727272729</v>
      </c>
      <c r="AK75" s="165">
        <v>1</v>
      </c>
      <c r="AL75" s="170">
        <f>IF(AE75-AJ75&lt;1,0,AE75-AJ75)</f>
        <v>4.7272727272727275</v>
      </c>
      <c r="AM75" s="170">
        <f>AL75*D75</f>
        <v>0</v>
      </c>
      <c r="AN75" s="170">
        <f>IFERROR(AL75/W75,"-")</f>
        <v>52</v>
      </c>
      <c r="AO75" s="169">
        <f>IFERROR(AN75+AH75,"-")</f>
        <v>43747</v>
      </c>
      <c r="AP75" s="165"/>
      <c r="AQ75" s="171"/>
    </row>
    <row r="76" spans="1:43" x14ac:dyDescent="0.25">
      <c r="A76" s="151"/>
      <c r="B76" s="152" t="s">
        <v>230</v>
      </c>
      <c r="C76" s="199">
        <v>6953156256385</v>
      </c>
      <c r="D76" s="153">
        <v>0</v>
      </c>
      <c r="E76" s="154"/>
      <c r="F76" s="96">
        <v>0</v>
      </c>
      <c r="G76" s="96">
        <v>0</v>
      </c>
      <c r="H76" s="96">
        <v>0</v>
      </c>
      <c r="I76" s="96">
        <v>1</v>
      </c>
      <c r="J76" s="96">
        <v>1</v>
      </c>
      <c r="K76" s="96">
        <v>2</v>
      </c>
      <c r="L76" s="96">
        <v>2</v>
      </c>
      <c r="M76" s="96"/>
      <c r="N76" s="96"/>
      <c r="O76" s="96"/>
      <c r="P76" s="96"/>
      <c r="Q76" s="96"/>
      <c r="R76" s="155"/>
      <c r="S76" s="156">
        <f>COUNTIF(F76:L76,"&lt;&gt;0")</f>
        <v>4</v>
      </c>
      <c r="T76" s="157">
        <v>4</v>
      </c>
      <c r="U76" s="155"/>
      <c r="V76" s="165">
        <f>SUM(F76:Q76)</f>
        <v>6</v>
      </c>
      <c r="W76" s="166">
        <f>IFERROR(IF(L76=0,V76/(S76*30),V76/(((S76-1)*30)+(T76*7))),0)</f>
        <v>5.0847457627118647E-2</v>
      </c>
      <c r="X76" s="166">
        <f>W76*30</f>
        <v>1.5254237288135595</v>
      </c>
      <c r="Y76" s="165">
        <v>2</v>
      </c>
      <c r="Z76" s="165">
        <v>4</v>
      </c>
      <c r="AA76" s="167">
        <f>Y76+Z76</f>
        <v>6</v>
      </c>
      <c r="AB76" s="166">
        <f>IFERROR(AA76/W76,"Not Sold")</f>
        <v>117.99999999999999</v>
      </c>
      <c r="AC76" s="166">
        <v>14</v>
      </c>
      <c r="AD76" s="166">
        <f>IFERROR(AB76-AC76,"-")</f>
        <v>103.99999999999999</v>
      </c>
      <c r="AE76" s="166">
        <f>X76*2</f>
        <v>3.050847457627119</v>
      </c>
      <c r="AF76" s="168">
        <f>IFERROR(AB76+$C$1,"Not Sold")</f>
        <v>43791</v>
      </c>
      <c r="AG76" s="169">
        <f>$C$1+AC76</f>
        <v>43687</v>
      </c>
      <c r="AH76" s="169">
        <f>MAX(AF76,AG76)</f>
        <v>43791</v>
      </c>
      <c r="AI76" s="170">
        <f>W76*AC76</f>
        <v>0.71186440677966112</v>
      </c>
      <c r="AJ76" s="170">
        <f>AA76-AI76</f>
        <v>5.2881355932203391</v>
      </c>
      <c r="AK76" s="165">
        <v>1</v>
      </c>
      <c r="AL76" s="170">
        <f>IF(AE76-AJ76&lt;1,0,AE76-AJ76)</f>
        <v>0</v>
      </c>
      <c r="AM76" s="170">
        <f>AL76*D76</f>
        <v>0</v>
      </c>
      <c r="AN76" s="170">
        <f>IFERROR(AL76/W76,"-")</f>
        <v>0</v>
      </c>
      <c r="AO76" s="169">
        <f>IFERROR(AN76+AH76,"-")</f>
        <v>43791</v>
      </c>
      <c r="AP76" s="165"/>
      <c r="AQ76" s="171"/>
    </row>
    <row r="77" spans="1:43" x14ac:dyDescent="0.25">
      <c r="A77" s="151"/>
      <c r="B77" s="152" t="s">
        <v>231</v>
      </c>
      <c r="C77" s="199">
        <v>6953156256392</v>
      </c>
      <c r="D77" s="153">
        <v>0</v>
      </c>
      <c r="E77" s="154"/>
      <c r="F77" s="96">
        <v>0</v>
      </c>
      <c r="G77" s="96">
        <v>0</v>
      </c>
      <c r="H77" s="96">
        <v>0</v>
      </c>
      <c r="I77" s="96">
        <v>2</v>
      </c>
      <c r="J77" s="96">
        <v>0</v>
      </c>
      <c r="K77" s="96">
        <v>7</v>
      </c>
      <c r="L77" s="96">
        <v>1</v>
      </c>
      <c r="M77" s="96"/>
      <c r="N77" s="96"/>
      <c r="O77" s="96"/>
      <c r="P77" s="96"/>
      <c r="Q77" s="96"/>
      <c r="R77" s="155"/>
      <c r="S77" s="156">
        <f>COUNTIF(F77:L77,"&lt;&gt;0")</f>
        <v>3</v>
      </c>
      <c r="T77" s="157">
        <v>4</v>
      </c>
      <c r="U77" s="155"/>
      <c r="V77" s="165">
        <f>SUM(F77:Q77)</f>
        <v>10</v>
      </c>
      <c r="W77" s="166">
        <f>IFERROR(IF(L77=0,V77/(S77*30),V77/(((S77-1)*30)+(T77*7))),0)</f>
        <v>0.11363636363636363</v>
      </c>
      <c r="X77" s="166">
        <f>W77*30</f>
        <v>3.4090909090909092</v>
      </c>
      <c r="Y77" s="165">
        <v>1</v>
      </c>
      <c r="Z77" s="165">
        <v>0</v>
      </c>
      <c r="AA77" s="167">
        <f>Y77+Z77</f>
        <v>1</v>
      </c>
      <c r="AB77" s="166">
        <f>IFERROR(AA77/W77,"Not Sold")</f>
        <v>8.8000000000000007</v>
      </c>
      <c r="AC77" s="166">
        <v>14</v>
      </c>
      <c r="AD77" s="166">
        <f>IFERROR(AB77-AC77,"-")</f>
        <v>-5.1999999999999993</v>
      </c>
      <c r="AE77" s="166">
        <f>X77*2</f>
        <v>6.8181818181818183</v>
      </c>
      <c r="AF77" s="168">
        <f>IFERROR(AB77+$C$1,"Not Sold")</f>
        <v>43681.8</v>
      </c>
      <c r="AG77" s="169">
        <f>$C$1+AC77</f>
        <v>43687</v>
      </c>
      <c r="AH77" s="169">
        <f>MAX(AF77,AG77)</f>
        <v>43687</v>
      </c>
      <c r="AI77" s="170">
        <f>W77*AC77</f>
        <v>1.5909090909090908</v>
      </c>
      <c r="AJ77" s="170">
        <f>AA77-AI77</f>
        <v>-0.59090909090909083</v>
      </c>
      <c r="AK77" s="165">
        <v>1</v>
      </c>
      <c r="AL77" s="170">
        <f>IF(AE77-AJ77&lt;1,0,AE77-AJ77)</f>
        <v>7.4090909090909092</v>
      </c>
      <c r="AM77" s="170">
        <f>AL77*D77</f>
        <v>0</v>
      </c>
      <c r="AN77" s="170">
        <f>IFERROR(AL77/W77,"-")</f>
        <v>65.2</v>
      </c>
      <c r="AO77" s="169">
        <f>IFERROR(AN77+AH77,"-")</f>
        <v>43752.2</v>
      </c>
      <c r="AP77" s="165"/>
      <c r="AQ77" s="171"/>
    </row>
    <row r="78" spans="1:43" x14ac:dyDescent="0.25">
      <c r="A78" s="151" t="s">
        <v>86</v>
      </c>
      <c r="B78" s="172" t="s">
        <v>87</v>
      </c>
      <c r="C78" s="200">
        <v>6953156256415</v>
      </c>
      <c r="D78" s="153">
        <v>9.6599999999999984</v>
      </c>
      <c r="E78" s="154"/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2</v>
      </c>
      <c r="L78" s="96">
        <v>0</v>
      </c>
      <c r="M78" s="96"/>
      <c r="N78" s="96"/>
      <c r="O78" s="96"/>
      <c r="P78" s="96"/>
      <c r="Q78" s="96"/>
      <c r="R78" s="155"/>
      <c r="S78" s="156">
        <f>COUNTIF(F78:L78,"&lt;&gt;0")</f>
        <v>1</v>
      </c>
      <c r="T78" s="157">
        <v>4</v>
      </c>
      <c r="U78" s="155"/>
      <c r="V78" s="165">
        <f>SUM(F78:Q78)</f>
        <v>2</v>
      </c>
      <c r="W78" s="166">
        <f>IFERROR(IF(L78=0,V78/(S78*30),V78/(((S78-1)*30)+(T78*7))),0)</f>
        <v>6.6666666666666666E-2</v>
      </c>
      <c r="X78" s="166">
        <f>W78*30</f>
        <v>2</v>
      </c>
      <c r="Y78" s="165">
        <v>81</v>
      </c>
      <c r="Z78" s="165">
        <v>3</v>
      </c>
      <c r="AA78" s="167">
        <f>Y78+Z78</f>
        <v>84</v>
      </c>
      <c r="AB78" s="166">
        <f>IFERROR(AA78/W78,"Not Sold")</f>
        <v>1260</v>
      </c>
      <c r="AC78" s="166">
        <v>14</v>
      </c>
      <c r="AD78" s="166">
        <f>IFERROR(AB78-AC78,"-")</f>
        <v>1246</v>
      </c>
      <c r="AE78" s="166">
        <f>X78*2</f>
        <v>4</v>
      </c>
      <c r="AF78" s="168">
        <f>IFERROR(AB78+$C$1,"Not Sold")</f>
        <v>44933</v>
      </c>
      <c r="AG78" s="169">
        <f>$C$1+AC78</f>
        <v>43687</v>
      </c>
      <c r="AH78" s="169">
        <f>MAX(AF78,AG78)</f>
        <v>44933</v>
      </c>
      <c r="AI78" s="170">
        <f>W78*AC78</f>
        <v>0.93333333333333335</v>
      </c>
      <c r="AJ78" s="170">
        <f>AA78-AI78</f>
        <v>83.066666666666663</v>
      </c>
      <c r="AK78" s="165">
        <v>1</v>
      </c>
      <c r="AL78" s="170">
        <f>IF(AE78-AJ78&lt;1,0,AE78-AJ78)</f>
        <v>0</v>
      </c>
      <c r="AM78" s="170">
        <f>AL78*D78</f>
        <v>0</v>
      </c>
      <c r="AN78" s="170">
        <f>IFERROR(AL78/W78,"-")</f>
        <v>0</v>
      </c>
      <c r="AO78" s="169">
        <f>IFERROR(AN78+AH78,"-")</f>
        <v>44933</v>
      </c>
      <c r="AP78" s="165"/>
      <c r="AQ78" s="171"/>
    </row>
    <row r="79" spans="1:43" x14ac:dyDescent="0.25">
      <c r="A79" s="151" t="s">
        <v>88</v>
      </c>
      <c r="B79" s="152" t="s">
        <v>89</v>
      </c>
      <c r="C79" s="199">
        <v>6953156257153</v>
      </c>
      <c r="D79" s="153">
        <v>4.8099999999999996</v>
      </c>
      <c r="E79" s="154"/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/>
      <c r="N79" s="96"/>
      <c r="O79" s="96"/>
      <c r="P79" s="96"/>
      <c r="Q79" s="96"/>
      <c r="R79" s="155"/>
      <c r="S79" s="156">
        <f>COUNTIF(F79:L79,"&lt;&gt;0")</f>
        <v>0</v>
      </c>
      <c r="T79" s="157">
        <v>4</v>
      </c>
      <c r="U79" s="155"/>
      <c r="V79" s="165">
        <f>SUM(F79:Q79)</f>
        <v>0</v>
      </c>
      <c r="W79" s="166">
        <f>IFERROR(IF(L79=0,V79/(S79*30),V79/(((S79-1)*30)+(T79*7))),0)</f>
        <v>0</v>
      </c>
      <c r="X79" s="166">
        <f>W79*30</f>
        <v>0</v>
      </c>
      <c r="Y79" s="165">
        <v>3</v>
      </c>
      <c r="Z79" s="165">
        <v>5</v>
      </c>
      <c r="AA79" s="167">
        <f>Y79+Z79</f>
        <v>8</v>
      </c>
      <c r="AB79" s="166" t="str">
        <f>IFERROR(AA79/W79,"Not Sold")</f>
        <v>Not Sold</v>
      </c>
      <c r="AC79" s="166">
        <v>14</v>
      </c>
      <c r="AD79" s="166" t="str">
        <f>IFERROR(AB79-AC79,"-")</f>
        <v>-</v>
      </c>
      <c r="AE79" s="166">
        <f>X79*2</f>
        <v>0</v>
      </c>
      <c r="AF79" s="168" t="str">
        <f>IFERROR(AB79+$C$1,"Not Sold")</f>
        <v>Not Sold</v>
      </c>
      <c r="AG79" s="169">
        <f>$C$1+AC79</f>
        <v>43687</v>
      </c>
      <c r="AH79" s="169">
        <f>MAX(AF79,AG79)</f>
        <v>43687</v>
      </c>
      <c r="AI79" s="170">
        <f>W79*AC79</f>
        <v>0</v>
      </c>
      <c r="AJ79" s="170">
        <f>AA79-AI79</f>
        <v>8</v>
      </c>
      <c r="AK79" s="165">
        <v>1</v>
      </c>
      <c r="AL79" s="170">
        <f>IF(AE79-AJ79&lt;1,0,AE79-AJ79)</f>
        <v>0</v>
      </c>
      <c r="AM79" s="170">
        <f>AL79*D79</f>
        <v>0</v>
      </c>
      <c r="AN79" s="170" t="str">
        <f>IFERROR(AL79/W79,"-")</f>
        <v>-</v>
      </c>
      <c r="AO79" s="169" t="str">
        <f>IFERROR(AN79+AH79,"-")</f>
        <v>-</v>
      </c>
      <c r="AP79" s="165"/>
      <c r="AQ79" s="171"/>
    </row>
    <row r="80" spans="1:43" x14ac:dyDescent="0.25">
      <c r="A80" s="151" t="s">
        <v>90</v>
      </c>
      <c r="B80" s="152" t="s">
        <v>91</v>
      </c>
      <c r="C80" s="199">
        <v>6953156257177</v>
      </c>
      <c r="D80" s="153">
        <v>5.4899999999999958</v>
      </c>
      <c r="E80" s="154"/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/>
      <c r="N80" s="96"/>
      <c r="O80" s="96"/>
      <c r="P80" s="96"/>
      <c r="Q80" s="96"/>
      <c r="R80" s="155"/>
      <c r="S80" s="156">
        <f>COUNTIF(F80:L80,"&lt;&gt;0")</f>
        <v>0</v>
      </c>
      <c r="T80" s="157">
        <v>4</v>
      </c>
      <c r="U80" s="155"/>
      <c r="V80" s="165">
        <f>SUM(F80:Q80)</f>
        <v>0</v>
      </c>
      <c r="W80" s="166">
        <f>IFERROR(IF(L80=0,V80/(S80*30),V80/(((S80-1)*30)+(T80*7))),0)</f>
        <v>0</v>
      </c>
      <c r="X80" s="166">
        <f>W80*30</f>
        <v>0</v>
      </c>
      <c r="Y80" s="165">
        <v>49</v>
      </c>
      <c r="Z80" s="165">
        <v>5</v>
      </c>
      <c r="AA80" s="167">
        <f>Y80+Z80</f>
        <v>54</v>
      </c>
      <c r="AB80" s="166" t="str">
        <f>IFERROR(AA80/W80,"Not Sold")</f>
        <v>Not Sold</v>
      </c>
      <c r="AC80" s="166">
        <v>14</v>
      </c>
      <c r="AD80" s="166" t="str">
        <f>IFERROR(AB80-AC80,"-")</f>
        <v>-</v>
      </c>
      <c r="AE80" s="166">
        <f>X80*2</f>
        <v>0</v>
      </c>
      <c r="AF80" s="168" t="str">
        <f>IFERROR(AB80+$C$1,"Not Sold")</f>
        <v>Not Sold</v>
      </c>
      <c r="AG80" s="169">
        <f>$C$1+AC80</f>
        <v>43687</v>
      </c>
      <c r="AH80" s="169">
        <f>MAX(AF80,AG80)</f>
        <v>43687</v>
      </c>
      <c r="AI80" s="170">
        <f>W80*AC80</f>
        <v>0</v>
      </c>
      <c r="AJ80" s="170">
        <f>AA80-AI80</f>
        <v>54</v>
      </c>
      <c r="AK80" s="165">
        <v>1</v>
      </c>
      <c r="AL80" s="170">
        <f>IF(AE80-AJ80&lt;1,0,AE80-AJ80)</f>
        <v>0</v>
      </c>
      <c r="AM80" s="170">
        <f>AL80*D80</f>
        <v>0</v>
      </c>
      <c r="AN80" s="170" t="str">
        <f>IFERROR(AL80/W80,"-")</f>
        <v>-</v>
      </c>
      <c r="AO80" s="169" t="str">
        <f>IFERROR(AN80+AH80,"-")</f>
        <v>-</v>
      </c>
      <c r="AP80" s="165"/>
      <c r="AQ80" s="171"/>
    </row>
    <row r="81" spans="1:43" x14ac:dyDescent="0.25">
      <c r="A81" s="151" t="s">
        <v>92</v>
      </c>
      <c r="B81" s="152" t="s">
        <v>93</v>
      </c>
      <c r="C81" s="199">
        <v>6953156257184</v>
      </c>
      <c r="D81" s="153">
        <v>5.4600000000000239</v>
      </c>
      <c r="E81" s="154"/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2</v>
      </c>
      <c r="L81" s="96">
        <v>3</v>
      </c>
      <c r="M81" s="96"/>
      <c r="N81" s="96"/>
      <c r="O81" s="96"/>
      <c r="P81" s="96"/>
      <c r="Q81" s="96"/>
      <c r="R81" s="155"/>
      <c r="S81" s="156">
        <f>COUNTIF(F81:L81,"&lt;&gt;0")</f>
        <v>2</v>
      </c>
      <c r="T81" s="157">
        <v>4</v>
      </c>
      <c r="U81" s="155"/>
      <c r="V81" s="165">
        <f>SUM(F81:Q81)</f>
        <v>5</v>
      </c>
      <c r="W81" s="166">
        <f>IFERROR(IF(L81=0,V81/(S81*30),V81/(((S81-1)*30)+(T81*7))),0)</f>
        <v>8.6206896551724144E-2</v>
      </c>
      <c r="X81" s="166">
        <f>W81*30</f>
        <v>2.5862068965517242</v>
      </c>
      <c r="Y81" s="165">
        <v>1</v>
      </c>
      <c r="Z81" s="165">
        <v>0</v>
      </c>
      <c r="AA81" s="167">
        <f>Y81+Z81</f>
        <v>1</v>
      </c>
      <c r="AB81" s="166">
        <f>IFERROR(AA81/W81,"Not Sold")</f>
        <v>11.6</v>
      </c>
      <c r="AC81" s="166">
        <v>14</v>
      </c>
      <c r="AD81" s="166">
        <f>IFERROR(AB81-AC81,"-")</f>
        <v>-2.4000000000000004</v>
      </c>
      <c r="AE81" s="166">
        <f>X81*2</f>
        <v>5.1724137931034484</v>
      </c>
      <c r="AF81" s="168">
        <f>IFERROR(AB81+$C$1,"Not Sold")</f>
        <v>43684.6</v>
      </c>
      <c r="AG81" s="169">
        <f>$C$1+AC81</f>
        <v>43687</v>
      </c>
      <c r="AH81" s="169">
        <f>MAX(AF81,AG81)</f>
        <v>43687</v>
      </c>
      <c r="AI81" s="170">
        <f>W81*AC81</f>
        <v>1.2068965517241379</v>
      </c>
      <c r="AJ81" s="170">
        <f>AA81-AI81</f>
        <v>-0.2068965517241379</v>
      </c>
      <c r="AK81" s="165">
        <v>1</v>
      </c>
      <c r="AL81" s="170">
        <f>IF(AE81-AJ81&lt;1,0,AE81-AJ81)</f>
        <v>5.3793103448275863</v>
      </c>
      <c r="AM81" s="170">
        <f>AL81*D81</f>
        <v>29.371034482758748</v>
      </c>
      <c r="AN81" s="170">
        <f>IFERROR(AL81/W81,"-")</f>
        <v>62.4</v>
      </c>
      <c r="AO81" s="169">
        <f>IFERROR(AN81+AH81,"-")</f>
        <v>43749.4</v>
      </c>
      <c r="AP81" s="165"/>
      <c r="AQ81" s="171"/>
    </row>
    <row r="82" spans="1:43" x14ac:dyDescent="0.25">
      <c r="A82" s="151" t="s">
        <v>539</v>
      </c>
      <c r="B82" s="152" t="s">
        <v>248</v>
      </c>
      <c r="C82" s="199">
        <v>6953156258396</v>
      </c>
      <c r="D82" s="153">
        <v>61</v>
      </c>
      <c r="E82" s="154"/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96">
        <v>0</v>
      </c>
      <c r="M82" s="96"/>
      <c r="N82" s="96"/>
      <c r="O82" s="96"/>
      <c r="P82" s="96"/>
      <c r="Q82" s="96"/>
      <c r="R82" s="155"/>
      <c r="S82" s="156">
        <f>COUNTIF(F82:L82,"&lt;&gt;0")</f>
        <v>0</v>
      </c>
      <c r="T82" s="157">
        <v>4</v>
      </c>
      <c r="U82" s="155"/>
      <c r="V82" s="165">
        <f>SUM(F82:Q82)</f>
        <v>0</v>
      </c>
      <c r="W82" s="166">
        <f>IFERROR(IF(L82=0,V82/(S82*30),V82/(((S82-1)*30)+(T82*7))),0)</f>
        <v>0</v>
      </c>
      <c r="X82" s="166">
        <f>W82*30</f>
        <v>0</v>
      </c>
      <c r="Y82" s="165">
        <v>4</v>
      </c>
      <c r="Z82" s="165">
        <v>2</v>
      </c>
      <c r="AA82" s="167">
        <f>Y82+Z82</f>
        <v>6</v>
      </c>
      <c r="AB82" s="166" t="str">
        <f>IFERROR(AA82/W82,"Not Sold")</f>
        <v>Not Sold</v>
      </c>
      <c r="AC82" s="166">
        <v>14</v>
      </c>
      <c r="AD82" s="166" t="str">
        <f>IFERROR(AB82-AC82,"-")</f>
        <v>-</v>
      </c>
      <c r="AE82" s="166">
        <f>X82*2</f>
        <v>0</v>
      </c>
      <c r="AF82" s="168" t="str">
        <f>IFERROR(AB82+$C$1,"Not Sold")</f>
        <v>Not Sold</v>
      </c>
      <c r="AG82" s="169">
        <f>$C$1+AC82</f>
        <v>43687</v>
      </c>
      <c r="AH82" s="169">
        <f>MAX(AF82,AG82)</f>
        <v>43687</v>
      </c>
      <c r="AI82" s="170">
        <f>W82*AC82</f>
        <v>0</v>
      </c>
      <c r="AJ82" s="170">
        <f>AA82-AI82</f>
        <v>6</v>
      </c>
      <c r="AK82" s="165">
        <v>1</v>
      </c>
      <c r="AL82" s="170">
        <f>IF(AE82-AJ82&lt;1,0,AE82-AJ82)</f>
        <v>0</v>
      </c>
      <c r="AM82" s="170">
        <f>AL82*D82</f>
        <v>0</v>
      </c>
      <c r="AN82" s="170" t="str">
        <f>IFERROR(AL82/W82,"-")</f>
        <v>-</v>
      </c>
      <c r="AO82" s="169" t="str">
        <f>IFERROR(AN82+AH82,"-")</f>
        <v>-</v>
      </c>
      <c r="AP82" s="165"/>
      <c r="AQ82" s="171"/>
    </row>
    <row r="83" spans="1:43" x14ac:dyDescent="0.25">
      <c r="A83" s="151"/>
      <c r="B83" s="152" t="s">
        <v>247</v>
      </c>
      <c r="C83" s="199">
        <v>6953156258402</v>
      </c>
      <c r="D83" s="153">
        <v>0</v>
      </c>
      <c r="E83" s="154"/>
      <c r="F83" s="96">
        <v>0</v>
      </c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96"/>
      <c r="N83" s="96"/>
      <c r="O83" s="96"/>
      <c r="P83" s="96"/>
      <c r="Q83" s="96"/>
      <c r="R83" s="155"/>
      <c r="S83" s="156">
        <f>COUNTIF(F83:L83,"&lt;&gt;0")</f>
        <v>0</v>
      </c>
      <c r="T83" s="157">
        <v>4</v>
      </c>
      <c r="U83" s="155"/>
      <c r="V83" s="165">
        <f>SUM(F83:Q83)</f>
        <v>0</v>
      </c>
      <c r="W83" s="166">
        <f>IFERROR(IF(L83=0,V83/(S83*30),V83/(((S83-1)*30)+(T83*7))),0)</f>
        <v>0</v>
      </c>
      <c r="X83" s="166">
        <f>W83*30</f>
        <v>0</v>
      </c>
      <c r="Y83" s="165"/>
      <c r="Z83" s="165">
        <v>3</v>
      </c>
      <c r="AA83" s="167">
        <f>Y83+Z83</f>
        <v>3</v>
      </c>
      <c r="AB83" s="166" t="str">
        <f>IFERROR(AA83/W83,"Not Sold")</f>
        <v>Not Sold</v>
      </c>
      <c r="AC83" s="166">
        <v>14</v>
      </c>
      <c r="AD83" s="166" t="str">
        <f>IFERROR(AB83-AC83,"-")</f>
        <v>-</v>
      </c>
      <c r="AE83" s="166">
        <f>X83*2</f>
        <v>0</v>
      </c>
      <c r="AF83" s="168" t="str">
        <f>IFERROR(AB83+$C$1,"Not Sold")</f>
        <v>Not Sold</v>
      </c>
      <c r="AG83" s="169">
        <f>$C$1+AC83</f>
        <v>43687</v>
      </c>
      <c r="AH83" s="169">
        <f>MAX(AF83,AG83)</f>
        <v>43687</v>
      </c>
      <c r="AI83" s="170">
        <f>W83*AC83</f>
        <v>0</v>
      </c>
      <c r="AJ83" s="170">
        <f>AA83-AI83</f>
        <v>3</v>
      </c>
      <c r="AK83" s="165">
        <v>1</v>
      </c>
      <c r="AL83" s="170">
        <f>IF(AE83-AJ83&lt;1,0,AE83-AJ83)</f>
        <v>0</v>
      </c>
      <c r="AM83" s="170">
        <f>AL83*D83</f>
        <v>0</v>
      </c>
      <c r="AN83" s="170" t="str">
        <f>IFERROR(AL83/W83,"-")</f>
        <v>-</v>
      </c>
      <c r="AO83" s="169" t="str">
        <f>IFERROR(AN83+AH83,"-")</f>
        <v>-</v>
      </c>
      <c r="AP83" s="165"/>
      <c r="AQ83" s="171"/>
    </row>
    <row r="84" spans="1:43" x14ac:dyDescent="0.25">
      <c r="A84" s="151" t="s">
        <v>94</v>
      </c>
      <c r="B84" s="152" t="s">
        <v>95</v>
      </c>
      <c r="C84" s="199">
        <v>6953156259133</v>
      </c>
      <c r="D84" s="153">
        <v>20.210000000000004</v>
      </c>
      <c r="E84" s="154"/>
      <c r="F84" s="96">
        <v>0</v>
      </c>
      <c r="G84" s="96">
        <v>0</v>
      </c>
      <c r="H84" s="96">
        <v>0</v>
      </c>
      <c r="I84" s="96">
        <v>0</v>
      </c>
      <c r="J84" s="96">
        <v>1</v>
      </c>
      <c r="K84" s="96">
        <v>0</v>
      </c>
      <c r="L84" s="96">
        <v>0</v>
      </c>
      <c r="M84" s="96"/>
      <c r="N84" s="96"/>
      <c r="O84" s="96"/>
      <c r="P84" s="96"/>
      <c r="Q84" s="96"/>
      <c r="R84" s="155"/>
      <c r="S84" s="156">
        <f>COUNTIF(F84:L84,"&lt;&gt;0")</f>
        <v>1</v>
      </c>
      <c r="T84" s="157">
        <v>4</v>
      </c>
      <c r="U84" s="155"/>
      <c r="V84" s="165">
        <f>SUM(F84:Q84)</f>
        <v>1</v>
      </c>
      <c r="W84" s="166">
        <f>IFERROR(IF(L84=0,V84/(S84*30),V84/(((S84-1)*30)+(T84*7))),0)</f>
        <v>3.3333333333333333E-2</v>
      </c>
      <c r="X84" s="166">
        <f>W84*30</f>
        <v>1</v>
      </c>
      <c r="Y84" s="165">
        <v>27</v>
      </c>
      <c r="Z84" s="165">
        <v>1</v>
      </c>
      <c r="AA84" s="167">
        <f>Y84+Z84</f>
        <v>28</v>
      </c>
      <c r="AB84" s="166">
        <f>IFERROR(AA84/W84,"Not Sold")</f>
        <v>840</v>
      </c>
      <c r="AC84" s="166">
        <v>14</v>
      </c>
      <c r="AD84" s="166">
        <f>IFERROR(AB84-AC84,"-")</f>
        <v>826</v>
      </c>
      <c r="AE84" s="166">
        <f>X84*2</f>
        <v>2</v>
      </c>
      <c r="AF84" s="168">
        <f>IFERROR(AB84+$C$1,"Not Sold")</f>
        <v>44513</v>
      </c>
      <c r="AG84" s="169">
        <f>$C$1+AC84</f>
        <v>43687</v>
      </c>
      <c r="AH84" s="169">
        <f>MAX(AF84,AG84)</f>
        <v>44513</v>
      </c>
      <c r="AI84" s="170">
        <f>W84*AC84</f>
        <v>0.46666666666666667</v>
      </c>
      <c r="AJ84" s="170">
        <f>AA84-AI84</f>
        <v>27.533333333333335</v>
      </c>
      <c r="AK84" s="165">
        <v>1</v>
      </c>
      <c r="AL84" s="170">
        <f>IF(AE84-AJ84&lt;1,0,AE84-AJ84)</f>
        <v>0</v>
      </c>
      <c r="AM84" s="170">
        <f>AL84*D84</f>
        <v>0</v>
      </c>
      <c r="AN84" s="170">
        <f>IFERROR(AL84/W84,"-")</f>
        <v>0</v>
      </c>
      <c r="AO84" s="169">
        <f>IFERROR(AN84+AH84,"-")</f>
        <v>44513</v>
      </c>
      <c r="AP84" s="165"/>
      <c r="AQ84" s="171"/>
    </row>
    <row r="85" spans="1:43" x14ac:dyDescent="0.25">
      <c r="A85" s="151" t="s">
        <v>96</v>
      </c>
      <c r="B85" s="152" t="s">
        <v>97</v>
      </c>
      <c r="C85" s="199">
        <v>6953156259157</v>
      </c>
      <c r="D85" s="153">
        <v>19.420000000000005</v>
      </c>
      <c r="E85" s="154"/>
      <c r="F85" s="96">
        <v>0</v>
      </c>
      <c r="G85" s="96">
        <v>0</v>
      </c>
      <c r="H85" s="96">
        <v>0</v>
      </c>
      <c r="I85" s="96">
        <v>0</v>
      </c>
      <c r="J85" s="96">
        <v>1</v>
      </c>
      <c r="K85" s="96">
        <v>2</v>
      </c>
      <c r="L85" s="96">
        <v>0</v>
      </c>
      <c r="M85" s="96"/>
      <c r="N85" s="96"/>
      <c r="O85" s="96"/>
      <c r="P85" s="96"/>
      <c r="Q85" s="96"/>
      <c r="R85" s="155"/>
      <c r="S85" s="156">
        <f>COUNTIF(F85:L85,"&lt;&gt;0")</f>
        <v>2</v>
      </c>
      <c r="T85" s="157">
        <v>4</v>
      </c>
      <c r="U85" s="155"/>
      <c r="V85" s="165">
        <f>SUM(F85:Q85)</f>
        <v>3</v>
      </c>
      <c r="W85" s="166">
        <f>IFERROR(IF(L85=0,V85/(S85*30),V85/(((S85-1)*30)+(T85*7))),0)</f>
        <v>0.05</v>
      </c>
      <c r="X85" s="166">
        <f>W85*30</f>
        <v>1.5</v>
      </c>
      <c r="Y85" s="165"/>
      <c r="Z85" s="165">
        <v>3</v>
      </c>
      <c r="AA85" s="167">
        <f>Y85+Z85</f>
        <v>3</v>
      </c>
      <c r="AB85" s="166">
        <f>IFERROR(AA85/W85,"Not Sold")</f>
        <v>60</v>
      </c>
      <c r="AC85" s="166">
        <v>14</v>
      </c>
      <c r="AD85" s="166">
        <f>IFERROR(AB85-AC85,"-")</f>
        <v>46</v>
      </c>
      <c r="AE85" s="166">
        <f>X85*2</f>
        <v>3</v>
      </c>
      <c r="AF85" s="168">
        <f>IFERROR(AB85+$C$1,"Not Sold")</f>
        <v>43733</v>
      </c>
      <c r="AG85" s="169">
        <f>$C$1+AC85</f>
        <v>43687</v>
      </c>
      <c r="AH85" s="169">
        <f>MAX(AF85,AG85)</f>
        <v>43733</v>
      </c>
      <c r="AI85" s="170">
        <f>W85*AC85</f>
        <v>0.70000000000000007</v>
      </c>
      <c r="AJ85" s="170">
        <f>AA85-AI85</f>
        <v>2.2999999999999998</v>
      </c>
      <c r="AK85" s="165">
        <v>1</v>
      </c>
      <c r="AL85" s="170">
        <f>IF(AE85-AJ85&lt;1,0,AE85-AJ85)</f>
        <v>0</v>
      </c>
      <c r="AM85" s="170">
        <f>AL85*D85</f>
        <v>0</v>
      </c>
      <c r="AN85" s="170">
        <f>IFERROR(AL85/W85,"-")</f>
        <v>0</v>
      </c>
      <c r="AO85" s="169">
        <f>IFERROR(AN85+AH85,"-")</f>
        <v>43733</v>
      </c>
      <c r="AP85" s="165"/>
      <c r="AQ85" s="171"/>
    </row>
    <row r="86" spans="1:43" x14ac:dyDescent="0.25">
      <c r="A86" s="151" t="s">
        <v>98</v>
      </c>
      <c r="B86" s="152" t="s">
        <v>99</v>
      </c>
      <c r="C86" s="199">
        <v>6953156259164</v>
      </c>
      <c r="D86" s="153">
        <v>19.420000000000002</v>
      </c>
      <c r="E86" s="154"/>
      <c r="F86" s="96">
        <v>0</v>
      </c>
      <c r="G86" s="96">
        <v>0</v>
      </c>
      <c r="H86" s="96">
        <v>0</v>
      </c>
      <c r="I86" s="96">
        <v>0</v>
      </c>
      <c r="J86" s="96">
        <v>2</v>
      </c>
      <c r="K86" s="96">
        <v>0</v>
      </c>
      <c r="L86" s="96">
        <v>1</v>
      </c>
      <c r="M86" s="96"/>
      <c r="N86" s="96"/>
      <c r="O86" s="96"/>
      <c r="P86" s="96"/>
      <c r="Q86" s="96"/>
      <c r="R86" s="155"/>
      <c r="S86" s="156">
        <f>COUNTIF(F86:L86,"&lt;&gt;0")</f>
        <v>2</v>
      </c>
      <c r="T86" s="157">
        <v>4</v>
      </c>
      <c r="U86" s="155"/>
      <c r="V86" s="165">
        <f>SUM(F86:Q86)</f>
        <v>3</v>
      </c>
      <c r="W86" s="166">
        <f>IFERROR(IF(L86=0,V86/(S86*30),V86/(((S86-1)*30)+(T86*7))),0)</f>
        <v>5.1724137931034482E-2</v>
      </c>
      <c r="X86" s="166">
        <f>W86*30</f>
        <v>1.5517241379310345</v>
      </c>
      <c r="Y86" s="165"/>
      <c r="Z86" s="165">
        <v>1</v>
      </c>
      <c r="AA86" s="167">
        <f>Y86+Z86</f>
        <v>1</v>
      </c>
      <c r="AB86" s="166">
        <f>IFERROR(AA86/W86,"Not Sold")</f>
        <v>19.333333333333332</v>
      </c>
      <c r="AC86" s="166">
        <v>14</v>
      </c>
      <c r="AD86" s="166">
        <f>IFERROR(AB86-AC86,"-")</f>
        <v>5.3333333333333321</v>
      </c>
      <c r="AE86" s="166">
        <f>X86*2</f>
        <v>3.103448275862069</v>
      </c>
      <c r="AF86" s="168">
        <f>IFERROR(AB86+$C$1,"Not Sold")</f>
        <v>43692.333333333336</v>
      </c>
      <c r="AG86" s="169">
        <f>$C$1+AC86</f>
        <v>43687</v>
      </c>
      <c r="AH86" s="169">
        <f>MAX(AF86,AG86)</f>
        <v>43692.333333333336</v>
      </c>
      <c r="AI86" s="170">
        <f>W86*AC86</f>
        <v>0.72413793103448276</v>
      </c>
      <c r="AJ86" s="170">
        <f>AA86-AI86</f>
        <v>0.27586206896551724</v>
      </c>
      <c r="AK86" s="165">
        <v>1</v>
      </c>
      <c r="AL86" s="170">
        <f>IF(AE86-AJ86&lt;1,0,AE86-AJ86)</f>
        <v>2.8275862068965516</v>
      </c>
      <c r="AM86" s="170">
        <f>AL86*D86</f>
        <v>54.911724137931039</v>
      </c>
      <c r="AN86" s="170">
        <f>IFERROR(AL86/W86,"-")</f>
        <v>54.666666666666664</v>
      </c>
      <c r="AO86" s="169">
        <f>IFERROR(AN86+AH86,"-")</f>
        <v>43747</v>
      </c>
      <c r="AP86" s="165"/>
      <c r="AQ86" s="171"/>
    </row>
    <row r="87" spans="1:43" x14ac:dyDescent="0.25">
      <c r="A87" s="151" t="s">
        <v>439</v>
      </c>
      <c r="B87" s="152" t="s">
        <v>440</v>
      </c>
      <c r="C87" s="199">
        <v>6953156259362</v>
      </c>
      <c r="D87" s="153">
        <v>11.109999999999989</v>
      </c>
      <c r="E87" s="154"/>
      <c r="F87" s="96">
        <v>1</v>
      </c>
      <c r="G87" s="96">
        <v>2</v>
      </c>
      <c r="H87" s="96">
        <v>0</v>
      </c>
      <c r="I87" s="96">
        <v>0</v>
      </c>
      <c r="J87" s="96">
        <v>2</v>
      </c>
      <c r="K87" s="96">
        <v>1</v>
      </c>
      <c r="L87" s="96">
        <v>0</v>
      </c>
      <c r="M87" s="96"/>
      <c r="N87" s="96"/>
      <c r="O87" s="96"/>
      <c r="P87" s="96"/>
      <c r="Q87" s="96"/>
      <c r="R87" s="155"/>
      <c r="S87" s="156">
        <f>COUNTIF(F87:L87,"&lt;&gt;0")</f>
        <v>4</v>
      </c>
      <c r="T87" s="157">
        <v>4</v>
      </c>
      <c r="U87" s="155"/>
      <c r="V87" s="165">
        <f>SUM(F87:Q87)</f>
        <v>6</v>
      </c>
      <c r="W87" s="166">
        <f>IFERROR(IF(L87=0,V87/(S87*30),V87/(((S87-1)*30)+(T87*7))),0)</f>
        <v>0.05</v>
      </c>
      <c r="X87" s="166">
        <f>W87*30</f>
        <v>1.5</v>
      </c>
      <c r="Y87" s="165">
        <v>38</v>
      </c>
      <c r="Z87" s="165">
        <v>1</v>
      </c>
      <c r="AA87" s="167">
        <f>Y87+Z87</f>
        <v>39</v>
      </c>
      <c r="AB87" s="166">
        <f>IFERROR(AA87/W87,"Not Sold")</f>
        <v>780</v>
      </c>
      <c r="AC87" s="166">
        <v>14</v>
      </c>
      <c r="AD87" s="166">
        <f>IFERROR(AB87-AC87,"-")</f>
        <v>766</v>
      </c>
      <c r="AE87" s="166">
        <f>X87*2</f>
        <v>3</v>
      </c>
      <c r="AF87" s="168">
        <f>IFERROR(AB87+$C$1,"Not Sold")</f>
        <v>44453</v>
      </c>
      <c r="AG87" s="169">
        <f>$C$1+AC87</f>
        <v>43687</v>
      </c>
      <c r="AH87" s="169">
        <f>MAX(AF87,AG87)</f>
        <v>44453</v>
      </c>
      <c r="AI87" s="170">
        <f>W87*AC87</f>
        <v>0.70000000000000007</v>
      </c>
      <c r="AJ87" s="170">
        <f>AA87-AI87</f>
        <v>38.299999999999997</v>
      </c>
      <c r="AK87" s="165">
        <v>1</v>
      </c>
      <c r="AL87" s="170">
        <f>IF(AE87-AJ87&lt;1,0,AE87-AJ87)</f>
        <v>0</v>
      </c>
      <c r="AM87" s="170">
        <f>AL87*D87</f>
        <v>0</v>
      </c>
      <c r="AN87" s="170">
        <f>IFERROR(AL87/W87,"-")</f>
        <v>0</v>
      </c>
      <c r="AO87" s="169">
        <f>IFERROR(AN87+AH87,"-")</f>
        <v>44453</v>
      </c>
      <c r="AP87" s="165"/>
      <c r="AQ87" s="171"/>
    </row>
    <row r="88" spans="1:43" x14ac:dyDescent="0.25">
      <c r="A88" s="151" t="s">
        <v>470</v>
      </c>
      <c r="B88" s="152" t="s">
        <v>471</v>
      </c>
      <c r="C88" s="199">
        <v>6953156259379</v>
      </c>
      <c r="D88" s="153">
        <v>11.76</v>
      </c>
      <c r="E88" s="154"/>
      <c r="F88" s="96">
        <v>4</v>
      </c>
      <c r="G88" s="96">
        <v>2</v>
      </c>
      <c r="H88" s="96">
        <v>7</v>
      </c>
      <c r="I88" s="96">
        <v>2</v>
      </c>
      <c r="J88" s="96">
        <v>0</v>
      </c>
      <c r="K88" s="96">
        <v>0</v>
      </c>
      <c r="L88" s="96">
        <v>0</v>
      </c>
      <c r="M88" s="96"/>
      <c r="N88" s="96"/>
      <c r="O88" s="96"/>
      <c r="P88" s="96"/>
      <c r="Q88" s="96"/>
      <c r="R88" s="155"/>
      <c r="S88" s="156">
        <f>COUNTIF(F88:L88,"&lt;&gt;0")</f>
        <v>4</v>
      </c>
      <c r="T88" s="157">
        <v>4</v>
      </c>
      <c r="U88" s="155"/>
      <c r="V88" s="165">
        <f>SUM(F88:Q88)</f>
        <v>15</v>
      </c>
      <c r="W88" s="166">
        <f>IFERROR(IF(L88=0,V88/(S88*30),V88/(((S88-1)*30)+(T88*7))),0)</f>
        <v>0.125</v>
      </c>
      <c r="X88" s="166">
        <f>W88*30</f>
        <v>3.75</v>
      </c>
      <c r="Y88" s="165">
        <v>1</v>
      </c>
      <c r="Z88" s="165">
        <v>0</v>
      </c>
      <c r="AA88" s="167">
        <f>Y88+Z88</f>
        <v>1</v>
      </c>
      <c r="AB88" s="166">
        <f>IFERROR(AA88/W88,"Not Sold")</f>
        <v>8</v>
      </c>
      <c r="AC88" s="166">
        <v>14</v>
      </c>
      <c r="AD88" s="166">
        <f>IFERROR(AB88-AC88,"-")</f>
        <v>-6</v>
      </c>
      <c r="AE88" s="166">
        <f>X88*2</f>
        <v>7.5</v>
      </c>
      <c r="AF88" s="168">
        <f>IFERROR(AB88+$C$1,"Not Sold")</f>
        <v>43681</v>
      </c>
      <c r="AG88" s="169">
        <f>$C$1+AC88</f>
        <v>43687</v>
      </c>
      <c r="AH88" s="169">
        <f>MAX(AF88,AG88)</f>
        <v>43687</v>
      </c>
      <c r="AI88" s="170">
        <f>W88*AC88</f>
        <v>1.75</v>
      </c>
      <c r="AJ88" s="170">
        <f>AA88-AI88</f>
        <v>-0.75</v>
      </c>
      <c r="AK88" s="165">
        <v>1</v>
      </c>
      <c r="AL88" s="170">
        <f>IF(AE88-AJ88&lt;1,0,AE88-AJ88)</f>
        <v>8.25</v>
      </c>
      <c r="AM88" s="170">
        <f>AL88*D88</f>
        <v>97.02</v>
      </c>
      <c r="AN88" s="170">
        <f>IFERROR(AL88/W88,"-")</f>
        <v>66</v>
      </c>
      <c r="AO88" s="169">
        <f>IFERROR(AN88+AH88,"-")</f>
        <v>43753</v>
      </c>
      <c r="AP88" s="165"/>
      <c r="AQ88" s="171"/>
    </row>
    <row r="89" spans="1:43" x14ac:dyDescent="0.25">
      <c r="A89" s="151" t="s">
        <v>100</v>
      </c>
      <c r="B89" s="152" t="s">
        <v>101</v>
      </c>
      <c r="C89" s="199">
        <v>6953156259706</v>
      </c>
      <c r="D89" s="153">
        <v>7.1899999999999977</v>
      </c>
      <c r="E89" s="154"/>
      <c r="F89" s="96">
        <v>0</v>
      </c>
      <c r="G89" s="96">
        <v>0</v>
      </c>
      <c r="H89" s="96">
        <v>0</v>
      </c>
      <c r="I89" s="96">
        <v>1</v>
      </c>
      <c r="J89" s="96">
        <v>0</v>
      </c>
      <c r="K89" s="96">
        <v>2</v>
      </c>
      <c r="L89" s="96">
        <v>0</v>
      </c>
      <c r="M89" s="96"/>
      <c r="N89" s="96"/>
      <c r="O89" s="96"/>
      <c r="P89" s="96"/>
      <c r="Q89" s="96"/>
      <c r="R89" s="155"/>
      <c r="S89" s="156">
        <f>COUNTIF(F89:L89,"&lt;&gt;0")</f>
        <v>2</v>
      </c>
      <c r="T89" s="157">
        <v>4</v>
      </c>
      <c r="U89" s="155"/>
      <c r="V89" s="165">
        <f>SUM(F89:Q89)</f>
        <v>3</v>
      </c>
      <c r="W89" s="166">
        <f>IFERROR(IF(L89=0,V89/(S89*30),V89/(((S89-1)*30)+(T89*7))),0)</f>
        <v>0.05</v>
      </c>
      <c r="X89" s="166">
        <f>W89*30</f>
        <v>1.5</v>
      </c>
      <c r="Y89" s="165">
        <v>7</v>
      </c>
      <c r="Z89" s="165">
        <v>8</v>
      </c>
      <c r="AA89" s="167">
        <f>Y89+Z89</f>
        <v>15</v>
      </c>
      <c r="AB89" s="166">
        <f>IFERROR(AA89/W89,"Not Sold")</f>
        <v>300</v>
      </c>
      <c r="AC89" s="166">
        <v>14</v>
      </c>
      <c r="AD89" s="166">
        <f>IFERROR(AB89-AC89,"-")</f>
        <v>286</v>
      </c>
      <c r="AE89" s="166">
        <f>X89*2</f>
        <v>3</v>
      </c>
      <c r="AF89" s="168">
        <f>IFERROR(AB89+$C$1,"Not Sold")</f>
        <v>43973</v>
      </c>
      <c r="AG89" s="169">
        <f>$C$1+AC89</f>
        <v>43687</v>
      </c>
      <c r="AH89" s="169">
        <f>MAX(AF89,AG89)</f>
        <v>43973</v>
      </c>
      <c r="AI89" s="170">
        <f>W89*AC89</f>
        <v>0.70000000000000007</v>
      </c>
      <c r="AJ89" s="170">
        <f>AA89-AI89</f>
        <v>14.3</v>
      </c>
      <c r="AK89" s="165">
        <v>1</v>
      </c>
      <c r="AL89" s="170">
        <f>IF(AE89-AJ89&lt;1,0,AE89-AJ89)</f>
        <v>0</v>
      </c>
      <c r="AM89" s="170">
        <f>AL89*D89</f>
        <v>0</v>
      </c>
      <c r="AN89" s="170">
        <f>IFERROR(AL89/W89,"-")</f>
        <v>0</v>
      </c>
      <c r="AO89" s="169">
        <f>IFERROR(AN89+AH89,"-")</f>
        <v>43973</v>
      </c>
      <c r="AP89" s="165"/>
      <c r="AQ89" s="171"/>
    </row>
    <row r="90" spans="1:43" x14ac:dyDescent="0.25">
      <c r="A90" s="151" t="s">
        <v>102</v>
      </c>
      <c r="B90" s="152" t="s">
        <v>103</v>
      </c>
      <c r="C90" s="199">
        <v>6953156259713</v>
      </c>
      <c r="D90" s="153">
        <v>7.19</v>
      </c>
      <c r="E90" s="154"/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96"/>
      <c r="N90" s="96"/>
      <c r="O90" s="96"/>
      <c r="P90" s="96"/>
      <c r="Q90" s="96"/>
      <c r="R90" s="155"/>
      <c r="S90" s="156">
        <f>COUNTIF(F90:L90,"&lt;&gt;0")</f>
        <v>0</v>
      </c>
      <c r="T90" s="157">
        <v>4</v>
      </c>
      <c r="U90" s="155"/>
      <c r="V90" s="165">
        <f>SUM(F90:Q90)</f>
        <v>0</v>
      </c>
      <c r="W90" s="166">
        <f>IFERROR(IF(L90=0,V90/(S90*30),V90/(((S90-1)*30)+(T90*7))),0)</f>
        <v>0</v>
      </c>
      <c r="X90" s="166">
        <f>W90*30</f>
        <v>0</v>
      </c>
      <c r="Y90" s="165">
        <v>33</v>
      </c>
      <c r="Z90" s="165">
        <v>11</v>
      </c>
      <c r="AA90" s="167">
        <f>Y90+Z90</f>
        <v>44</v>
      </c>
      <c r="AB90" s="166" t="str">
        <f>IFERROR(AA90/W90,"Not Sold")</f>
        <v>Not Sold</v>
      </c>
      <c r="AC90" s="166">
        <v>14</v>
      </c>
      <c r="AD90" s="166" t="str">
        <f>IFERROR(AB90-AC90,"-")</f>
        <v>-</v>
      </c>
      <c r="AE90" s="166">
        <f>X90*2</f>
        <v>0</v>
      </c>
      <c r="AF90" s="168" t="str">
        <f>IFERROR(AB90+$C$1,"Not Sold")</f>
        <v>Not Sold</v>
      </c>
      <c r="AG90" s="169">
        <f>$C$1+AC90</f>
        <v>43687</v>
      </c>
      <c r="AH90" s="169">
        <f>MAX(AF90,AG90)</f>
        <v>43687</v>
      </c>
      <c r="AI90" s="170">
        <f>W90*AC90</f>
        <v>0</v>
      </c>
      <c r="AJ90" s="170">
        <f>AA90-AI90</f>
        <v>44</v>
      </c>
      <c r="AK90" s="165">
        <v>1</v>
      </c>
      <c r="AL90" s="170">
        <f>IF(AE90-AJ90&lt;1,0,AE90-AJ90)</f>
        <v>0</v>
      </c>
      <c r="AM90" s="170">
        <f>AL90*D90</f>
        <v>0</v>
      </c>
      <c r="AN90" s="170" t="str">
        <f>IFERROR(AL90/W90,"-")</f>
        <v>-</v>
      </c>
      <c r="AO90" s="169" t="str">
        <f>IFERROR(AN90+AH90,"-")</f>
        <v>-</v>
      </c>
      <c r="AP90" s="165"/>
      <c r="AQ90" s="171"/>
    </row>
    <row r="91" spans="1:43" x14ac:dyDescent="0.25">
      <c r="A91" s="151"/>
      <c r="B91" s="152" t="s">
        <v>256</v>
      </c>
      <c r="C91" s="199">
        <v>6953156259720</v>
      </c>
      <c r="D91" s="153">
        <v>0</v>
      </c>
      <c r="E91" s="154"/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/>
      <c r="N91" s="96"/>
      <c r="O91" s="96"/>
      <c r="P91" s="96"/>
      <c r="Q91" s="96"/>
      <c r="R91" s="155"/>
      <c r="S91" s="156">
        <f>COUNTIF(F91:L91,"&lt;&gt;0")</f>
        <v>0</v>
      </c>
      <c r="T91" s="157">
        <v>4</v>
      </c>
      <c r="U91" s="155"/>
      <c r="V91" s="165">
        <f>SUM(F91:Q91)</f>
        <v>0</v>
      </c>
      <c r="W91" s="166">
        <f>IFERROR(IF(L91=0,V91/(S91*30),V91/(((S91-1)*30)+(T91*7))),0)</f>
        <v>0</v>
      </c>
      <c r="X91" s="166">
        <f>W91*30</f>
        <v>0</v>
      </c>
      <c r="Y91" s="165">
        <v>25</v>
      </c>
      <c r="Z91" s="165">
        <v>6</v>
      </c>
      <c r="AA91" s="167">
        <f>Y91+Z91</f>
        <v>31</v>
      </c>
      <c r="AB91" s="166" t="str">
        <f>IFERROR(AA91/W91,"Not Sold")</f>
        <v>Not Sold</v>
      </c>
      <c r="AC91" s="166">
        <v>14</v>
      </c>
      <c r="AD91" s="166" t="str">
        <f>IFERROR(AB91-AC91,"-")</f>
        <v>-</v>
      </c>
      <c r="AE91" s="166">
        <f>X91*2</f>
        <v>0</v>
      </c>
      <c r="AF91" s="168" t="str">
        <f>IFERROR(AB91+$C$1,"Not Sold")</f>
        <v>Not Sold</v>
      </c>
      <c r="AG91" s="169">
        <f>$C$1+AC91</f>
        <v>43687</v>
      </c>
      <c r="AH91" s="169">
        <f>MAX(AF91,AG91)</f>
        <v>43687</v>
      </c>
      <c r="AI91" s="170">
        <f>W91*AC91</f>
        <v>0</v>
      </c>
      <c r="AJ91" s="170">
        <f>AA91-AI91</f>
        <v>31</v>
      </c>
      <c r="AK91" s="165">
        <v>1</v>
      </c>
      <c r="AL91" s="170">
        <f>IF(AE91-AJ91&lt;1,0,AE91-AJ91)</f>
        <v>0</v>
      </c>
      <c r="AM91" s="170">
        <f>AL91*D91</f>
        <v>0</v>
      </c>
      <c r="AN91" s="170" t="str">
        <f>IFERROR(AL91/W91,"-")</f>
        <v>-</v>
      </c>
      <c r="AO91" s="169" t="str">
        <f>IFERROR(AN91+AH91,"-")</f>
        <v>-</v>
      </c>
      <c r="AP91" s="165"/>
      <c r="AQ91" s="171"/>
    </row>
    <row r="92" spans="1:43" x14ac:dyDescent="0.25">
      <c r="A92" s="151"/>
      <c r="B92" s="152" t="s">
        <v>257</v>
      </c>
      <c r="C92" s="199">
        <v>6953156259737</v>
      </c>
      <c r="D92" s="153">
        <v>0</v>
      </c>
      <c r="E92" s="154"/>
      <c r="F92" s="96">
        <v>0</v>
      </c>
      <c r="G92" s="96">
        <v>0</v>
      </c>
      <c r="H92" s="96">
        <v>0</v>
      </c>
      <c r="I92" s="96">
        <v>1</v>
      </c>
      <c r="J92" s="96">
        <v>0</v>
      </c>
      <c r="K92" s="96">
        <v>0</v>
      </c>
      <c r="L92" s="96">
        <v>0</v>
      </c>
      <c r="M92" s="96"/>
      <c r="N92" s="96"/>
      <c r="O92" s="96"/>
      <c r="P92" s="96"/>
      <c r="Q92" s="96"/>
      <c r="R92" s="155"/>
      <c r="S92" s="156">
        <f>COUNTIF(F92:L92,"&lt;&gt;0")</f>
        <v>1</v>
      </c>
      <c r="T92" s="157">
        <v>4</v>
      </c>
      <c r="U92" s="155"/>
      <c r="V92" s="165">
        <f>SUM(F92:Q92)</f>
        <v>1</v>
      </c>
      <c r="W92" s="166">
        <f>IFERROR(IF(L92=0,V92/(S92*30),V92/(((S92-1)*30)+(T92*7))),0)</f>
        <v>3.3333333333333333E-2</v>
      </c>
      <c r="X92" s="166">
        <f>W92*30</f>
        <v>1</v>
      </c>
      <c r="Y92" s="165">
        <v>46</v>
      </c>
      <c r="Z92" s="165">
        <v>5</v>
      </c>
      <c r="AA92" s="167">
        <f>Y92+Z92</f>
        <v>51</v>
      </c>
      <c r="AB92" s="166">
        <f>IFERROR(AA92/W92,"Not Sold")</f>
        <v>1530</v>
      </c>
      <c r="AC92" s="166">
        <v>14</v>
      </c>
      <c r="AD92" s="166">
        <f>IFERROR(AB92-AC92,"-")</f>
        <v>1516</v>
      </c>
      <c r="AE92" s="166">
        <f>X92*2</f>
        <v>2</v>
      </c>
      <c r="AF92" s="168">
        <f>IFERROR(AB92+$C$1,"Not Sold")</f>
        <v>45203</v>
      </c>
      <c r="AG92" s="169">
        <f>$C$1+AC92</f>
        <v>43687</v>
      </c>
      <c r="AH92" s="169">
        <f>MAX(AF92,AG92)</f>
        <v>45203</v>
      </c>
      <c r="AI92" s="170">
        <f>W92*AC92</f>
        <v>0.46666666666666667</v>
      </c>
      <c r="AJ92" s="170">
        <f>AA92-AI92</f>
        <v>50.533333333333331</v>
      </c>
      <c r="AK92" s="165">
        <v>1</v>
      </c>
      <c r="AL92" s="170">
        <f>IF(AE92-AJ92&lt;1,0,AE92-AJ92)</f>
        <v>0</v>
      </c>
      <c r="AM92" s="170">
        <f>AL92*D92</f>
        <v>0</v>
      </c>
      <c r="AN92" s="170">
        <f>IFERROR(AL92/W92,"-")</f>
        <v>0</v>
      </c>
      <c r="AO92" s="169">
        <f>IFERROR(AN92+AH92,"-")</f>
        <v>45203</v>
      </c>
      <c r="AP92" s="165"/>
      <c r="AQ92" s="171"/>
    </row>
    <row r="93" spans="1:43" x14ac:dyDescent="0.25">
      <c r="A93" s="151" t="s">
        <v>446</v>
      </c>
      <c r="B93" s="152" t="s">
        <v>447</v>
      </c>
      <c r="C93" s="199">
        <v>6953156259850</v>
      </c>
      <c r="D93" s="153">
        <v>13.479999999999993</v>
      </c>
      <c r="E93" s="154"/>
      <c r="F93" s="96">
        <v>5</v>
      </c>
      <c r="G93" s="96">
        <v>11</v>
      </c>
      <c r="H93" s="96">
        <v>6</v>
      </c>
      <c r="I93" s="96">
        <v>4</v>
      </c>
      <c r="J93" s="96">
        <v>1</v>
      </c>
      <c r="K93" s="96">
        <v>2</v>
      </c>
      <c r="L93" s="96">
        <v>0</v>
      </c>
      <c r="M93" s="96"/>
      <c r="N93" s="96"/>
      <c r="O93" s="96"/>
      <c r="P93" s="96"/>
      <c r="Q93" s="96"/>
      <c r="R93" s="155"/>
      <c r="S93" s="156">
        <f>COUNTIF(F93:L93,"&lt;&gt;0")</f>
        <v>6</v>
      </c>
      <c r="T93" s="157">
        <v>4</v>
      </c>
      <c r="U93" s="155"/>
      <c r="V93" s="165">
        <f>SUM(F93:Q93)</f>
        <v>29</v>
      </c>
      <c r="W93" s="166">
        <f>IFERROR(IF(L93=0,V93/(S93*30),V93/(((S93-1)*30)+(T93*7))),0)</f>
        <v>0.16111111111111112</v>
      </c>
      <c r="X93" s="166">
        <f>W93*30</f>
        <v>4.8333333333333339</v>
      </c>
      <c r="Y93" s="165">
        <v>6</v>
      </c>
      <c r="Z93" s="165">
        <v>18</v>
      </c>
      <c r="AA93" s="167">
        <f>Y93+Z93</f>
        <v>24</v>
      </c>
      <c r="AB93" s="166">
        <f>IFERROR(AA93/W93,"Not Sold")</f>
        <v>148.9655172413793</v>
      </c>
      <c r="AC93" s="166">
        <v>14</v>
      </c>
      <c r="AD93" s="166">
        <f>IFERROR(AB93-AC93,"-")</f>
        <v>134.9655172413793</v>
      </c>
      <c r="AE93" s="166">
        <f>X93*2</f>
        <v>9.6666666666666679</v>
      </c>
      <c r="AF93" s="168">
        <f>IFERROR(AB93+$C$1,"Not Sold")</f>
        <v>43821.965517241377</v>
      </c>
      <c r="AG93" s="169">
        <f>$C$1+AC93</f>
        <v>43687</v>
      </c>
      <c r="AH93" s="169">
        <f>MAX(AF93,AG93)</f>
        <v>43821.965517241377</v>
      </c>
      <c r="AI93" s="170">
        <f>W93*AC93</f>
        <v>2.2555555555555555</v>
      </c>
      <c r="AJ93" s="170">
        <f>AA93-AI93</f>
        <v>21.744444444444444</v>
      </c>
      <c r="AK93" s="165">
        <v>1</v>
      </c>
      <c r="AL93" s="170">
        <f>IF(AE93-AJ93&lt;1,0,AE93-AJ93)</f>
        <v>0</v>
      </c>
      <c r="AM93" s="170">
        <f>AL93*D93</f>
        <v>0</v>
      </c>
      <c r="AN93" s="170">
        <f>IFERROR(AL93/W93,"-")</f>
        <v>0</v>
      </c>
      <c r="AO93" s="169">
        <f>IFERROR(AN93+AH93,"-")</f>
        <v>43821.965517241377</v>
      </c>
      <c r="AP93" s="165"/>
      <c r="AQ93" s="171"/>
    </row>
    <row r="94" spans="1:43" x14ac:dyDescent="0.25">
      <c r="A94" s="151" t="s">
        <v>448</v>
      </c>
      <c r="B94" s="152" t="s">
        <v>449</v>
      </c>
      <c r="C94" s="199">
        <v>6953156259867</v>
      </c>
      <c r="D94" s="153">
        <v>13.51</v>
      </c>
      <c r="E94" s="154"/>
      <c r="F94" s="96">
        <v>3</v>
      </c>
      <c r="G94" s="96">
        <v>2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/>
      <c r="N94" s="96"/>
      <c r="O94" s="96"/>
      <c r="P94" s="96"/>
      <c r="Q94" s="96"/>
      <c r="R94" s="155"/>
      <c r="S94" s="156">
        <f>COUNTIF(F94:L94,"&lt;&gt;0")</f>
        <v>2</v>
      </c>
      <c r="T94" s="157">
        <v>4</v>
      </c>
      <c r="U94" s="155"/>
      <c r="V94" s="165">
        <f>SUM(F94:Q94)</f>
        <v>5</v>
      </c>
      <c r="W94" s="166">
        <f>IFERROR(IF(L94=0,V94/(S94*30),V94/(((S94-1)*30)+(T94*7))),0)</f>
        <v>8.3333333333333329E-2</v>
      </c>
      <c r="X94" s="166">
        <f>W94*30</f>
        <v>2.5</v>
      </c>
      <c r="Y94" s="165"/>
      <c r="Z94" s="165">
        <v>0</v>
      </c>
      <c r="AA94" s="167">
        <f>Y94+Z94</f>
        <v>0</v>
      </c>
      <c r="AB94" s="166">
        <f>IFERROR(AA94/W94,"Not Sold")</f>
        <v>0</v>
      </c>
      <c r="AC94" s="166">
        <v>14</v>
      </c>
      <c r="AD94" s="166">
        <f>IFERROR(AB94-AC94,"-")</f>
        <v>-14</v>
      </c>
      <c r="AE94" s="166">
        <f>X94*2</f>
        <v>5</v>
      </c>
      <c r="AF94" s="168">
        <f>IFERROR(AB94+$C$1,"Not Sold")</f>
        <v>43673</v>
      </c>
      <c r="AG94" s="169">
        <f>$C$1+AC94</f>
        <v>43687</v>
      </c>
      <c r="AH94" s="169">
        <f>MAX(AF94,AG94)</f>
        <v>43687</v>
      </c>
      <c r="AI94" s="170">
        <f>W94*AC94</f>
        <v>1.1666666666666665</v>
      </c>
      <c r="AJ94" s="170">
        <f>AA94-AI94</f>
        <v>-1.1666666666666665</v>
      </c>
      <c r="AK94" s="165">
        <v>1</v>
      </c>
      <c r="AL94" s="170">
        <f>IF(AE94-AJ94&lt;1,0,AE94-AJ94)</f>
        <v>6.1666666666666661</v>
      </c>
      <c r="AM94" s="170">
        <f>AL94*D94</f>
        <v>83.311666666666653</v>
      </c>
      <c r="AN94" s="170">
        <f>IFERROR(AL94/W94,"-")</f>
        <v>74</v>
      </c>
      <c r="AO94" s="169">
        <f>IFERROR(AN94+AH94,"-")</f>
        <v>43761</v>
      </c>
      <c r="AP94" s="165"/>
      <c r="AQ94" s="171"/>
    </row>
    <row r="95" spans="1:43" x14ac:dyDescent="0.25">
      <c r="A95" s="151" t="s">
        <v>458</v>
      </c>
      <c r="B95" s="152" t="s">
        <v>459</v>
      </c>
      <c r="C95" s="199">
        <v>6953156260573</v>
      </c>
      <c r="D95" s="153">
        <v>12.04999999999999</v>
      </c>
      <c r="E95" s="154"/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/>
      <c r="N95" s="96"/>
      <c r="O95" s="96"/>
      <c r="P95" s="96"/>
      <c r="Q95" s="96"/>
      <c r="R95" s="155"/>
      <c r="S95" s="156">
        <f>COUNTIF(F95:L95,"&lt;&gt;0")</f>
        <v>0</v>
      </c>
      <c r="T95" s="157">
        <v>4</v>
      </c>
      <c r="U95" s="155"/>
      <c r="V95" s="165">
        <f>SUM(F95:Q95)</f>
        <v>0</v>
      </c>
      <c r="W95" s="166">
        <f>IFERROR(IF(L95=0,V95/(S95*30),V95/(((S95-1)*30)+(T95*7))),0)</f>
        <v>0</v>
      </c>
      <c r="X95" s="166">
        <f>W95*30</f>
        <v>0</v>
      </c>
      <c r="Y95" s="165">
        <v>81</v>
      </c>
      <c r="Z95" s="165">
        <v>0</v>
      </c>
      <c r="AA95" s="167">
        <f>Y95+Z95</f>
        <v>81</v>
      </c>
      <c r="AB95" s="166" t="str">
        <f>IFERROR(AA95/W95,"Not Sold")</f>
        <v>Not Sold</v>
      </c>
      <c r="AC95" s="166">
        <v>14</v>
      </c>
      <c r="AD95" s="166" t="str">
        <f>IFERROR(AB95-AC95,"-")</f>
        <v>-</v>
      </c>
      <c r="AE95" s="166">
        <f>X95*2</f>
        <v>0</v>
      </c>
      <c r="AF95" s="168" t="str">
        <f>IFERROR(AB95+$C$1,"Not Sold")</f>
        <v>Not Sold</v>
      </c>
      <c r="AG95" s="169">
        <f>$C$1+AC95</f>
        <v>43687</v>
      </c>
      <c r="AH95" s="169">
        <f>MAX(AF95,AG95)</f>
        <v>43687</v>
      </c>
      <c r="AI95" s="170">
        <f>W95*AC95</f>
        <v>0</v>
      </c>
      <c r="AJ95" s="170">
        <f>AA95-AI95</f>
        <v>81</v>
      </c>
      <c r="AK95" s="165">
        <v>1</v>
      </c>
      <c r="AL95" s="170">
        <f>IF(AE95-AJ95&lt;1,0,AE95-AJ95)</f>
        <v>0</v>
      </c>
      <c r="AM95" s="170">
        <f>AL95*D95</f>
        <v>0</v>
      </c>
      <c r="AN95" s="170" t="str">
        <f>IFERROR(AL95/W95,"-")</f>
        <v>-</v>
      </c>
      <c r="AO95" s="169" t="str">
        <f>IFERROR(AN95+AH95,"-")</f>
        <v>-</v>
      </c>
      <c r="AP95" s="165"/>
      <c r="AQ95" s="171"/>
    </row>
    <row r="96" spans="1:43" x14ac:dyDescent="0.25">
      <c r="A96" s="151" t="s">
        <v>460</v>
      </c>
      <c r="B96" s="152" t="s">
        <v>461</v>
      </c>
      <c r="C96" s="199">
        <v>6953156260580</v>
      </c>
      <c r="D96" s="153">
        <v>11.760000000000034</v>
      </c>
      <c r="E96" s="154"/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/>
      <c r="N96" s="96"/>
      <c r="O96" s="96"/>
      <c r="P96" s="96"/>
      <c r="Q96" s="96"/>
      <c r="R96" s="155"/>
      <c r="S96" s="156">
        <f>COUNTIF(F96:L96,"&lt;&gt;0")</f>
        <v>0</v>
      </c>
      <c r="T96" s="157">
        <v>4</v>
      </c>
      <c r="U96" s="155"/>
      <c r="V96" s="165">
        <f>SUM(F96:Q96)</f>
        <v>0</v>
      </c>
      <c r="W96" s="166">
        <f>IFERROR(IF(L96=0,V96/(S96*30),V96/(((S96-1)*30)+(T96*7))),0)</f>
        <v>0</v>
      </c>
      <c r="X96" s="166">
        <f>W96*30</f>
        <v>0</v>
      </c>
      <c r="Y96" s="165">
        <v>11</v>
      </c>
      <c r="Z96" s="165">
        <v>0</v>
      </c>
      <c r="AA96" s="167">
        <f>Y96+Z96</f>
        <v>11</v>
      </c>
      <c r="AB96" s="166" t="str">
        <f>IFERROR(AA96/W96,"Not Sold")</f>
        <v>Not Sold</v>
      </c>
      <c r="AC96" s="166">
        <v>14</v>
      </c>
      <c r="AD96" s="166" t="str">
        <f>IFERROR(AB96-AC96,"-")</f>
        <v>-</v>
      </c>
      <c r="AE96" s="166">
        <f>X96*2</f>
        <v>0</v>
      </c>
      <c r="AF96" s="168" t="str">
        <f>IFERROR(AB96+$C$1,"Not Sold")</f>
        <v>Not Sold</v>
      </c>
      <c r="AG96" s="169">
        <f>$C$1+AC96</f>
        <v>43687</v>
      </c>
      <c r="AH96" s="169">
        <f>MAX(AF96,AG96)</f>
        <v>43687</v>
      </c>
      <c r="AI96" s="170">
        <f>W96*AC96</f>
        <v>0</v>
      </c>
      <c r="AJ96" s="170">
        <f>AA96-AI96</f>
        <v>11</v>
      </c>
      <c r="AK96" s="165">
        <v>1</v>
      </c>
      <c r="AL96" s="170">
        <f>IF(AE96-AJ96&lt;1,0,AE96-AJ96)</f>
        <v>0</v>
      </c>
      <c r="AM96" s="170">
        <f>AL96*D96</f>
        <v>0</v>
      </c>
      <c r="AN96" s="170" t="str">
        <f>IFERROR(AL96/W96,"-")</f>
        <v>-</v>
      </c>
      <c r="AO96" s="169" t="str">
        <f>IFERROR(AN96+AH96,"-")</f>
        <v>-</v>
      </c>
      <c r="AP96" s="165"/>
      <c r="AQ96" s="171"/>
    </row>
    <row r="97" spans="1:43" x14ac:dyDescent="0.25">
      <c r="A97" s="151" t="s">
        <v>462</v>
      </c>
      <c r="B97" s="152" t="s">
        <v>463</v>
      </c>
      <c r="C97" s="199">
        <v>6953156260597</v>
      </c>
      <c r="D97" s="153">
        <v>11.65</v>
      </c>
      <c r="E97" s="154"/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/>
      <c r="N97" s="96"/>
      <c r="O97" s="96"/>
      <c r="P97" s="96"/>
      <c r="Q97" s="96"/>
      <c r="R97" s="155"/>
      <c r="S97" s="156">
        <f>COUNTIF(F97:L97,"&lt;&gt;0")</f>
        <v>0</v>
      </c>
      <c r="T97" s="157">
        <v>4</v>
      </c>
      <c r="U97" s="155"/>
      <c r="V97" s="165">
        <f>SUM(F97:Q97)</f>
        <v>0</v>
      </c>
      <c r="W97" s="166">
        <f>IFERROR(IF(L97=0,V97/(S97*30),V97/(((S97-1)*30)+(T97*7))),0)</f>
        <v>0</v>
      </c>
      <c r="X97" s="166">
        <f>W97*30</f>
        <v>0</v>
      </c>
      <c r="Y97" s="165">
        <v>100</v>
      </c>
      <c r="Z97" s="165">
        <v>0</v>
      </c>
      <c r="AA97" s="167">
        <f>Y97+Z97</f>
        <v>100</v>
      </c>
      <c r="AB97" s="166" t="str">
        <f>IFERROR(AA97/W97,"Not Sold")</f>
        <v>Not Sold</v>
      </c>
      <c r="AC97" s="166">
        <v>14</v>
      </c>
      <c r="AD97" s="166" t="str">
        <f>IFERROR(AB97-AC97,"-")</f>
        <v>-</v>
      </c>
      <c r="AE97" s="166">
        <f>X97*2</f>
        <v>0</v>
      </c>
      <c r="AF97" s="168" t="str">
        <f>IFERROR(AB97+$C$1,"Not Sold")</f>
        <v>Not Sold</v>
      </c>
      <c r="AG97" s="169">
        <f>$C$1+AC97</f>
        <v>43687</v>
      </c>
      <c r="AH97" s="169">
        <f>MAX(AF97,AG97)</f>
        <v>43687</v>
      </c>
      <c r="AI97" s="170">
        <f>W97*AC97</f>
        <v>0</v>
      </c>
      <c r="AJ97" s="170">
        <f>AA97-AI97</f>
        <v>100</v>
      </c>
      <c r="AK97" s="165">
        <v>1</v>
      </c>
      <c r="AL97" s="170">
        <f>IF(AE97-AJ97&lt;1,0,AE97-AJ97)</f>
        <v>0</v>
      </c>
      <c r="AM97" s="170">
        <f>AL97*D97</f>
        <v>0</v>
      </c>
      <c r="AN97" s="170" t="str">
        <f>IFERROR(AL97/W97,"-")</f>
        <v>-</v>
      </c>
      <c r="AO97" s="169" t="str">
        <f>IFERROR(AN97+AH97,"-")</f>
        <v>-</v>
      </c>
      <c r="AP97" s="165"/>
      <c r="AQ97" s="171"/>
    </row>
    <row r="98" spans="1:43" x14ac:dyDescent="0.25">
      <c r="A98" s="151" t="s">
        <v>464</v>
      </c>
      <c r="B98" s="152" t="s">
        <v>104</v>
      </c>
      <c r="C98" s="199">
        <v>6953156260603</v>
      </c>
      <c r="D98" s="153">
        <v>11.699999999999987</v>
      </c>
      <c r="E98" s="154"/>
      <c r="F98" s="96">
        <v>0</v>
      </c>
      <c r="G98" s="96">
        <v>0</v>
      </c>
      <c r="H98" s="96">
        <v>0</v>
      </c>
      <c r="I98" s="96">
        <v>0</v>
      </c>
      <c r="J98" s="96">
        <v>1</v>
      </c>
      <c r="K98" s="96">
        <v>0</v>
      </c>
      <c r="L98" s="96">
        <v>0</v>
      </c>
      <c r="M98" s="96"/>
      <c r="N98" s="96"/>
      <c r="O98" s="96"/>
      <c r="P98" s="96"/>
      <c r="Q98" s="96"/>
      <c r="R98" s="155"/>
      <c r="S98" s="156">
        <f>COUNTIF(F98:L98,"&lt;&gt;0")</f>
        <v>1</v>
      </c>
      <c r="T98" s="157">
        <v>4</v>
      </c>
      <c r="U98" s="155"/>
      <c r="V98" s="165">
        <f>SUM(F98:Q98)</f>
        <v>1</v>
      </c>
      <c r="W98" s="166">
        <f>IFERROR(IF(L98=0,V98/(S98*30),V98/(((S98-1)*30)+(T98*7))),0)</f>
        <v>3.3333333333333333E-2</v>
      </c>
      <c r="X98" s="166">
        <f>W98*30</f>
        <v>1</v>
      </c>
      <c r="Y98" s="165">
        <v>61</v>
      </c>
      <c r="Z98" s="165">
        <v>4</v>
      </c>
      <c r="AA98" s="167">
        <f>Y98+Z98</f>
        <v>65</v>
      </c>
      <c r="AB98" s="166">
        <f>IFERROR(AA98/W98,"Not Sold")</f>
        <v>1950</v>
      </c>
      <c r="AC98" s="166">
        <v>14</v>
      </c>
      <c r="AD98" s="166">
        <f>IFERROR(AB98-AC98,"-")</f>
        <v>1936</v>
      </c>
      <c r="AE98" s="166">
        <f>X98*2</f>
        <v>2</v>
      </c>
      <c r="AF98" s="168">
        <f>IFERROR(AB98+$C$1,"Not Sold")</f>
        <v>45623</v>
      </c>
      <c r="AG98" s="169">
        <f>$C$1+AC98</f>
        <v>43687</v>
      </c>
      <c r="AH98" s="169">
        <f>MAX(AF98,AG98)</f>
        <v>45623</v>
      </c>
      <c r="AI98" s="170">
        <f>W98*AC98</f>
        <v>0.46666666666666667</v>
      </c>
      <c r="AJ98" s="170">
        <f>AA98-AI98</f>
        <v>64.533333333333331</v>
      </c>
      <c r="AK98" s="165">
        <v>1</v>
      </c>
      <c r="AL98" s="170">
        <f>IF(AE98-AJ98&lt;1,0,AE98-AJ98)</f>
        <v>0</v>
      </c>
      <c r="AM98" s="170">
        <f>AL98*D98</f>
        <v>0</v>
      </c>
      <c r="AN98" s="170">
        <f>IFERROR(AL98/W98,"-")</f>
        <v>0</v>
      </c>
      <c r="AO98" s="169">
        <f>IFERROR(AN98+AH98,"-")</f>
        <v>45623</v>
      </c>
      <c r="AP98" s="165"/>
      <c r="AQ98" s="171"/>
    </row>
    <row r="99" spans="1:43" x14ac:dyDescent="0.25">
      <c r="A99" s="151" t="s">
        <v>681</v>
      </c>
      <c r="B99" s="152" t="s">
        <v>682</v>
      </c>
      <c r="C99" s="199">
        <v>6953156261358</v>
      </c>
      <c r="D99" s="153">
        <v>14</v>
      </c>
      <c r="E99" s="154"/>
      <c r="F99" s="96">
        <v>0</v>
      </c>
      <c r="G99" s="96">
        <v>0</v>
      </c>
      <c r="H99" s="96">
        <v>0</v>
      </c>
      <c r="I99" s="96">
        <v>0</v>
      </c>
      <c r="J99" s="96">
        <v>2</v>
      </c>
      <c r="K99" s="96">
        <v>14</v>
      </c>
      <c r="L99" s="96">
        <v>14</v>
      </c>
      <c r="M99" s="96"/>
      <c r="N99" s="96"/>
      <c r="O99" s="96"/>
      <c r="P99" s="96"/>
      <c r="Q99" s="96"/>
      <c r="R99" s="155"/>
      <c r="S99" s="156">
        <f>COUNTIF(F99:L99,"&lt;&gt;0")</f>
        <v>3</v>
      </c>
      <c r="T99" s="157">
        <v>4</v>
      </c>
      <c r="U99" s="155"/>
      <c r="V99" s="165">
        <f>SUM(F99:Q99)</f>
        <v>30</v>
      </c>
      <c r="W99" s="166">
        <f>IFERROR(IF(L99=0,V99/(S99*30),V99/(((S99-1)*30)+(T99*7))),0)</f>
        <v>0.34090909090909088</v>
      </c>
      <c r="X99" s="166">
        <f>W99*30</f>
        <v>10.227272727272727</v>
      </c>
      <c r="Y99" s="165">
        <v>10</v>
      </c>
      <c r="Z99" s="165">
        <v>25</v>
      </c>
      <c r="AA99" s="167">
        <f>Y99+Z99</f>
        <v>35</v>
      </c>
      <c r="AB99" s="166">
        <f>IFERROR(AA99/W99,"Not Sold")</f>
        <v>102.66666666666667</v>
      </c>
      <c r="AC99" s="166">
        <v>14</v>
      </c>
      <c r="AD99" s="166">
        <f>IFERROR(AB99-AC99,"-")</f>
        <v>88.666666666666671</v>
      </c>
      <c r="AE99" s="166">
        <f>X99*2</f>
        <v>20.454545454545453</v>
      </c>
      <c r="AF99" s="168">
        <f>IFERROR(AB99+$C$1,"Not Sold")</f>
        <v>43775.666666666664</v>
      </c>
      <c r="AG99" s="169">
        <f>$C$1+AC99</f>
        <v>43687</v>
      </c>
      <c r="AH99" s="169">
        <f>MAX(AF99,AG99)</f>
        <v>43775.666666666664</v>
      </c>
      <c r="AI99" s="170">
        <f>W99*AC99</f>
        <v>4.7727272727272725</v>
      </c>
      <c r="AJ99" s="170">
        <f>AA99-AI99</f>
        <v>30.227272727272727</v>
      </c>
      <c r="AK99" s="165">
        <v>1</v>
      </c>
      <c r="AL99" s="170">
        <f>IF(AE99-AJ99&lt;1,0,AE99-AJ99)</f>
        <v>0</v>
      </c>
      <c r="AM99" s="170">
        <f>AL99*D99</f>
        <v>0</v>
      </c>
      <c r="AN99" s="170">
        <f>IFERROR(AL99/W99,"-")</f>
        <v>0</v>
      </c>
      <c r="AO99" s="169">
        <f>IFERROR(AN99+AH99,"-")</f>
        <v>43775.666666666664</v>
      </c>
      <c r="AP99" s="165"/>
      <c r="AQ99" s="171"/>
    </row>
    <row r="100" spans="1:43" x14ac:dyDescent="0.25">
      <c r="A100" s="151" t="s">
        <v>683</v>
      </c>
      <c r="B100" s="152" t="s">
        <v>684</v>
      </c>
      <c r="C100" s="199">
        <v>6953156261365</v>
      </c>
      <c r="D100" s="153">
        <v>14</v>
      </c>
      <c r="E100" s="154"/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0</v>
      </c>
      <c r="M100" s="96"/>
      <c r="N100" s="96"/>
      <c r="O100" s="96"/>
      <c r="P100" s="96"/>
      <c r="Q100" s="96"/>
      <c r="R100" s="155"/>
      <c r="S100" s="156">
        <f>COUNTIF(F100:L100,"&lt;&gt;0")</f>
        <v>0</v>
      </c>
      <c r="T100" s="157">
        <v>4</v>
      </c>
      <c r="U100" s="155"/>
      <c r="V100" s="165">
        <f>SUM(F100:Q100)</f>
        <v>0</v>
      </c>
      <c r="W100" s="166">
        <f>IFERROR(IF(L100=0,V100/(S100*30),V100/(((S100-1)*30)+(T100*7))),0)</f>
        <v>0</v>
      </c>
      <c r="X100" s="166">
        <f>W100*30</f>
        <v>0</v>
      </c>
      <c r="Y100" s="165">
        <v>1</v>
      </c>
      <c r="Z100" s="165">
        <v>0</v>
      </c>
      <c r="AA100" s="167">
        <f>Y100+Z100</f>
        <v>1</v>
      </c>
      <c r="AB100" s="166" t="str">
        <f>IFERROR(AA100/W100,"Not Sold")</f>
        <v>Not Sold</v>
      </c>
      <c r="AC100" s="166">
        <v>14</v>
      </c>
      <c r="AD100" s="166" t="str">
        <f>IFERROR(AB100-AC100,"-")</f>
        <v>-</v>
      </c>
      <c r="AE100" s="166">
        <f>X100*2</f>
        <v>0</v>
      </c>
      <c r="AF100" s="168" t="str">
        <f>IFERROR(AB100+$C$1,"Not Sold")</f>
        <v>Not Sold</v>
      </c>
      <c r="AG100" s="169">
        <f>$C$1+AC100</f>
        <v>43687</v>
      </c>
      <c r="AH100" s="169">
        <f>MAX(AF100,AG100)</f>
        <v>43687</v>
      </c>
      <c r="AI100" s="170">
        <f>W100*AC100</f>
        <v>0</v>
      </c>
      <c r="AJ100" s="170">
        <f>AA100-AI100</f>
        <v>1</v>
      </c>
      <c r="AK100" s="165">
        <v>1</v>
      </c>
      <c r="AL100" s="170">
        <f>IF(AE100-AJ100&lt;1,0,AE100-AJ100)</f>
        <v>0</v>
      </c>
      <c r="AM100" s="170">
        <f>AL100*D100</f>
        <v>0</v>
      </c>
      <c r="AN100" s="170" t="str">
        <f>IFERROR(AL100/W100,"-")</f>
        <v>-</v>
      </c>
      <c r="AO100" s="169" t="str">
        <f>IFERROR(AN100+AH100,"-")</f>
        <v>-</v>
      </c>
      <c r="AP100" s="165"/>
      <c r="AQ100" s="171"/>
    </row>
    <row r="101" spans="1:43" x14ac:dyDescent="0.25">
      <c r="A101" s="151" t="s">
        <v>105</v>
      </c>
      <c r="B101" s="152" t="s">
        <v>106</v>
      </c>
      <c r="C101" s="199">
        <v>6953156261372</v>
      </c>
      <c r="D101" s="153">
        <v>0</v>
      </c>
      <c r="E101" s="154"/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96"/>
      <c r="N101" s="96"/>
      <c r="O101" s="96"/>
      <c r="P101" s="96"/>
      <c r="Q101" s="96"/>
      <c r="R101" s="155"/>
      <c r="S101" s="156">
        <f>COUNTIF(F101:L101,"&lt;&gt;0")</f>
        <v>0</v>
      </c>
      <c r="T101" s="157">
        <v>4</v>
      </c>
      <c r="U101" s="155"/>
      <c r="V101" s="165">
        <f>SUM(F101:Q101)</f>
        <v>0</v>
      </c>
      <c r="W101" s="166">
        <f>IFERROR(IF(L101=0,V101/(S101*30),V101/(((S101-1)*30)+(T101*7))),0)</f>
        <v>0</v>
      </c>
      <c r="X101" s="166">
        <f>W101*30</f>
        <v>0</v>
      </c>
      <c r="Y101" s="165"/>
      <c r="Z101" s="165">
        <v>2</v>
      </c>
      <c r="AA101" s="167">
        <f>Y101+Z101</f>
        <v>2</v>
      </c>
      <c r="AB101" s="166" t="str">
        <f>IFERROR(AA101/W101,"Not Sold")</f>
        <v>Not Sold</v>
      </c>
      <c r="AC101" s="166">
        <v>14</v>
      </c>
      <c r="AD101" s="166" t="str">
        <f>IFERROR(AB101-AC101,"-")</f>
        <v>-</v>
      </c>
      <c r="AE101" s="166">
        <f>X101*2</f>
        <v>0</v>
      </c>
      <c r="AF101" s="168" t="str">
        <f>IFERROR(AB101+$C$1,"Not Sold")</f>
        <v>Not Sold</v>
      </c>
      <c r="AG101" s="169">
        <f>$C$1+AC101</f>
        <v>43687</v>
      </c>
      <c r="AH101" s="169">
        <f>MAX(AF101,AG101)</f>
        <v>43687</v>
      </c>
      <c r="AI101" s="170">
        <f>W101*AC101</f>
        <v>0</v>
      </c>
      <c r="AJ101" s="170">
        <f>AA101-AI101</f>
        <v>2</v>
      </c>
      <c r="AK101" s="165">
        <v>1</v>
      </c>
      <c r="AL101" s="170">
        <f>IF(AE101-AJ101&lt;1,0,AE101-AJ101)</f>
        <v>0</v>
      </c>
      <c r="AM101" s="170">
        <f>AL101*D101</f>
        <v>0</v>
      </c>
      <c r="AN101" s="170" t="str">
        <f>IFERROR(AL101/W101,"-")</f>
        <v>-</v>
      </c>
      <c r="AO101" s="169" t="str">
        <f>IFERROR(AN101+AH101,"-")</f>
        <v>-</v>
      </c>
      <c r="AP101" s="165"/>
      <c r="AQ101" s="171"/>
    </row>
    <row r="102" spans="1:43" x14ac:dyDescent="0.25">
      <c r="A102" s="151"/>
      <c r="B102" s="152" t="s">
        <v>259</v>
      </c>
      <c r="C102" s="199">
        <v>6953156261389</v>
      </c>
      <c r="D102" s="153">
        <v>0</v>
      </c>
      <c r="E102" s="154"/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/>
      <c r="N102" s="96"/>
      <c r="O102" s="96"/>
      <c r="P102" s="96"/>
      <c r="Q102" s="96"/>
      <c r="R102" s="155"/>
      <c r="S102" s="156">
        <f>COUNTIF(F102:L102,"&lt;&gt;0")</f>
        <v>0</v>
      </c>
      <c r="T102" s="157">
        <v>4</v>
      </c>
      <c r="U102" s="155"/>
      <c r="V102" s="165">
        <f>SUM(F102:Q102)</f>
        <v>0</v>
      </c>
      <c r="W102" s="166">
        <f>IFERROR(IF(L102=0,V102/(S102*30),V102/(((S102-1)*30)+(T102*7))),0)</f>
        <v>0</v>
      </c>
      <c r="X102" s="166">
        <f>W102*30</f>
        <v>0</v>
      </c>
      <c r="Y102" s="165">
        <v>4</v>
      </c>
      <c r="Z102" s="165">
        <v>5</v>
      </c>
      <c r="AA102" s="167">
        <f>Y102+Z102</f>
        <v>9</v>
      </c>
      <c r="AB102" s="166" t="str">
        <f>IFERROR(AA102/W102,"Not Sold")</f>
        <v>Not Sold</v>
      </c>
      <c r="AC102" s="166">
        <v>14</v>
      </c>
      <c r="AD102" s="166" t="str">
        <f>IFERROR(AB102-AC102,"-")</f>
        <v>-</v>
      </c>
      <c r="AE102" s="166">
        <f>X102*2</f>
        <v>0</v>
      </c>
      <c r="AF102" s="168" t="str">
        <f>IFERROR(AB102+$C$1,"Not Sold")</f>
        <v>Not Sold</v>
      </c>
      <c r="AG102" s="169">
        <f>$C$1+AC102</f>
        <v>43687</v>
      </c>
      <c r="AH102" s="169">
        <f>MAX(AF102,AG102)</f>
        <v>43687</v>
      </c>
      <c r="AI102" s="170">
        <f>W102*AC102</f>
        <v>0</v>
      </c>
      <c r="AJ102" s="170">
        <f>AA102-AI102</f>
        <v>9</v>
      </c>
      <c r="AK102" s="165">
        <v>1</v>
      </c>
      <c r="AL102" s="170">
        <f>IF(AE102-AJ102&lt;1,0,AE102-AJ102)</f>
        <v>0</v>
      </c>
      <c r="AM102" s="170">
        <f>AL102*D102</f>
        <v>0</v>
      </c>
      <c r="AN102" s="170" t="str">
        <f>IFERROR(AL102/W102,"-")</f>
        <v>-</v>
      </c>
      <c r="AO102" s="169" t="str">
        <f>IFERROR(AN102+AH102,"-")</f>
        <v>-</v>
      </c>
      <c r="AP102" s="165"/>
      <c r="AQ102" s="171"/>
    </row>
    <row r="103" spans="1:43" x14ac:dyDescent="0.25">
      <c r="A103" s="151" t="s">
        <v>537</v>
      </c>
      <c r="B103" s="152" t="s">
        <v>538</v>
      </c>
      <c r="C103" s="199">
        <v>6953156261631</v>
      </c>
      <c r="D103" s="153">
        <v>65</v>
      </c>
      <c r="E103" s="154"/>
      <c r="F103" s="96">
        <v>1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/>
      <c r="N103" s="96"/>
      <c r="O103" s="96"/>
      <c r="P103" s="96"/>
      <c r="Q103" s="96"/>
      <c r="R103" s="155"/>
      <c r="S103" s="156">
        <f>COUNTIF(F103:L103,"&lt;&gt;0")</f>
        <v>1</v>
      </c>
      <c r="T103" s="157">
        <v>4</v>
      </c>
      <c r="U103" s="155"/>
      <c r="V103" s="165">
        <f>SUM(F103:Q103)</f>
        <v>1</v>
      </c>
      <c r="W103" s="166">
        <f>IFERROR(IF(L103=0,V103/(S103*30),V103/(((S103-1)*30)+(T103*7))),0)</f>
        <v>3.3333333333333333E-2</v>
      </c>
      <c r="X103" s="166">
        <f>W103*30</f>
        <v>1</v>
      </c>
      <c r="Y103" s="165">
        <v>1</v>
      </c>
      <c r="Z103" s="165">
        <v>1</v>
      </c>
      <c r="AA103" s="167">
        <f>Y103+Z103</f>
        <v>2</v>
      </c>
      <c r="AB103" s="166">
        <f>IFERROR(AA103/W103,"Not Sold")</f>
        <v>60</v>
      </c>
      <c r="AC103" s="166">
        <v>14</v>
      </c>
      <c r="AD103" s="166">
        <f>IFERROR(AB103-AC103,"-")</f>
        <v>46</v>
      </c>
      <c r="AE103" s="166">
        <f>X103*2</f>
        <v>2</v>
      </c>
      <c r="AF103" s="168">
        <f>IFERROR(AB103+$C$1,"Not Sold")</f>
        <v>43733</v>
      </c>
      <c r="AG103" s="169">
        <f>$C$1+AC103</f>
        <v>43687</v>
      </c>
      <c r="AH103" s="169">
        <f>MAX(AF103,AG103)</f>
        <v>43733</v>
      </c>
      <c r="AI103" s="170">
        <f>W103*AC103</f>
        <v>0.46666666666666667</v>
      </c>
      <c r="AJ103" s="170">
        <f>AA103-AI103</f>
        <v>1.5333333333333332</v>
      </c>
      <c r="AK103" s="165">
        <v>1</v>
      </c>
      <c r="AL103" s="170">
        <f>IF(AE103-AJ103&lt;1,0,AE103-AJ103)</f>
        <v>0</v>
      </c>
      <c r="AM103" s="170">
        <f>AL103*D103</f>
        <v>0</v>
      </c>
      <c r="AN103" s="170">
        <f>IFERROR(AL103/W103,"-")</f>
        <v>0</v>
      </c>
      <c r="AO103" s="169">
        <f>IFERROR(AN103+AH103,"-")</f>
        <v>43733</v>
      </c>
      <c r="AP103" s="165"/>
      <c r="AQ103" s="171"/>
    </row>
    <row r="104" spans="1:43" x14ac:dyDescent="0.25">
      <c r="A104" s="151"/>
      <c r="B104" s="152" t="s">
        <v>251</v>
      </c>
      <c r="C104" s="199">
        <v>6953156262522</v>
      </c>
      <c r="D104" s="153">
        <v>0</v>
      </c>
      <c r="E104" s="154"/>
      <c r="F104" s="96">
        <v>0</v>
      </c>
      <c r="G104" s="96">
        <v>0</v>
      </c>
      <c r="H104" s="96">
        <v>1</v>
      </c>
      <c r="I104" s="96">
        <v>0</v>
      </c>
      <c r="J104" s="96">
        <v>0</v>
      </c>
      <c r="K104" s="96">
        <v>0</v>
      </c>
      <c r="L104" s="96">
        <v>0</v>
      </c>
      <c r="M104" s="96"/>
      <c r="N104" s="96"/>
      <c r="O104" s="96"/>
      <c r="P104" s="96"/>
      <c r="Q104" s="96"/>
      <c r="R104" s="155"/>
      <c r="S104" s="156">
        <f>COUNTIF(F104:L104,"&lt;&gt;0")</f>
        <v>1</v>
      </c>
      <c r="T104" s="157">
        <v>4</v>
      </c>
      <c r="U104" s="155"/>
      <c r="V104" s="165">
        <f>SUM(F104:Q104)</f>
        <v>1</v>
      </c>
      <c r="W104" s="166">
        <f>IFERROR(IF(L104=0,V104/(S104*30),V104/(((S104-1)*30)+(T104*7))),0)</f>
        <v>3.3333333333333333E-2</v>
      </c>
      <c r="X104" s="166">
        <f>W104*30</f>
        <v>1</v>
      </c>
      <c r="Y104" s="165">
        <v>56</v>
      </c>
      <c r="Z104" s="165">
        <v>2</v>
      </c>
      <c r="AA104" s="167">
        <f>Y104+Z104</f>
        <v>58</v>
      </c>
      <c r="AB104" s="166">
        <f>IFERROR(AA104/W104,"Not Sold")</f>
        <v>1740</v>
      </c>
      <c r="AC104" s="166">
        <v>14</v>
      </c>
      <c r="AD104" s="166">
        <f>IFERROR(AB104-AC104,"-")</f>
        <v>1726</v>
      </c>
      <c r="AE104" s="166">
        <f>X104*2</f>
        <v>2</v>
      </c>
      <c r="AF104" s="168">
        <f>IFERROR(AB104+$C$1,"Not Sold")</f>
        <v>45413</v>
      </c>
      <c r="AG104" s="169">
        <f>$C$1+AC104</f>
        <v>43687</v>
      </c>
      <c r="AH104" s="169">
        <f>MAX(AF104,AG104)</f>
        <v>45413</v>
      </c>
      <c r="AI104" s="170">
        <f>W104*AC104</f>
        <v>0.46666666666666667</v>
      </c>
      <c r="AJ104" s="170">
        <f>AA104-AI104</f>
        <v>57.533333333333331</v>
      </c>
      <c r="AK104" s="165">
        <v>1</v>
      </c>
      <c r="AL104" s="170">
        <f>IF(AE104-AJ104&lt;1,0,AE104-AJ104)</f>
        <v>0</v>
      </c>
      <c r="AM104" s="170">
        <f>AL104*D104</f>
        <v>0</v>
      </c>
      <c r="AN104" s="170">
        <f>IFERROR(AL104/W104,"-")</f>
        <v>0</v>
      </c>
      <c r="AO104" s="169">
        <f>IFERROR(AN104+AH104,"-")</f>
        <v>45413</v>
      </c>
      <c r="AP104" s="165"/>
      <c r="AQ104" s="171"/>
    </row>
    <row r="105" spans="1:43" x14ac:dyDescent="0.25">
      <c r="A105" s="151"/>
      <c r="B105" s="152" t="s">
        <v>246</v>
      </c>
      <c r="C105" s="199">
        <v>6953156262751</v>
      </c>
      <c r="D105" s="153">
        <v>0</v>
      </c>
      <c r="E105" s="154"/>
      <c r="F105" s="96">
        <v>0</v>
      </c>
      <c r="G105" s="96">
        <v>0</v>
      </c>
      <c r="H105" s="96">
        <v>0</v>
      </c>
      <c r="I105" s="96">
        <v>0</v>
      </c>
      <c r="J105" s="96">
        <v>0</v>
      </c>
      <c r="K105" s="96">
        <v>0</v>
      </c>
      <c r="L105" s="96">
        <v>0</v>
      </c>
      <c r="M105" s="96"/>
      <c r="N105" s="96"/>
      <c r="O105" s="96"/>
      <c r="P105" s="96"/>
      <c r="Q105" s="96"/>
      <c r="R105" s="155"/>
      <c r="S105" s="156">
        <f>COUNTIF(F105:L105,"&lt;&gt;0")</f>
        <v>0</v>
      </c>
      <c r="T105" s="157">
        <v>4</v>
      </c>
      <c r="U105" s="155"/>
      <c r="V105" s="165">
        <f>SUM(F105:Q105)</f>
        <v>0</v>
      </c>
      <c r="W105" s="166">
        <f>IFERROR(IF(L105=0,V105/(S105*30),V105/(((S105-1)*30)+(T105*7))),0)</f>
        <v>0</v>
      </c>
      <c r="X105" s="166">
        <f>W105*30</f>
        <v>0</v>
      </c>
      <c r="Y105" s="165">
        <v>1</v>
      </c>
      <c r="Z105" s="165">
        <v>3</v>
      </c>
      <c r="AA105" s="167">
        <f>Y105+Z105</f>
        <v>4</v>
      </c>
      <c r="AB105" s="166" t="str">
        <f>IFERROR(AA105/W105,"Not Sold")</f>
        <v>Not Sold</v>
      </c>
      <c r="AC105" s="166">
        <v>14</v>
      </c>
      <c r="AD105" s="166" t="str">
        <f>IFERROR(AB105-AC105,"-")</f>
        <v>-</v>
      </c>
      <c r="AE105" s="166">
        <f>X105*2</f>
        <v>0</v>
      </c>
      <c r="AF105" s="168" t="str">
        <f>IFERROR(AB105+$C$1,"Not Sold")</f>
        <v>Not Sold</v>
      </c>
      <c r="AG105" s="169">
        <f>$C$1+AC105</f>
        <v>43687</v>
      </c>
      <c r="AH105" s="169">
        <f>MAX(AF105,AG105)</f>
        <v>43687</v>
      </c>
      <c r="AI105" s="170">
        <f>W105*AC105</f>
        <v>0</v>
      </c>
      <c r="AJ105" s="170">
        <f>AA105-AI105</f>
        <v>4</v>
      </c>
      <c r="AK105" s="165">
        <v>1</v>
      </c>
      <c r="AL105" s="170">
        <f>IF(AE105-AJ105&lt;1,0,AE105-AJ105)</f>
        <v>0</v>
      </c>
      <c r="AM105" s="170">
        <f>AL105*D105</f>
        <v>0</v>
      </c>
      <c r="AN105" s="170" t="str">
        <f>IFERROR(AL105/W105,"-")</f>
        <v>-</v>
      </c>
      <c r="AO105" s="169" t="str">
        <f>IFERROR(AN105+AH105,"-")</f>
        <v>-</v>
      </c>
      <c r="AP105" s="165"/>
      <c r="AQ105" s="171"/>
    </row>
    <row r="106" spans="1:43" x14ac:dyDescent="0.25">
      <c r="A106" s="151"/>
      <c r="B106" s="152" t="s">
        <v>218</v>
      </c>
      <c r="C106" s="199">
        <v>6953156263178</v>
      </c>
      <c r="D106" s="153">
        <v>0</v>
      </c>
      <c r="E106" s="154"/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/>
      <c r="N106" s="96"/>
      <c r="O106" s="96"/>
      <c r="P106" s="96"/>
      <c r="Q106" s="96"/>
      <c r="R106" s="155"/>
      <c r="S106" s="156">
        <f>COUNTIF(F106:L106,"&lt;&gt;0")</f>
        <v>0</v>
      </c>
      <c r="T106" s="157">
        <v>4</v>
      </c>
      <c r="U106" s="155"/>
      <c r="V106" s="165">
        <f>SUM(F106:Q106)</f>
        <v>0</v>
      </c>
      <c r="W106" s="166">
        <f>IFERROR(IF(L106=0,V106/(S106*30),V106/(((S106-1)*30)+(T106*7))),0)</f>
        <v>0</v>
      </c>
      <c r="X106" s="166">
        <f>W106*30</f>
        <v>0</v>
      </c>
      <c r="Y106" s="165">
        <v>63</v>
      </c>
      <c r="Z106" s="165">
        <v>3</v>
      </c>
      <c r="AA106" s="167">
        <f>Y106+Z106</f>
        <v>66</v>
      </c>
      <c r="AB106" s="166" t="str">
        <f>IFERROR(AA106/W106,"Not Sold")</f>
        <v>Not Sold</v>
      </c>
      <c r="AC106" s="166">
        <v>14</v>
      </c>
      <c r="AD106" s="166" t="str">
        <f>IFERROR(AB106-AC106,"-")</f>
        <v>-</v>
      </c>
      <c r="AE106" s="166">
        <f>X106*2</f>
        <v>0</v>
      </c>
      <c r="AF106" s="168" t="str">
        <f>IFERROR(AB106+$C$1,"Not Sold")</f>
        <v>Not Sold</v>
      </c>
      <c r="AG106" s="169">
        <f>$C$1+AC106</f>
        <v>43687</v>
      </c>
      <c r="AH106" s="169">
        <f>MAX(AF106,AG106)</f>
        <v>43687</v>
      </c>
      <c r="AI106" s="170">
        <f>W106*AC106</f>
        <v>0</v>
      </c>
      <c r="AJ106" s="170">
        <f>AA106-AI106</f>
        <v>66</v>
      </c>
      <c r="AK106" s="165">
        <v>1</v>
      </c>
      <c r="AL106" s="170">
        <f>IF(AE106-AJ106&lt;1,0,AE106-AJ106)</f>
        <v>0</v>
      </c>
      <c r="AM106" s="170">
        <f>AL106*D106</f>
        <v>0</v>
      </c>
      <c r="AN106" s="170" t="str">
        <f>IFERROR(AL106/W106,"-")</f>
        <v>-</v>
      </c>
      <c r="AO106" s="169" t="str">
        <f>IFERROR(AN106+AH106,"-")</f>
        <v>-</v>
      </c>
      <c r="AP106" s="165"/>
      <c r="AQ106" s="171"/>
    </row>
    <row r="107" spans="1:43" x14ac:dyDescent="0.25">
      <c r="A107" s="151"/>
      <c r="B107" s="152" t="s">
        <v>219</v>
      </c>
      <c r="C107" s="199">
        <v>6953156263192</v>
      </c>
      <c r="D107" s="153">
        <v>0</v>
      </c>
      <c r="E107" s="154"/>
      <c r="F107" s="96">
        <v>0</v>
      </c>
      <c r="G107" s="96">
        <v>0</v>
      </c>
      <c r="H107" s="96">
        <v>0</v>
      </c>
      <c r="I107" s="96">
        <v>0</v>
      </c>
      <c r="J107" s="96">
        <v>1</v>
      </c>
      <c r="K107" s="96">
        <v>0</v>
      </c>
      <c r="L107" s="96">
        <v>0</v>
      </c>
      <c r="M107" s="96"/>
      <c r="N107" s="96"/>
      <c r="O107" s="96"/>
      <c r="P107" s="96"/>
      <c r="Q107" s="96"/>
      <c r="R107" s="155"/>
      <c r="S107" s="156">
        <f>COUNTIF(F107:L107,"&lt;&gt;0")</f>
        <v>1</v>
      </c>
      <c r="T107" s="157">
        <v>4</v>
      </c>
      <c r="U107" s="155"/>
      <c r="V107" s="165">
        <f>SUM(F107:Q107)</f>
        <v>1</v>
      </c>
      <c r="W107" s="166">
        <f>IFERROR(IF(L107=0,V107/(S107*30),V107/(((S107-1)*30)+(T107*7))),0)</f>
        <v>3.3333333333333333E-2</v>
      </c>
      <c r="X107" s="166">
        <f>W107*30</f>
        <v>1</v>
      </c>
      <c r="Y107" s="165">
        <v>35</v>
      </c>
      <c r="Z107" s="165">
        <v>0</v>
      </c>
      <c r="AA107" s="167">
        <f>Y107+Z107</f>
        <v>35</v>
      </c>
      <c r="AB107" s="166">
        <f>IFERROR(AA107/W107,"Not Sold")</f>
        <v>1050</v>
      </c>
      <c r="AC107" s="166">
        <v>14</v>
      </c>
      <c r="AD107" s="166">
        <f>IFERROR(AB107-AC107,"-")</f>
        <v>1036</v>
      </c>
      <c r="AE107" s="166">
        <f>X107*2</f>
        <v>2</v>
      </c>
      <c r="AF107" s="168">
        <f>IFERROR(AB107+$C$1,"Not Sold")</f>
        <v>44723</v>
      </c>
      <c r="AG107" s="169">
        <f>$C$1+AC107</f>
        <v>43687</v>
      </c>
      <c r="AH107" s="169">
        <f>MAX(AF107,AG107)</f>
        <v>44723</v>
      </c>
      <c r="AI107" s="170">
        <f>W107*AC107</f>
        <v>0.46666666666666667</v>
      </c>
      <c r="AJ107" s="170">
        <f>AA107-AI107</f>
        <v>34.533333333333331</v>
      </c>
      <c r="AK107" s="165">
        <v>1</v>
      </c>
      <c r="AL107" s="170">
        <f>IF(AE107-AJ107&lt;1,0,AE107-AJ107)</f>
        <v>0</v>
      </c>
      <c r="AM107" s="170">
        <f>AL107*D107</f>
        <v>0</v>
      </c>
      <c r="AN107" s="170">
        <f>IFERROR(AL107/W107,"-")</f>
        <v>0</v>
      </c>
      <c r="AO107" s="169">
        <f>IFERROR(AN107+AH107,"-")</f>
        <v>44723</v>
      </c>
      <c r="AP107" s="165"/>
      <c r="AQ107" s="171"/>
    </row>
    <row r="108" spans="1:43" x14ac:dyDescent="0.25">
      <c r="A108" s="151"/>
      <c r="B108" s="152" t="s">
        <v>254</v>
      </c>
      <c r="C108" s="199">
        <v>6953156263383</v>
      </c>
      <c r="D108" s="153">
        <v>0</v>
      </c>
      <c r="E108" s="154"/>
      <c r="F108" s="96">
        <v>0</v>
      </c>
      <c r="G108" s="96">
        <v>0</v>
      </c>
      <c r="H108" s="96">
        <v>5</v>
      </c>
      <c r="I108" s="96">
        <v>0</v>
      </c>
      <c r="J108" s="96">
        <v>0</v>
      </c>
      <c r="K108" s="96">
        <v>0</v>
      </c>
      <c r="L108" s="96">
        <v>1</v>
      </c>
      <c r="M108" s="96"/>
      <c r="N108" s="96"/>
      <c r="O108" s="96"/>
      <c r="P108" s="96"/>
      <c r="Q108" s="96"/>
      <c r="R108" s="155"/>
      <c r="S108" s="156">
        <f>COUNTIF(F108:L108,"&lt;&gt;0")</f>
        <v>2</v>
      </c>
      <c r="T108" s="157">
        <v>4</v>
      </c>
      <c r="U108" s="155"/>
      <c r="V108" s="165">
        <f>SUM(F108:Q108)</f>
        <v>6</v>
      </c>
      <c r="W108" s="166">
        <f>IFERROR(IF(L108=0,V108/(S108*30),V108/(((S108-1)*30)+(T108*7))),0)</f>
        <v>0.10344827586206896</v>
      </c>
      <c r="X108" s="166">
        <f>W108*30</f>
        <v>3.103448275862069</v>
      </c>
      <c r="Y108" s="165"/>
      <c r="Z108" s="165">
        <v>4</v>
      </c>
      <c r="AA108" s="167">
        <f>Y108+Z108</f>
        <v>4</v>
      </c>
      <c r="AB108" s="166">
        <f>IFERROR(AA108/W108,"Not Sold")</f>
        <v>38.666666666666664</v>
      </c>
      <c r="AC108" s="166">
        <v>14</v>
      </c>
      <c r="AD108" s="166">
        <f>IFERROR(AB108-AC108,"-")</f>
        <v>24.666666666666664</v>
      </c>
      <c r="AE108" s="166">
        <f>X108*2</f>
        <v>6.2068965517241379</v>
      </c>
      <c r="AF108" s="168">
        <f>IFERROR(AB108+$C$1,"Not Sold")</f>
        <v>43711.666666666664</v>
      </c>
      <c r="AG108" s="169">
        <f>$C$1+AC108</f>
        <v>43687</v>
      </c>
      <c r="AH108" s="169">
        <f>MAX(AF108,AG108)</f>
        <v>43711.666666666664</v>
      </c>
      <c r="AI108" s="170">
        <f>W108*AC108</f>
        <v>1.4482758620689655</v>
      </c>
      <c r="AJ108" s="170">
        <f>AA108-AI108</f>
        <v>2.5517241379310347</v>
      </c>
      <c r="AK108" s="165">
        <v>1</v>
      </c>
      <c r="AL108" s="170">
        <f>IF(AE108-AJ108&lt;1,0,AE108-AJ108)</f>
        <v>3.6551724137931032</v>
      </c>
      <c r="AM108" s="170">
        <f>AL108*D108</f>
        <v>0</v>
      </c>
      <c r="AN108" s="170">
        <f>IFERROR(AL108/W108,"-")</f>
        <v>35.333333333333329</v>
      </c>
      <c r="AO108" s="169">
        <f>IFERROR(AN108+AH108,"-")</f>
        <v>43747</v>
      </c>
      <c r="AP108" s="165"/>
      <c r="AQ108" s="171"/>
    </row>
    <row r="109" spans="1:43" x14ac:dyDescent="0.25">
      <c r="A109" s="151"/>
      <c r="B109" s="152" t="s">
        <v>255</v>
      </c>
      <c r="C109" s="199">
        <v>6953156263390</v>
      </c>
      <c r="D109" s="153">
        <v>0</v>
      </c>
      <c r="E109" s="154"/>
      <c r="F109" s="96">
        <v>0</v>
      </c>
      <c r="G109" s="96">
        <v>0</v>
      </c>
      <c r="H109" s="96">
        <v>1</v>
      </c>
      <c r="I109" s="96">
        <v>0</v>
      </c>
      <c r="J109" s="96">
        <v>3</v>
      </c>
      <c r="K109" s="96">
        <v>0</v>
      </c>
      <c r="L109" s="96">
        <v>0</v>
      </c>
      <c r="M109" s="96"/>
      <c r="N109" s="96"/>
      <c r="O109" s="96"/>
      <c r="P109" s="96"/>
      <c r="Q109" s="96"/>
      <c r="R109" s="155"/>
      <c r="S109" s="156">
        <f>COUNTIF(F109:L109,"&lt;&gt;0")</f>
        <v>2</v>
      </c>
      <c r="T109" s="157">
        <v>4</v>
      </c>
      <c r="U109" s="155"/>
      <c r="V109" s="165">
        <f>SUM(F109:Q109)</f>
        <v>4</v>
      </c>
      <c r="W109" s="166">
        <f>IFERROR(IF(L109=0,V109/(S109*30),V109/(((S109-1)*30)+(T109*7))),0)</f>
        <v>6.6666666666666666E-2</v>
      </c>
      <c r="X109" s="166">
        <f>W109*30</f>
        <v>2</v>
      </c>
      <c r="Y109" s="165">
        <v>6</v>
      </c>
      <c r="Z109" s="165">
        <v>6</v>
      </c>
      <c r="AA109" s="167">
        <f>Y109+Z109</f>
        <v>12</v>
      </c>
      <c r="AB109" s="166">
        <f>IFERROR(AA109/W109,"Not Sold")</f>
        <v>180</v>
      </c>
      <c r="AC109" s="166">
        <v>14</v>
      </c>
      <c r="AD109" s="166">
        <f>IFERROR(AB109-AC109,"-")</f>
        <v>166</v>
      </c>
      <c r="AE109" s="166">
        <f>X109*2</f>
        <v>4</v>
      </c>
      <c r="AF109" s="168">
        <f>IFERROR(AB109+$C$1,"Not Sold")</f>
        <v>43853</v>
      </c>
      <c r="AG109" s="169">
        <f>$C$1+AC109</f>
        <v>43687</v>
      </c>
      <c r="AH109" s="169">
        <f>MAX(AF109,AG109)</f>
        <v>43853</v>
      </c>
      <c r="AI109" s="170">
        <f>W109*AC109</f>
        <v>0.93333333333333335</v>
      </c>
      <c r="AJ109" s="170">
        <f>AA109-AI109</f>
        <v>11.066666666666666</v>
      </c>
      <c r="AK109" s="165">
        <v>1</v>
      </c>
      <c r="AL109" s="170">
        <f>IF(AE109-AJ109&lt;1,0,AE109-AJ109)</f>
        <v>0</v>
      </c>
      <c r="AM109" s="170">
        <f>AL109*D109</f>
        <v>0</v>
      </c>
      <c r="AN109" s="170">
        <f>IFERROR(AL109/W109,"-")</f>
        <v>0</v>
      </c>
      <c r="AO109" s="169">
        <f>IFERROR(AN109+AH109,"-")</f>
        <v>43853</v>
      </c>
      <c r="AP109" s="165"/>
      <c r="AQ109" s="171"/>
    </row>
    <row r="110" spans="1:43" x14ac:dyDescent="0.25">
      <c r="A110" s="151"/>
      <c r="B110" s="152" t="s">
        <v>237</v>
      </c>
      <c r="C110" s="199">
        <v>6953156264489</v>
      </c>
      <c r="D110" s="153">
        <v>0</v>
      </c>
      <c r="E110" s="154"/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/>
      <c r="N110" s="96"/>
      <c r="O110" s="96"/>
      <c r="P110" s="96"/>
      <c r="Q110" s="96"/>
      <c r="R110" s="155"/>
      <c r="S110" s="156">
        <f>COUNTIF(F110:L110,"&lt;&gt;0")</f>
        <v>0</v>
      </c>
      <c r="T110" s="157">
        <v>4</v>
      </c>
      <c r="U110" s="155"/>
      <c r="V110" s="165">
        <f>SUM(F110:Q110)</f>
        <v>0</v>
      </c>
      <c r="W110" s="166">
        <f>IFERROR(IF(L110=0,V110/(S110*30),V110/(((S110-1)*30)+(T110*7))),0)</f>
        <v>0</v>
      </c>
      <c r="X110" s="166">
        <f>W110*30</f>
        <v>0</v>
      </c>
      <c r="Y110" s="165">
        <v>6</v>
      </c>
      <c r="Z110" s="165">
        <v>3</v>
      </c>
      <c r="AA110" s="167">
        <f>Y110+Z110</f>
        <v>9</v>
      </c>
      <c r="AB110" s="166" t="str">
        <f>IFERROR(AA110/W110,"Not Sold")</f>
        <v>Not Sold</v>
      </c>
      <c r="AC110" s="166">
        <v>14</v>
      </c>
      <c r="AD110" s="166" t="str">
        <f>IFERROR(AB110-AC110,"-")</f>
        <v>-</v>
      </c>
      <c r="AE110" s="166">
        <f>X110*2</f>
        <v>0</v>
      </c>
      <c r="AF110" s="168" t="str">
        <f>IFERROR(AB110+$C$1,"Not Sold")</f>
        <v>Not Sold</v>
      </c>
      <c r="AG110" s="169">
        <f>$C$1+AC110</f>
        <v>43687</v>
      </c>
      <c r="AH110" s="169">
        <f>MAX(AF110,AG110)</f>
        <v>43687</v>
      </c>
      <c r="AI110" s="170">
        <f>W110*AC110</f>
        <v>0</v>
      </c>
      <c r="AJ110" s="170">
        <f>AA110-AI110</f>
        <v>9</v>
      </c>
      <c r="AK110" s="165">
        <v>1</v>
      </c>
      <c r="AL110" s="170">
        <f>IF(AE110-AJ110&lt;1,0,AE110-AJ110)</f>
        <v>0</v>
      </c>
      <c r="AM110" s="170">
        <f>AL110*D110</f>
        <v>0</v>
      </c>
      <c r="AN110" s="170" t="str">
        <f>IFERROR(AL110/W110,"-")</f>
        <v>-</v>
      </c>
      <c r="AO110" s="169" t="str">
        <f>IFERROR(AN110+AH110,"-")</f>
        <v>-</v>
      </c>
      <c r="AP110" s="165"/>
      <c r="AQ110" s="171"/>
    </row>
    <row r="111" spans="1:43" x14ac:dyDescent="0.25">
      <c r="A111" s="151"/>
      <c r="B111" s="152" t="s">
        <v>238</v>
      </c>
      <c r="C111" s="199">
        <v>6953156264496</v>
      </c>
      <c r="D111" s="153">
        <v>0</v>
      </c>
      <c r="E111" s="154"/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/>
      <c r="N111" s="96"/>
      <c r="O111" s="96"/>
      <c r="P111" s="96"/>
      <c r="Q111" s="96"/>
      <c r="R111" s="155"/>
      <c r="S111" s="156">
        <f>COUNTIF(F111:L111,"&lt;&gt;0")</f>
        <v>0</v>
      </c>
      <c r="T111" s="157">
        <v>4</v>
      </c>
      <c r="U111" s="155"/>
      <c r="V111" s="165">
        <f>SUM(F111:Q111)</f>
        <v>0</v>
      </c>
      <c r="W111" s="166">
        <f>IFERROR(IF(L111=0,V111/(S111*30),V111/(((S111-1)*30)+(T111*7))),0)</f>
        <v>0</v>
      </c>
      <c r="X111" s="166">
        <f>W111*30</f>
        <v>0</v>
      </c>
      <c r="Y111" s="165">
        <v>39</v>
      </c>
      <c r="Z111" s="165">
        <v>3</v>
      </c>
      <c r="AA111" s="167">
        <f>Y111+Z111</f>
        <v>42</v>
      </c>
      <c r="AB111" s="166" t="str">
        <f>IFERROR(AA111/W111,"Not Sold")</f>
        <v>Not Sold</v>
      </c>
      <c r="AC111" s="166">
        <v>14</v>
      </c>
      <c r="AD111" s="166" t="str">
        <f>IFERROR(AB111-AC111,"-")</f>
        <v>-</v>
      </c>
      <c r="AE111" s="166">
        <f>X111*2</f>
        <v>0</v>
      </c>
      <c r="AF111" s="168" t="str">
        <f>IFERROR(AB111+$C$1,"Not Sold")</f>
        <v>Not Sold</v>
      </c>
      <c r="AG111" s="169">
        <f>$C$1+AC111</f>
        <v>43687</v>
      </c>
      <c r="AH111" s="169">
        <f>MAX(AF111,AG111)</f>
        <v>43687</v>
      </c>
      <c r="AI111" s="170">
        <f>W111*AC111</f>
        <v>0</v>
      </c>
      <c r="AJ111" s="170">
        <f>AA111-AI111</f>
        <v>42</v>
      </c>
      <c r="AK111" s="165">
        <v>1</v>
      </c>
      <c r="AL111" s="170">
        <f>IF(AE111-AJ111&lt;1,0,AE111-AJ111)</f>
        <v>0</v>
      </c>
      <c r="AM111" s="170">
        <f>AL111*D111</f>
        <v>0</v>
      </c>
      <c r="AN111" s="170" t="str">
        <f>IFERROR(AL111/W111,"-")</f>
        <v>-</v>
      </c>
      <c r="AO111" s="169" t="str">
        <f>IFERROR(AN111+AH111,"-")</f>
        <v>-</v>
      </c>
      <c r="AP111" s="165"/>
      <c r="AQ111" s="171"/>
    </row>
    <row r="112" spans="1:43" x14ac:dyDescent="0.25">
      <c r="A112" s="151" t="s">
        <v>357</v>
      </c>
      <c r="B112" s="152" t="s">
        <v>358</v>
      </c>
      <c r="C112" s="199">
        <v>6953156264502</v>
      </c>
      <c r="D112" s="153">
        <v>46.370000000000033</v>
      </c>
      <c r="E112" s="154"/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/>
      <c r="N112" s="96"/>
      <c r="O112" s="96"/>
      <c r="P112" s="96"/>
      <c r="Q112" s="96"/>
      <c r="R112" s="155"/>
      <c r="S112" s="156">
        <f>COUNTIF(F112:L112,"&lt;&gt;0")</f>
        <v>0</v>
      </c>
      <c r="T112" s="157">
        <v>4</v>
      </c>
      <c r="U112" s="155"/>
      <c r="V112" s="165">
        <f>SUM(F112:Q112)</f>
        <v>0</v>
      </c>
      <c r="W112" s="166">
        <f>IFERROR(IF(L112=0,V112/(S112*30),V112/(((S112-1)*30)+(T112*7))),0)</f>
        <v>0</v>
      </c>
      <c r="X112" s="166">
        <f>W112*30</f>
        <v>0</v>
      </c>
      <c r="Y112" s="165">
        <v>52</v>
      </c>
      <c r="Z112" s="165">
        <v>0</v>
      </c>
      <c r="AA112" s="167">
        <f>Y112+Z112</f>
        <v>52</v>
      </c>
      <c r="AB112" s="166" t="str">
        <f>IFERROR(AA112/W112,"Not Sold")</f>
        <v>Not Sold</v>
      </c>
      <c r="AC112" s="166">
        <v>14</v>
      </c>
      <c r="AD112" s="166" t="str">
        <f>IFERROR(AB112-AC112,"-")</f>
        <v>-</v>
      </c>
      <c r="AE112" s="166">
        <f>X112*2</f>
        <v>0</v>
      </c>
      <c r="AF112" s="168" t="str">
        <f>IFERROR(AB112+$C$1,"Not Sold")</f>
        <v>Not Sold</v>
      </c>
      <c r="AG112" s="169">
        <f>$C$1+AC112</f>
        <v>43687</v>
      </c>
      <c r="AH112" s="169">
        <f>MAX(AF112,AG112)</f>
        <v>43687</v>
      </c>
      <c r="AI112" s="170">
        <f>W112*AC112</f>
        <v>0</v>
      </c>
      <c r="AJ112" s="170">
        <f>AA112-AI112</f>
        <v>52</v>
      </c>
      <c r="AK112" s="165">
        <v>1</v>
      </c>
      <c r="AL112" s="170">
        <f>IF(AE112-AJ112&lt;1,0,AE112-AJ112)</f>
        <v>0</v>
      </c>
      <c r="AM112" s="170">
        <f>AL112*D112</f>
        <v>0</v>
      </c>
      <c r="AN112" s="170" t="str">
        <f>IFERROR(AL112/W112,"-")</f>
        <v>-</v>
      </c>
      <c r="AO112" s="169" t="str">
        <f>IFERROR(AN112+AH112,"-")</f>
        <v>-</v>
      </c>
      <c r="AP112" s="165"/>
      <c r="AQ112" s="171"/>
    </row>
    <row r="113" spans="1:43" x14ac:dyDescent="0.25">
      <c r="A113" s="151" t="s">
        <v>355</v>
      </c>
      <c r="B113" s="172" t="s">
        <v>239</v>
      </c>
      <c r="C113" s="200">
        <v>6953156264519</v>
      </c>
      <c r="D113" s="153">
        <v>46.64</v>
      </c>
      <c r="E113" s="154"/>
      <c r="F113" s="96">
        <v>0</v>
      </c>
      <c r="G113" s="96">
        <v>0</v>
      </c>
      <c r="H113" s="96">
        <v>2</v>
      </c>
      <c r="I113" s="96">
        <v>0</v>
      </c>
      <c r="J113" s="96">
        <v>0</v>
      </c>
      <c r="K113" s="96">
        <v>0</v>
      </c>
      <c r="L113" s="96">
        <v>0</v>
      </c>
      <c r="M113" s="96"/>
      <c r="N113" s="96"/>
      <c r="O113" s="96"/>
      <c r="P113" s="96"/>
      <c r="Q113" s="96"/>
      <c r="R113" s="155"/>
      <c r="S113" s="156">
        <f>COUNTIF(F113:L113,"&lt;&gt;0")</f>
        <v>1</v>
      </c>
      <c r="T113" s="157">
        <v>4</v>
      </c>
      <c r="U113" s="155"/>
      <c r="V113" s="165">
        <f>SUM(F113:Q113)</f>
        <v>2</v>
      </c>
      <c r="W113" s="166">
        <f>IFERROR(IF(L113=0,V113/(S113*30),V113/(((S113-1)*30)+(T113*7))),0)</f>
        <v>6.6666666666666666E-2</v>
      </c>
      <c r="X113" s="166">
        <f>W113*30</f>
        <v>2</v>
      </c>
      <c r="Y113" s="165">
        <v>1</v>
      </c>
      <c r="Z113" s="165">
        <v>1</v>
      </c>
      <c r="AA113" s="167">
        <f>Y113+Z113</f>
        <v>2</v>
      </c>
      <c r="AB113" s="166">
        <f>IFERROR(AA113/W113,"Not Sold")</f>
        <v>30</v>
      </c>
      <c r="AC113" s="166">
        <v>14</v>
      </c>
      <c r="AD113" s="166">
        <f>IFERROR(AB113-AC113,"-")</f>
        <v>16</v>
      </c>
      <c r="AE113" s="166">
        <f>X113*2</f>
        <v>4</v>
      </c>
      <c r="AF113" s="168">
        <f>IFERROR(AB113+$C$1,"Not Sold")</f>
        <v>43703</v>
      </c>
      <c r="AG113" s="169">
        <f>$C$1+AC113</f>
        <v>43687</v>
      </c>
      <c r="AH113" s="169">
        <f>MAX(AF113,AG113)</f>
        <v>43703</v>
      </c>
      <c r="AI113" s="170">
        <f>W113*AC113</f>
        <v>0.93333333333333335</v>
      </c>
      <c r="AJ113" s="170">
        <f>AA113-AI113</f>
        <v>1.0666666666666667</v>
      </c>
      <c r="AK113" s="165">
        <v>1</v>
      </c>
      <c r="AL113" s="170">
        <f>IF(AE113-AJ113&lt;1,0,AE113-AJ113)</f>
        <v>2.9333333333333336</v>
      </c>
      <c r="AM113" s="170">
        <f>AL113*D113</f>
        <v>136.81066666666669</v>
      </c>
      <c r="AN113" s="170">
        <f>IFERROR(AL113/W113,"-")</f>
        <v>44.000000000000007</v>
      </c>
      <c r="AO113" s="169">
        <f>IFERROR(AN113+AH113,"-")</f>
        <v>43747</v>
      </c>
      <c r="AP113" s="165"/>
      <c r="AQ113" s="171"/>
    </row>
    <row r="114" spans="1:43" x14ac:dyDescent="0.25">
      <c r="A114" s="151" t="s">
        <v>429</v>
      </c>
      <c r="B114" s="152" t="s">
        <v>430</v>
      </c>
      <c r="C114" s="199">
        <v>6953156265608</v>
      </c>
      <c r="D114" s="153">
        <v>11.770000000000003</v>
      </c>
      <c r="E114" s="154"/>
      <c r="F114" s="96">
        <v>0</v>
      </c>
      <c r="G114" s="96">
        <v>1</v>
      </c>
      <c r="H114" s="96">
        <v>14</v>
      </c>
      <c r="I114" s="96">
        <v>14</v>
      </c>
      <c r="J114" s="96">
        <v>6</v>
      </c>
      <c r="K114" s="96">
        <v>15</v>
      </c>
      <c r="L114" s="96">
        <v>1</v>
      </c>
      <c r="M114" s="96"/>
      <c r="N114" s="96"/>
      <c r="O114" s="96"/>
      <c r="P114" s="96"/>
      <c r="Q114" s="96"/>
      <c r="R114" s="155"/>
      <c r="S114" s="156">
        <f>COUNTIF(F114:L114,"&lt;&gt;0")</f>
        <v>6</v>
      </c>
      <c r="T114" s="157">
        <v>4</v>
      </c>
      <c r="U114" s="155"/>
      <c r="V114" s="165">
        <f>SUM(F114:Q114)</f>
        <v>51</v>
      </c>
      <c r="W114" s="166">
        <f>IFERROR(IF(L114=0,V114/(S114*30),V114/(((S114-1)*30)+(T114*7))),0)</f>
        <v>0.28651685393258425</v>
      </c>
      <c r="X114" s="166">
        <f>W114*30</f>
        <v>8.595505617977528</v>
      </c>
      <c r="Y114" s="165">
        <v>272</v>
      </c>
      <c r="Z114" s="165">
        <v>18</v>
      </c>
      <c r="AA114" s="167">
        <f>Y114+Z114</f>
        <v>290</v>
      </c>
      <c r="AB114" s="166">
        <f>IFERROR(AA114/W114,"Not Sold")</f>
        <v>1012.1568627450981</v>
      </c>
      <c r="AC114" s="166">
        <v>14</v>
      </c>
      <c r="AD114" s="166">
        <f>IFERROR(AB114-AC114,"-")</f>
        <v>998.15686274509812</v>
      </c>
      <c r="AE114" s="166">
        <f>X114*2</f>
        <v>17.191011235955056</v>
      </c>
      <c r="AF114" s="168">
        <f>IFERROR(AB114+$C$1,"Not Sold")</f>
        <v>44685.156862745098</v>
      </c>
      <c r="AG114" s="169">
        <f>$C$1+AC114</f>
        <v>43687</v>
      </c>
      <c r="AH114" s="169">
        <f>MAX(AF114,AG114)</f>
        <v>44685.156862745098</v>
      </c>
      <c r="AI114" s="170">
        <f>W114*AC114</f>
        <v>4.0112359550561791</v>
      </c>
      <c r="AJ114" s="170">
        <f>AA114-AI114</f>
        <v>285.98876404494382</v>
      </c>
      <c r="AK114" s="165">
        <v>1</v>
      </c>
      <c r="AL114" s="170">
        <f>IF(AE114-AJ114&lt;1,0,AE114-AJ114)</f>
        <v>0</v>
      </c>
      <c r="AM114" s="170">
        <f>AL114*D114</f>
        <v>0</v>
      </c>
      <c r="AN114" s="170">
        <f>IFERROR(AL114/W114,"-")</f>
        <v>0</v>
      </c>
      <c r="AO114" s="169">
        <f>IFERROR(AN114+AH114,"-")</f>
        <v>44685.156862745098</v>
      </c>
      <c r="AP114" s="165"/>
      <c r="AQ114" s="171"/>
    </row>
    <row r="115" spans="1:43" x14ac:dyDescent="0.25">
      <c r="A115" s="151" t="s">
        <v>421</v>
      </c>
      <c r="B115" s="152" t="s">
        <v>422</v>
      </c>
      <c r="C115" s="199">
        <v>6953156267503</v>
      </c>
      <c r="D115" s="153">
        <v>47.3</v>
      </c>
      <c r="E115" s="154"/>
      <c r="F115" s="96">
        <v>2</v>
      </c>
      <c r="G115" s="96">
        <v>0</v>
      </c>
      <c r="H115" s="96">
        <v>0</v>
      </c>
      <c r="I115" s="96">
        <v>0</v>
      </c>
      <c r="J115" s="96">
        <v>1</v>
      </c>
      <c r="K115" s="96">
        <v>0</v>
      </c>
      <c r="L115" s="96">
        <v>0</v>
      </c>
      <c r="M115" s="96"/>
      <c r="N115" s="96"/>
      <c r="O115" s="96"/>
      <c r="P115" s="96"/>
      <c r="Q115" s="96"/>
      <c r="R115" s="155"/>
      <c r="S115" s="156">
        <f>COUNTIF(F115:L115,"&lt;&gt;0")</f>
        <v>2</v>
      </c>
      <c r="T115" s="157">
        <v>4</v>
      </c>
      <c r="U115" s="155"/>
      <c r="V115" s="165">
        <f>SUM(F115:Q115)</f>
        <v>3</v>
      </c>
      <c r="W115" s="166">
        <f>IFERROR(IF(L115=0,V115/(S115*30),V115/(((S115-1)*30)+(T115*7))),0)</f>
        <v>0.05</v>
      </c>
      <c r="X115" s="166">
        <f>W115*30</f>
        <v>1.5</v>
      </c>
      <c r="Y115" s="165">
        <v>36</v>
      </c>
      <c r="Z115" s="165">
        <v>1</v>
      </c>
      <c r="AA115" s="167">
        <f>Y115+Z115</f>
        <v>37</v>
      </c>
      <c r="AB115" s="166">
        <f>IFERROR(AA115/W115,"Not Sold")</f>
        <v>740</v>
      </c>
      <c r="AC115" s="166">
        <v>14</v>
      </c>
      <c r="AD115" s="166">
        <f>IFERROR(AB115-AC115,"-")</f>
        <v>726</v>
      </c>
      <c r="AE115" s="166">
        <f>X115*2</f>
        <v>3</v>
      </c>
      <c r="AF115" s="168">
        <f>IFERROR(AB115+$C$1,"Not Sold")</f>
        <v>44413</v>
      </c>
      <c r="AG115" s="169">
        <f>$C$1+AC115</f>
        <v>43687</v>
      </c>
      <c r="AH115" s="169">
        <f>MAX(AF115,AG115)</f>
        <v>44413</v>
      </c>
      <c r="AI115" s="170">
        <f>W115*AC115</f>
        <v>0.70000000000000007</v>
      </c>
      <c r="AJ115" s="170">
        <f>AA115-AI115</f>
        <v>36.299999999999997</v>
      </c>
      <c r="AK115" s="165">
        <v>1</v>
      </c>
      <c r="AL115" s="170">
        <f>IF(AE115-AJ115&lt;1,0,AE115-AJ115)</f>
        <v>0</v>
      </c>
      <c r="AM115" s="170">
        <f>AL115*D115</f>
        <v>0</v>
      </c>
      <c r="AN115" s="170">
        <f>IFERROR(AL115/W115,"-")</f>
        <v>0</v>
      </c>
      <c r="AO115" s="169">
        <f>IFERROR(AN115+AH115,"-")</f>
        <v>44413</v>
      </c>
      <c r="AP115" s="165"/>
      <c r="AQ115" s="171"/>
    </row>
    <row r="116" spans="1:43" x14ac:dyDescent="0.25">
      <c r="A116" s="151" t="s">
        <v>107</v>
      </c>
      <c r="B116" s="152" t="s">
        <v>108</v>
      </c>
      <c r="C116" s="199">
        <v>6953156268074</v>
      </c>
      <c r="D116" s="153">
        <v>15.089999999999977</v>
      </c>
      <c r="E116" s="154"/>
      <c r="F116" s="96">
        <v>0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96">
        <v>1</v>
      </c>
      <c r="M116" s="96"/>
      <c r="N116" s="96"/>
      <c r="O116" s="96"/>
      <c r="P116" s="96"/>
      <c r="Q116" s="96"/>
      <c r="R116" s="155"/>
      <c r="S116" s="156">
        <f>COUNTIF(F116:L116,"&lt;&gt;0")</f>
        <v>1</v>
      </c>
      <c r="T116" s="157">
        <v>4</v>
      </c>
      <c r="U116" s="155"/>
      <c r="V116" s="165">
        <f>SUM(F116:Q116)</f>
        <v>1</v>
      </c>
      <c r="W116" s="166">
        <f>IFERROR(IF(L116=0,V116/(S116*30),V116/(((S116-1)*30)+(T116*7))),0)</f>
        <v>3.5714285714285712E-2</v>
      </c>
      <c r="X116" s="166">
        <f>W116*30</f>
        <v>1.0714285714285714</v>
      </c>
      <c r="Y116" s="165">
        <v>6</v>
      </c>
      <c r="Z116" s="165">
        <v>4</v>
      </c>
      <c r="AA116" s="167">
        <f>Y116+Z116</f>
        <v>10</v>
      </c>
      <c r="AB116" s="166">
        <f>IFERROR(AA116/W116,"Not Sold")</f>
        <v>280</v>
      </c>
      <c r="AC116" s="166">
        <v>14</v>
      </c>
      <c r="AD116" s="166">
        <f>IFERROR(AB116-AC116,"-")</f>
        <v>266</v>
      </c>
      <c r="AE116" s="166">
        <f>X116*2</f>
        <v>2.1428571428571428</v>
      </c>
      <c r="AF116" s="168">
        <f>IFERROR(AB116+$C$1,"Not Sold")</f>
        <v>43953</v>
      </c>
      <c r="AG116" s="169">
        <f>$C$1+AC116</f>
        <v>43687</v>
      </c>
      <c r="AH116" s="169">
        <f>MAX(AF116,AG116)</f>
        <v>43953</v>
      </c>
      <c r="AI116" s="170">
        <f>W116*AC116</f>
        <v>0.5</v>
      </c>
      <c r="AJ116" s="170">
        <f>AA116-AI116</f>
        <v>9.5</v>
      </c>
      <c r="AK116" s="165">
        <v>1</v>
      </c>
      <c r="AL116" s="170">
        <f>IF(AE116-AJ116&lt;1,0,AE116-AJ116)</f>
        <v>0</v>
      </c>
      <c r="AM116" s="170">
        <f>AL116*D116</f>
        <v>0</v>
      </c>
      <c r="AN116" s="170">
        <f>IFERROR(AL116/W116,"-")</f>
        <v>0</v>
      </c>
      <c r="AO116" s="169">
        <f>IFERROR(AN116+AH116,"-")</f>
        <v>43953</v>
      </c>
      <c r="AP116" s="165"/>
      <c r="AQ116" s="171"/>
    </row>
    <row r="117" spans="1:43" x14ac:dyDescent="0.25">
      <c r="A117" s="151"/>
      <c r="B117" s="152" t="s">
        <v>249</v>
      </c>
      <c r="C117" s="199">
        <v>6953156269323</v>
      </c>
      <c r="D117" s="153">
        <v>0</v>
      </c>
      <c r="E117" s="154"/>
      <c r="F117" s="96">
        <v>0</v>
      </c>
      <c r="G117" s="96">
        <v>0</v>
      </c>
      <c r="H117" s="96">
        <v>1</v>
      </c>
      <c r="I117" s="96">
        <v>0</v>
      </c>
      <c r="J117" s="96">
        <v>0</v>
      </c>
      <c r="K117" s="96">
        <v>0</v>
      </c>
      <c r="L117" s="96">
        <v>0</v>
      </c>
      <c r="M117" s="96"/>
      <c r="N117" s="96"/>
      <c r="O117" s="96"/>
      <c r="P117" s="96"/>
      <c r="Q117" s="96"/>
      <c r="R117" s="155"/>
      <c r="S117" s="156">
        <f>COUNTIF(F117:L117,"&lt;&gt;0")</f>
        <v>1</v>
      </c>
      <c r="T117" s="157">
        <v>4</v>
      </c>
      <c r="U117" s="155"/>
      <c r="V117" s="165">
        <f>SUM(F117:Q117)</f>
        <v>1</v>
      </c>
      <c r="W117" s="166">
        <f>IFERROR(IF(L117=0,V117/(S117*30),V117/(((S117-1)*30)+(T117*7))),0)</f>
        <v>3.3333333333333333E-2</v>
      </c>
      <c r="X117" s="166">
        <f>W117*30</f>
        <v>1</v>
      </c>
      <c r="Y117" s="165">
        <v>90</v>
      </c>
      <c r="Z117" s="165">
        <v>2</v>
      </c>
      <c r="AA117" s="167">
        <f>Y117+Z117</f>
        <v>92</v>
      </c>
      <c r="AB117" s="166">
        <f>IFERROR(AA117/W117,"Not Sold")</f>
        <v>2760</v>
      </c>
      <c r="AC117" s="166">
        <v>14</v>
      </c>
      <c r="AD117" s="166">
        <f>IFERROR(AB117-AC117,"-")</f>
        <v>2746</v>
      </c>
      <c r="AE117" s="166">
        <f>X117*2</f>
        <v>2</v>
      </c>
      <c r="AF117" s="168">
        <f>IFERROR(AB117+$C$1,"Not Sold")</f>
        <v>46433</v>
      </c>
      <c r="AG117" s="169">
        <f>$C$1+AC117</f>
        <v>43687</v>
      </c>
      <c r="AH117" s="169">
        <f>MAX(AF117,AG117)</f>
        <v>46433</v>
      </c>
      <c r="AI117" s="170">
        <f>W117*AC117</f>
        <v>0.46666666666666667</v>
      </c>
      <c r="AJ117" s="170">
        <f>AA117-AI117</f>
        <v>91.533333333333331</v>
      </c>
      <c r="AK117" s="165">
        <v>1</v>
      </c>
      <c r="AL117" s="170">
        <f>IF(AE117-AJ117&lt;1,0,AE117-AJ117)</f>
        <v>0</v>
      </c>
      <c r="AM117" s="170">
        <f>AL117*D117</f>
        <v>0</v>
      </c>
      <c r="AN117" s="170">
        <f>IFERROR(AL117/W117,"-")</f>
        <v>0</v>
      </c>
      <c r="AO117" s="169">
        <f>IFERROR(AN117+AH117,"-")</f>
        <v>46433</v>
      </c>
      <c r="AP117" s="165"/>
      <c r="AQ117" s="171"/>
    </row>
    <row r="118" spans="1:43" x14ac:dyDescent="0.25">
      <c r="A118" s="151"/>
      <c r="B118" s="152" t="s">
        <v>250</v>
      </c>
      <c r="C118" s="199">
        <v>6953156269330</v>
      </c>
      <c r="D118" s="153">
        <v>0</v>
      </c>
      <c r="E118" s="154"/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96">
        <v>0</v>
      </c>
      <c r="M118" s="96"/>
      <c r="N118" s="96"/>
      <c r="O118" s="96"/>
      <c r="P118" s="96"/>
      <c r="Q118" s="96"/>
      <c r="R118" s="155"/>
      <c r="S118" s="156">
        <f>COUNTIF(F118:L118,"&lt;&gt;0")</f>
        <v>0</v>
      </c>
      <c r="T118" s="157">
        <v>4</v>
      </c>
      <c r="U118" s="155"/>
      <c r="V118" s="165">
        <f>SUM(F118:Q118)</f>
        <v>0</v>
      </c>
      <c r="W118" s="166">
        <f>IFERROR(IF(L118=0,V118/(S118*30),V118/(((S118-1)*30)+(T118*7))),0)</f>
        <v>0</v>
      </c>
      <c r="X118" s="166">
        <f>W118*30</f>
        <v>0</v>
      </c>
      <c r="Y118" s="165">
        <v>97</v>
      </c>
      <c r="Z118" s="165">
        <v>3</v>
      </c>
      <c r="AA118" s="167">
        <f>Y118+Z118</f>
        <v>100</v>
      </c>
      <c r="AB118" s="166" t="str">
        <f>IFERROR(AA118/W118,"Not Sold")</f>
        <v>Not Sold</v>
      </c>
      <c r="AC118" s="166">
        <v>14</v>
      </c>
      <c r="AD118" s="166" t="str">
        <f>IFERROR(AB118-AC118,"-")</f>
        <v>-</v>
      </c>
      <c r="AE118" s="166">
        <f>X118*2</f>
        <v>0</v>
      </c>
      <c r="AF118" s="168" t="str">
        <f>IFERROR(AB118+$C$1,"Not Sold")</f>
        <v>Not Sold</v>
      </c>
      <c r="AG118" s="169">
        <f>$C$1+AC118</f>
        <v>43687</v>
      </c>
      <c r="AH118" s="169">
        <f>MAX(AF118,AG118)</f>
        <v>43687</v>
      </c>
      <c r="AI118" s="170">
        <f>W118*AC118</f>
        <v>0</v>
      </c>
      <c r="AJ118" s="170">
        <f>AA118-AI118</f>
        <v>100</v>
      </c>
      <c r="AK118" s="165">
        <v>1</v>
      </c>
      <c r="AL118" s="170">
        <f>IF(AE118-AJ118&lt;1,0,AE118-AJ118)</f>
        <v>0</v>
      </c>
      <c r="AM118" s="170">
        <f>AL118*D118</f>
        <v>0</v>
      </c>
      <c r="AN118" s="170" t="str">
        <f>IFERROR(AL118/W118,"-")</f>
        <v>-</v>
      </c>
      <c r="AO118" s="169" t="str">
        <f>IFERROR(AN118+AH118,"-")</f>
        <v>-</v>
      </c>
      <c r="AP118" s="165"/>
      <c r="AQ118" s="171"/>
    </row>
    <row r="119" spans="1:43" x14ac:dyDescent="0.25">
      <c r="A119" s="151"/>
      <c r="B119" s="172" t="s">
        <v>240</v>
      </c>
      <c r="C119" s="200">
        <v>6953156269873</v>
      </c>
      <c r="D119" s="153">
        <v>0</v>
      </c>
      <c r="E119" s="154"/>
      <c r="F119" s="96">
        <v>0</v>
      </c>
      <c r="G119" s="96">
        <v>0</v>
      </c>
      <c r="H119" s="96">
        <v>0</v>
      </c>
      <c r="I119" s="96">
        <v>1</v>
      </c>
      <c r="J119" s="96">
        <v>0</v>
      </c>
      <c r="K119" s="96">
        <v>1</v>
      </c>
      <c r="L119" s="96">
        <v>0</v>
      </c>
      <c r="M119" s="96"/>
      <c r="N119" s="96"/>
      <c r="O119" s="96"/>
      <c r="P119" s="96"/>
      <c r="Q119" s="96"/>
      <c r="R119" s="155"/>
      <c r="S119" s="156">
        <f>COUNTIF(F119:L119,"&lt;&gt;0")</f>
        <v>2</v>
      </c>
      <c r="T119" s="157">
        <v>4</v>
      </c>
      <c r="U119" s="155"/>
      <c r="V119" s="165">
        <f>SUM(F119:Q119)</f>
        <v>2</v>
      </c>
      <c r="W119" s="166">
        <f>IFERROR(IF(L119=0,V119/(S119*30),V119/(((S119-1)*30)+(T119*7))),0)</f>
        <v>3.3333333333333333E-2</v>
      </c>
      <c r="X119" s="166">
        <f>W119*30</f>
        <v>1</v>
      </c>
      <c r="Y119" s="165">
        <v>9</v>
      </c>
      <c r="Z119" s="165">
        <v>1</v>
      </c>
      <c r="AA119" s="167">
        <f>Y119+Z119</f>
        <v>10</v>
      </c>
      <c r="AB119" s="166">
        <f>IFERROR(AA119/W119,"Not Sold")</f>
        <v>300</v>
      </c>
      <c r="AC119" s="166">
        <v>14</v>
      </c>
      <c r="AD119" s="166">
        <f>IFERROR(AB119-AC119,"-")</f>
        <v>286</v>
      </c>
      <c r="AE119" s="166">
        <f>X119*2</f>
        <v>2</v>
      </c>
      <c r="AF119" s="168">
        <f>IFERROR(AB119+$C$1,"Not Sold")</f>
        <v>43973</v>
      </c>
      <c r="AG119" s="169">
        <f>$C$1+AC119</f>
        <v>43687</v>
      </c>
      <c r="AH119" s="169">
        <f>MAX(AF119,AG119)</f>
        <v>43973</v>
      </c>
      <c r="AI119" s="170">
        <f>W119*AC119</f>
        <v>0.46666666666666667</v>
      </c>
      <c r="AJ119" s="170">
        <f>AA119-AI119</f>
        <v>9.5333333333333332</v>
      </c>
      <c r="AK119" s="165">
        <v>1</v>
      </c>
      <c r="AL119" s="170">
        <f>IF(AE119-AJ119&lt;1,0,AE119-AJ119)</f>
        <v>0</v>
      </c>
      <c r="AM119" s="170">
        <f>AL119*D119</f>
        <v>0</v>
      </c>
      <c r="AN119" s="170">
        <f>IFERROR(AL119/W119,"-")</f>
        <v>0</v>
      </c>
      <c r="AO119" s="169">
        <f>IFERROR(AN119+AH119,"-")</f>
        <v>43973</v>
      </c>
      <c r="AP119" s="165"/>
      <c r="AQ119" s="171"/>
    </row>
    <row r="120" spans="1:43" x14ac:dyDescent="0.25">
      <c r="A120" s="151"/>
      <c r="B120" s="152" t="s">
        <v>241</v>
      </c>
      <c r="C120" s="199">
        <v>6953156269880</v>
      </c>
      <c r="D120" s="153">
        <v>0</v>
      </c>
      <c r="E120" s="154"/>
      <c r="F120" s="96">
        <v>0</v>
      </c>
      <c r="G120" s="96">
        <v>0</v>
      </c>
      <c r="H120" s="96">
        <v>0</v>
      </c>
      <c r="I120" s="96">
        <v>0</v>
      </c>
      <c r="J120" s="96">
        <v>0</v>
      </c>
      <c r="K120" s="96">
        <v>1</v>
      </c>
      <c r="L120" s="96">
        <v>2</v>
      </c>
      <c r="M120" s="96"/>
      <c r="N120" s="96"/>
      <c r="O120" s="96"/>
      <c r="P120" s="96"/>
      <c r="Q120" s="96"/>
      <c r="R120" s="155"/>
      <c r="S120" s="156">
        <f>COUNTIF(F120:L120,"&lt;&gt;0")</f>
        <v>2</v>
      </c>
      <c r="T120" s="157">
        <v>4</v>
      </c>
      <c r="U120" s="155"/>
      <c r="V120" s="165">
        <f>SUM(F120:Q120)</f>
        <v>3</v>
      </c>
      <c r="W120" s="166">
        <f>IFERROR(IF(L120=0,V120/(S120*30),V120/(((S120-1)*30)+(T120*7))),0)</f>
        <v>5.1724137931034482E-2</v>
      </c>
      <c r="X120" s="166">
        <f>W120*30</f>
        <v>1.5517241379310345</v>
      </c>
      <c r="Y120" s="165">
        <v>2</v>
      </c>
      <c r="Z120" s="165">
        <v>0</v>
      </c>
      <c r="AA120" s="167">
        <f>Y120+Z120</f>
        <v>2</v>
      </c>
      <c r="AB120" s="166">
        <f>IFERROR(AA120/W120,"Not Sold")</f>
        <v>38.666666666666664</v>
      </c>
      <c r="AC120" s="166">
        <v>14</v>
      </c>
      <c r="AD120" s="166">
        <f>IFERROR(AB120-AC120,"-")</f>
        <v>24.666666666666664</v>
      </c>
      <c r="AE120" s="166">
        <f>X120*2</f>
        <v>3.103448275862069</v>
      </c>
      <c r="AF120" s="168">
        <f>IFERROR(AB120+$C$1,"Not Sold")</f>
        <v>43711.666666666664</v>
      </c>
      <c r="AG120" s="169">
        <f>$C$1+AC120</f>
        <v>43687</v>
      </c>
      <c r="AH120" s="169">
        <f>MAX(AF120,AG120)</f>
        <v>43711.666666666664</v>
      </c>
      <c r="AI120" s="170">
        <f>W120*AC120</f>
        <v>0.72413793103448276</v>
      </c>
      <c r="AJ120" s="170">
        <f>AA120-AI120</f>
        <v>1.2758620689655173</v>
      </c>
      <c r="AK120" s="165">
        <v>1</v>
      </c>
      <c r="AL120" s="170">
        <f>IF(AE120-AJ120&lt;1,0,AE120-AJ120)</f>
        <v>1.8275862068965516</v>
      </c>
      <c r="AM120" s="170">
        <f>AL120*D120</f>
        <v>0</v>
      </c>
      <c r="AN120" s="170">
        <f>IFERROR(AL120/W120,"-")</f>
        <v>35.333333333333329</v>
      </c>
      <c r="AO120" s="169">
        <f>IFERROR(AN120+AH120,"-")</f>
        <v>43747</v>
      </c>
      <c r="AP120" s="165"/>
      <c r="AQ120" s="171"/>
    </row>
    <row r="121" spans="1:43" x14ac:dyDescent="0.25">
      <c r="A121" s="151"/>
      <c r="B121" s="172" t="s">
        <v>242</v>
      </c>
      <c r="C121" s="200">
        <v>6953156269897</v>
      </c>
      <c r="D121" s="153">
        <v>0</v>
      </c>
      <c r="E121" s="154"/>
      <c r="F121" s="96">
        <v>0</v>
      </c>
      <c r="G121" s="96">
        <v>0</v>
      </c>
      <c r="H121" s="96">
        <v>0</v>
      </c>
      <c r="I121" s="96">
        <v>0</v>
      </c>
      <c r="J121" s="96">
        <v>0</v>
      </c>
      <c r="K121" s="96">
        <v>0</v>
      </c>
      <c r="L121" s="96">
        <v>1</v>
      </c>
      <c r="M121" s="96"/>
      <c r="N121" s="96"/>
      <c r="O121" s="96"/>
      <c r="P121" s="96"/>
      <c r="Q121" s="96"/>
      <c r="R121" s="155"/>
      <c r="S121" s="156">
        <f>COUNTIF(F121:L121,"&lt;&gt;0")</f>
        <v>1</v>
      </c>
      <c r="T121" s="157">
        <v>4</v>
      </c>
      <c r="U121" s="155"/>
      <c r="V121" s="165">
        <f>SUM(F121:Q121)</f>
        <v>1</v>
      </c>
      <c r="W121" s="166">
        <f>IFERROR(IF(L121=0,V121/(S121*30),V121/(((S121-1)*30)+(T121*7))),0)</f>
        <v>3.5714285714285712E-2</v>
      </c>
      <c r="X121" s="166">
        <f>W121*30</f>
        <v>1.0714285714285714</v>
      </c>
      <c r="Y121" s="165">
        <v>13</v>
      </c>
      <c r="Z121" s="165">
        <v>2</v>
      </c>
      <c r="AA121" s="167">
        <f>Y121+Z121</f>
        <v>15</v>
      </c>
      <c r="AB121" s="166">
        <f>IFERROR(AA121/W121,"Not Sold")</f>
        <v>420</v>
      </c>
      <c r="AC121" s="166">
        <v>14</v>
      </c>
      <c r="AD121" s="166">
        <f>IFERROR(AB121-AC121,"-")</f>
        <v>406</v>
      </c>
      <c r="AE121" s="166">
        <f>X121*2</f>
        <v>2.1428571428571428</v>
      </c>
      <c r="AF121" s="168">
        <f>IFERROR(AB121+$C$1,"Not Sold")</f>
        <v>44093</v>
      </c>
      <c r="AG121" s="169">
        <f>$C$1+AC121</f>
        <v>43687</v>
      </c>
      <c r="AH121" s="169">
        <f>MAX(AF121,AG121)</f>
        <v>44093</v>
      </c>
      <c r="AI121" s="170">
        <f>W121*AC121</f>
        <v>0.5</v>
      </c>
      <c r="AJ121" s="170">
        <f>AA121-AI121</f>
        <v>14.5</v>
      </c>
      <c r="AK121" s="165">
        <v>1</v>
      </c>
      <c r="AL121" s="170">
        <f>IF(AE121-AJ121&lt;1,0,AE121-AJ121)</f>
        <v>0</v>
      </c>
      <c r="AM121" s="170">
        <f>AL121*D121</f>
        <v>0</v>
      </c>
      <c r="AN121" s="170">
        <f>IFERROR(AL121/W121,"-")</f>
        <v>0</v>
      </c>
      <c r="AO121" s="169">
        <f>IFERROR(AN121+AH121,"-")</f>
        <v>44093</v>
      </c>
      <c r="AP121" s="165"/>
      <c r="AQ121" s="171"/>
    </row>
    <row r="122" spans="1:43" x14ac:dyDescent="0.25">
      <c r="A122" s="151" t="s">
        <v>577</v>
      </c>
      <c r="B122" s="152" t="s">
        <v>578</v>
      </c>
      <c r="C122" s="199">
        <v>6953156270640</v>
      </c>
      <c r="D122" s="153">
        <v>46.776027397260265</v>
      </c>
      <c r="E122" s="154"/>
      <c r="F122" s="96">
        <v>5</v>
      </c>
      <c r="G122" s="96">
        <v>18</v>
      </c>
      <c r="H122" s="96">
        <v>7</v>
      </c>
      <c r="I122" s="96">
        <v>15</v>
      </c>
      <c r="J122" s="96">
        <v>6</v>
      </c>
      <c r="K122" s="96">
        <v>5</v>
      </c>
      <c r="L122" s="96">
        <v>7</v>
      </c>
      <c r="M122" s="96"/>
      <c r="N122" s="96"/>
      <c r="O122" s="96"/>
      <c r="P122" s="96"/>
      <c r="Q122" s="96"/>
      <c r="R122" s="155"/>
      <c r="S122" s="156">
        <f>COUNTIF(F122:L122,"&lt;&gt;0")</f>
        <v>7</v>
      </c>
      <c r="T122" s="157">
        <v>4</v>
      </c>
      <c r="U122" s="155"/>
      <c r="V122" s="165">
        <f>SUM(F122:Q122)</f>
        <v>63</v>
      </c>
      <c r="W122" s="166">
        <f>IFERROR(IF(L122=0,V122/(S122*30),V122/(((S122-1)*30)+(T122*7))),0)</f>
        <v>0.30288461538461536</v>
      </c>
      <c r="X122" s="166">
        <f>W122*30</f>
        <v>9.0865384615384617</v>
      </c>
      <c r="Y122" s="165">
        <v>30</v>
      </c>
      <c r="Z122" s="165">
        <v>8</v>
      </c>
      <c r="AA122" s="167">
        <f>Y122+Z122</f>
        <v>38</v>
      </c>
      <c r="AB122" s="166">
        <f>IFERROR(AA122/W122,"Not Sold")</f>
        <v>125.46031746031747</v>
      </c>
      <c r="AC122" s="166">
        <v>14</v>
      </c>
      <c r="AD122" s="166">
        <f>IFERROR(AB122-AC122,"-")</f>
        <v>111.46031746031747</v>
      </c>
      <c r="AE122" s="166">
        <f>X122*2</f>
        <v>18.173076923076923</v>
      </c>
      <c r="AF122" s="168">
        <f>IFERROR(AB122+$C$1,"Not Sold")</f>
        <v>43798.460317460318</v>
      </c>
      <c r="AG122" s="169">
        <f>$C$1+AC122</f>
        <v>43687</v>
      </c>
      <c r="AH122" s="169">
        <f>MAX(AF122,AG122)</f>
        <v>43798.460317460318</v>
      </c>
      <c r="AI122" s="170">
        <f>W122*AC122</f>
        <v>4.240384615384615</v>
      </c>
      <c r="AJ122" s="170">
        <f>AA122-AI122</f>
        <v>33.759615384615387</v>
      </c>
      <c r="AK122" s="165">
        <v>1</v>
      </c>
      <c r="AL122" s="170">
        <f>IF(AE122-AJ122&lt;1,0,AE122-AJ122)</f>
        <v>0</v>
      </c>
      <c r="AM122" s="170">
        <f>AL122*D122</f>
        <v>0</v>
      </c>
      <c r="AN122" s="170">
        <f>IFERROR(AL122/W122,"-")</f>
        <v>0</v>
      </c>
      <c r="AO122" s="169">
        <f>IFERROR(AN122+AH122,"-")</f>
        <v>43798.460317460318</v>
      </c>
      <c r="AP122" s="165"/>
      <c r="AQ122" s="171"/>
    </row>
    <row r="123" spans="1:43" x14ac:dyDescent="0.25">
      <c r="A123" s="151" t="s">
        <v>541</v>
      </c>
      <c r="B123" s="152" t="s">
        <v>542</v>
      </c>
      <c r="C123" s="199">
        <v>6953156270954</v>
      </c>
      <c r="D123" s="153">
        <v>40.99</v>
      </c>
      <c r="E123" s="154"/>
      <c r="F123" s="96">
        <v>3</v>
      </c>
      <c r="G123" s="96">
        <v>2</v>
      </c>
      <c r="H123" s="96">
        <v>4</v>
      </c>
      <c r="I123" s="96">
        <v>0</v>
      </c>
      <c r="J123" s="96">
        <v>1</v>
      </c>
      <c r="K123" s="96">
        <v>0</v>
      </c>
      <c r="L123" s="96">
        <v>0</v>
      </c>
      <c r="M123" s="96"/>
      <c r="N123" s="96"/>
      <c r="O123" s="96"/>
      <c r="P123" s="96"/>
      <c r="Q123" s="96"/>
      <c r="R123" s="155"/>
      <c r="S123" s="156">
        <f>COUNTIF(F123:L123,"&lt;&gt;0")</f>
        <v>4</v>
      </c>
      <c r="T123" s="157">
        <v>4</v>
      </c>
      <c r="U123" s="155"/>
      <c r="V123" s="165">
        <f>SUM(F123:Q123)</f>
        <v>10</v>
      </c>
      <c r="W123" s="166">
        <f>IFERROR(IF(L123=0,V123/(S123*30),V123/(((S123-1)*30)+(T123*7))),0)</f>
        <v>8.3333333333333329E-2</v>
      </c>
      <c r="X123" s="166">
        <f>W123*30</f>
        <v>2.5</v>
      </c>
      <c r="Y123" s="165">
        <v>15</v>
      </c>
      <c r="Z123" s="165">
        <v>1</v>
      </c>
      <c r="AA123" s="167">
        <f>Y123+Z123</f>
        <v>16</v>
      </c>
      <c r="AB123" s="166">
        <f>IFERROR(AA123/W123,"Not Sold")</f>
        <v>192</v>
      </c>
      <c r="AC123" s="166">
        <v>14</v>
      </c>
      <c r="AD123" s="166">
        <f>IFERROR(AB123-AC123,"-")</f>
        <v>178</v>
      </c>
      <c r="AE123" s="166">
        <f>X123*2</f>
        <v>5</v>
      </c>
      <c r="AF123" s="168">
        <f>IFERROR(AB123+$C$1,"Not Sold")</f>
        <v>43865</v>
      </c>
      <c r="AG123" s="169">
        <f>$C$1+AC123</f>
        <v>43687</v>
      </c>
      <c r="AH123" s="169">
        <f>MAX(AF123,AG123)</f>
        <v>43865</v>
      </c>
      <c r="AI123" s="170">
        <f>W123*AC123</f>
        <v>1.1666666666666665</v>
      </c>
      <c r="AJ123" s="170">
        <f>AA123-AI123</f>
        <v>14.833333333333334</v>
      </c>
      <c r="AK123" s="165">
        <v>1</v>
      </c>
      <c r="AL123" s="170">
        <f>IF(AE123-AJ123&lt;1,0,AE123-AJ123)</f>
        <v>0</v>
      </c>
      <c r="AM123" s="170">
        <f>AL123*D123</f>
        <v>0</v>
      </c>
      <c r="AN123" s="170">
        <f>IFERROR(AL123/W123,"-")</f>
        <v>0</v>
      </c>
      <c r="AO123" s="169">
        <f>IFERROR(AN123+AH123,"-")</f>
        <v>43865</v>
      </c>
      <c r="AP123" s="165"/>
      <c r="AQ123" s="171"/>
    </row>
    <row r="124" spans="1:43" x14ac:dyDescent="0.25">
      <c r="A124" s="151" t="s">
        <v>535</v>
      </c>
      <c r="B124" s="152" t="s">
        <v>536</v>
      </c>
      <c r="C124" s="199">
        <v>6953156270961</v>
      </c>
      <c r="D124" s="153">
        <v>161.90999999999917</v>
      </c>
      <c r="E124" s="154"/>
      <c r="F124" s="96">
        <v>1</v>
      </c>
      <c r="G124" s="96">
        <v>1</v>
      </c>
      <c r="H124" s="96">
        <v>1</v>
      </c>
      <c r="I124" s="96">
        <v>0</v>
      </c>
      <c r="J124" s="96">
        <v>0</v>
      </c>
      <c r="K124" s="96">
        <v>0</v>
      </c>
      <c r="L124" s="96">
        <v>0</v>
      </c>
      <c r="M124" s="96"/>
      <c r="N124" s="96"/>
      <c r="O124" s="96"/>
      <c r="P124" s="96"/>
      <c r="Q124" s="96"/>
      <c r="R124" s="155"/>
      <c r="S124" s="156">
        <f>COUNTIF(F124:L124,"&lt;&gt;0")</f>
        <v>3</v>
      </c>
      <c r="T124" s="157">
        <v>4</v>
      </c>
      <c r="U124" s="155"/>
      <c r="V124" s="165">
        <f>SUM(F124:Q124)</f>
        <v>3</v>
      </c>
      <c r="W124" s="166">
        <f>IFERROR(IF(L124=0,V124/(S124*30),V124/(((S124-1)*30)+(T124*7))),0)</f>
        <v>3.3333333333333333E-2</v>
      </c>
      <c r="X124" s="166">
        <f>W124*30</f>
        <v>1</v>
      </c>
      <c r="Y124" s="165">
        <v>19</v>
      </c>
      <c r="Z124" s="165">
        <v>0</v>
      </c>
      <c r="AA124" s="167">
        <f>Y124+Z124</f>
        <v>19</v>
      </c>
      <c r="AB124" s="166">
        <f>IFERROR(AA124/W124,"Not Sold")</f>
        <v>570</v>
      </c>
      <c r="AC124" s="166">
        <v>14</v>
      </c>
      <c r="AD124" s="166">
        <f>IFERROR(AB124-AC124,"-")</f>
        <v>556</v>
      </c>
      <c r="AE124" s="166">
        <f>X124*2</f>
        <v>2</v>
      </c>
      <c r="AF124" s="168">
        <f>IFERROR(AB124+$C$1,"Not Sold")</f>
        <v>44243</v>
      </c>
      <c r="AG124" s="169">
        <f>$C$1+AC124</f>
        <v>43687</v>
      </c>
      <c r="AH124" s="169">
        <f>MAX(AF124,AG124)</f>
        <v>44243</v>
      </c>
      <c r="AI124" s="170">
        <f>W124*AC124</f>
        <v>0.46666666666666667</v>
      </c>
      <c r="AJ124" s="170">
        <f>AA124-AI124</f>
        <v>18.533333333333335</v>
      </c>
      <c r="AK124" s="165">
        <v>1</v>
      </c>
      <c r="AL124" s="170">
        <f>IF(AE124-AJ124&lt;1,0,AE124-AJ124)</f>
        <v>0</v>
      </c>
      <c r="AM124" s="170">
        <f>AL124*D124</f>
        <v>0</v>
      </c>
      <c r="AN124" s="170">
        <f>IFERROR(AL124/W124,"-")</f>
        <v>0</v>
      </c>
      <c r="AO124" s="169">
        <f>IFERROR(AN124+AH124,"-")</f>
        <v>44243</v>
      </c>
      <c r="AP124" s="165"/>
      <c r="AQ124" s="171"/>
    </row>
    <row r="125" spans="1:43" x14ac:dyDescent="0.25">
      <c r="A125" s="151" t="s">
        <v>395</v>
      </c>
      <c r="B125" s="172" t="s">
        <v>220</v>
      </c>
      <c r="C125" s="200">
        <v>6953156271197</v>
      </c>
      <c r="D125" s="153">
        <v>61.89</v>
      </c>
      <c r="E125" s="154"/>
      <c r="F125" s="96">
        <v>1</v>
      </c>
      <c r="G125" s="96">
        <v>0</v>
      </c>
      <c r="H125" s="96">
        <v>0</v>
      </c>
      <c r="I125" s="96">
        <v>5</v>
      </c>
      <c r="J125" s="96">
        <v>5</v>
      </c>
      <c r="K125" s="96">
        <v>6</v>
      </c>
      <c r="L125" s="96">
        <v>6</v>
      </c>
      <c r="M125" s="96"/>
      <c r="N125" s="96"/>
      <c r="O125" s="96"/>
      <c r="P125" s="96"/>
      <c r="Q125" s="96"/>
      <c r="R125" s="155"/>
      <c r="S125" s="156">
        <f>COUNTIF(F125:L125,"&lt;&gt;0")</f>
        <v>5</v>
      </c>
      <c r="T125" s="157">
        <v>4</v>
      </c>
      <c r="U125" s="155"/>
      <c r="V125" s="165">
        <f>SUM(F125:Q125)</f>
        <v>23</v>
      </c>
      <c r="W125" s="166">
        <f>IFERROR(IF(L125=0,V125/(S125*30),V125/(((S125-1)*30)+(T125*7))),0)</f>
        <v>0.1554054054054054</v>
      </c>
      <c r="X125" s="166">
        <f>W125*30</f>
        <v>4.6621621621621623</v>
      </c>
      <c r="Y125" s="165">
        <v>40</v>
      </c>
      <c r="Z125" s="165">
        <v>16</v>
      </c>
      <c r="AA125" s="167">
        <f>Y125+Z125</f>
        <v>56</v>
      </c>
      <c r="AB125" s="166">
        <f>IFERROR(AA125/W125,"Not Sold")</f>
        <v>360.34782608695656</v>
      </c>
      <c r="AC125" s="166">
        <v>14</v>
      </c>
      <c r="AD125" s="166">
        <f>IFERROR(AB125-AC125,"-")</f>
        <v>346.34782608695656</v>
      </c>
      <c r="AE125" s="166">
        <f>X125*2</f>
        <v>9.3243243243243246</v>
      </c>
      <c r="AF125" s="168">
        <f>IFERROR(AB125+$C$1,"Not Sold")</f>
        <v>44033.34782608696</v>
      </c>
      <c r="AG125" s="169">
        <f>$C$1+AC125</f>
        <v>43687</v>
      </c>
      <c r="AH125" s="169">
        <f>MAX(AF125,AG125)</f>
        <v>44033.34782608696</v>
      </c>
      <c r="AI125" s="170">
        <f>W125*AC125</f>
        <v>2.1756756756756754</v>
      </c>
      <c r="AJ125" s="170">
        <f>AA125-AI125</f>
        <v>53.824324324324323</v>
      </c>
      <c r="AK125" s="165">
        <v>1</v>
      </c>
      <c r="AL125" s="170">
        <f>IF(AE125-AJ125&lt;1,0,AE125-AJ125)</f>
        <v>0</v>
      </c>
      <c r="AM125" s="170">
        <f>AL125*D125</f>
        <v>0</v>
      </c>
      <c r="AN125" s="170">
        <f>IFERROR(AL125/W125,"-")</f>
        <v>0</v>
      </c>
      <c r="AO125" s="169">
        <f>IFERROR(AN125+AH125,"-")</f>
        <v>44033.34782608696</v>
      </c>
      <c r="AP125" s="165"/>
      <c r="AQ125" s="171"/>
    </row>
    <row r="126" spans="1:43" x14ac:dyDescent="0.25">
      <c r="A126" s="151" t="s">
        <v>397</v>
      </c>
      <c r="B126" s="152" t="s">
        <v>221</v>
      </c>
      <c r="C126" s="199">
        <v>6953156271203</v>
      </c>
      <c r="D126" s="153">
        <v>63.400000000000006</v>
      </c>
      <c r="E126" s="154"/>
      <c r="F126" s="96">
        <v>0</v>
      </c>
      <c r="G126" s="96">
        <v>0</v>
      </c>
      <c r="H126" s="96">
        <v>1</v>
      </c>
      <c r="I126" s="96">
        <v>2</v>
      </c>
      <c r="J126" s="96">
        <v>4</v>
      </c>
      <c r="K126" s="96">
        <v>4</v>
      </c>
      <c r="L126" s="96">
        <v>2</v>
      </c>
      <c r="M126" s="96"/>
      <c r="N126" s="96"/>
      <c r="O126" s="96"/>
      <c r="P126" s="96"/>
      <c r="Q126" s="96"/>
      <c r="R126" s="155"/>
      <c r="S126" s="156">
        <f>COUNTIF(F126:L126,"&lt;&gt;0")</f>
        <v>5</v>
      </c>
      <c r="T126" s="157">
        <v>4</v>
      </c>
      <c r="U126" s="155"/>
      <c r="V126" s="165">
        <f>SUM(F126:Q126)</f>
        <v>13</v>
      </c>
      <c r="W126" s="166">
        <f>IFERROR(IF(L126=0,V126/(S126*30),V126/(((S126-1)*30)+(T126*7))),0)</f>
        <v>8.7837837837837843E-2</v>
      </c>
      <c r="X126" s="166">
        <f>W126*30</f>
        <v>2.6351351351351351</v>
      </c>
      <c r="Y126" s="165">
        <v>33</v>
      </c>
      <c r="Z126" s="165">
        <v>8</v>
      </c>
      <c r="AA126" s="167">
        <f>Y126+Z126</f>
        <v>41</v>
      </c>
      <c r="AB126" s="166">
        <f>IFERROR(AA126/W126,"Not Sold")</f>
        <v>466.76923076923072</v>
      </c>
      <c r="AC126" s="166">
        <v>14</v>
      </c>
      <c r="AD126" s="166">
        <f>IFERROR(AB126-AC126,"-")</f>
        <v>452.76923076923072</v>
      </c>
      <c r="AE126" s="166">
        <f>X126*2</f>
        <v>5.2702702702702702</v>
      </c>
      <c r="AF126" s="168">
        <f>IFERROR(AB126+$C$1,"Not Sold")</f>
        <v>44139.769230769234</v>
      </c>
      <c r="AG126" s="169">
        <f>$C$1+AC126</f>
        <v>43687</v>
      </c>
      <c r="AH126" s="169">
        <f>MAX(AF126,AG126)</f>
        <v>44139.769230769234</v>
      </c>
      <c r="AI126" s="170">
        <f>W126*AC126</f>
        <v>1.2297297297297298</v>
      </c>
      <c r="AJ126" s="170">
        <f>AA126-AI126</f>
        <v>39.770270270270274</v>
      </c>
      <c r="AK126" s="165">
        <v>1</v>
      </c>
      <c r="AL126" s="170">
        <f>IF(AE126-AJ126&lt;1,0,AE126-AJ126)</f>
        <v>0</v>
      </c>
      <c r="AM126" s="170">
        <f>AL126*D126</f>
        <v>0</v>
      </c>
      <c r="AN126" s="170">
        <f>IFERROR(AL126/W126,"-")</f>
        <v>0</v>
      </c>
      <c r="AO126" s="169">
        <f>IFERROR(AN126+AH126,"-")</f>
        <v>44139.769230769234</v>
      </c>
      <c r="AP126" s="165"/>
      <c r="AQ126" s="171"/>
    </row>
    <row r="127" spans="1:43" x14ac:dyDescent="0.25">
      <c r="A127" s="151" t="s">
        <v>399</v>
      </c>
      <c r="B127" s="172" t="s">
        <v>222</v>
      </c>
      <c r="C127" s="200">
        <v>6953156271210</v>
      </c>
      <c r="D127" s="153">
        <v>63.400000000000006</v>
      </c>
      <c r="E127" s="154"/>
      <c r="F127" s="96">
        <v>0</v>
      </c>
      <c r="G127" s="96">
        <v>0</v>
      </c>
      <c r="H127" s="96">
        <v>5</v>
      </c>
      <c r="I127" s="96">
        <v>1</v>
      </c>
      <c r="J127" s="96">
        <v>2</v>
      </c>
      <c r="K127" s="96">
        <v>1</v>
      </c>
      <c r="L127" s="96">
        <v>0</v>
      </c>
      <c r="M127" s="96"/>
      <c r="N127" s="96"/>
      <c r="O127" s="96"/>
      <c r="P127" s="96"/>
      <c r="Q127" s="96"/>
      <c r="R127" s="155"/>
      <c r="S127" s="156">
        <f>COUNTIF(F127:L127,"&lt;&gt;0")</f>
        <v>4</v>
      </c>
      <c r="T127" s="157">
        <v>4</v>
      </c>
      <c r="U127" s="155"/>
      <c r="V127" s="165">
        <f>SUM(F127:Q127)</f>
        <v>9</v>
      </c>
      <c r="W127" s="166">
        <f>IFERROR(IF(L127=0,V127/(S127*30),V127/(((S127-1)*30)+(T127*7))),0)</f>
        <v>7.4999999999999997E-2</v>
      </c>
      <c r="X127" s="166">
        <f>W127*30</f>
        <v>2.25</v>
      </c>
      <c r="Y127" s="165">
        <v>27</v>
      </c>
      <c r="Z127" s="165">
        <v>2</v>
      </c>
      <c r="AA127" s="167">
        <f>Y127+Z127</f>
        <v>29</v>
      </c>
      <c r="AB127" s="166">
        <f>IFERROR(AA127/W127,"Not Sold")</f>
        <v>386.66666666666669</v>
      </c>
      <c r="AC127" s="166">
        <v>14</v>
      </c>
      <c r="AD127" s="166">
        <f>IFERROR(AB127-AC127,"-")</f>
        <v>372.66666666666669</v>
      </c>
      <c r="AE127" s="166">
        <f>X127*2</f>
        <v>4.5</v>
      </c>
      <c r="AF127" s="168">
        <f>IFERROR(AB127+$C$1,"Not Sold")</f>
        <v>44059.666666666664</v>
      </c>
      <c r="AG127" s="169">
        <f>$C$1+AC127</f>
        <v>43687</v>
      </c>
      <c r="AH127" s="169">
        <f>MAX(AF127,AG127)</f>
        <v>44059.666666666664</v>
      </c>
      <c r="AI127" s="170">
        <f>W127*AC127</f>
        <v>1.05</v>
      </c>
      <c r="AJ127" s="170">
        <f>AA127-AI127</f>
        <v>27.95</v>
      </c>
      <c r="AK127" s="165">
        <v>1</v>
      </c>
      <c r="AL127" s="170">
        <f>IF(AE127-AJ127&lt;1,0,AE127-AJ127)</f>
        <v>0</v>
      </c>
      <c r="AM127" s="170">
        <f>AL127*D127</f>
        <v>0</v>
      </c>
      <c r="AN127" s="170">
        <f>IFERROR(AL127/W127,"-")</f>
        <v>0</v>
      </c>
      <c r="AO127" s="169">
        <f>IFERROR(AN127+AH127,"-")</f>
        <v>44059.666666666664</v>
      </c>
      <c r="AP127" s="165"/>
      <c r="AQ127" s="171"/>
    </row>
    <row r="128" spans="1:43" x14ac:dyDescent="0.25">
      <c r="A128" s="151" t="s">
        <v>587</v>
      </c>
      <c r="B128" s="152" t="s">
        <v>588</v>
      </c>
      <c r="C128" s="199">
        <v>6953156271357</v>
      </c>
      <c r="D128" s="153">
        <v>27.24</v>
      </c>
      <c r="E128" s="154"/>
      <c r="F128" s="96">
        <v>0</v>
      </c>
      <c r="G128" s="96">
        <v>1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/>
      <c r="N128" s="96"/>
      <c r="O128" s="96"/>
      <c r="P128" s="96"/>
      <c r="Q128" s="96"/>
      <c r="R128" s="155"/>
      <c r="S128" s="156">
        <f>COUNTIF(F128:L128,"&lt;&gt;0")</f>
        <v>1</v>
      </c>
      <c r="T128" s="157">
        <v>4</v>
      </c>
      <c r="U128" s="155"/>
      <c r="V128" s="165">
        <f>SUM(F128:Q128)</f>
        <v>1</v>
      </c>
      <c r="W128" s="166">
        <f>IFERROR(IF(L128=0,V128/(S128*30),V128/(((S128-1)*30)+(T128*7))),0)</f>
        <v>3.3333333333333333E-2</v>
      </c>
      <c r="X128" s="166">
        <f>W128*30</f>
        <v>1</v>
      </c>
      <c r="Y128" s="165">
        <v>34</v>
      </c>
      <c r="Z128" s="165">
        <v>5</v>
      </c>
      <c r="AA128" s="167">
        <f>Y128+Z128</f>
        <v>39</v>
      </c>
      <c r="AB128" s="166">
        <f>IFERROR(AA128/W128,"Not Sold")</f>
        <v>1170</v>
      </c>
      <c r="AC128" s="166">
        <v>14</v>
      </c>
      <c r="AD128" s="166">
        <f>IFERROR(AB128-AC128,"-")</f>
        <v>1156</v>
      </c>
      <c r="AE128" s="166">
        <f>X128*2</f>
        <v>2</v>
      </c>
      <c r="AF128" s="168">
        <f>IFERROR(AB128+$C$1,"Not Sold")</f>
        <v>44843</v>
      </c>
      <c r="AG128" s="169">
        <f>$C$1+AC128</f>
        <v>43687</v>
      </c>
      <c r="AH128" s="169">
        <f>MAX(AF128,AG128)</f>
        <v>44843</v>
      </c>
      <c r="AI128" s="170">
        <f>W128*AC128</f>
        <v>0.46666666666666667</v>
      </c>
      <c r="AJ128" s="170">
        <f>AA128-AI128</f>
        <v>38.533333333333331</v>
      </c>
      <c r="AK128" s="165">
        <v>1</v>
      </c>
      <c r="AL128" s="170">
        <f>IF(AE128-AJ128&lt;1,0,AE128-AJ128)</f>
        <v>0</v>
      </c>
      <c r="AM128" s="170">
        <f>AL128*D128</f>
        <v>0</v>
      </c>
      <c r="AN128" s="170">
        <f>IFERROR(AL128/W128,"-")</f>
        <v>0</v>
      </c>
      <c r="AO128" s="169">
        <f>IFERROR(AN128+AH128,"-")</f>
        <v>44843</v>
      </c>
      <c r="AP128" s="165"/>
      <c r="AQ128" s="171"/>
    </row>
    <row r="129" spans="1:43" x14ac:dyDescent="0.25">
      <c r="A129" s="151" t="s">
        <v>591</v>
      </c>
      <c r="B129" s="152" t="s">
        <v>592</v>
      </c>
      <c r="C129" s="199">
        <v>6953156271364</v>
      </c>
      <c r="D129" s="153">
        <v>27.24</v>
      </c>
      <c r="E129" s="154"/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/>
      <c r="N129" s="96"/>
      <c r="O129" s="96"/>
      <c r="P129" s="96"/>
      <c r="Q129" s="96"/>
      <c r="R129" s="155"/>
      <c r="S129" s="156">
        <f>COUNTIF(F129:L129,"&lt;&gt;0")</f>
        <v>0</v>
      </c>
      <c r="T129" s="157">
        <v>4</v>
      </c>
      <c r="U129" s="155"/>
      <c r="V129" s="165">
        <f>SUM(F129:Q129)</f>
        <v>0</v>
      </c>
      <c r="W129" s="166">
        <f>IFERROR(IF(L129=0,V129/(S129*30),V129/(((S129-1)*30)+(T129*7))),0)</f>
        <v>0</v>
      </c>
      <c r="X129" s="166">
        <f>W129*30</f>
        <v>0</v>
      </c>
      <c r="Y129" s="165">
        <v>20</v>
      </c>
      <c r="Z129" s="165">
        <v>0</v>
      </c>
      <c r="AA129" s="167">
        <f>Y129+Z129</f>
        <v>20</v>
      </c>
      <c r="AB129" s="166" t="str">
        <f>IFERROR(AA129/W129,"Not Sold")</f>
        <v>Not Sold</v>
      </c>
      <c r="AC129" s="166">
        <v>14</v>
      </c>
      <c r="AD129" s="166" t="str">
        <f>IFERROR(AB129-AC129,"-")</f>
        <v>-</v>
      </c>
      <c r="AE129" s="166">
        <f>X129*2</f>
        <v>0</v>
      </c>
      <c r="AF129" s="168" t="str">
        <f>IFERROR(AB129+$C$1,"Not Sold")</f>
        <v>Not Sold</v>
      </c>
      <c r="AG129" s="169">
        <f>$C$1+AC129</f>
        <v>43687</v>
      </c>
      <c r="AH129" s="169">
        <f>MAX(AF129,AG129)</f>
        <v>43687</v>
      </c>
      <c r="AI129" s="170">
        <f>W129*AC129</f>
        <v>0</v>
      </c>
      <c r="AJ129" s="170">
        <f>AA129-AI129</f>
        <v>20</v>
      </c>
      <c r="AK129" s="165">
        <v>1</v>
      </c>
      <c r="AL129" s="170">
        <f>IF(AE129-AJ129&lt;1,0,AE129-AJ129)</f>
        <v>0</v>
      </c>
      <c r="AM129" s="170">
        <f>AL129*D129</f>
        <v>0</v>
      </c>
      <c r="AN129" s="170" t="str">
        <f>IFERROR(AL129/W129,"-")</f>
        <v>-</v>
      </c>
      <c r="AO129" s="169" t="str">
        <f>IFERROR(AN129+AH129,"-")</f>
        <v>-</v>
      </c>
      <c r="AP129" s="165"/>
      <c r="AQ129" s="171"/>
    </row>
    <row r="130" spans="1:43" x14ac:dyDescent="0.25">
      <c r="A130" s="151" t="s">
        <v>589</v>
      </c>
      <c r="B130" s="152" t="s">
        <v>590</v>
      </c>
      <c r="C130" s="199">
        <v>6953156271371</v>
      </c>
      <c r="D130" s="153">
        <v>26.99</v>
      </c>
      <c r="E130" s="154"/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/>
      <c r="N130" s="96"/>
      <c r="O130" s="96"/>
      <c r="P130" s="96"/>
      <c r="Q130" s="96"/>
      <c r="R130" s="155"/>
      <c r="S130" s="156">
        <f>COUNTIF(F130:L130,"&lt;&gt;0")</f>
        <v>0</v>
      </c>
      <c r="T130" s="157">
        <v>4</v>
      </c>
      <c r="U130" s="155"/>
      <c r="V130" s="165">
        <f>SUM(F130:Q130)</f>
        <v>0</v>
      </c>
      <c r="W130" s="166">
        <f>IFERROR(IF(L130=0,V130/(S130*30),V130/(((S130-1)*30)+(T130*7))),0)</f>
        <v>0</v>
      </c>
      <c r="X130" s="166">
        <f>W130*30</f>
        <v>0</v>
      </c>
      <c r="Y130" s="165"/>
      <c r="Z130" s="165">
        <v>0</v>
      </c>
      <c r="AA130" s="167">
        <f>Y130+Z130</f>
        <v>0</v>
      </c>
      <c r="AB130" s="166" t="str">
        <f>IFERROR(AA130/W130,"Not Sold")</f>
        <v>Not Sold</v>
      </c>
      <c r="AC130" s="166">
        <v>14</v>
      </c>
      <c r="AD130" s="166" t="str">
        <f>IFERROR(AB130-AC130,"-")</f>
        <v>-</v>
      </c>
      <c r="AE130" s="166">
        <f>X130*2</f>
        <v>0</v>
      </c>
      <c r="AF130" s="168" t="str">
        <f>IFERROR(AB130+$C$1,"Not Sold")</f>
        <v>Not Sold</v>
      </c>
      <c r="AG130" s="169">
        <f>$C$1+AC130</f>
        <v>43687</v>
      </c>
      <c r="AH130" s="169">
        <f>MAX(AF130,AG130)</f>
        <v>43687</v>
      </c>
      <c r="AI130" s="170">
        <f>W130*AC130</f>
        <v>0</v>
      </c>
      <c r="AJ130" s="170">
        <f>AA130-AI130</f>
        <v>0</v>
      </c>
      <c r="AK130" s="165">
        <v>1</v>
      </c>
      <c r="AL130" s="170">
        <f>IF(AE130-AJ130&lt;1,0,AE130-AJ130)</f>
        <v>0</v>
      </c>
      <c r="AM130" s="170">
        <f>AL130*D130</f>
        <v>0</v>
      </c>
      <c r="AN130" s="170" t="str">
        <f>IFERROR(AL130/W130,"-")</f>
        <v>-</v>
      </c>
      <c r="AO130" s="169" t="str">
        <f>IFERROR(AN130+AH130,"-")</f>
        <v>-</v>
      </c>
      <c r="AP130" s="165"/>
      <c r="AQ130" s="171"/>
    </row>
    <row r="131" spans="1:43" x14ac:dyDescent="0.25">
      <c r="A131" s="151" t="s">
        <v>359</v>
      </c>
      <c r="B131" s="152" t="s">
        <v>360</v>
      </c>
      <c r="C131" s="199">
        <v>6953156271685</v>
      </c>
      <c r="D131" s="153">
        <v>31.09</v>
      </c>
      <c r="E131" s="154"/>
      <c r="F131" s="96">
        <v>0</v>
      </c>
      <c r="G131" s="96">
        <v>1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/>
      <c r="N131" s="96"/>
      <c r="O131" s="96"/>
      <c r="P131" s="96"/>
      <c r="Q131" s="96"/>
      <c r="R131" s="155"/>
      <c r="S131" s="156">
        <f>COUNTIF(F131:L131,"&lt;&gt;0")</f>
        <v>1</v>
      </c>
      <c r="T131" s="157">
        <v>4</v>
      </c>
      <c r="U131" s="155"/>
      <c r="V131" s="165">
        <f>SUM(F131:Q131)</f>
        <v>1</v>
      </c>
      <c r="W131" s="166">
        <f>IFERROR(IF(L131=0,V131/(S131*30),V131/(((S131-1)*30)+(T131*7))),0)</f>
        <v>3.3333333333333333E-2</v>
      </c>
      <c r="X131" s="166">
        <f>W131*30</f>
        <v>1</v>
      </c>
      <c r="Y131" s="165">
        <v>47</v>
      </c>
      <c r="Z131" s="165">
        <v>0</v>
      </c>
      <c r="AA131" s="167">
        <f>Y131+Z131</f>
        <v>47</v>
      </c>
      <c r="AB131" s="166">
        <f>IFERROR(AA131/W131,"Not Sold")</f>
        <v>1410</v>
      </c>
      <c r="AC131" s="166">
        <v>14</v>
      </c>
      <c r="AD131" s="166">
        <f>IFERROR(AB131-AC131,"-")</f>
        <v>1396</v>
      </c>
      <c r="AE131" s="166">
        <f>X131*2</f>
        <v>2</v>
      </c>
      <c r="AF131" s="168">
        <f>IFERROR(AB131+$C$1,"Not Sold")</f>
        <v>45083</v>
      </c>
      <c r="AG131" s="169">
        <f>$C$1+AC131</f>
        <v>43687</v>
      </c>
      <c r="AH131" s="169">
        <f>MAX(AF131,AG131)</f>
        <v>45083</v>
      </c>
      <c r="AI131" s="170">
        <f>W131*AC131</f>
        <v>0.46666666666666667</v>
      </c>
      <c r="AJ131" s="170">
        <f>AA131-AI131</f>
        <v>46.533333333333331</v>
      </c>
      <c r="AK131" s="165">
        <v>1</v>
      </c>
      <c r="AL131" s="170">
        <f>IF(AE131-AJ131&lt;1,0,AE131-AJ131)</f>
        <v>0</v>
      </c>
      <c r="AM131" s="170">
        <f>AL131*D131</f>
        <v>0</v>
      </c>
      <c r="AN131" s="170">
        <f>IFERROR(AL131/W131,"-")</f>
        <v>0</v>
      </c>
      <c r="AO131" s="169">
        <f>IFERROR(AN131+AH131,"-")</f>
        <v>45083</v>
      </c>
      <c r="AP131" s="165"/>
      <c r="AQ131" s="171"/>
    </row>
    <row r="132" spans="1:43" x14ac:dyDescent="0.25">
      <c r="A132" s="151" t="s">
        <v>361</v>
      </c>
      <c r="B132" s="152" t="s">
        <v>362</v>
      </c>
      <c r="C132" s="199">
        <v>6953156271692</v>
      </c>
      <c r="D132" s="153">
        <v>31.03</v>
      </c>
      <c r="E132" s="154"/>
      <c r="F132" s="96">
        <v>1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96">
        <v>0</v>
      </c>
      <c r="M132" s="96"/>
      <c r="N132" s="96"/>
      <c r="O132" s="96"/>
      <c r="P132" s="96"/>
      <c r="Q132" s="96"/>
      <c r="R132" s="155"/>
      <c r="S132" s="156">
        <f>COUNTIF(F132:L132,"&lt;&gt;0")</f>
        <v>1</v>
      </c>
      <c r="T132" s="157">
        <v>4</v>
      </c>
      <c r="U132" s="155"/>
      <c r="V132" s="165">
        <f>SUM(F132:Q132)</f>
        <v>1</v>
      </c>
      <c r="W132" s="166">
        <f>IFERROR(IF(L132=0,V132/(S132*30),V132/(((S132-1)*30)+(T132*7))),0)</f>
        <v>3.3333333333333333E-2</v>
      </c>
      <c r="X132" s="166">
        <f>W132*30</f>
        <v>1</v>
      </c>
      <c r="Y132" s="165">
        <v>60</v>
      </c>
      <c r="Z132" s="165">
        <v>0</v>
      </c>
      <c r="AA132" s="167">
        <f>Y132+Z132</f>
        <v>60</v>
      </c>
      <c r="AB132" s="166">
        <f>IFERROR(AA132/W132,"Not Sold")</f>
        <v>1800</v>
      </c>
      <c r="AC132" s="166">
        <v>14</v>
      </c>
      <c r="AD132" s="166">
        <f>IFERROR(AB132-AC132,"-")</f>
        <v>1786</v>
      </c>
      <c r="AE132" s="166">
        <f>X132*2</f>
        <v>2</v>
      </c>
      <c r="AF132" s="168">
        <f>IFERROR(AB132+$C$1,"Not Sold")</f>
        <v>45473</v>
      </c>
      <c r="AG132" s="169">
        <f>$C$1+AC132</f>
        <v>43687</v>
      </c>
      <c r="AH132" s="169">
        <f>MAX(AF132,AG132)</f>
        <v>45473</v>
      </c>
      <c r="AI132" s="170">
        <f>W132*AC132</f>
        <v>0.46666666666666667</v>
      </c>
      <c r="AJ132" s="170">
        <f>AA132-AI132</f>
        <v>59.533333333333331</v>
      </c>
      <c r="AK132" s="165">
        <v>1</v>
      </c>
      <c r="AL132" s="170">
        <f>IF(AE132-AJ132&lt;1,0,AE132-AJ132)</f>
        <v>0</v>
      </c>
      <c r="AM132" s="170">
        <f>AL132*D132</f>
        <v>0</v>
      </c>
      <c r="AN132" s="170">
        <f>IFERROR(AL132/W132,"-")</f>
        <v>0</v>
      </c>
      <c r="AO132" s="169">
        <f>IFERROR(AN132+AH132,"-")</f>
        <v>45473</v>
      </c>
      <c r="AP132" s="165"/>
      <c r="AQ132" s="171"/>
    </row>
    <row r="133" spans="1:43" x14ac:dyDescent="0.25">
      <c r="A133" s="151" t="s">
        <v>669</v>
      </c>
      <c r="B133" s="152" t="s">
        <v>109</v>
      </c>
      <c r="C133" s="199">
        <v>6953156271791</v>
      </c>
      <c r="D133" s="153">
        <v>37.130000000000003</v>
      </c>
      <c r="E133" s="154"/>
      <c r="F133" s="96">
        <v>0</v>
      </c>
      <c r="G133" s="96">
        <v>0</v>
      </c>
      <c r="H133" s="96">
        <v>0</v>
      </c>
      <c r="I133" s="96">
        <v>8</v>
      </c>
      <c r="J133" s="96">
        <v>16</v>
      </c>
      <c r="K133" s="96">
        <v>11</v>
      </c>
      <c r="L133" s="96">
        <v>14</v>
      </c>
      <c r="M133" s="96"/>
      <c r="N133" s="96"/>
      <c r="O133" s="96"/>
      <c r="P133" s="96"/>
      <c r="Q133" s="96"/>
      <c r="R133" s="155"/>
      <c r="S133" s="156">
        <f>COUNTIF(F133:L133,"&lt;&gt;0")</f>
        <v>4</v>
      </c>
      <c r="T133" s="157">
        <v>4</v>
      </c>
      <c r="U133" s="155"/>
      <c r="V133" s="165">
        <f>SUM(F133:Q133)</f>
        <v>49</v>
      </c>
      <c r="W133" s="166">
        <f>IFERROR(IF(L133=0,V133/(S133*30),V133/(((S133-1)*30)+(T133*7))),0)</f>
        <v>0.4152542372881356</v>
      </c>
      <c r="X133" s="166">
        <f>W133*30</f>
        <v>12.457627118644067</v>
      </c>
      <c r="Y133" s="165">
        <v>119</v>
      </c>
      <c r="Z133" s="165">
        <v>44</v>
      </c>
      <c r="AA133" s="167">
        <f>Y133+Z133</f>
        <v>163</v>
      </c>
      <c r="AB133" s="166">
        <f>IFERROR(AA133/W133,"Not Sold")</f>
        <v>392.53061224489795</v>
      </c>
      <c r="AC133" s="166">
        <v>14</v>
      </c>
      <c r="AD133" s="166">
        <f>IFERROR(AB133-AC133,"-")</f>
        <v>378.53061224489795</v>
      </c>
      <c r="AE133" s="166">
        <f>X133*2</f>
        <v>24.915254237288135</v>
      </c>
      <c r="AF133" s="168">
        <f>IFERROR(AB133+$C$1,"Not Sold")</f>
        <v>44065.530612244896</v>
      </c>
      <c r="AG133" s="169">
        <f>$C$1+AC133</f>
        <v>43687</v>
      </c>
      <c r="AH133" s="169">
        <f>MAX(AF133,AG133)</f>
        <v>44065.530612244896</v>
      </c>
      <c r="AI133" s="170">
        <f>W133*AC133</f>
        <v>5.8135593220338979</v>
      </c>
      <c r="AJ133" s="170">
        <f>AA133-AI133</f>
        <v>157.18644067796609</v>
      </c>
      <c r="AK133" s="165">
        <v>1</v>
      </c>
      <c r="AL133" s="170">
        <f>IF(AE133-AJ133&lt;1,0,AE133-AJ133)</f>
        <v>0</v>
      </c>
      <c r="AM133" s="170">
        <f>AL133*D133</f>
        <v>0</v>
      </c>
      <c r="AN133" s="170">
        <f>IFERROR(AL133/W133,"-")</f>
        <v>0</v>
      </c>
      <c r="AO133" s="169">
        <f>IFERROR(AN133+AH133,"-")</f>
        <v>44065.530612244896</v>
      </c>
      <c r="AP133" s="165"/>
      <c r="AQ133" s="171"/>
    </row>
    <row r="134" spans="1:43" x14ac:dyDescent="0.25">
      <c r="A134" s="151"/>
      <c r="B134" s="152" t="s">
        <v>243</v>
      </c>
      <c r="C134" s="199">
        <v>6953156271807</v>
      </c>
      <c r="D134" s="153">
        <v>0</v>
      </c>
      <c r="E134" s="154"/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/>
      <c r="N134" s="96"/>
      <c r="O134" s="96"/>
      <c r="P134" s="96"/>
      <c r="Q134" s="96"/>
      <c r="R134" s="155"/>
      <c r="S134" s="156">
        <f>COUNTIF(F134:L134,"&lt;&gt;0")</f>
        <v>0</v>
      </c>
      <c r="T134" s="157">
        <v>4</v>
      </c>
      <c r="U134" s="155"/>
      <c r="V134" s="165">
        <f>SUM(F134:Q134)</f>
        <v>0</v>
      </c>
      <c r="W134" s="166">
        <f>IFERROR(IF(L134=0,V134/(S134*30),V134/(((S134-1)*30)+(T134*7))),0)</f>
        <v>0</v>
      </c>
      <c r="X134" s="166">
        <f>W134*30</f>
        <v>0</v>
      </c>
      <c r="Y134" s="165">
        <v>32</v>
      </c>
      <c r="Z134" s="165">
        <v>5</v>
      </c>
      <c r="AA134" s="167">
        <f>Y134+Z134</f>
        <v>37</v>
      </c>
      <c r="AB134" s="166" t="str">
        <f>IFERROR(AA134/W134,"Not Sold")</f>
        <v>Not Sold</v>
      </c>
      <c r="AC134" s="166">
        <v>14</v>
      </c>
      <c r="AD134" s="166" t="str">
        <f>IFERROR(AB134-AC134,"-")</f>
        <v>-</v>
      </c>
      <c r="AE134" s="166">
        <f>X134*2</f>
        <v>0</v>
      </c>
      <c r="AF134" s="168" t="str">
        <f>IFERROR(AB134+$C$1,"Not Sold")</f>
        <v>Not Sold</v>
      </c>
      <c r="AG134" s="169">
        <f>$C$1+AC134</f>
        <v>43687</v>
      </c>
      <c r="AH134" s="169">
        <f>MAX(AF134,AG134)</f>
        <v>43687</v>
      </c>
      <c r="AI134" s="170">
        <f>W134*AC134</f>
        <v>0</v>
      </c>
      <c r="AJ134" s="170">
        <f>AA134-AI134</f>
        <v>37</v>
      </c>
      <c r="AK134" s="165">
        <v>1</v>
      </c>
      <c r="AL134" s="170">
        <f>IF(AE134-AJ134&lt;1,0,AE134-AJ134)</f>
        <v>0</v>
      </c>
      <c r="AM134" s="170">
        <f>AL134*D134</f>
        <v>0</v>
      </c>
      <c r="AN134" s="170" t="str">
        <f>IFERROR(AL134/W134,"-")</f>
        <v>-</v>
      </c>
      <c r="AO134" s="169" t="str">
        <f>IFERROR(AN134+AH134,"-")</f>
        <v>-</v>
      </c>
      <c r="AP134" s="165"/>
      <c r="AQ134" s="171"/>
    </row>
    <row r="135" spans="1:43" x14ac:dyDescent="0.25">
      <c r="A135" s="151" t="s">
        <v>575</v>
      </c>
      <c r="B135" s="152" t="s">
        <v>576</v>
      </c>
      <c r="C135" s="199">
        <v>6953156272668</v>
      </c>
      <c r="D135" s="153">
        <v>63.54</v>
      </c>
      <c r="E135" s="154"/>
      <c r="F135" s="96">
        <v>3</v>
      </c>
      <c r="G135" s="96">
        <v>1</v>
      </c>
      <c r="H135" s="96">
        <v>1</v>
      </c>
      <c r="I135" s="96">
        <v>2</v>
      </c>
      <c r="J135" s="96">
        <v>0</v>
      </c>
      <c r="K135" s="96">
        <v>0</v>
      </c>
      <c r="L135" s="96">
        <v>0</v>
      </c>
      <c r="M135" s="96"/>
      <c r="N135" s="96"/>
      <c r="O135" s="96"/>
      <c r="P135" s="96"/>
      <c r="Q135" s="96"/>
      <c r="R135" s="155"/>
      <c r="S135" s="156">
        <f>COUNTIF(F135:L135,"&lt;&gt;0")</f>
        <v>4</v>
      </c>
      <c r="T135" s="157">
        <v>4</v>
      </c>
      <c r="U135" s="155"/>
      <c r="V135" s="165">
        <f>SUM(F135:Q135)</f>
        <v>7</v>
      </c>
      <c r="W135" s="166">
        <f>IFERROR(IF(L135=0,V135/(S135*30),V135/(((S135-1)*30)+(T135*7))),0)</f>
        <v>5.8333333333333334E-2</v>
      </c>
      <c r="X135" s="166">
        <f>W135*30</f>
        <v>1.75</v>
      </c>
      <c r="Y135" s="165"/>
      <c r="Z135" s="165">
        <v>0</v>
      </c>
      <c r="AA135" s="167">
        <f>Y135+Z135</f>
        <v>0</v>
      </c>
      <c r="AB135" s="166">
        <f>IFERROR(AA135/W135,"Not Sold")</f>
        <v>0</v>
      </c>
      <c r="AC135" s="166">
        <v>14</v>
      </c>
      <c r="AD135" s="166">
        <f>IFERROR(AB135-AC135,"-")</f>
        <v>-14</v>
      </c>
      <c r="AE135" s="166">
        <f>X135*2</f>
        <v>3.5</v>
      </c>
      <c r="AF135" s="168">
        <f>IFERROR(AB135+$C$1,"Not Sold")</f>
        <v>43673</v>
      </c>
      <c r="AG135" s="169">
        <f>$C$1+AC135</f>
        <v>43687</v>
      </c>
      <c r="AH135" s="169">
        <f>MAX(AF135,AG135)</f>
        <v>43687</v>
      </c>
      <c r="AI135" s="170">
        <f>W135*AC135</f>
        <v>0.81666666666666665</v>
      </c>
      <c r="AJ135" s="170">
        <f>AA135-AI135</f>
        <v>-0.81666666666666665</v>
      </c>
      <c r="AK135" s="165">
        <v>1</v>
      </c>
      <c r="AL135" s="170">
        <f>IF(AE135-AJ135&lt;1,0,AE135-AJ135)</f>
        <v>4.3166666666666664</v>
      </c>
      <c r="AM135" s="170">
        <f>AL135*D135</f>
        <v>274.28100000000001</v>
      </c>
      <c r="AN135" s="170">
        <f>IFERROR(AL135/W135,"-")</f>
        <v>74</v>
      </c>
      <c r="AO135" s="169">
        <f>IFERROR(AN135+AH135,"-")</f>
        <v>43761</v>
      </c>
      <c r="AP135" s="165"/>
      <c r="AQ135" s="171"/>
    </row>
    <row r="136" spans="1:43" x14ac:dyDescent="0.25">
      <c r="A136" s="151" t="s">
        <v>369</v>
      </c>
      <c r="B136" s="172" t="s">
        <v>110</v>
      </c>
      <c r="C136" s="200">
        <v>6953156272965</v>
      </c>
      <c r="D136" s="153">
        <v>25.97</v>
      </c>
      <c r="E136" s="154"/>
      <c r="F136" s="96">
        <v>1</v>
      </c>
      <c r="G136" s="96">
        <v>1</v>
      </c>
      <c r="H136" s="96">
        <v>3</v>
      </c>
      <c r="I136" s="96">
        <v>0</v>
      </c>
      <c r="J136" s="96">
        <v>0</v>
      </c>
      <c r="K136" s="96">
        <v>0</v>
      </c>
      <c r="L136" s="96">
        <v>0</v>
      </c>
      <c r="M136" s="96"/>
      <c r="N136" s="96"/>
      <c r="O136" s="96"/>
      <c r="P136" s="96"/>
      <c r="Q136" s="96"/>
      <c r="R136" s="155"/>
      <c r="S136" s="156">
        <f>COUNTIF(F136:L136,"&lt;&gt;0")</f>
        <v>3</v>
      </c>
      <c r="T136" s="157">
        <v>4</v>
      </c>
      <c r="U136" s="155"/>
      <c r="V136" s="165">
        <f>SUM(F136:Q136)</f>
        <v>5</v>
      </c>
      <c r="W136" s="166">
        <f>IFERROR(IF(L136=0,V136/(S136*30),V136/(((S136-1)*30)+(T136*7))),0)</f>
        <v>5.5555555555555552E-2</v>
      </c>
      <c r="X136" s="166">
        <f>W136*30</f>
        <v>1.6666666666666665</v>
      </c>
      <c r="Y136" s="165">
        <v>4</v>
      </c>
      <c r="Z136" s="165">
        <v>3</v>
      </c>
      <c r="AA136" s="167">
        <f>Y136+Z136</f>
        <v>7</v>
      </c>
      <c r="AB136" s="166">
        <f>IFERROR(AA136/W136,"Not Sold")</f>
        <v>126</v>
      </c>
      <c r="AC136" s="166">
        <v>14</v>
      </c>
      <c r="AD136" s="166">
        <f>IFERROR(AB136-AC136,"-")</f>
        <v>112</v>
      </c>
      <c r="AE136" s="166">
        <f>X136*2</f>
        <v>3.333333333333333</v>
      </c>
      <c r="AF136" s="168">
        <f>IFERROR(AB136+$C$1,"Not Sold")</f>
        <v>43799</v>
      </c>
      <c r="AG136" s="169">
        <f>$C$1+AC136</f>
        <v>43687</v>
      </c>
      <c r="AH136" s="169">
        <f>MAX(AF136,AG136)</f>
        <v>43799</v>
      </c>
      <c r="AI136" s="170">
        <f>W136*AC136</f>
        <v>0.77777777777777768</v>
      </c>
      <c r="AJ136" s="170">
        <f>AA136-AI136</f>
        <v>6.2222222222222223</v>
      </c>
      <c r="AK136" s="165">
        <v>1</v>
      </c>
      <c r="AL136" s="170">
        <f>IF(AE136-AJ136&lt;1,0,AE136-AJ136)</f>
        <v>0</v>
      </c>
      <c r="AM136" s="170">
        <f>AL136*D136</f>
        <v>0</v>
      </c>
      <c r="AN136" s="170">
        <f>IFERROR(AL136/W136,"-")</f>
        <v>0</v>
      </c>
      <c r="AO136" s="169">
        <f>IFERROR(AN136+AH136,"-")</f>
        <v>43799</v>
      </c>
      <c r="AP136" s="165"/>
      <c r="AQ136" s="171"/>
    </row>
    <row r="137" spans="1:43" x14ac:dyDescent="0.25">
      <c r="A137" s="151" t="s">
        <v>371</v>
      </c>
      <c r="B137" s="152" t="s">
        <v>372</v>
      </c>
      <c r="C137" s="199">
        <v>6953156272972</v>
      </c>
      <c r="D137" s="153">
        <v>25.65</v>
      </c>
      <c r="E137" s="154"/>
      <c r="F137" s="96">
        <v>3</v>
      </c>
      <c r="G137" s="96">
        <v>0</v>
      </c>
      <c r="H137" s="96">
        <v>1</v>
      </c>
      <c r="I137" s="96">
        <v>0</v>
      </c>
      <c r="J137" s="96">
        <v>0</v>
      </c>
      <c r="K137" s="96">
        <v>0</v>
      </c>
      <c r="L137" s="96">
        <v>0</v>
      </c>
      <c r="M137" s="96"/>
      <c r="N137" s="96"/>
      <c r="O137" s="96"/>
      <c r="P137" s="96"/>
      <c r="Q137" s="96"/>
      <c r="R137" s="155"/>
      <c r="S137" s="156">
        <f>COUNTIF(F137:L137,"&lt;&gt;0")</f>
        <v>2</v>
      </c>
      <c r="T137" s="157">
        <v>4</v>
      </c>
      <c r="U137" s="155"/>
      <c r="V137" s="165">
        <f>SUM(F137:Q137)</f>
        <v>4</v>
      </c>
      <c r="W137" s="166">
        <f>IFERROR(IF(L137=0,V137/(S137*30),V137/(((S137-1)*30)+(T137*7))),0)</f>
        <v>6.6666666666666666E-2</v>
      </c>
      <c r="X137" s="166">
        <f>W137*30</f>
        <v>2</v>
      </c>
      <c r="Y137" s="165">
        <v>13</v>
      </c>
      <c r="Z137" s="165">
        <v>1</v>
      </c>
      <c r="AA137" s="167">
        <f>Y137+Z137</f>
        <v>14</v>
      </c>
      <c r="AB137" s="166">
        <f>IFERROR(AA137/W137,"Not Sold")</f>
        <v>210</v>
      </c>
      <c r="AC137" s="166">
        <v>14</v>
      </c>
      <c r="AD137" s="166">
        <f>IFERROR(AB137-AC137,"-")</f>
        <v>196</v>
      </c>
      <c r="AE137" s="166">
        <f>X137*2</f>
        <v>4</v>
      </c>
      <c r="AF137" s="168">
        <f>IFERROR(AB137+$C$1,"Not Sold")</f>
        <v>43883</v>
      </c>
      <c r="AG137" s="169">
        <f>$C$1+AC137</f>
        <v>43687</v>
      </c>
      <c r="AH137" s="169">
        <f>MAX(AF137,AG137)</f>
        <v>43883</v>
      </c>
      <c r="AI137" s="170">
        <f>W137*AC137</f>
        <v>0.93333333333333335</v>
      </c>
      <c r="AJ137" s="170">
        <f>AA137-AI137</f>
        <v>13.066666666666666</v>
      </c>
      <c r="AK137" s="165">
        <v>1</v>
      </c>
      <c r="AL137" s="170">
        <f>IF(AE137-AJ137&lt;1,0,AE137-AJ137)</f>
        <v>0</v>
      </c>
      <c r="AM137" s="170">
        <f>AL137*D137</f>
        <v>0</v>
      </c>
      <c r="AN137" s="170">
        <f>IFERROR(AL137/W137,"-")</f>
        <v>0</v>
      </c>
      <c r="AO137" s="169">
        <f>IFERROR(AN137+AH137,"-")</f>
        <v>43883</v>
      </c>
      <c r="AP137" s="165"/>
      <c r="AQ137" s="171"/>
    </row>
    <row r="138" spans="1:43" x14ac:dyDescent="0.25">
      <c r="A138" s="151" t="s">
        <v>385</v>
      </c>
      <c r="B138" s="152" t="s">
        <v>386</v>
      </c>
      <c r="C138" s="199">
        <v>6953156273016</v>
      </c>
      <c r="D138" s="153">
        <v>43.38</v>
      </c>
      <c r="E138" s="154"/>
      <c r="F138" s="96">
        <v>4</v>
      </c>
      <c r="G138" s="96">
        <v>3</v>
      </c>
      <c r="H138" s="96">
        <v>4</v>
      </c>
      <c r="I138" s="96">
        <v>9</v>
      </c>
      <c r="J138" s="96">
        <v>0</v>
      </c>
      <c r="K138" s="96">
        <v>0</v>
      </c>
      <c r="L138" s="96">
        <v>2</v>
      </c>
      <c r="M138" s="96"/>
      <c r="N138" s="96"/>
      <c r="O138" s="96"/>
      <c r="P138" s="96"/>
      <c r="Q138" s="96"/>
      <c r="R138" s="155"/>
      <c r="S138" s="156">
        <f>COUNTIF(F138:L138,"&lt;&gt;0")</f>
        <v>5</v>
      </c>
      <c r="T138" s="157">
        <v>4</v>
      </c>
      <c r="U138" s="155"/>
      <c r="V138" s="165">
        <f>SUM(F138:Q138)</f>
        <v>22</v>
      </c>
      <c r="W138" s="166">
        <f>IFERROR(IF(L138=0,V138/(S138*30),V138/(((S138-1)*30)+(T138*7))),0)</f>
        <v>0.14864864864864866</v>
      </c>
      <c r="X138" s="166">
        <f>W138*30</f>
        <v>4.4594594594594597</v>
      </c>
      <c r="Y138" s="165">
        <v>2</v>
      </c>
      <c r="Z138" s="165">
        <v>0</v>
      </c>
      <c r="AA138" s="167">
        <f>Y138+Z138</f>
        <v>2</v>
      </c>
      <c r="AB138" s="166">
        <f>IFERROR(AA138/W138,"Not Sold")</f>
        <v>13.454545454545453</v>
      </c>
      <c r="AC138" s="166">
        <v>14</v>
      </c>
      <c r="AD138" s="166">
        <f>IFERROR(AB138-AC138,"-")</f>
        <v>-0.54545454545454675</v>
      </c>
      <c r="AE138" s="166">
        <f>X138*2</f>
        <v>8.9189189189189193</v>
      </c>
      <c r="AF138" s="168">
        <f>IFERROR(AB138+$C$1,"Not Sold")</f>
        <v>43686.454545454544</v>
      </c>
      <c r="AG138" s="169">
        <f>$C$1+AC138</f>
        <v>43687</v>
      </c>
      <c r="AH138" s="169">
        <f>MAX(AF138,AG138)</f>
        <v>43687</v>
      </c>
      <c r="AI138" s="170">
        <f>W138*AC138</f>
        <v>2.0810810810810811</v>
      </c>
      <c r="AJ138" s="170">
        <f>AA138-AI138</f>
        <v>-8.1081081081081141E-2</v>
      </c>
      <c r="AK138" s="165">
        <v>1</v>
      </c>
      <c r="AL138" s="170">
        <f>IF(AE138-AJ138&lt;1,0,AE138-AJ138)</f>
        <v>9</v>
      </c>
      <c r="AM138" s="170">
        <f>AL138*D138</f>
        <v>390.42</v>
      </c>
      <c r="AN138" s="170">
        <f>IFERROR(AL138/W138,"-")</f>
        <v>60.54545454545454</v>
      </c>
      <c r="AO138" s="169">
        <f>IFERROR(AN138+AH138,"-")</f>
        <v>43747.545454545456</v>
      </c>
      <c r="AP138" s="165"/>
      <c r="AQ138" s="171"/>
    </row>
    <row r="139" spans="1:43" x14ac:dyDescent="0.25">
      <c r="A139" s="151" t="s">
        <v>387</v>
      </c>
      <c r="B139" s="152" t="s">
        <v>111</v>
      </c>
      <c r="C139" s="199">
        <v>6953156273023</v>
      </c>
      <c r="D139" s="153">
        <v>43.134477611940298</v>
      </c>
      <c r="E139" s="154"/>
      <c r="F139" s="96">
        <v>1</v>
      </c>
      <c r="G139" s="96">
        <v>1</v>
      </c>
      <c r="H139" s="96">
        <v>5</v>
      </c>
      <c r="I139" s="96">
        <v>1</v>
      </c>
      <c r="J139" s="96">
        <v>0</v>
      </c>
      <c r="K139" s="96">
        <v>1</v>
      </c>
      <c r="L139" s="96">
        <v>0</v>
      </c>
      <c r="M139" s="96"/>
      <c r="N139" s="96"/>
      <c r="O139" s="96"/>
      <c r="P139" s="96"/>
      <c r="Q139" s="96"/>
      <c r="R139" s="155"/>
      <c r="S139" s="156">
        <f>COUNTIF(F139:L139,"&lt;&gt;0")</f>
        <v>5</v>
      </c>
      <c r="T139" s="157">
        <v>4</v>
      </c>
      <c r="U139" s="155"/>
      <c r="V139" s="165">
        <f>SUM(F139:Q139)</f>
        <v>9</v>
      </c>
      <c r="W139" s="166">
        <f>IFERROR(IF(L139=0,V139/(S139*30),V139/(((S139-1)*30)+(T139*7))),0)</f>
        <v>0.06</v>
      </c>
      <c r="X139" s="166">
        <f>W139*30</f>
        <v>1.7999999999999998</v>
      </c>
      <c r="Y139" s="165"/>
      <c r="Z139" s="165">
        <v>6</v>
      </c>
      <c r="AA139" s="167">
        <f>Y139+Z139</f>
        <v>6</v>
      </c>
      <c r="AB139" s="166">
        <f>IFERROR(AA139/W139,"Not Sold")</f>
        <v>100</v>
      </c>
      <c r="AC139" s="166">
        <v>14</v>
      </c>
      <c r="AD139" s="166">
        <f>IFERROR(AB139-AC139,"-")</f>
        <v>86</v>
      </c>
      <c r="AE139" s="166">
        <f>X139*2</f>
        <v>3.5999999999999996</v>
      </c>
      <c r="AF139" s="168">
        <f>IFERROR(AB139+$C$1,"Not Sold")</f>
        <v>43773</v>
      </c>
      <c r="AG139" s="169">
        <f>$C$1+AC139</f>
        <v>43687</v>
      </c>
      <c r="AH139" s="169">
        <f>MAX(AF139,AG139)</f>
        <v>43773</v>
      </c>
      <c r="AI139" s="170">
        <f>W139*AC139</f>
        <v>0.84</v>
      </c>
      <c r="AJ139" s="170">
        <f>AA139-AI139</f>
        <v>5.16</v>
      </c>
      <c r="AK139" s="165">
        <v>1</v>
      </c>
      <c r="AL139" s="170">
        <f>IF(AE139-AJ139&lt;1,0,AE139-AJ139)</f>
        <v>0</v>
      </c>
      <c r="AM139" s="170">
        <f>AL139*D139</f>
        <v>0</v>
      </c>
      <c r="AN139" s="170">
        <f>IFERROR(AL139/W139,"-")</f>
        <v>0</v>
      </c>
      <c r="AO139" s="169">
        <f>IFERROR(AN139+AH139,"-")</f>
        <v>43773</v>
      </c>
      <c r="AP139" s="165"/>
      <c r="AQ139" s="171"/>
    </row>
    <row r="140" spans="1:43" x14ac:dyDescent="0.25">
      <c r="A140" s="151" t="s">
        <v>415</v>
      </c>
      <c r="B140" s="152" t="s">
        <v>112</v>
      </c>
      <c r="C140" s="199">
        <v>6953156273030</v>
      </c>
      <c r="D140" s="153">
        <v>25.360000000000003</v>
      </c>
      <c r="E140" s="154"/>
      <c r="F140" s="96">
        <v>4</v>
      </c>
      <c r="G140" s="96">
        <v>4</v>
      </c>
      <c r="H140" s="96">
        <v>7</v>
      </c>
      <c r="I140" s="96">
        <v>11</v>
      </c>
      <c r="J140" s="96">
        <v>7</v>
      </c>
      <c r="K140" s="96">
        <v>11</v>
      </c>
      <c r="L140" s="96">
        <v>10</v>
      </c>
      <c r="M140" s="96"/>
      <c r="N140" s="96"/>
      <c r="O140" s="96"/>
      <c r="P140" s="96"/>
      <c r="Q140" s="96"/>
      <c r="R140" s="155"/>
      <c r="S140" s="156">
        <f>COUNTIF(F140:L140,"&lt;&gt;0")</f>
        <v>7</v>
      </c>
      <c r="T140" s="157">
        <v>4</v>
      </c>
      <c r="U140" s="155"/>
      <c r="V140" s="165">
        <f>SUM(F140:Q140)</f>
        <v>54</v>
      </c>
      <c r="W140" s="166">
        <f>IFERROR(IF(L140=0,V140/(S140*30),V140/(((S140-1)*30)+(T140*7))),0)</f>
        <v>0.25961538461538464</v>
      </c>
      <c r="X140" s="166">
        <f>W140*30</f>
        <v>7.7884615384615392</v>
      </c>
      <c r="Y140" s="165">
        <v>60</v>
      </c>
      <c r="Z140" s="165">
        <v>14</v>
      </c>
      <c r="AA140" s="167">
        <f>Y140+Z140</f>
        <v>74</v>
      </c>
      <c r="AB140" s="166">
        <f>IFERROR(AA140/W140,"Not Sold")</f>
        <v>285.03703703703701</v>
      </c>
      <c r="AC140" s="166">
        <v>14</v>
      </c>
      <c r="AD140" s="166">
        <f>IFERROR(AB140-AC140,"-")</f>
        <v>271.03703703703701</v>
      </c>
      <c r="AE140" s="166">
        <f>X140*2</f>
        <v>15.576923076923078</v>
      </c>
      <c r="AF140" s="168">
        <f>IFERROR(AB140+$C$1,"Not Sold")</f>
        <v>43958.037037037036</v>
      </c>
      <c r="AG140" s="169">
        <f>$C$1+AC140</f>
        <v>43687</v>
      </c>
      <c r="AH140" s="169">
        <f>MAX(AF140,AG140)</f>
        <v>43958.037037037036</v>
      </c>
      <c r="AI140" s="170">
        <f>W140*AC140</f>
        <v>3.634615384615385</v>
      </c>
      <c r="AJ140" s="170">
        <f>AA140-AI140</f>
        <v>70.365384615384613</v>
      </c>
      <c r="AK140" s="165">
        <v>1</v>
      </c>
      <c r="AL140" s="170">
        <f>IF(AE140-AJ140&lt;1,0,AE140-AJ140)</f>
        <v>0</v>
      </c>
      <c r="AM140" s="170">
        <f>AL140*D140</f>
        <v>0</v>
      </c>
      <c r="AN140" s="170">
        <f>IFERROR(AL140/W140,"-")</f>
        <v>0</v>
      </c>
      <c r="AO140" s="169">
        <f>IFERROR(AN140+AH140,"-")</f>
        <v>43958.037037037036</v>
      </c>
      <c r="AP140" s="165"/>
      <c r="AQ140" s="171"/>
    </row>
    <row r="141" spans="1:43" x14ac:dyDescent="0.25">
      <c r="A141" s="151" t="s">
        <v>452</v>
      </c>
      <c r="B141" s="152" t="s">
        <v>453</v>
      </c>
      <c r="C141" s="199">
        <v>6953156273085</v>
      </c>
      <c r="D141" s="153">
        <v>13.620000000000053</v>
      </c>
      <c r="E141" s="154"/>
      <c r="F141" s="96">
        <v>11</v>
      </c>
      <c r="G141" s="96">
        <v>24</v>
      </c>
      <c r="H141" s="96">
        <v>30</v>
      </c>
      <c r="I141" s="96">
        <v>37</v>
      </c>
      <c r="J141" s="96">
        <v>37</v>
      </c>
      <c r="K141" s="96">
        <v>34</v>
      </c>
      <c r="L141" s="96">
        <v>34</v>
      </c>
      <c r="M141" s="96"/>
      <c r="N141" s="96"/>
      <c r="O141" s="96"/>
      <c r="P141" s="96"/>
      <c r="Q141" s="96"/>
      <c r="R141" s="155"/>
      <c r="S141" s="156">
        <f>COUNTIF(F141:L141,"&lt;&gt;0")</f>
        <v>7</v>
      </c>
      <c r="T141" s="157">
        <v>4</v>
      </c>
      <c r="U141" s="155"/>
      <c r="V141" s="165">
        <f>SUM(F141:Q141)</f>
        <v>207</v>
      </c>
      <c r="W141" s="166">
        <f>IFERROR(IF(L141=0,V141/(S141*30),V141/(((S141-1)*30)+(T141*7))),0)</f>
        <v>0.99519230769230771</v>
      </c>
      <c r="X141" s="166">
        <f>W141*30</f>
        <v>29.85576923076923</v>
      </c>
      <c r="Y141" s="165">
        <v>777</v>
      </c>
      <c r="Z141" s="165">
        <v>51</v>
      </c>
      <c r="AA141" s="167">
        <f>Y141+Z141</f>
        <v>828</v>
      </c>
      <c r="AB141" s="166">
        <f>IFERROR(AA141/W141,"Not Sold")</f>
        <v>832</v>
      </c>
      <c r="AC141" s="166">
        <v>14</v>
      </c>
      <c r="AD141" s="166">
        <f>IFERROR(AB141-AC141,"-")</f>
        <v>818</v>
      </c>
      <c r="AE141" s="166">
        <f>X141*2</f>
        <v>59.71153846153846</v>
      </c>
      <c r="AF141" s="168">
        <f>IFERROR(AB141+$C$1,"Not Sold")</f>
        <v>44505</v>
      </c>
      <c r="AG141" s="169">
        <f>$C$1+AC141</f>
        <v>43687</v>
      </c>
      <c r="AH141" s="169">
        <f>MAX(AF141,AG141)</f>
        <v>44505</v>
      </c>
      <c r="AI141" s="170">
        <f>W141*AC141</f>
        <v>13.932692307692308</v>
      </c>
      <c r="AJ141" s="170">
        <f>AA141-AI141</f>
        <v>814.06730769230774</v>
      </c>
      <c r="AK141" s="165">
        <v>1</v>
      </c>
      <c r="AL141" s="170">
        <f>IF(AE141-AJ141&lt;1,0,AE141-AJ141)</f>
        <v>0</v>
      </c>
      <c r="AM141" s="170">
        <f>AL141*D141</f>
        <v>0</v>
      </c>
      <c r="AN141" s="170">
        <f>IFERROR(AL141/W141,"-")</f>
        <v>0</v>
      </c>
      <c r="AO141" s="169">
        <f>IFERROR(AN141+AH141,"-")</f>
        <v>44505</v>
      </c>
      <c r="AP141" s="165"/>
      <c r="AQ141" s="171"/>
    </row>
    <row r="142" spans="1:43" x14ac:dyDescent="0.25">
      <c r="A142" s="151" t="s">
        <v>454</v>
      </c>
      <c r="B142" s="152" t="s">
        <v>455</v>
      </c>
      <c r="C142" s="199">
        <v>6953156273092</v>
      </c>
      <c r="D142" s="153">
        <v>13.949999999999998</v>
      </c>
      <c r="E142" s="154"/>
      <c r="F142" s="96">
        <v>8</v>
      </c>
      <c r="G142" s="96">
        <v>6</v>
      </c>
      <c r="H142" s="96">
        <v>12</v>
      </c>
      <c r="I142" s="96">
        <v>12</v>
      </c>
      <c r="J142" s="96">
        <v>12</v>
      </c>
      <c r="K142" s="96">
        <v>6</v>
      </c>
      <c r="L142" s="96">
        <v>10</v>
      </c>
      <c r="M142" s="96"/>
      <c r="N142" s="96"/>
      <c r="O142" s="96"/>
      <c r="P142" s="96"/>
      <c r="Q142" s="96"/>
      <c r="R142" s="155"/>
      <c r="S142" s="156">
        <f>COUNTIF(F142:L142,"&lt;&gt;0")</f>
        <v>7</v>
      </c>
      <c r="T142" s="157">
        <v>4</v>
      </c>
      <c r="U142" s="155"/>
      <c r="V142" s="165">
        <f>SUM(F142:Q142)</f>
        <v>66</v>
      </c>
      <c r="W142" s="166">
        <f>IFERROR(IF(L142=0,V142/(S142*30),V142/(((S142-1)*30)+(T142*7))),0)</f>
        <v>0.31730769230769229</v>
      </c>
      <c r="X142" s="166">
        <f>W142*30</f>
        <v>9.5192307692307683</v>
      </c>
      <c r="Y142" s="165">
        <v>15</v>
      </c>
      <c r="Z142" s="165">
        <v>23</v>
      </c>
      <c r="AA142" s="167">
        <f>Y142+Z142</f>
        <v>38</v>
      </c>
      <c r="AB142" s="166">
        <f>IFERROR(AA142/W142,"Not Sold")</f>
        <v>119.75757575757576</v>
      </c>
      <c r="AC142" s="166">
        <v>14</v>
      </c>
      <c r="AD142" s="166">
        <f>IFERROR(AB142-AC142,"-")</f>
        <v>105.75757575757576</v>
      </c>
      <c r="AE142" s="166">
        <f>X142*2</f>
        <v>19.038461538461537</v>
      </c>
      <c r="AF142" s="168">
        <f>IFERROR(AB142+$C$1,"Not Sold")</f>
        <v>43792.757575757576</v>
      </c>
      <c r="AG142" s="169">
        <f>$C$1+AC142</f>
        <v>43687</v>
      </c>
      <c r="AH142" s="169">
        <f>MAX(AF142,AG142)</f>
        <v>43792.757575757576</v>
      </c>
      <c r="AI142" s="170">
        <f>W142*AC142</f>
        <v>4.4423076923076916</v>
      </c>
      <c r="AJ142" s="170">
        <f>AA142-AI142</f>
        <v>33.557692307692307</v>
      </c>
      <c r="AK142" s="165">
        <v>1</v>
      </c>
      <c r="AL142" s="170">
        <f>IF(AE142-AJ142&lt;1,0,AE142-AJ142)</f>
        <v>0</v>
      </c>
      <c r="AM142" s="170">
        <f>AL142*D142</f>
        <v>0</v>
      </c>
      <c r="AN142" s="170">
        <f>IFERROR(AL142/W142,"-")</f>
        <v>0</v>
      </c>
      <c r="AO142" s="169">
        <f>IFERROR(AN142+AH142,"-")</f>
        <v>43792.757575757576</v>
      </c>
      <c r="AP142" s="165"/>
      <c r="AQ142" s="171"/>
    </row>
    <row r="143" spans="1:43" x14ac:dyDescent="0.25">
      <c r="A143" s="151" t="s">
        <v>456</v>
      </c>
      <c r="B143" s="152" t="s">
        <v>457</v>
      </c>
      <c r="C143" s="199">
        <v>6953156273108</v>
      </c>
      <c r="D143" s="153">
        <v>13.950000000000014</v>
      </c>
      <c r="E143" s="154"/>
      <c r="F143" s="96">
        <v>11</v>
      </c>
      <c r="G143" s="96">
        <v>16</v>
      </c>
      <c r="H143" s="96">
        <v>27</v>
      </c>
      <c r="I143" s="96">
        <v>30</v>
      </c>
      <c r="J143" s="96">
        <v>12</v>
      </c>
      <c r="K143" s="96">
        <v>12</v>
      </c>
      <c r="L143" s="96">
        <v>21</v>
      </c>
      <c r="M143" s="96"/>
      <c r="N143" s="96"/>
      <c r="O143" s="96"/>
      <c r="P143" s="96"/>
      <c r="Q143" s="96"/>
      <c r="R143" s="155"/>
      <c r="S143" s="156">
        <f>COUNTIF(F143:L143,"&lt;&gt;0")</f>
        <v>7</v>
      </c>
      <c r="T143" s="157">
        <v>4</v>
      </c>
      <c r="U143" s="155"/>
      <c r="V143" s="165">
        <f>SUM(F143:Q143)</f>
        <v>129</v>
      </c>
      <c r="W143" s="166">
        <f>IFERROR(IF(L143=0,V143/(S143*30),V143/(((S143-1)*30)+(T143*7))),0)</f>
        <v>0.62019230769230771</v>
      </c>
      <c r="X143" s="166">
        <f>W143*30</f>
        <v>18.60576923076923</v>
      </c>
      <c r="Y143" s="165">
        <v>264</v>
      </c>
      <c r="Z143" s="165">
        <v>58</v>
      </c>
      <c r="AA143" s="167">
        <f>Y143+Z143</f>
        <v>322</v>
      </c>
      <c r="AB143" s="166">
        <f>IFERROR(AA143/W143,"Not Sold")</f>
        <v>519.19379844961236</v>
      </c>
      <c r="AC143" s="166">
        <v>14</v>
      </c>
      <c r="AD143" s="166">
        <f>IFERROR(AB143-AC143,"-")</f>
        <v>505.19379844961236</v>
      </c>
      <c r="AE143" s="166">
        <f>X143*2</f>
        <v>37.21153846153846</v>
      </c>
      <c r="AF143" s="168">
        <f>IFERROR(AB143+$C$1,"Not Sold")</f>
        <v>44192.193798449611</v>
      </c>
      <c r="AG143" s="169">
        <f>$C$1+AC143</f>
        <v>43687</v>
      </c>
      <c r="AH143" s="169">
        <f>MAX(AF143,AG143)</f>
        <v>44192.193798449611</v>
      </c>
      <c r="AI143" s="170">
        <f>W143*AC143</f>
        <v>8.6826923076923084</v>
      </c>
      <c r="AJ143" s="170">
        <f>AA143-AI143</f>
        <v>313.31730769230768</v>
      </c>
      <c r="AK143" s="165">
        <v>1</v>
      </c>
      <c r="AL143" s="170">
        <f>IF(AE143-AJ143&lt;1,0,AE143-AJ143)</f>
        <v>0</v>
      </c>
      <c r="AM143" s="170">
        <f>AL143*D143</f>
        <v>0</v>
      </c>
      <c r="AN143" s="170">
        <f>IFERROR(AL143/W143,"-")</f>
        <v>0</v>
      </c>
      <c r="AO143" s="169">
        <f>IFERROR(AN143+AH143,"-")</f>
        <v>44192.193798449611</v>
      </c>
      <c r="AP143" s="165"/>
      <c r="AQ143" s="171"/>
    </row>
    <row r="144" spans="1:43" x14ac:dyDescent="0.25">
      <c r="A144" s="151" t="s">
        <v>389</v>
      </c>
      <c r="B144" s="152" t="s">
        <v>113</v>
      </c>
      <c r="C144" s="199">
        <v>6953156273665</v>
      </c>
      <c r="D144" s="153">
        <v>26.900000000000013</v>
      </c>
      <c r="E144" s="154"/>
      <c r="F144" s="96">
        <v>2</v>
      </c>
      <c r="G144" s="96">
        <v>0</v>
      </c>
      <c r="H144" s="96">
        <v>0</v>
      </c>
      <c r="I144" s="96">
        <v>4</v>
      </c>
      <c r="J144" s="96">
        <v>1</v>
      </c>
      <c r="K144" s="96">
        <v>2</v>
      </c>
      <c r="L144" s="96">
        <v>0</v>
      </c>
      <c r="M144" s="96"/>
      <c r="N144" s="96"/>
      <c r="O144" s="96"/>
      <c r="P144" s="96"/>
      <c r="Q144" s="96"/>
      <c r="R144" s="155"/>
      <c r="S144" s="156">
        <f>COUNTIF(F144:L144,"&lt;&gt;0")</f>
        <v>4</v>
      </c>
      <c r="T144" s="157">
        <v>4</v>
      </c>
      <c r="U144" s="155"/>
      <c r="V144" s="165">
        <f>SUM(F144:Q144)</f>
        <v>9</v>
      </c>
      <c r="W144" s="166">
        <f>IFERROR(IF(L144=0,V144/(S144*30),V144/(((S144-1)*30)+(T144*7))),0)</f>
        <v>7.4999999999999997E-2</v>
      </c>
      <c r="X144" s="166">
        <f>W144*30</f>
        <v>2.25</v>
      </c>
      <c r="Y144" s="165">
        <v>18</v>
      </c>
      <c r="Z144" s="165">
        <v>7</v>
      </c>
      <c r="AA144" s="167">
        <f>Y144+Z144</f>
        <v>25</v>
      </c>
      <c r="AB144" s="166">
        <f>IFERROR(AA144/W144,"Not Sold")</f>
        <v>333.33333333333337</v>
      </c>
      <c r="AC144" s="166">
        <v>14</v>
      </c>
      <c r="AD144" s="166">
        <f>IFERROR(AB144-AC144,"-")</f>
        <v>319.33333333333337</v>
      </c>
      <c r="AE144" s="166">
        <f>X144*2</f>
        <v>4.5</v>
      </c>
      <c r="AF144" s="168">
        <f>IFERROR(AB144+$C$1,"Not Sold")</f>
        <v>44006.333333333336</v>
      </c>
      <c r="AG144" s="169">
        <f>$C$1+AC144</f>
        <v>43687</v>
      </c>
      <c r="AH144" s="169">
        <f>MAX(AF144,AG144)</f>
        <v>44006.333333333336</v>
      </c>
      <c r="AI144" s="170">
        <f>W144*AC144</f>
        <v>1.05</v>
      </c>
      <c r="AJ144" s="170">
        <f>AA144-AI144</f>
        <v>23.95</v>
      </c>
      <c r="AK144" s="165">
        <v>1</v>
      </c>
      <c r="AL144" s="170">
        <f>IF(AE144-AJ144&lt;1,0,AE144-AJ144)</f>
        <v>0</v>
      </c>
      <c r="AM144" s="170">
        <f>AL144*D144</f>
        <v>0</v>
      </c>
      <c r="AN144" s="170">
        <f>IFERROR(AL144/W144,"-")</f>
        <v>0</v>
      </c>
      <c r="AO144" s="169">
        <f>IFERROR(AN144+AH144,"-")</f>
        <v>44006.333333333336</v>
      </c>
      <c r="AP144" s="165"/>
      <c r="AQ144" s="171"/>
    </row>
    <row r="145" spans="1:43" x14ac:dyDescent="0.25">
      <c r="A145" s="151" t="s">
        <v>391</v>
      </c>
      <c r="B145" s="172" t="s">
        <v>215</v>
      </c>
      <c r="C145" s="200">
        <v>6953156273672</v>
      </c>
      <c r="D145" s="153">
        <v>26.9</v>
      </c>
      <c r="E145" s="154"/>
      <c r="F145" s="96">
        <v>0</v>
      </c>
      <c r="G145" s="96">
        <v>1</v>
      </c>
      <c r="H145" s="96">
        <v>7</v>
      </c>
      <c r="I145" s="96">
        <v>5</v>
      </c>
      <c r="J145" s="96">
        <v>9</v>
      </c>
      <c r="K145" s="96">
        <v>5</v>
      </c>
      <c r="L145" s="96">
        <v>5</v>
      </c>
      <c r="M145" s="96"/>
      <c r="N145" s="96"/>
      <c r="O145" s="96"/>
      <c r="P145" s="96"/>
      <c r="Q145" s="96"/>
      <c r="R145" s="155"/>
      <c r="S145" s="156">
        <f>COUNTIF(F145:L145,"&lt;&gt;0")</f>
        <v>6</v>
      </c>
      <c r="T145" s="157">
        <v>4</v>
      </c>
      <c r="U145" s="155"/>
      <c r="V145" s="165">
        <f>SUM(F145:Q145)</f>
        <v>32</v>
      </c>
      <c r="W145" s="166">
        <f>IFERROR(IF(L145=0,V145/(S145*30),V145/(((S145-1)*30)+(T145*7))),0)</f>
        <v>0.1797752808988764</v>
      </c>
      <c r="X145" s="166">
        <f>W145*30</f>
        <v>5.393258426966292</v>
      </c>
      <c r="Y145" s="165">
        <v>13</v>
      </c>
      <c r="Z145" s="165">
        <v>11</v>
      </c>
      <c r="AA145" s="167">
        <f>Y145+Z145</f>
        <v>24</v>
      </c>
      <c r="AB145" s="166">
        <f>IFERROR(AA145/W145,"Not Sold")</f>
        <v>133.5</v>
      </c>
      <c r="AC145" s="166">
        <v>14</v>
      </c>
      <c r="AD145" s="166">
        <f>IFERROR(AB145-AC145,"-")</f>
        <v>119.5</v>
      </c>
      <c r="AE145" s="166">
        <f>X145*2</f>
        <v>10.786516853932584</v>
      </c>
      <c r="AF145" s="168">
        <f>IFERROR(AB145+$C$1,"Not Sold")</f>
        <v>43806.5</v>
      </c>
      <c r="AG145" s="169">
        <f>$C$1+AC145</f>
        <v>43687</v>
      </c>
      <c r="AH145" s="169">
        <f>MAX(AF145,AG145)</f>
        <v>43806.5</v>
      </c>
      <c r="AI145" s="170">
        <f>W145*AC145</f>
        <v>2.5168539325842696</v>
      </c>
      <c r="AJ145" s="170">
        <f>AA145-AI145</f>
        <v>21.483146067415731</v>
      </c>
      <c r="AK145" s="165">
        <v>1</v>
      </c>
      <c r="AL145" s="170">
        <f>IF(AE145-AJ145&lt;1,0,AE145-AJ145)</f>
        <v>0</v>
      </c>
      <c r="AM145" s="170">
        <f>AL145*D145</f>
        <v>0</v>
      </c>
      <c r="AN145" s="170">
        <f>IFERROR(AL145/W145,"-")</f>
        <v>0</v>
      </c>
      <c r="AO145" s="169">
        <f>IFERROR(AN145+AH145,"-")</f>
        <v>43806.5</v>
      </c>
      <c r="AP145" s="165"/>
      <c r="AQ145" s="171"/>
    </row>
    <row r="146" spans="1:43" x14ac:dyDescent="0.25">
      <c r="A146" s="151" t="s">
        <v>393</v>
      </c>
      <c r="B146" s="152" t="s">
        <v>216</v>
      </c>
      <c r="C146" s="199">
        <v>6953156273689</v>
      </c>
      <c r="D146" s="153">
        <v>26.960000000000004</v>
      </c>
      <c r="E146" s="154"/>
      <c r="F146" s="96">
        <v>0</v>
      </c>
      <c r="G146" s="96">
        <v>0</v>
      </c>
      <c r="H146" s="96">
        <v>0</v>
      </c>
      <c r="I146" s="96">
        <v>0</v>
      </c>
      <c r="J146" s="96">
        <v>0</v>
      </c>
      <c r="K146" s="96">
        <v>2</v>
      </c>
      <c r="L146" s="96">
        <v>0</v>
      </c>
      <c r="M146" s="96"/>
      <c r="N146" s="96"/>
      <c r="O146" s="96"/>
      <c r="P146" s="96"/>
      <c r="Q146" s="96"/>
      <c r="R146" s="155"/>
      <c r="S146" s="156">
        <f>COUNTIF(F146:L146,"&lt;&gt;0")</f>
        <v>1</v>
      </c>
      <c r="T146" s="157">
        <v>4</v>
      </c>
      <c r="U146" s="155"/>
      <c r="V146" s="165">
        <f>SUM(F146:Q146)</f>
        <v>2</v>
      </c>
      <c r="W146" s="166">
        <f>IFERROR(IF(L146=0,V146/(S146*30),V146/(((S146-1)*30)+(T146*7))),0)</f>
        <v>6.6666666666666666E-2</v>
      </c>
      <c r="X146" s="166">
        <f>W146*30</f>
        <v>2</v>
      </c>
      <c r="Y146" s="165">
        <v>31</v>
      </c>
      <c r="Z146" s="165">
        <v>1</v>
      </c>
      <c r="AA146" s="167">
        <f>Y146+Z146</f>
        <v>32</v>
      </c>
      <c r="AB146" s="166">
        <f>IFERROR(AA146/W146,"Not Sold")</f>
        <v>480</v>
      </c>
      <c r="AC146" s="166">
        <v>14</v>
      </c>
      <c r="AD146" s="166">
        <f>IFERROR(AB146-AC146,"-")</f>
        <v>466</v>
      </c>
      <c r="AE146" s="166">
        <f>X146*2</f>
        <v>4</v>
      </c>
      <c r="AF146" s="168">
        <f>IFERROR(AB146+$C$1,"Not Sold")</f>
        <v>44153</v>
      </c>
      <c r="AG146" s="169">
        <f>$C$1+AC146</f>
        <v>43687</v>
      </c>
      <c r="AH146" s="169">
        <f>MAX(AF146,AG146)</f>
        <v>44153</v>
      </c>
      <c r="AI146" s="170">
        <f>W146*AC146</f>
        <v>0.93333333333333335</v>
      </c>
      <c r="AJ146" s="170">
        <f>AA146-AI146</f>
        <v>31.066666666666666</v>
      </c>
      <c r="AK146" s="165">
        <v>1</v>
      </c>
      <c r="AL146" s="170">
        <f>IF(AE146-AJ146&lt;1,0,AE146-AJ146)</f>
        <v>0</v>
      </c>
      <c r="AM146" s="170">
        <f>AL146*D146</f>
        <v>0</v>
      </c>
      <c r="AN146" s="170">
        <f>IFERROR(AL146/W146,"-")</f>
        <v>0</v>
      </c>
      <c r="AO146" s="169">
        <f>IFERROR(AN146+AH146,"-")</f>
        <v>44153</v>
      </c>
      <c r="AP146" s="165"/>
      <c r="AQ146" s="171"/>
    </row>
    <row r="147" spans="1:43" x14ac:dyDescent="0.25">
      <c r="A147" s="151" t="s">
        <v>373</v>
      </c>
      <c r="B147" s="152" t="s">
        <v>374</v>
      </c>
      <c r="C147" s="199">
        <v>6953156273825</v>
      </c>
      <c r="D147" s="153">
        <v>24.62</v>
      </c>
      <c r="E147" s="154"/>
      <c r="F147" s="96">
        <v>1</v>
      </c>
      <c r="G147" s="96">
        <v>2</v>
      </c>
      <c r="H147" s="96">
        <v>2</v>
      </c>
      <c r="I147" s="96">
        <v>0</v>
      </c>
      <c r="J147" s="96">
        <v>0</v>
      </c>
      <c r="K147" s="96">
        <v>0</v>
      </c>
      <c r="L147" s="96">
        <v>0</v>
      </c>
      <c r="M147" s="96"/>
      <c r="N147" s="96"/>
      <c r="O147" s="96"/>
      <c r="P147" s="96"/>
      <c r="Q147" s="96"/>
      <c r="R147" s="155"/>
      <c r="S147" s="156">
        <f>COUNTIF(F147:L147,"&lt;&gt;0")</f>
        <v>3</v>
      </c>
      <c r="T147" s="157">
        <v>4</v>
      </c>
      <c r="U147" s="155"/>
      <c r="V147" s="165">
        <f>SUM(F147:Q147)</f>
        <v>5</v>
      </c>
      <c r="W147" s="166">
        <f>IFERROR(IF(L147=0,V147/(S147*30),V147/(((S147-1)*30)+(T147*7))),0)</f>
        <v>5.5555555555555552E-2</v>
      </c>
      <c r="X147" s="166">
        <f>W147*30</f>
        <v>1.6666666666666665</v>
      </c>
      <c r="Y147" s="165">
        <v>9</v>
      </c>
      <c r="Z147" s="165">
        <v>0</v>
      </c>
      <c r="AA147" s="167">
        <f>Y147+Z147</f>
        <v>9</v>
      </c>
      <c r="AB147" s="166">
        <f>IFERROR(AA147/W147,"Not Sold")</f>
        <v>162</v>
      </c>
      <c r="AC147" s="166">
        <v>14</v>
      </c>
      <c r="AD147" s="166">
        <f>IFERROR(AB147-AC147,"-")</f>
        <v>148</v>
      </c>
      <c r="AE147" s="166">
        <f>X147*2</f>
        <v>3.333333333333333</v>
      </c>
      <c r="AF147" s="168">
        <f>IFERROR(AB147+$C$1,"Not Sold")</f>
        <v>43835</v>
      </c>
      <c r="AG147" s="169">
        <f>$C$1+AC147</f>
        <v>43687</v>
      </c>
      <c r="AH147" s="169">
        <f>MAX(AF147,AG147)</f>
        <v>43835</v>
      </c>
      <c r="AI147" s="170">
        <f>W147*AC147</f>
        <v>0.77777777777777768</v>
      </c>
      <c r="AJ147" s="170">
        <f>AA147-AI147</f>
        <v>8.2222222222222214</v>
      </c>
      <c r="AK147" s="165">
        <v>1</v>
      </c>
      <c r="AL147" s="170">
        <f>IF(AE147-AJ147&lt;1,0,AE147-AJ147)</f>
        <v>0</v>
      </c>
      <c r="AM147" s="170">
        <f>AL147*D147</f>
        <v>0</v>
      </c>
      <c r="AN147" s="170">
        <f>IFERROR(AL147/W147,"-")</f>
        <v>0</v>
      </c>
      <c r="AO147" s="169">
        <f>IFERROR(AN147+AH147,"-")</f>
        <v>43835</v>
      </c>
      <c r="AP147" s="165"/>
      <c r="AQ147" s="171"/>
    </row>
    <row r="148" spans="1:43" x14ac:dyDescent="0.25">
      <c r="A148" s="173" t="s">
        <v>351</v>
      </c>
      <c r="B148" s="174" t="s">
        <v>114</v>
      </c>
      <c r="C148" s="201">
        <v>6953156273887</v>
      </c>
      <c r="D148" s="175">
        <v>57.060000000000038</v>
      </c>
      <c r="E148" s="154"/>
      <c r="F148" s="176">
        <v>10</v>
      </c>
      <c r="G148" s="176">
        <v>8</v>
      </c>
      <c r="H148" s="176">
        <v>21</v>
      </c>
      <c r="I148" s="176">
        <v>8</v>
      </c>
      <c r="J148" s="176">
        <v>9</v>
      </c>
      <c r="K148" s="176">
        <v>10</v>
      </c>
      <c r="L148" s="176">
        <v>8</v>
      </c>
      <c r="M148" s="176"/>
      <c r="N148" s="176"/>
      <c r="O148" s="176"/>
      <c r="P148" s="176"/>
      <c r="Q148" s="176"/>
      <c r="R148" s="155"/>
      <c r="S148" s="156">
        <f>COUNTIF(F148:L148,"&lt;&gt;0")</f>
        <v>7</v>
      </c>
      <c r="T148" s="157">
        <v>4</v>
      </c>
      <c r="U148" s="155"/>
      <c r="V148" s="165">
        <f>SUM(F148:Q148)</f>
        <v>74</v>
      </c>
      <c r="W148" s="166">
        <f>IFERROR(IF(L148=0,V148/(S148*30),V148/(((S148-1)*30)+(T148*7))),0)</f>
        <v>0.35576923076923078</v>
      </c>
      <c r="X148" s="166">
        <f>W148*30</f>
        <v>10.673076923076923</v>
      </c>
      <c r="Y148" s="165">
        <v>4</v>
      </c>
      <c r="Z148" s="165">
        <v>19</v>
      </c>
      <c r="AA148" s="167">
        <f>Y148+Z148</f>
        <v>23</v>
      </c>
      <c r="AB148" s="166">
        <f>IFERROR(AA148/W148,"Not Sold")</f>
        <v>64.648648648648646</v>
      </c>
      <c r="AC148" s="166">
        <v>14</v>
      </c>
      <c r="AD148" s="166">
        <f>IFERROR(AB148-AC148,"-")</f>
        <v>50.648648648648646</v>
      </c>
      <c r="AE148" s="166">
        <f>X148*2</f>
        <v>21.346153846153847</v>
      </c>
      <c r="AF148" s="168">
        <f>IFERROR(AB148+$C$1,"Not Sold")</f>
        <v>43737.648648648646</v>
      </c>
      <c r="AG148" s="169">
        <f>$C$1+AC148</f>
        <v>43687</v>
      </c>
      <c r="AH148" s="169">
        <f>MAX(AF148,AG148)</f>
        <v>43737.648648648646</v>
      </c>
      <c r="AI148" s="170">
        <f>W148*AC148</f>
        <v>4.9807692307692308</v>
      </c>
      <c r="AJ148" s="170">
        <f>AA148-AI148</f>
        <v>18.01923076923077</v>
      </c>
      <c r="AK148" s="165">
        <v>1</v>
      </c>
      <c r="AL148" s="170">
        <f>IF(AE148-AJ148&lt;1,0,AE148-AJ148)</f>
        <v>3.3269230769230766</v>
      </c>
      <c r="AM148" s="170">
        <f>AL148*D148</f>
        <v>189.83423076923089</v>
      </c>
      <c r="AN148" s="170">
        <f>IFERROR(AL148/W148,"-")</f>
        <v>9.3513513513513509</v>
      </c>
      <c r="AO148" s="169">
        <f>IFERROR(AN148+AH148,"-")</f>
        <v>43747</v>
      </c>
      <c r="AP148" s="177"/>
      <c r="AQ148" s="171"/>
    </row>
    <row r="149" spans="1:43" x14ac:dyDescent="0.25">
      <c r="A149" s="173" t="s">
        <v>353</v>
      </c>
      <c r="B149" s="174" t="s">
        <v>354</v>
      </c>
      <c r="C149" s="201">
        <v>6953156273894</v>
      </c>
      <c r="D149" s="175">
        <v>53.97</v>
      </c>
      <c r="E149" s="154"/>
      <c r="F149" s="176">
        <v>3</v>
      </c>
      <c r="G149" s="176">
        <v>7</v>
      </c>
      <c r="H149" s="176">
        <v>11</v>
      </c>
      <c r="I149" s="176">
        <v>7</v>
      </c>
      <c r="J149" s="176">
        <v>4</v>
      </c>
      <c r="K149" s="176">
        <v>3</v>
      </c>
      <c r="L149" s="176">
        <v>5</v>
      </c>
      <c r="M149" s="176"/>
      <c r="N149" s="176"/>
      <c r="O149" s="176"/>
      <c r="P149" s="176"/>
      <c r="Q149" s="176"/>
      <c r="R149" s="155"/>
      <c r="S149" s="156">
        <f>COUNTIF(F149:L149,"&lt;&gt;0")</f>
        <v>7</v>
      </c>
      <c r="T149" s="157">
        <v>4</v>
      </c>
      <c r="U149" s="155"/>
      <c r="V149" s="165">
        <f>SUM(F149:Q149)</f>
        <v>40</v>
      </c>
      <c r="W149" s="166">
        <f>IFERROR(IF(L149=0,V149/(S149*30),V149/(((S149-1)*30)+(T149*7))),0)</f>
        <v>0.19230769230769232</v>
      </c>
      <c r="X149" s="166">
        <f>W149*30</f>
        <v>5.7692307692307692</v>
      </c>
      <c r="Y149" s="165">
        <v>51</v>
      </c>
      <c r="Z149" s="165">
        <v>17</v>
      </c>
      <c r="AA149" s="167">
        <f>Y149+Z149</f>
        <v>68</v>
      </c>
      <c r="AB149" s="166">
        <f>IFERROR(AA149/W149,"Not Sold")</f>
        <v>353.59999999999997</v>
      </c>
      <c r="AC149" s="166">
        <v>14</v>
      </c>
      <c r="AD149" s="166">
        <f>IFERROR(AB149-AC149,"-")</f>
        <v>339.59999999999997</v>
      </c>
      <c r="AE149" s="166">
        <f>X149*2</f>
        <v>11.538461538461538</v>
      </c>
      <c r="AF149" s="168">
        <f>IFERROR(AB149+$C$1,"Not Sold")</f>
        <v>44026.6</v>
      </c>
      <c r="AG149" s="169">
        <f>$C$1+AC149</f>
        <v>43687</v>
      </c>
      <c r="AH149" s="169">
        <f>MAX(AF149,AG149)</f>
        <v>44026.6</v>
      </c>
      <c r="AI149" s="170">
        <f>W149*AC149</f>
        <v>2.6923076923076925</v>
      </c>
      <c r="AJ149" s="170">
        <f>AA149-AI149</f>
        <v>65.307692307692307</v>
      </c>
      <c r="AK149" s="165">
        <v>1</v>
      </c>
      <c r="AL149" s="170">
        <f>IF(AE149-AJ149&lt;1,0,AE149-AJ149)</f>
        <v>0</v>
      </c>
      <c r="AM149" s="170">
        <f>AL149*D149</f>
        <v>0</v>
      </c>
      <c r="AN149" s="170">
        <f>IFERROR(AL149/W149,"-")</f>
        <v>0</v>
      </c>
      <c r="AO149" s="169">
        <f>IFERROR(AN149+AH149,"-")</f>
        <v>44026.6</v>
      </c>
      <c r="AP149" s="178"/>
      <c r="AQ149" s="171"/>
    </row>
    <row r="150" spans="1:43" x14ac:dyDescent="0.25">
      <c r="A150" s="151" t="s">
        <v>115</v>
      </c>
      <c r="B150" s="152" t="s">
        <v>116</v>
      </c>
      <c r="C150" s="199">
        <v>6953156273931</v>
      </c>
      <c r="D150" s="153">
        <v>7.9897515527950302</v>
      </c>
      <c r="E150" s="154"/>
      <c r="F150" s="96">
        <v>0</v>
      </c>
      <c r="G150" s="96">
        <v>0</v>
      </c>
      <c r="H150" s="96">
        <v>1</v>
      </c>
      <c r="I150" s="96">
        <v>1</v>
      </c>
      <c r="J150" s="96">
        <v>3</v>
      </c>
      <c r="K150" s="96">
        <v>4</v>
      </c>
      <c r="L150" s="96">
        <v>1</v>
      </c>
      <c r="M150" s="96"/>
      <c r="N150" s="96"/>
      <c r="O150" s="96"/>
      <c r="P150" s="96"/>
      <c r="Q150" s="96"/>
      <c r="R150" s="155"/>
      <c r="S150" s="156">
        <f>COUNTIF(F150:L150,"&lt;&gt;0")</f>
        <v>5</v>
      </c>
      <c r="T150" s="157">
        <v>4</v>
      </c>
      <c r="U150" s="155"/>
      <c r="V150" s="165">
        <f>SUM(F150:Q150)</f>
        <v>10</v>
      </c>
      <c r="W150" s="166">
        <f>IFERROR(IF(L150=0,V150/(S150*30),V150/(((S150-1)*30)+(T150*7))),0)</f>
        <v>6.7567567567567571E-2</v>
      </c>
      <c r="X150" s="166">
        <f>W150*30</f>
        <v>2.0270270270270272</v>
      </c>
      <c r="Y150" s="165">
        <v>91</v>
      </c>
      <c r="Z150" s="165">
        <v>0</v>
      </c>
      <c r="AA150" s="167">
        <f>Y150+Z150</f>
        <v>91</v>
      </c>
      <c r="AB150" s="166">
        <f>IFERROR(AA150/W150,"Not Sold")</f>
        <v>1346.8</v>
      </c>
      <c r="AC150" s="166">
        <v>14</v>
      </c>
      <c r="AD150" s="166">
        <f>IFERROR(AB150-AC150,"-")</f>
        <v>1332.8</v>
      </c>
      <c r="AE150" s="166">
        <f>X150*2</f>
        <v>4.0540540540540544</v>
      </c>
      <c r="AF150" s="168">
        <f>IFERROR(AB150+$C$1,"Not Sold")</f>
        <v>45019.8</v>
      </c>
      <c r="AG150" s="169">
        <f>$C$1+AC150</f>
        <v>43687</v>
      </c>
      <c r="AH150" s="169">
        <f>MAX(AF150,AG150)</f>
        <v>45019.8</v>
      </c>
      <c r="AI150" s="170">
        <f>W150*AC150</f>
        <v>0.94594594594594605</v>
      </c>
      <c r="AJ150" s="170">
        <f>AA150-AI150</f>
        <v>90.054054054054049</v>
      </c>
      <c r="AK150" s="165">
        <v>1</v>
      </c>
      <c r="AL150" s="170">
        <f>IF(AE150-AJ150&lt;1,0,AE150-AJ150)</f>
        <v>0</v>
      </c>
      <c r="AM150" s="170">
        <f>AL150*D150</f>
        <v>0</v>
      </c>
      <c r="AN150" s="170">
        <f>IFERROR(AL150/W150,"-")</f>
        <v>0</v>
      </c>
      <c r="AO150" s="169">
        <f>IFERROR(AN150+AH150,"-")</f>
        <v>45019.8</v>
      </c>
      <c r="AP150" s="165"/>
      <c r="AQ150" s="171"/>
    </row>
    <row r="151" spans="1:43" x14ac:dyDescent="0.25">
      <c r="A151" s="151" t="s">
        <v>117</v>
      </c>
      <c r="B151" s="152" t="s">
        <v>118</v>
      </c>
      <c r="C151" s="199">
        <v>6953156274778</v>
      </c>
      <c r="D151" s="153">
        <v>7.8499999999999917</v>
      </c>
      <c r="E151" s="154"/>
      <c r="F151" s="96">
        <v>0</v>
      </c>
      <c r="G151" s="96">
        <v>0</v>
      </c>
      <c r="H151" s="96">
        <v>1</v>
      </c>
      <c r="I151" s="96">
        <v>1</v>
      </c>
      <c r="J151" s="96">
        <v>1</v>
      </c>
      <c r="K151" s="96">
        <v>2</v>
      </c>
      <c r="L151" s="96">
        <v>0</v>
      </c>
      <c r="M151" s="96"/>
      <c r="N151" s="96"/>
      <c r="O151" s="96"/>
      <c r="P151" s="96"/>
      <c r="Q151" s="96"/>
      <c r="R151" s="155"/>
      <c r="S151" s="156">
        <f>COUNTIF(F151:L151,"&lt;&gt;0")</f>
        <v>4</v>
      </c>
      <c r="T151" s="157">
        <v>4</v>
      </c>
      <c r="U151" s="155"/>
      <c r="V151" s="165">
        <f>SUM(F151:Q151)</f>
        <v>5</v>
      </c>
      <c r="W151" s="166">
        <f>IFERROR(IF(L151=0,V151/(S151*30),V151/(((S151-1)*30)+(T151*7))),0)</f>
        <v>4.1666666666666664E-2</v>
      </c>
      <c r="X151" s="166">
        <f>W151*30</f>
        <v>1.25</v>
      </c>
      <c r="Y151" s="165">
        <v>19</v>
      </c>
      <c r="Z151" s="165">
        <v>5</v>
      </c>
      <c r="AA151" s="167">
        <f>Y151+Z151</f>
        <v>24</v>
      </c>
      <c r="AB151" s="166">
        <f>IFERROR(AA151/W151,"Not Sold")</f>
        <v>576</v>
      </c>
      <c r="AC151" s="166">
        <v>14</v>
      </c>
      <c r="AD151" s="166">
        <f>IFERROR(AB151-AC151,"-")</f>
        <v>562</v>
      </c>
      <c r="AE151" s="166">
        <f>X151*2</f>
        <v>2.5</v>
      </c>
      <c r="AF151" s="168">
        <f>IFERROR(AB151+$C$1,"Not Sold")</f>
        <v>44249</v>
      </c>
      <c r="AG151" s="169">
        <f>$C$1+AC151</f>
        <v>43687</v>
      </c>
      <c r="AH151" s="169">
        <f>MAX(AF151,AG151)</f>
        <v>44249</v>
      </c>
      <c r="AI151" s="170">
        <f>W151*AC151</f>
        <v>0.58333333333333326</v>
      </c>
      <c r="AJ151" s="170">
        <f>AA151-AI151</f>
        <v>23.416666666666668</v>
      </c>
      <c r="AK151" s="165">
        <v>1</v>
      </c>
      <c r="AL151" s="170">
        <f>IF(AE151-AJ151&lt;1,0,AE151-AJ151)</f>
        <v>0</v>
      </c>
      <c r="AM151" s="170">
        <f>AL151*D151</f>
        <v>0</v>
      </c>
      <c r="AN151" s="170">
        <f>IFERROR(AL151/W151,"-")</f>
        <v>0</v>
      </c>
      <c r="AO151" s="169">
        <f>IFERROR(AN151+AH151,"-")</f>
        <v>44249</v>
      </c>
      <c r="AP151" s="165"/>
      <c r="AQ151" s="171"/>
    </row>
    <row r="152" spans="1:43" x14ac:dyDescent="0.25">
      <c r="A152" s="180"/>
      <c r="B152" s="152" t="s">
        <v>228</v>
      </c>
      <c r="C152" s="199">
        <v>6953156274785</v>
      </c>
      <c r="D152" s="153">
        <v>0</v>
      </c>
      <c r="E152" s="154"/>
      <c r="F152" s="96">
        <v>0</v>
      </c>
      <c r="G152" s="96">
        <v>0</v>
      </c>
      <c r="H152" s="96">
        <v>0</v>
      </c>
      <c r="I152" s="96">
        <v>0</v>
      </c>
      <c r="J152" s="96">
        <v>2</v>
      </c>
      <c r="K152" s="96">
        <v>2</v>
      </c>
      <c r="L152" s="96">
        <v>1</v>
      </c>
      <c r="M152" s="96"/>
      <c r="N152" s="96"/>
      <c r="O152" s="96"/>
      <c r="P152" s="96"/>
      <c r="Q152" s="96"/>
      <c r="R152" s="155"/>
      <c r="S152" s="156">
        <f>COUNTIF(F152:L152,"&lt;&gt;0")</f>
        <v>3</v>
      </c>
      <c r="T152" s="157">
        <v>4</v>
      </c>
      <c r="U152" s="155"/>
      <c r="V152" s="165">
        <f>SUM(F152:Q152)</f>
        <v>5</v>
      </c>
      <c r="W152" s="166">
        <f>IFERROR(IF(L152=0,V152/(S152*30),V152/(((S152-1)*30)+(T152*7))),0)</f>
        <v>5.6818181818181816E-2</v>
      </c>
      <c r="X152" s="166">
        <f>W152*30</f>
        <v>1.7045454545454546</v>
      </c>
      <c r="Y152" s="165">
        <v>32</v>
      </c>
      <c r="Z152" s="165">
        <v>0</v>
      </c>
      <c r="AA152" s="167">
        <f>Y152+Z152</f>
        <v>32</v>
      </c>
      <c r="AB152" s="166">
        <f>IFERROR(AA152/W152,"Not Sold")</f>
        <v>563.20000000000005</v>
      </c>
      <c r="AC152" s="166">
        <v>14</v>
      </c>
      <c r="AD152" s="166">
        <f>IFERROR(AB152-AC152,"-")</f>
        <v>549.20000000000005</v>
      </c>
      <c r="AE152" s="166">
        <f>X152*2</f>
        <v>3.4090909090909092</v>
      </c>
      <c r="AF152" s="168">
        <f>IFERROR(AB152+$C$1,"Not Sold")</f>
        <v>44236.2</v>
      </c>
      <c r="AG152" s="169">
        <f>$C$1+AC152</f>
        <v>43687</v>
      </c>
      <c r="AH152" s="169">
        <f>MAX(AF152,AG152)</f>
        <v>44236.2</v>
      </c>
      <c r="AI152" s="170">
        <f>W152*AC152</f>
        <v>0.79545454545454541</v>
      </c>
      <c r="AJ152" s="170">
        <f>AA152-AI152</f>
        <v>31.204545454545453</v>
      </c>
      <c r="AK152" s="165">
        <v>1</v>
      </c>
      <c r="AL152" s="170">
        <f>IF(AE152-AJ152&lt;1,0,AE152-AJ152)</f>
        <v>0</v>
      </c>
      <c r="AM152" s="170">
        <f>AL152*D152</f>
        <v>0</v>
      </c>
      <c r="AN152" s="170">
        <f>IFERROR(AL152/W152,"-")</f>
        <v>0</v>
      </c>
      <c r="AO152" s="169">
        <f>IFERROR(AN152+AH152,"-")</f>
        <v>44236.2</v>
      </c>
      <c r="AP152" s="165"/>
      <c r="AQ152" s="171"/>
    </row>
    <row r="153" spans="1:43" x14ac:dyDescent="0.25">
      <c r="A153" s="151" t="s">
        <v>119</v>
      </c>
      <c r="B153" s="152" t="s">
        <v>120</v>
      </c>
      <c r="C153" s="199">
        <v>6953156274792</v>
      </c>
      <c r="D153" s="153">
        <v>7.8499999999999979</v>
      </c>
      <c r="E153" s="154"/>
      <c r="F153" s="96">
        <v>0</v>
      </c>
      <c r="G153" s="96">
        <v>0</v>
      </c>
      <c r="H153" s="96">
        <v>0</v>
      </c>
      <c r="I153" s="96">
        <v>0</v>
      </c>
      <c r="J153" s="96">
        <v>0</v>
      </c>
      <c r="K153" s="96">
        <v>4</v>
      </c>
      <c r="L153" s="96">
        <v>4</v>
      </c>
      <c r="M153" s="96"/>
      <c r="N153" s="96"/>
      <c r="O153" s="96"/>
      <c r="P153" s="96"/>
      <c r="Q153" s="96"/>
      <c r="R153" s="155"/>
      <c r="S153" s="156">
        <f>COUNTIF(F153:L153,"&lt;&gt;0")</f>
        <v>2</v>
      </c>
      <c r="T153" s="157">
        <v>4</v>
      </c>
      <c r="U153" s="155"/>
      <c r="V153" s="165">
        <f>SUM(F153:Q153)</f>
        <v>8</v>
      </c>
      <c r="W153" s="166">
        <f>IFERROR(IF(L153=0,V153/(S153*30),V153/(((S153-1)*30)+(T153*7))),0)</f>
        <v>0.13793103448275862</v>
      </c>
      <c r="X153" s="166">
        <f>W153*30</f>
        <v>4.1379310344827589</v>
      </c>
      <c r="Y153" s="165">
        <v>25</v>
      </c>
      <c r="Z153" s="165">
        <v>2</v>
      </c>
      <c r="AA153" s="167">
        <f>Y153+Z153</f>
        <v>27</v>
      </c>
      <c r="AB153" s="166">
        <f>IFERROR(AA153/W153,"Not Sold")</f>
        <v>195.75</v>
      </c>
      <c r="AC153" s="166">
        <v>14</v>
      </c>
      <c r="AD153" s="166">
        <f>IFERROR(AB153-AC153,"-")</f>
        <v>181.75</v>
      </c>
      <c r="AE153" s="166">
        <f>X153*2</f>
        <v>8.2758620689655178</v>
      </c>
      <c r="AF153" s="168">
        <f>IFERROR(AB153+$C$1,"Not Sold")</f>
        <v>43868.75</v>
      </c>
      <c r="AG153" s="169">
        <f>$C$1+AC153</f>
        <v>43687</v>
      </c>
      <c r="AH153" s="169">
        <f>MAX(AF153,AG153)</f>
        <v>43868.75</v>
      </c>
      <c r="AI153" s="170">
        <f>W153*AC153</f>
        <v>1.9310344827586206</v>
      </c>
      <c r="AJ153" s="170">
        <f>AA153-AI153</f>
        <v>25.068965517241381</v>
      </c>
      <c r="AK153" s="165">
        <v>1</v>
      </c>
      <c r="AL153" s="170">
        <f>IF(AE153-AJ153&lt;1,0,AE153-AJ153)</f>
        <v>0</v>
      </c>
      <c r="AM153" s="170">
        <f>AL153*D153</f>
        <v>0</v>
      </c>
      <c r="AN153" s="170">
        <f>IFERROR(AL153/W153,"-")</f>
        <v>0</v>
      </c>
      <c r="AO153" s="169">
        <f>IFERROR(AN153+AH153,"-")</f>
        <v>43868.75</v>
      </c>
      <c r="AP153" s="165"/>
      <c r="AQ153" s="171"/>
    </row>
    <row r="154" spans="1:43" x14ac:dyDescent="0.25">
      <c r="A154" s="151" t="s">
        <v>401</v>
      </c>
      <c r="B154" s="152" t="s">
        <v>402</v>
      </c>
      <c r="C154" s="199">
        <v>6953156275188</v>
      </c>
      <c r="D154" s="153">
        <v>50.97</v>
      </c>
      <c r="E154" s="154"/>
      <c r="F154" s="96">
        <v>0</v>
      </c>
      <c r="G154" s="96">
        <v>1</v>
      </c>
      <c r="H154" s="96">
        <v>2</v>
      </c>
      <c r="I154" s="96">
        <v>0</v>
      </c>
      <c r="J154" s="96">
        <v>0</v>
      </c>
      <c r="K154" s="96">
        <v>0</v>
      </c>
      <c r="L154" s="96">
        <v>0</v>
      </c>
      <c r="M154" s="96"/>
      <c r="N154" s="96"/>
      <c r="O154" s="96"/>
      <c r="P154" s="96"/>
      <c r="Q154" s="96"/>
      <c r="R154" s="155"/>
      <c r="S154" s="156">
        <f>COUNTIF(F154:L154,"&lt;&gt;0")</f>
        <v>2</v>
      </c>
      <c r="T154" s="157">
        <v>4</v>
      </c>
      <c r="U154" s="155"/>
      <c r="V154" s="165">
        <f>SUM(F154:Q154)</f>
        <v>3</v>
      </c>
      <c r="W154" s="166">
        <f>IFERROR(IF(L154=0,V154/(S154*30),V154/(((S154-1)*30)+(T154*7))),0)</f>
        <v>0.05</v>
      </c>
      <c r="X154" s="166">
        <f>W154*30</f>
        <v>1.5</v>
      </c>
      <c r="Y154" s="165">
        <v>3</v>
      </c>
      <c r="Z154" s="165">
        <v>3</v>
      </c>
      <c r="AA154" s="167">
        <f>Y154+Z154</f>
        <v>6</v>
      </c>
      <c r="AB154" s="166">
        <f>IFERROR(AA154/W154,"Not Sold")</f>
        <v>120</v>
      </c>
      <c r="AC154" s="166">
        <v>14</v>
      </c>
      <c r="AD154" s="166">
        <f>IFERROR(AB154-AC154,"-")</f>
        <v>106</v>
      </c>
      <c r="AE154" s="166">
        <f>X154*2</f>
        <v>3</v>
      </c>
      <c r="AF154" s="168">
        <f>IFERROR(AB154+$C$1,"Not Sold")</f>
        <v>43793</v>
      </c>
      <c r="AG154" s="169">
        <f>$C$1+AC154</f>
        <v>43687</v>
      </c>
      <c r="AH154" s="169">
        <f>MAX(AF154,AG154)</f>
        <v>43793</v>
      </c>
      <c r="AI154" s="170">
        <f>W154*AC154</f>
        <v>0.70000000000000007</v>
      </c>
      <c r="AJ154" s="170">
        <f>AA154-AI154</f>
        <v>5.3</v>
      </c>
      <c r="AK154" s="165">
        <v>1</v>
      </c>
      <c r="AL154" s="170">
        <f>IF(AE154-AJ154&lt;1,0,AE154-AJ154)</f>
        <v>0</v>
      </c>
      <c r="AM154" s="170">
        <f>AL154*D154</f>
        <v>0</v>
      </c>
      <c r="AN154" s="170">
        <f>IFERROR(AL154/W154,"-")</f>
        <v>0</v>
      </c>
      <c r="AO154" s="169">
        <f>IFERROR(AN154+AH154,"-")</f>
        <v>43793</v>
      </c>
      <c r="AP154" s="165"/>
      <c r="AQ154" s="171"/>
    </row>
    <row r="155" spans="1:43" x14ac:dyDescent="0.25">
      <c r="A155" s="151" t="s">
        <v>403</v>
      </c>
      <c r="B155" s="172" t="s">
        <v>404</v>
      </c>
      <c r="C155" s="200">
        <v>6953156275195</v>
      </c>
      <c r="D155" s="153">
        <v>49.81</v>
      </c>
      <c r="E155" s="154"/>
      <c r="F155" s="96">
        <v>0</v>
      </c>
      <c r="G155" s="96">
        <v>0</v>
      </c>
      <c r="H155" s="96">
        <v>5</v>
      </c>
      <c r="I155" s="96">
        <v>6</v>
      </c>
      <c r="J155" s="96">
        <v>6</v>
      </c>
      <c r="K155" s="96">
        <v>4</v>
      </c>
      <c r="L155" s="96">
        <v>3</v>
      </c>
      <c r="M155" s="96"/>
      <c r="N155" s="96"/>
      <c r="O155" s="96"/>
      <c r="P155" s="96"/>
      <c r="Q155" s="96"/>
      <c r="R155" s="155"/>
      <c r="S155" s="156">
        <f>COUNTIF(F155:L155,"&lt;&gt;0")</f>
        <v>5</v>
      </c>
      <c r="T155" s="157">
        <v>4</v>
      </c>
      <c r="U155" s="155"/>
      <c r="V155" s="165">
        <f>SUM(F155:Q155)</f>
        <v>24</v>
      </c>
      <c r="W155" s="166">
        <f>IFERROR(IF(L155=0,V155/(S155*30),V155/(((S155-1)*30)+(T155*7))),0)</f>
        <v>0.16216216216216217</v>
      </c>
      <c r="X155" s="166">
        <f>W155*30</f>
        <v>4.8648648648648649</v>
      </c>
      <c r="Y155" s="165"/>
      <c r="Z155" s="165">
        <v>3</v>
      </c>
      <c r="AA155" s="167">
        <f>Y155+Z155</f>
        <v>3</v>
      </c>
      <c r="AB155" s="166">
        <f>IFERROR(AA155/W155,"Not Sold")</f>
        <v>18.5</v>
      </c>
      <c r="AC155" s="166">
        <v>14</v>
      </c>
      <c r="AD155" s="166">
        <f>IFERROR(AB155-AC155,"-")</f>
        <v>4.5</v>
      </c>
      <c r="AE155" s="166">
        <f>X155*2</f>
        <v>9.7297297297297298</v>
      </c>
      <c r="AF155" s="168">
        <f>IFERROR(AB155+$C$1,"Not Sold")</f>
        <v>43691.5</v>
      </c>
      <c r="AG155" s="169">
        <f>$C$1+AC155</f>
        <v>43687</v>
      </c>
      <c r="AH155" s="169">
        <f>MAX(AF155,AG155)</f>
        <v>43691.5</v>
      </c>
      <c r="AI155" s="170">
        <f>W155*AC155</f>
        <v>2.2702702702702702</v>
      </c>
      <c r="AJ155" s="170">
        <f>AA155-AI155</f>
        <v>0.72972972972972983</v>
      </c>
      <c r="AK155" s="165">
        <v>1</v>
      </c>
      <c r="AL155" s="170">
        <f>IF(AE155-AJ155&lt;1,0,AE155-AJ155)</f>
        <v>9</v>
      </c>
      <c r="AM155" s="170">
        <f>AL155*D155</f>
        <v>448.29</v>
      </c>
      <c r="AN155" s="170">
        <f>IFERROR(AL155/W155,"-")</f>
        <v>55.5</v>
      </c>
      <c r="AO155" s="169">
        <f>IFERROR(AN155+AH155,"-")</f>
        <v>43747</v>
      </c>
      <c r="AP155" s="165"/>
      <c r="AQ155" s="171"/>
    </row>
    <row r="156" spans="1:43" x14ac:dyDescent="0.25">
      <c r="A156" s="151" t="s">
        <v>405</v>
      </c>
      <c r="B156" s="152" t="s">
        <v>406</v>
      </c>
      <c r="C156" s="199">
        <v>6953156275201</v>
      </c>
      <c r="D156" s="153">
        <v>49.81</v>
      </c>
      <c r="E156" s="154"/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/>
      <c r="N156" s="96"/>
      <c r="O156" s="96"/>
      <c r="P156" s="96"/>
      <c r="Q156" s="96"/>
      <c r="R156" s="155"/>
      <c r="S156" s="156">
        <f>COUNTIF(F156:L156,"&lt;&gt;0")</f>
        <v>0</v>
      </c>
      <c r="T156" s="157">
        <v>4</v>
      </c>
      <c r="U156" s="155"/>
      <c r="V156" s="165">
        <f>SUM(F156:Q156)</f>
        <v>0</v>
      </c>
      <c r="W156" s="166">
        <f>IFERROR(IF(L156=0,V156/(S156*30),V156/(((S156-1)*30)+(T156*7))),0)</f>
        <v>0</v>
      </c>
      <c r="X156" s="166">
        <f>W156*30</f>
        <v>0</v>
      </c>
      <c r="Y156" s="165">
        <v>23</v>
      </c>
      <c r="Z156" s="165">
        <v>1</v>
      </c>
      <c r="AA156" s="167">
        <f>Y156+Z156</f>
        <v>24</v>
      </c>
      <c r="AB156" s="166" t="str">
        <f>IFERROR(AA156/W156,"Not Sold")</f>
        <v>Not Sold</v>
      </c>
      <c r="AC156" s="166">
        <v>14</v>
      </c>
      <c r="AD156" s="166" t="str">
        <f>IFERROR(AB156-AC156,"-")</f>
        <v>-</v>
      </c>
      <c r="AE156" s="166">
        <f>X156*2</f>
        <v>0</v>
      </c>
      <c r="AF156" s="168" t="str">
        <f>IFERROR(AB156+$C$1,"Not Sold")</f>
        <v>Not Sold</v>
      </c>
      <c r="AG156" s="169">
        <f>$C$1+AC156</f>
        <v>43687</v>
      </c>
      <c r="AH156" s="169">
        <f>MAX(AF156,AG156)</f>
        <v>43687</v>
      </c>
      <c r="AI156" s="170">
        <f>W156*AC156</f>
        <v>0</v>
      </c>
      <c r="AJ156" s="170">
        <f>AA156-AI156</f>
        <v>24</v>
      </c>
      <c r="AK156" s="165">
        <v>1</v>
      </c>
      <c r="AL156" s="170">
        <f>IF(AE156-AJ156&lt;1,0,AE156-AJ156)</f>
        <v>0</v>
      </c>
      <c r="AM156" s="170">
        <f>AL156*D156</f>
        <v>0</v>
      </c>
      <c r="AN156" s="170" t="str">
        <f>IFERROR(AL156/W156,"-")</f>
        <v>-</v>
      </c>
      <c r="AO156" s="169" t="str">
        <f>IFERROR(AN156+AH156,"-")</f>
        <v>-</v>
      </c>
      <c r="AP156" s="165"/>
      <c r="AQ156" s="171"/>
    </row>
    <row r="157" spans="1:43" x14ac:dyDescent="0.25">
      <c r="A157" s="151" t="s">
        <v>527</v>
      </c>
      <c r="B157" s="152" t="s">
        <v>121</v>
      </c>
      <c r="C157" s="199">
        <v>6953156275515</v>
      </c>
      <c r="D157" s="153">
        <v>28.719999999999995</v>
      </c>
      <c r="E157" s="154"/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/>
      <c r="N157" s="96"/>
      <c r="O157" s="96"/>
      <c r="P157" s="96"/>
      <c r="Q157" s="96"/>
      <c r="R157" s="155"/>
      <c r="S157" s="156">
        <f>COUNTIF(F157:L157,"&lt;&gt;0")</f>
        <v>0</v>
      </c>
      <c r="T157" s="157">
        <v>4</v>
      </c>
      <c r="U157" s="155"/>
      <c r="V157" s="165">
        <f>SUM(F157:Q157)</f>
        <v>0</v>
      </c>
      <c r="W157" s="166">
        <f>IFERROR(IF(L157=0,V157/(S157*30),V157/(((S157-1)*30)+(T157*7))),0)</f>
        <v>0</v>
      </c>
      <c r="X157" s="166">
        <f>W157*30</f>
        <v>0</v>
      </c>
      <c r="Y157" s="165">
        <v>30</v>
      </c>
      <c r="Z157" s="165">
        <v>3</v>
      </c>
      <c r="AA157" s="167">
        <f>Y157+Z157</f>
        <v>33</v>
      </c>
      <c r="AB157" s="166" t="str">
        <f>IFERROR(AA157/W157,"Not Sold")</f>
        <v>Not Sold</v>
      </c>
      <c r="AC157" s="166">
        <v>14</v>
      </c>
      <c r="AD157" s="166" t="str">
        <f>IFERROR(AB157-AC157,"-")</f>
        <v>-</v>
      </c>
      <c r="AE157" s="166">
        <f>X157*2</f>
        <v>0</v>
      </c>
      <c r="AF157" s="168" t="str">
        <f>IFERROR(AB157+$C$1,"Not Sold")</f>
        <v>Not Sold</v>
      </c>
      <c r="AG157" s="169">
        <f>$C$1+AC157</f>
        <v>43687</v>
      </c>
      <c r="AH157" s="169">
        <f>MAX(AF157,AG157)</f>
        <v>43687</v>
      </c>
      <c r="AI157" s="170">
        <f>W157*AC157</f>
        <v>0</v>
      </c>
      <c r="AJ157" s="170">
        <f>AA157-AI157</f>
        <v>33</v>
      </c>
      <c r="AK157" s="165">
        <v>1</v>
      </c>
      <c r="AL157" s="170">
        <f>IF(AE157-AJ157&lt;1,0,AE157-AJ157)</f>
        <v>0</v>
      </c>
      <c r="AM157" s="170">
        <f>AL157*D157</f>
        <v>0</v>
      </c>
      <c r="AN157" s="170" t="str">
        <f>IFERROR(AL157/W157,"-")</f>
        <v>-</v>
      </c>
      <c r="AO157" s="169" t="str">
        <f>IFERROR(AN157+AH157,"-")</f>
        <v>-</v>
      </c>
      <c r="AP157" s="165"/>
      <c r="AQ157" s="171"/>
    </row>
    <row r="158" spans="1:43" x14ac:dyDescent="0.25">
      <c r="A158" s="151" t="s">
        <v>525</v>
      </c>
      <c r="B158" s="172" t="s">
        <v>526</v>
      </c>
      <c r="C158" s="200">
        <v>6953156275522</v>
      </c>
      <c r="D158" s="153">
        <v>28.72</v>
      </c>
      <c r="E158" s="154"/>
      <c r="F158" s="96">
        <v>0</v>
      </c>
      <c r="G158" s="96">
        <v>1</v>
      </c>
      <c r="H158" s="96">
        <v>0</v>
      </c>
      <c r="I158" s="96">
        <v>0</v>
      </c>
      <c r="J158" s="96">
        <v>0</v>
      </c>
      <c r="K158" s="96">
        <v>0</v>
      </c>
      <c r="L158" s="96">
        <v>0</v>
      </c>
      <c r="M158" s="96"/>
      <c r="N158" s="96"/>
      <c r="O158" s="96"/>
      <c r="P158" s="96"/>
      <c r="Q158" s="96"/>
      <c r="R158" s="155"/>
      <c r="S158" s="156">
        <f>COUNTIF(F158:L158,"&lt;&gt;0")</f>
        <v>1</v>
      </c>
      <c r="T158" s="157">
        <v>4</v>
      </c>
      <c r="U158" s="155"/>
      <c r="V158" s="165">
        <f>SUM(F158:Q158)</f>
        <v>1</v>
      </c>
      <c r="W158" s="166">
        <f>IFERROR(IF(L158=0,V158/(S158*30),V158/(((S158-1)*30)+(T158*7))),0)</f>
        <v>3.3333333333333333E-2</v>
      </c>
      <c r="X158" s="166">
        <f>W158*30</f>
        <v>1</v>
      </c>
      <c r="Y158" s="165">
        <v>39</v>
      </c>
      <c r="Z158" s="165">
        <v>0</v>
      </c>
      <c r="AA158" s="167">
        <f>Y158+Z158</f>
        <v>39</v>
      </c>
      <c r="AB158" s="166">
        <f>IFERROR(AA158/W158,"Not Sold")</f>
        <v>1170</v>
      </c>
      <c r="AC158" s="166">
        <v>14</v>
      </c>
      <c r="AD158" s="166">
        <f>IFERROR(AB158-AC158,"-")</f>
        <v>1156</v>
      </c>
      <c r="AE158" s="166">
        <f>X158*2</f>
        <v>2</v>
      </c>
      <c r="AF158" s="168">
        <f>IFERROR(AB158+$C$1,"Not Sold")</f>
        <v>44843</v>
      </c>
      <c r="AG158" s="169">
        <f>$C$1+AC158</f>
        <v>43687</v>
      </c>
      <c r="AH158" s="169">
        <f>MAX(AF158,AG158)</f>
        <v>44843</v>
      </c>
      <c r="AI158" s="170">
        <f>W158*AC158</f>
        <v>0.46666666666666667</v>
      </c>
      <c r="AJ158" s="170">
        <f>AA158-AI158</f>
        <v>38.533333333333331</v>
      </c>
      <c r="AK158" s="165">
        <v>1</v>
      </c>
      <c r="AL158" s="170">
        <f>IF(AE158-AJ158&lt;1,0,AE158-AJ158)</f>
        <v>0</v>
      </c>
      <c r="AM158" s="170">
        <f>AL158*D158</f>
        <v>0</v>
      </c>
      <c r="AN158" s="170">
        <f>IFERROR(AL158/W158,"-")</f>
        <v>0</v>
      </c>
      <c r="AO158" s="169">
        <f>IFERROR(AN158+AH158,"-")</f>
        <v>44843</v>
      </c>
      <c r="AP158" s="165"/>
      <c r="AQ158" s="171"/>
    </row>
    <row r="159" spans="1:43" x14ac:dyDescent="0.25">
      <c r="A159" s="151"/>
      <c r="B159" s="152" t="s">
        <v>235</v>
      </c>
      <c r="C159" s="199">
        <v>6953156275614</v>
      </c>
      <c r="D159" s="153">
        <v>0</v>
      </c>
      <c r="E159" s="154"/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96">
        <v>0</v>
      </c>
      <c r="M159" s="96"/>
      <c r="N159" s="96"/>
      <c r="O159" s="96"/>
      <c r="P159" s="96"/>
      <c r="Q159" s="96"/>
      <c r="R159" s="155"/>
      <c r="S159" s="156">
        <f>COUNTIF(F159:L159,"&lt;&gt;0")</f>
        <v>0</v>
      </c>
      <c r="T159" s="157">
        <v>4</v>
      </c>
      <c r="U159" s="155"/>
      <c r="V159" s="165">
        <f>SUM(F159:Q159)</f>
        <v>0</v>
      </c>
      <c r="W159" s="166">
        <f>IFERROR(IF(L159=0,V159/(S159*30),V159/(((S159-1)*30)+(T159*7))),0)</f>
        <v>0</v>
      </c>
      <c r="X159" s="166">
        <f>W159*30</f>
        <v>0</v>
      </c>
      <c r="Y159" s="165">
        <v>26</v>
      </c>
      <c r="Z159" s="165">
        <v>3</v>
      </c>
      <c r="AA159" s="167">
        <f>Y159+Z159</f>
        <v>29</v>
      </c>
      <c r="AB159" s="166" t="str">
        <f>IFERROR(AA159/W159,"Not Sold")</f>
        <v>Not Sold</v>
      </c>
      <c r="AC159" s="166">
        <v>14</v>
      </c>
      <c r="AD159" s="166" t="str">
        <f>IFERROR(AB159-AC159,"-")</f>
        <v>-</v>
      </c>
      <c r="AE159" s="166">
        <f>X159*2</f>
        <v>0</v>
      </c>
      <c r="AF159" s="168" t="str">
        <f>IFERROR(AB159+$C$1,"Not Sold")</f>
        <v>Not Sold</v>
      </c>
      <c r="AG159" s="169">
        <f>$C$1+AC159</f>
        <v>43687</v>
      </c>
      <c r="AH159" s="169">
        <f>MAX(AF159,AG159)</f>
        <v>43687</v>
      </c>
      <c r="AI159" s="170">
        <f>W159*AC159</f>
        <v>0</v>
      </c>
      <c r="AJ159" s="170">
        <f>AA159-AI159</f>
        <v>29</v>
      </c>
      <c r="AK159" s="165">
        <v>1</v>
      </c>
      <c r="AL159" s="170">
        <f>IF(AE159-AJ159&lt;1,0,AE159-AJ159)</f>
        <v>0</v>
      </c>
      <c r="AM159" s="170">
        <f>AL159*D159</f>
        <v>0</v>
      </c>
      <c r="AN159" s="170" t="str">
        <f>IFERROR(AL159/W159,"-")</f>
        <v>-</v>
      </c>
      <c r="AO159" s="169" t="str">
        <f>IFERROR(AN159+AH159,"-")</f>
        <v>-</v>
      </c>
      <c r="AP159" s="165"/>
      <c r="AQ159" s="171"/>
    </row>
    <row r="160" spans="1:43" x14ac:dyDescent="0.25">
      <c r="A160" s="151"/>
      <c r="B160" s="152" t="s">
        <v>236</v>
      </c>
      <c r="C160" s="199">
        <v>6953156275621</v>
      </c>
      <c r="D160" s="153">
        <v>0</v>
      </c>
      <c r="E160" s="154"/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96">
        <v>0</v>
      </c>
      <c r="M160" s="96"/>
      <c r="N160" s="96"/>
      <c r="O160" s="96"/>
      <c r="P160" s="96"/>
      <c r="Q160" s="96"/>
      <c r="R160" s="155"/>
      <c r="S160" s="156">
        <f>COUNTIF(F160:L160,"&lt;&gt;0")</f>
        <v>0</v>
      </c>
      <c r="T160" s="157">
        <v>4</v>
      </c>
      <c r="U160" s="155"/>
      <c r="V160" s="165">
        <f>SUM(F160:Q160)</f>
        <v>0</v>
      </c>
      <c r="W160" s="166">
        <f>IFERROR(IF(L160=0,V160/(S160*30),V160/(((S160-1)*30)+(T160*7))),0)</f>
        <v>0</v>
      </c>
      <c r="X160" s="166">
        <f>W160*30</f>
        <v>0</v>
      </c>
      <c r="Y160" s="165">
        <v>6</v>
      </c>
      <c r="Z160" s="165">
        <v>3</v>
      </c>
      <c r="AA160" s="167">
        <f>Y160+Z160</f>
        <v>9</v>
      </c>
      <c r="AB160" s="166" t="str">
        <f>IFERROR(AA160/W160,"Not Sold")</f>
        <v>Not Sold</v>
      </c>
      <c r="AC160" s="166">
        <v>14</v>
      </c>
      <c r="AD160" s="166" t="str">
        <f>IFERROR(AB160-AC160,"-")</f>
        <v>-</v>
      </c>
      <c r="AE160" s="166">
        <f>X160*2</f>
        <v>0</v>
      </c>
      <c r="AF160" s="168" t="str">
        <f>IFERROR(AB160+$C$1,"Not Sold")</f>
        <v>Not Sold</v>
      </c>
      <c r="AG160" s="169">
        <f>$C$1+AC160</f>
        <v>43687</v>
      </c>
      <c r="AH160" s="169">
        <f>MAX(AF160,AG160)</f>
        <v>43687</v>
      </c>
      <c r="AI160" s="170">
        <f>W160*AC160</f>
        <v>0</v>
      </c>
      <c r="AJ160" s="170">
        <f>AA160-AI160</f>
        <v>9</v>
      </c>
      <c r="AK160" s="165">
        <v>1</v>
      </c>
      <c r="AL160" s="170">
        <f>IF(AE160-AJ160&lt;1,0,AE160-AJ160)</f>
        <v>0</v>
      </c>
      <c r="AM160" s="170">
        <f>AL160*D160</f>
        <v>0</v>
      </c>
      <c r="AN160" s="170" t="str">
        <f>IFERROR(AL160/W160,"-")</f>
        <v>-</v>
      </c>
      <c r="AO160" s="169" t="str">
        <f>IFERROR(AN160+AH160,"-")</f>
        <v>-</v>
      </c>
      <c r="AP160" s="165"/>
      <c r="AQ160" s="171"/>
    </row>
    <row r="161" spans="1:43" x14ac:dyDescent="0.25">
      <c r="A161" s="151" t="s">
        <v>375</v>
      </c>
      <c r="B161" s="152" t="s">
        <v>122</v>
      </c>
      <c r="C161" s="199">
        <v>6953156276390</v>
      </c>
      <c r="D161" s="153">
        <v>77.209999999999994</v>
      </c>
      <c r="E161" s="154"/>
      <c r="F161" s="96">
        <v>5</v>
      </c>
      <c r="G161" s="96">
        <v>1</v>
      </c>
      <c r="H161" s="96">
        <v>3</v>
      </c>
      <c r="I161" s="96">
        <v>0</v>
      </c>
      <c r="J161" s="96">
        <v>0</v>
      </c>
      <c r="K161" s="96">
        <v>0</v>
      </c>
      <c r="L161" s="96">
        <v>0</v>
      </c>
      <c r="M161" s="96"/>
      <c r="N161" s="96"/>
      <c r="O161" s="96"/>
      <c r="P161" s="96"/>
      <c r="Q161" s="96"/>
      <c r="R161" s="155"/>
      <c r="S161" s="156">
        <f>COUNTIF(F161:L161,"&lt;&gt;0")</f>
        <v>3</v>
      </c>
      <c r="T161" s="157">
        <v>4</v>
      </c>
      <c r="U161" s="155"/>
      <c r="V161" s="165">
        <f>SUM(F161:Q161)</f>
        <v>9</v>
      </c>
      <c r="W161" s="166">
        <f>IFERROR(IF(L161=0,V161/(S161*30),V161/(((S161-1)*30)+(T161*7))),0)</f>
        <v>0.1</v>
      </c>
      <c r="X161" s="166">
        <f>W161*30</f>
        <v>3</v>
      </c>
      <c r="Y161" s="165">
        <v>6</v>
      </c>
      <c r="Z161" s="165">
        <v>5</v>
      </c>
      <c r="AA161" s="167">
        <f>Y161+Z161</f>
        <v>11</v>
      </c>
      <c r="AB161" s="166">
        <f>IFERROR(AA161/W161,"Not Sold")</f>
        <v>110</v>
      </c>
      <c r="AC161" s="166">
        <v>14</v>
      </c>
      <c r="AD161" s="166">
        <f>IFERROR(AB161-AC161,"-")</f>
        <v>96</v>
      </c>
      <c r="AE161" s="166">
        <f>X161*2</f>
        <v>6</v>
      </c>
      <c r="AF161" s="168">
        <f>IFERROR(AB161+$C$1,"Not Sold")</f>
        <v>43783</v>
      </c>
      <c r="AG161" s="169">
        <f>$C$1+AC161</f>
        <v>43687</v>
      </c>
      <c r="AH161" s="169">
        <f>MAX(AF161,AG161)</f>
        <v>43783</v>
      </c>
      <c r="AI161" s="170">
        <f>W161*AC161</f>
        <v>1.4000000000000001</v>
      </c>
      <c r="AJ161" s="170">
        <f>AA161-AI161</f>
        <v>9.6</v>
      </c>
      <c r="AK161" s="165">
        <v>1</v>
      </c>
      <c r="AL161" s="170">
        <f>IF(AE161-AJ161&lt;1,0,AE161-AJ161)</f>
        <v>0</v>
      </c>
      <c r="AM161" s="170">
        <f>AL161*D161</f>
        <v>0</v>
      </c>
      <c r="AN161" s="170">
        <f>IFERROR(AL161/W161,"-")</f>
        <v>0</v>
      </c>
      <c r="AO161" s="169">
        <f>IFERROR(AN161+AH161,"-")</f>
        <v>43783</v>
      </c>
      <c r="AP161" s="165"/>
      <c r="AQ161" s="171"/>
    </row>
    <row r="162" spans="1:43" x14ac:dyDescent="0.25">
      <c r="A162" s="151" t="s">
        <v>377</v>
      </c>
      <c r="B162" s="152" t="s">
        <v>211</v>
      </c>
      <c r="C162" s="199">
        <v>6953156276406</v>
      </c>
      <c r="D162" s="153">
        <v>76.08</v>
      </c>
      <c r="E162" s="154"/>
      <c r="F162" s="96">
        <v>0</v>
      </c>
      <c r="G162" s="96">
        <v>0</v>
      </c>
      <c r="H162" s="96">
        <v>4</v>
      </c>
      <c r="I162" s="96">
        <v>8</v>
      </c>
      <c r="J162" s="96">
        <v>7</v>
      </c>
      <c r="K162" s="96">
        <v>12</v>
      </c>
      <c r="L162" s="96">
        <v>0</v>
      </c>
      <c r="M162" s="96"/>
      <c r="N162" s="96"/>
      <c r="O162" s="96"/>
      <c r="P162" s="96"/>
      <c r="Q162" s="96"/>
      <c r="R162" s="155"/>
      <c r="S162" s="156">
        <f>COUNTIF(F162:L162,"&lt;&gt;0")</f>
        <v>4</v>
      </c>
      <c r="T162" s="157">
        <v>4</v>
      </c>
      <c r="U162" s="155"/>
      <c r="V162" s="165">
        <f>SUM(F162:Q162)</f>
        <v>31</v>
      </c>
      <c r="W162" s="166">
        <f>IFERROR(IF(L162=0,V162/(S162*30),V162/(((S162-1)*30)+(T162*7))),0)</f>
        <v>0.25833333333333336</v>
      </c>
      <c r="X162" s="166">
        <f>W162*30</f>
        <v>7.7500000000000009</v>
      </c>
      <c r="Y162" s="165"/>
      <c r="Z162" s="165">
        <v>21</v>
      </c>
      <c r="AA162" s="167">
        <f>Y162+Z162</f>
        <v>21</v>
      </c>
      <c r="AB162" s="166">
        <f>IFERROR(AA162/W162,"Not Sold")</f>
        <v>81.290322580645153</v>
      </c>
      <c r="AC162" s="166">
        <v>14</v>
      </c>
      <c r="AD162" s="166">
        <f>IFERROR(AB162-AC162,"-")</f>
        <v>67.290322580645153</v>
      </c>
      <c r="AE162" s="166">
        <f>X162*2</f>
        <v>15.500000000000002</v>
      </c>
      <c r="AF162" s="168">
        <f>IFERROR(AB162+$C$1,"Not Sold")</f>
        <v>43754.290322580644</v>
      </c>
      <c r="AG162" s="169">
        <f>$C$1+AC162</f>
        <v>43687</v>
      </c>
      <c r="AH162" s="169">
        <f>MAX(AF162,AG162)</f>
        <v>43754.290322580644</v>
      </c>
      <c r="AI162" s="170">
        <f>W162*AC162</f>
        <v>3.6166666666666671</v>
      </c>
      <c r="AJ162" s="170">
        <f>AA162-AI162</f>
        <v>17.383333333333333</v>
      </c>
      <c r="AK162" s="165">
        <v>1</v>
      </c>
      <c r="AL162" s="170">
        <f>IF(AE162-AJ162&lt;1,0,AE162-AJ162)</f>
        <v>0</v>
      </c>
      <c r="AM162" s="170">
        <f>AL162*D162</f>
        <v>0</v>
      </c>
      <c r="AN162" s="170">
        <f>IFERROR(AL162/W162,"-")</f>
        <v>0</v>
      </c>
      <c r="AO162" s="169">
        <f>IFERROR(AN162+AH162,"-")</f>
        <v>43754.290322580644</v>
      </c>
      <c r="AP162" s="165"/>
      <c r="AQ162" s="171"/>
    </row>
    <row r="163" spans="1:43" x14ac:dyDescent="0.25">
      <c r="A163" s="173" t="s">
        <v>407</v>
      </c>
      <c r="B163" s="174" t="s">
        <v>408</v>
      </c>
      <c r="C163" s="201">
        <v>6953156276413</v>
      </c>
      <c r="D163" s="175">
        <v>24.729999999999976</v>
      </c>
      <c r="E163" s="154"/>
      <c r="F163" s="176">
        <v>12</v>
      </c>
      <c r="G163" s="176">
        <v>19</v>
      </c>
      <c r="H163" s="176">
        <v>19</v>
      </c>
      <c r="I163" s="176">
        <v>9</v>
      </c>
      <c r="J163" s="176">
        <v>8</v>
      </c>
      <c r="K163" s="176">
        <v>4</v>
      </c>
      <c r="L163" s="176">
        <v>9</v>
      </c>
      <c r="M163" s="176"/>
      <c r="N163" s="176"/>
      <c r="O163" s="176"/>
      <c r="P163" s="176"/>
      <c r="Q163" s="176"/>
      <c r="R163" s="155"/>
      <c r="S163" s="156">
        <f>COUNTIF(F163:L163,"&lt;&gt;0")</f>
        <v>7</v>
      </c>
      <c r="T163" s="157">
        <v>4</v>
      </c>
      <c r="U163" s="155"/>
      <c r="V163" s="165">
        <f>SUM(F163:Q163)</f>
        <v>80</v>
      </c>
      <c r="W163" s="166">
        <f>IFERROR(IF(L163=0,V163/(S163*30),V163/(((S163-1)*30)+(T163*7))),0)</f>
        <v>0.38461538461538464</v>
      </c>
      <c r="X163" s="166">
        <f>W163*30</f>
        <v>11.538461538461538</v>
      </c>
      <c r="Y163" s="165">
        <v>5</v>
      </c>
      <c r="Z163" s="165">
        <v>27</v>
      </c>
      <c r="AA163" s="167">
        <f>Y163+Z163</f>
        <v>32</v>
      </c>
      <c r="AB163" s="166">
        <f>IFERROR(AA163/W163,"Not Sold")</f>
        <v>83.199999999999989</v>
      </c>
      <c r="AC163" s="166">
        <v>14</v>
      </c>
      <c r="AD163" s="166">
        <f>IFERROR(AB163-AC163,"-")</f>
        <v>69.199999999999989</v>
      </c>
      <c r="AE163" s="166">
        <f>X163*2</f>
        <v>23.076923076923077</v>
      </c>
      <c r="AF163" s="168">
        <f>IFERROR(AB163+$C$1,"Not Sold")</f>
        <v>43756.2</v>
      </c>
      <c r="AG163" s="169">
        <f>$C$1+AC163</f>
        <v>43687</v>
      </c>
      <c r="AH163" s="169">
        <f>MAX(AF163,AG163)</f>
        <v>43756.2</v>
      </c>
      <c r="AI163" s="170">
        <f>W163*AC163</f>
        <v>5.384615384615385</v>
      </c>
      <c r="AJ163" s="170">
        <f>AA163-AI163</f>
        <v>26.615384615384613</v>
      </c>
      <c r="AK163" s="165">
        <v>1</v>
      </c>
      <c r="AL163" s="170">
        <f>IF(AE163-AJ163&lt;1,0,AE163-AJ163)</f>
        <v>0</v>
      </c>
      <c r="AM163" s="170">
        <f>AL163*D163</f>
        <v>0</v>
      </c>
      <c r="AN163" s="170">
        <f>IFERROR(AL163/W163,"-")</f>
        <v>0</v>
      </c>
      <c r="AO163" s="169">
        <f>IFERROR(AN163+AH163,"-")</f>
        <v>43756.2</v>
      </c>
      <c r="AP163" s="178"/>
      <c r="AQ163" s="171"/>
    </row>
    <row r="164" spans="1:43" x14ac:dyDescent="0.25">
      <c r="A164" s="151" t="s">
        <v>423</v>
      </c>
      <c r="B164" s="152" t="s">
        <v>424</v>
      </c>
      <c r="C164" s="199">
        <v>6953156276420</v>
      </c>
      <c r="D164" s="153">
        <v>79.89</v>
      </c>
      <c r="E164" s="154"/>
      <c r="F164" s="96">
        <v>5</v>
      </c>
      <c r="G164" s="96">
        <v>1</v>
      </c>
      <c r="H164" s="96">
        <v>3</v>
      </c>
      <c r="I164" s="96">
        <v>2</v>
      </c>
      <c r="J164" s="96">
        <v>6</v>
      </c>
      <c r="K164" s="96">
        <v>0</v>
      </c>
      <c r="L164" s="96">
        <v>0</v>
      </c>
      <c r="M164" s="96"/>
      <c r="N164" s="96"/>
      <c r="O164" s="96"/>
      <c r="P164" s="96"/>
      <c r="Q164" s="96"/>
      <c r="R164" s="155"/>
      <c r="S164" s="156">
        <f>COUNTIF(F164:L164,"&lt;&gt;0")</f>
        <v>5</v>
      </c>
      <c r="T164" s="157">
        <v>4</v>
      </c>
      <c r="U164" s="155"/>
      <c r="V164" s="165">
        <f>SUM(F164:Q164)</f>
        <v>17</v>
      </c>
      <c r="W164" s="166">
        <f>IFERROR(IF(L164=0,V164/(S164*30),V164/(((S164-1)*30)+(T164*7))),0)</f>
        <v>0.11333333333333333</v>
      </c>
      <c r="X164" s="166">
        <f>W164*30</f>
        <v>3.4</v>
      </c>
      <c r="Y164" s="165">
        <v>20</v>
      </c>
      <c r="Z164" s="165">
        <v>1</v>
      </c>
      <c r="AA164" s="167">
        <f>Y164+Z164</f>
        <v>21</v>
      </c>
      <c r="AB164" s="166">
        <f>IFERROR(AA164/W164,"Not Sold")</f>
        <v>185.29411764705884</v>
      </c>
      <c r="AC164" s="166">
        <v>14</v>
      </c>
      <c r="AD164" s="166">
        <f>IFERROR(AB164-AC164,"-")</f>
        <v>171.29411764705884</v>
      </c>
      <c r="AE164" s="166">
        <f>X164*2</f>
        <v>6.8</v>
      </c>
      <c r="AF164" s="168">
        <f>IFERROR(AB164+$C$1,"Not Sold")</f>
        <v>43858.294117647056</v>
      </c>
      <c r="AG164" s="169">
        <f>$C$1+AC164</f>
        <v>43687</v>
      </c>
      <c r="AH164" s="169">
        <f>MAX(AF164,AG164)</f>
        <v>43858.294117647056</v>
      </c>
      <c r="AI164" s="170">
        <f>W164*AC164</f>
        <v>1.5866666666666667</v>
      </c>
      <c r="AJ164" s="170">
        <f>AA164-AI164</f>
        <v>19.413333333333334</v>
      </c>
      <c r="AK164" s="165">
        <v>1</v>
      </c>
      <c r="AL164" s="170">
        <f>IF(AE164-AJ164&lt;1,0,AE164-AJ164)</f>
        <v>0</v>
      </c>
      <c r="AM164" s="170">
        <f>AL164*D164</f>
        <v>0</v>
      </c>
      <c r="AN164" s="170">
        <f>IFERROR(AL164/W164,"-")</f>
        <v>0</v>
      </c>
      <c r="AO164" s="169">
        <f>IFERROR(AN164+AH164,"-")</f>
        <v>43858.294117647056</v>
      </c>
      <c r="AP164" s="165"/>
      <c r="AQ164" s="171"/>
    </row>
    <row r="165" spans="1:43" x14ac:dyDescent="0.25">
      <c r="A165" s="151" t="s">
        <v>450</v>
      </c>
      <c r="B165" s="152" t="s">
        <v>451</v>
      </c>
      <c r="C165" s="199">
        <v>6953156276468</v>
      </c>
      <c r="D165" s="153">
        <v>22</v>
      </c>
      <c r="E165" s="154"/>
      <c r="F165" s="96">
        <v>3</v>
      </c>
      <c r="G165" s="96">
        <v>1</v>
      </c>
      <c r="H165" s="96">
        <v>2</v>
      </c>
      <c r="I165" s="96">
        <v>0</v>
      </c>
      <c r="J165" s="96">
        <v>0</v>
      </c>
      <c r="K165" s="96">
        <v>0</v>
      </c>
      <c r="L165" s="96">
        <v>0</v>
      </c>
      <c r="M165" s="96"/>
      <c r="N165" s="96"/>
      <c r="O165" s="96"/>
      <c r="P165" s="96"/>
      <c r="Q165" s="96"/>
      <c r="R165" s="155"/>
      <c r="S165" s="156">
        <f>COUNTIF(F165:L165,"&lt;&gt;0")</f>
        <v>3</v>
      </c>
      <c r="T165" s="157">
        <v>4</v>
      </c>
      <c r="U165" s="155"/>
      <c r="V165" s="165">
        <f>SUM(F165:Q165)</f>
        <v>6</v>
      </c>
      <c r="W165" s="166">
        <f>IFERROR(IF(L165=0,V165/(S165*30),V165/(((S165-1)*30)+(T165*7))),0)</f>
        <v>6.6666666666666666E-2</v>
      </c>
      <c r="X165" s="166">
        <f>W165*30</f>
        <v>2</v>
      </c>
      <c r="Y165" s="165"/>
      <c r="Z165" s="165">
        <v>0</v>
      </c>
      <c r="AA165" s="167">
        <f>Y165+Z165</f>
        <v>0</v>
      </c>
      <c r="AB165" s="166">
        <f>IFERROR(AA165/W165,"Not Sold")</f>
        <v>0</v>
      </c>
      <c r="AC165" s="166">
        <v>14</v>
      </c>
      <c r="AD165" s="166">
        <f>IFERROR(AB165-AC165,"-")</f>
        <v>-14</v>
      </c>
      <c r="AE165" s="166">
        <f>X165*2</f>
        <v>4</v>
      </c>
      <c r="AF165" s="168">
        <f>IFERROR(AB165+$C$1,"Not Sold")</f>
        <v>43673</v>
      </c>
      <c r="AG165" s="169">
        <f>$C$1+AC165</f>
        <v>43687</v>
      </c>
      <c r="AH165" s="169">
        <f>MAX(AF165,AG165)</f>
        <v>43687</v>
      </c>
      <c r="AI165" s="170">
        <f>W165*AC165</f>
        <v>0.93333333333333335</v>
      </c>
      <c r="AJ165" s="170">
        <f>AA165-AI165</f>
        <v>-0.93333333333333335</v>
      </c>
      <c r="AK165" s="165">
        <v>1</v>
      </c>
      <c r="AL165" s="170">
        <f>IF(AE165-AJ165&lt;1,0,AE165-AJ165)</f>
        <v>4.9333333333333336</v>
      </c>
      <c r="AM165" s="170">
        <f>AL165*D165</f>
        <v>108.53333333333333</v>
      </c>
      <c r="AN165" s="170">
        <f>IFERROR(AL165/W165,"-")</f>
        <v>74</v>
      </c>
      <c r="AO165" s="169">
        <f>IFERROR(AN165+AH165,"-")</f>
        <v>43761</v>
      </c>
      <c r="AP165" s="165"/>
      <c r="AQ165" s="171"/>
    </row>
    <row r="166" spans="1:43" x14ac:dyDescent="0.25">
      <c r="A166" s="173" t="s">
        <v>504</v>
      </c>
      <c r="B166" s="174" t="s">
        <v>505</v>
      </c>
      <c r="C166" s="201">
        <v>6953156276673</v>
      </c>
      <c r="D166" s="175">
        <v>24.140000000000008</v>
      </c>
      <c r="E166" s="154"/>
      <c r="F166" s="176">
        <v>7</v>
      </c>
      <c r="G166" s="176">
        <v>2</v>
      </c>
      <c r="H166" s="176">
        <v>6</v>
      </c>
      <c r="I166" s="176">
        <v>4</v>
      </c>
      <c r="J166" s="176">
        <v>3</v>
      </c>
      <c r="K166" s="176">
        <v>2</v>
      </c>
      <c r="L166" s="176">
        <v>0</v>
      </c>
      <c r="M166" s="176"/>
      <c r="N166" s="176"/>
      <c r="O166" s="176"/>
      <c r="P166" s="176"/>
      <c r="Q166" s="176"/>
      <c r="R166" s="155"/>
      <c r="S166" s="156">
        <f>COUNTIF(F166:L166,"&lt;&gt;0")</f>
        <v>6</v>
      </c>
      <c r="T166" s="157">
        <v>4</v>
      </c>
      <c r="U166" s="155"/>
      <c r="V166" s="165">
        <f>SUM(F166:Q166)</f>
        <v>24</v>
      </c>
      <c r="W166" s="166">
        <f>IFERROR(IF(L166=0,V166/(S166*30),V166/(((S166-1)*30)+(T166*7))),0)</f>
        <v>0.13333333333333333</v>
      </c>
      <c r="X166" s="166">
        <f>W166*30</f>
        <v>4</v>
      </c>
      <c r="Y166" s="165"/>
      <c r="Z166" s="165">
        <v>0</v>
      </c>
      <c r="AA166" s="167">
        <f>Y166+Z166</f>
        <v>0</v>
      </c>
      <c r="AB166" s="166">
        <f>IFERROR(AA166/W166,"Not Sold")</f>
        <v>0</v>
      </c>
      <c r="AC166" s="166">
        <v>14</v>
      </c>
      <c r="AD166" s="166">
        <f>IFERROR(AB166-AC166,"-")</f>
        <v>-14</v>
      </c>
      <c r="AE166" s="166">
        <f>X166*2</f>
        <v>8</v>
      </c>
      <c r="AF166" s="168">
        <f>IFERROR(AB166+$C$1,"Not Sold")</f>
        <v>43673</v>
      </c>
      <c r="AG166" s="169">
        <f>$C$1+AC166</f>
        <v>43687</v>
      </c>
      <c r="AH166" s="169">
        <f>MAX(AF166,AG166)</f>
        <v>43687</v>
      </c>
      <c r="AI166" s="170">
        <f>W166*AC166</f>
        <v>1.8666666666666667</v>
      </c>
      <c r="AJ166" s="170">
        <f>AA166-AI166</f>
        <v>-1.8666666666666667</v>
      </c>
      <c r="AK166" s="165">
        <v>1</v>
      </c>
      <c r="AL166" s="170">
        <f>IF(AE166-AJ166&lt;1,0,AE166-AJ166)</f>
        <v>9.8666666666666671</v>
      </c>
      <c r="AM166" s="170">
        <f>AL166*D166</f>
        <v>238.18133333333341</v>
      </c>
      <c r="AN166" s="170">
        <f>IFERROR(AL166/W166,"-")</f>
        <v>74</v>
      </c>
      <c r="AO166" s="169">
        <f>IFERROR(AN166+AH166,"-")</f>
        <v>43761</v>
      </c>
      <c r="AP166" s="178"/>
      <c r="AQ166" s="171"/>
    </row>
    <row r="167" spans="1:43" x14ac:dyDescent="0.25">
      <c r="A167" s="151"/>
      <c r="B167" s="152" t="s">
        <v>226</v>
      </c>
      <c r="C167" s="199">
        <v>6953156276895</v>
      </c>
      <c r="D167" s="153">
        <v>0</v>
      </c>
      <c r="E167" s="154"/>
      <c r="F167" s="96">
        <v>0</v>
      </c>
      <c r="G167" s="96">
        <v>0</v>
      </c>
      <c r="H167" s="96">
        <v>0</v>
      </c>
      <c r="I167" s="96">
        <v>1</v>
      </c>
      <c r="J167" s="96">
        <v>0</v>
      </c>
      <c r="K167" s="96">
        <v>0</v>
      </c>
      <c r="L167" s="96">
        <v>0</v>
      </c>
      <c r="M167" s="96"/>
      <c r="N167" s="96"/>
      <c r="O167" s="96"/>
      <c r="P167" s="96"/>
      <c r="Q167" s="96"/>
      <c r="R167" s="155"/>
      <c r="S167" s="156">
        <f>COUNTIF(F167:L167,"&lt;&gt;0")</f>
        <v>1</v>
      </c>
      <c r="T167" s="157">
        <v>4</v>
      </c>
      <c r="U167" s="155"/>
      <c r="V167" s="165">
        <f>SUM(F167:Q167)</f>
        <v>1</v>
      </c>
      <c r="W167" s="166">
        <f>IFERROR(IF(L167=0,V167/(S167*30),V167/(((S167-1)*30)+(T167*7))),0)</f>
        <v>3.3333333333333333E-2</v>
      </c>
      <c r="X167" s="166">
        <f>W167*30</f>
        <v>1</v>
      </c>
      <c r="Y167" s="165"/>
      <c r="Z167" s="165">
        <v>2</v>
      </c>
      <c r="AA167" s="167">
        <f>Y167+Z167</f>
        <v>2</v>
      </c>
      <c r="AB167" s="166">
        <f>IFERROR(AA167/W167,"Not Sold")</f>
        <v>60</v>
      </c>
      <c r="AC167" s="166">
        <v>14</v>
      </c>
      <c r="AD167" s="166">
        <f>IFERROR(AB167-AC167,"-")</f>
        <v>46</v>
      </c>
      <c r="AE167" s="166">
        <f>X167*2</f>
        <v>2</v>
      </c>
      <c r="AF167" s="168">
        <f>IFERROR(AB167+$C$1,"Not Sold")</f>
        <v>43733</v>
      </c>
      <c r="AG167" s="169">
        <f>$C$1+AC167</f>
        <v>43687</v>
      </c>
      <c r="AH167" s="169">
        <f>MAX(AF167,AG167)</f>
        <v>43733</v>
      </c>
      <c r="AI167" s="170">
        <f>W167*AC167</f>
        <v>0.46666666666666667</v>
      </c>
      <c r="AJ167" s="170">
        <f>AA167-AI167</f>
        <v>1.5333333333333332</v>
      </c>
      <c r="AK167" s="165">
        <v>1</v>
      </c>
      <c r="AL167" s="170">
        <f>IF(AE167-AJ167&lt;1,0,AE167-AJ167)</f>
        <v>0</v>
      </c>
      <c r="AM167" s="170">
        <f>AL167*D167</f>
        <v>0</v>
      </c>
      <c r="AN167" s="170">
        <f>IFERROR(AL167/W167,"-")</f>
        <v>0</v>
      </c>
      <c r="AO167" s="169">
        <f>IFERROR(AN167+AH167,"-")</f>
        <v>43733</v>
      </c>
      <c r="AP167" s="165"/>
      <c r="AQ167" s="171"/>
    </row>
    <row r="168" spans="1:43" x14ac:dyDescent="0.25">
      <c r="A168" s="151"/>
      <c r="B168" s="152" t="s">
        <v>227</v>
      </c>
      <c r="C168" s="199">
        <v>6953156276901</v>
      </c>
      <c r="D168" s="153">
        <v>0</v>
      </c>
      <c r="E168" s="154"/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6"/>
      <c r="N168" s="96"/>
      <c r="O168" s="96"/>
      <c r="P168" s="96"/>
      <c r="Q168" s="96"/>
      <c r="R168" s="155"/>
      <c r="S168" s="156">
        <f>COUNTIF(F168:L168,"&lt;&gt;0")</f>
        <v>0</v>
      </c>
      <c r="T168" s="157">
        <v>4</v>
      </c>
      <c r="U168" s="155"/>
      <c r="V168" s="165">
        <f>SUM(F168:Q168)</f>
        <v>0</v>
      </c>
      <c r="W168" s="166">
        <f>IFERROR(IF(L168=0,V168/(S168*30),V168/(((S168-1)*30)+(T168*7))),0)</f>
        <v>0</v>
      </c>
      <c r="X168" s="166">
        <f>W168*30</f>
        <v>0</v>
      </c>
      <c r="Y168" s="165">
        <v>3</v>
      </c>
      <c r="Z168" s="165">
        <v>3</v>
      </c>
      <c r="AA168" s="167">
        <f>Y168+Z168</f>
        <v>6</v>
      </c>
      <c r="AB168" s="166" t="str">
        <f>IFERROR(AA168/W168,"Not Sold")</f>
        <v>Not Sold</v>
      </c>
      <c r="AC168" s="166">
        <v>14</v>
      </c>
      <c r="AD168" s="166" t="str">
        <f>IFERROR(AB168-AC168,"-")</f>
        <v>-</v>
      </c>
      <c r="AE168" s="166">
        <f>X168*2</f>
        <v>0</v>
      </c>
      <c r="AF168" s="168" t="str">
        <f>IFERROR(AB168+$C$1,"Not Sold")</f>
        <v>Not Sold</v>
      </c>
      <c r="AG168" s="169">
        <f>$C$1+AC168</f>
        <v>43687</v>
      </c>
      <c r="AH168" s="169">
        <f>MAX(AF168,AG168)</f>
        <v>43687</v>
      </c>
      <c r="AI168" s="170">
        <f>W168*AC168</f>
        <v>0</v>
      </c>
      <c r="AJ168" s="170">
        <f>AA168-AI168</f>
        <v>6</v>
      </c>
      <c r="AK168" s="165">
        <v>1</v>
      </c>
      <c r="AL168" s="170">
        <f>IF(AE168-AJ168&lt;1,0,AE168-AJ168)</f>
        <v>0</v>
      </c>
      <c r="AM168" s="170">
        <f>AL168*D168</f>
        <v>0</v>
      </c>
      <c r="AN168" s="170" t="str">
        <f>IFERROR(AL168/W168,"-")</f>
        <v>-</v>
      </c>
      <c r="AO168" s="169" t="str">
        <f>IFERROR(AN168+AH168,"-")</f>
        <v>-</v>
      </c>
      <c r="AP168" s="165"/>
      <c r="AQ168" s="171"/>
    </row>
    <row r="169" spans="1:43" x14ac:dyDescent="0.25">
      <c r="A169" s="151" t="s">
        <v>123</v>
      </c>
      <c r="B169" s="152" t="s">
        <v>124</v>
      </c>
      <c r="C169" s="199">
        <v>6953156277304</v>
      </c>
      <c r="D169" s="153">
        <v>6.49</v>
      </c>
      <c r="E169" s="154"/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0</v>
      </c>
      <c r="L169" s="96">
        <v>1</v>
      </c>
      <c r="M169" s="96"/>
      <c r="N169" s="96"/>
      <c r="O169" s="96"/>
      <c r="P169" s="96"/>
      <c r="Q169" s="96"/>
      <c r="R169" s="155"/>
      <c r="S169" s="156">
        <f>COUNTIF(F169:L169,"&lt;&gt;0")</f>
        <v>1</v>
      </c>
      <c r="T169" s="157">
        <v>4</v>
      </c>
      <c r="U169" s="155"/>
      <c r="V169" s="165">
        <f>SUM(F169:Q169)</f>
        <v>1</v>
      </c>
      <c r="W169" s="166">
        <f>IFERROR(IF(L169=0,V169/(S169*30),V169/(((S169-1)*30)+(T169*7))),0)</f>
        <v>3.5714285714285712E-2</v>
      </c>
      <c r="X169" s="166">
        <f>W169*30</f>
        <v>1.0714285714285714</v>
      </c>
      <c r="Y169" s="165"/>
      <c r="Z169" s="165">
        <v>9</v>
      </c>
      <c r="AA169" s="167">
        <f>Y169+Z169</f>
        <v>9</v>
      </c>
      <c r="AB169" s="166">
        <f>IFERROR(AA169/W169,"Not Sold")</f>
        <v>252</v>
      </c>
      <c r="AC169" s="166">
        <v>14</v>
      </c>
      <c r="AD169" s="166">
        <f>IFERROR(AB169-AC169,"-")</f>
        <v>238</v>
      </c>
      <c r="AE169" s="166">
        <f>X169*2</f>
        <v>2.1428571428571428</v>
      </c>
      <c r="AF169" s="168">
        <f>IFERROR(AB169+$C$1,"Not Sold")</f>
        <v>43925</v>
      </c>
      <c r="AG169" s="169">
        <f>$C$1+AC169</f>
        <v>43687</v>
      </c>
      <c r="AH169" s="169">
        <f>MAX(AF169,AG169)</f>
        <v>43925</v>
      </c>
      <c r="AI169" s="170">
        <f>W169*AC169</f>
        <v>0.5</v>
      </c>
      <c r="AJ169" s="170">
        <f>AA169-AI169</f>
        <v>8.5</v>
      </c>
      <c r="AK169" s="165">
        <v>1</v>
      </c>
      <c r="AL169" s="170">
        <f>IF(AE169-AJ169&lt;1,0,AE169-AJ169)</f>
        <v>0</v>
      </c>
      <c r="AM169" s="170">
        <f>AL169*D169</f>
        <v>0</v>
      </c>
      <c r="AN169" s="170">
        <f>IFERROR(AL169/W169,"-")</f>
        <v>0</v>
      </c>
      <c r="AO169" s="169">
        <f>IFERROR(AN169+AH169,"-")</f>
        <v>43925</v>
      </c>
      <c r="AP169" s="165"/>
      <c r="AQ169" s="171"/>
    </row>
    <row r="170" spans="1:43" x14ac:dyDescent="0.25">
      <c r="A170" s="151"/>
      <c r="B170" s="152" t="s">
        <v>258</v>
      </c>
      <c r="C170" s="199">
        <v>6953156277311</v>
      </c>
      <c r="D170" s="153">
        <v>0</v>
      </c>
      <c r="E170" s="154"/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96">
        <v>0</v>
      </c>
      <c r="M170" s="96"/>
      <c r="N170" s="96"/>
      <c r="O170" s="96"/>
      <c r="P170" s="96"/>
      <c r="Q170" s="96"/>
      <c r="R170" s="155"/>
      <c r="S170" s="156">
        <f>COUNTIF(F170:L170,"&lt;&gt;0")</f>
        <v>0</v>
      </c>
      <c r="T170" s="157">
        <v>4</v>
      </c>
      <c r="U170" s="155"/>
      <c r="V170" s="165">
        <f>SUM(F170:Q170)</f>
        <v>0</v>
      </c>
      <c r="W170" s="166">
        <f>IFERROR(IF(L170=0,V170/(S170*30),V170/(((S170-1)*30)+(T170*7))),0)</f>
        <v>0</v>
      </c>
      <c r="X170" s="166">
        <f>W170*30</f>
        <v>0</v>
      </c>
      <c r="Y170" s="165">
        <v>2</v>
      </c>
      <c r="Z170" s="165">
        <v>6</v>
      </c>
      <c r="AA170" s="167">
        <f>Y170+Z170</f>
        <v>8</v>
      </c>
      <c r="AB170" s="166" t="str">
        <f>IFERROR(AA170/W170,"Not Sold")</f>
        <v>Not Sold</v>
      </c>
      <c r="AC170" s="166">
        <v>14</v>
      </c>
      <c r="AD170" s="166" t="str">
        <f>IFERROR(AB170-AC170,"-")</f>
        <v>-</v>
      </c>
      <c r="AE170" s="166">
        <f>X170*2</f>
        <v>0</v>
      </c>
      <c r="AF170" s="168" t="str">
        <f>IFERROR(AB170+$C$1,"Not Sold")</f>
        <v>Not Sold</v>
      </c>
      <c r="AG170" s="169">
        <f>$C$1+AC170</f>
        <v>43687</v>
      </c>
      <c r="AH170" s="169">
        <f>MAX(AF170,AG170)</f>
        <v>43687</v>
      </c>
      <c r="AI170" s="170">
        <f>W170*AC170</f>
        <v>0</v>
      </c>
      <c r="AJ170" s="170">
        <f>AA170-AI170</f>
        <v>8</v>
      </c>
      <c r="AK170" s="165">
        <v>1</v>
      </c>
      <c r="AL170" s="170">
        <f>IF(AE170-AJ170&lt;1,0,AE170-AJ170)</f>
        <v>0</v>
      </c>
      <c r="AM170" s="170">
        <f>AL170*D170</f>
        <v>0</v>
      </c>
      <c r="AN170" s="170" t="str">
        <f>IFERROR(AL170/W170,"-")</f>
        <v>-</v>
      </c>
      <c r="AO170" s="169" t="str">
        <f>IFERROR(AN170+AH170,"-")</f>
        <v>-</v>
      </c>
      <c r="AP170" s="165"/>
      <c r="AQ170" s="171"/>
    </row>
    <row r="171" spans="1:43" x14ac:dyDescent="0.25">
      <c r="A171" s="151"/>
      <c r="B171" s="152" t="s">
        <v>232</v>
      </c>
      <c r="C171" s="199">
        <v>6953156277397</v>
      </c>
      <c r="D171" s="153">
        <v>0</v>
      </c>
      <c r="E171" s="154"/>
      <c r="F171" s="96">
        <v>0</v>
      </c>
      <c r="G171" s="96">
        <v>0</v>
      </c>
      <c r="H171" s="96">
        <v>0</v>
      </c>
      <c r="I171" s="96">
        <v>0</v>
      </c>
      <c r="J171" s="96">
        <v>1</v>
      </c>
      <c r="K171" s="96">
        <v>2</v>
      </c>
      <c r="L171" s="96">
        <v>0</v>
      </c>
      <c r="M171" s="96"/>
      <c r="N171" s="96"/>
      <c r="O171" s="96"/>
      <c r="P171" s="96"/>
      <c r="Q171" s="96"/>
      <c r="R171" s="155"/>
      <c r="S171" s="156">
        <f>COUNTIF(F171:L171,"&lt;&gt;0")</f>
        <v>2</v>
      </c>
      <c r="T171" s="157">
        <v>4</v>
      </c>
      <c r="U171" s="155"/>
      <c r="V171" s="165">
        <f>SUM(F171:Q171)</f>
        <v>3</v>
      </c>
      <c r="W171" s="166">
        <f>IFERROR(IF(L171=0,V171/(S171*30),V171/(((S171-1)*30)+(T171*7))),0)</f>
        <v>0.05</v>
      </c>
      <c r="X171" s="166">
        <f>W171*30</f>
        <v>1.5</v>
      </c>
      <c r="Y171" s="165">
        <v>4</v>
      </c>
      <c r="Z171" s="165">
        <v>2</v>
      </c>
      <c r="AA171" s="167">
        <f>Y171+Z171</f>
        <v>6</v>
      </c>
      <c r="AB171" s="166">
        <f>IFERROR(AA171/W171,"Not Sold")</f>
        <v>120</v>
      </c>
      <c r="AC171" s="166">
        <v>14</v>
      </c>
      <c r="AD171" s="166">
        <f>IFERROR(AB171-AC171,"-")</f>
        <v>106</v>
      </c>
      <c r="AE171" s="166">
        <f>X171*2</f>
        <v>3</v>
      </c>
      <c r="AF171" s="168">
        <f>IFERROR(AB171+$C$1,"Not Sold")</f>
        <v>43793</v>
      </c>
      <c r="AG171" s="169">
        <f>$C$1+AC171</f>
        <v>43687</v>
      </c>
      <c r="AH171" s="169">
        <f>MAX(AF171,AG171)</f>
        <v>43793</v>
      </c>
      <c r="AI171" s="170">
        <f>W171*AC171</f>
        <v>0.70000000000000007</v>
      </c>
      <c r="AJ171" s="170">
        <f>AA171-AI171</f>
        <v>5.3</v>
      </c>
      <c r="AK171" s="165">
        <v>1</v>
      </c>
      <c r="AL171" s="170">
        <f>IF(AE171-AJ171&lt;1,0,AE171-AJ171)</f>
        <v>0</v>
      </c>
      <c r="AM171" s="170">
        <f>AL171*D171</f>
        <v>0</v>
      </c>
      <c r="AN171" s="170">
        <f>IFERROR(AL171/W171,"-")</f>
        <v>0</v>
      </c>
      <c r="AO171" s="169">
        <f>IFERROR(AN171+AH171,"-")</f>
        <v>43793</v>
      </c>
      <c r="AP171" s="165"/>
      <c r="AQ171" s="171"/>
    </row>
    <row r="172" spans="1:43" x14ac:dyDescent="0.25">
      <c r="A172" s="151"/>
      <c r="B172" s="172" t="s">
        <v>233</v>
      </c>
      <c r="C172" s="200">
        <v>6953156277403</v>
      </c>
      <c r="D172" s="153">
        <v>0</v>
      </c>
      <c r="E172" s="154"/>
      <c r="F172" s="96">
        <v>0</v>
      </c>
      <c r="G172" s="96">
        <v>0</v>
      </c>
      <c r="H172" s="96">
        <v>2</v>
      </c>
      <c r="I172" s="96">
        <v>1</v>
      </c>
      <c r="J172" s="96">
        <v>0</v>
      </c>
      <c r="K172" s="96">
        <v>0</v>
      </c>
      <c r="L172" s="96">
        <v>2</v>
      </c>
      <c r="M172" s="96"/>
      <c r="N172" s="96"/>
      <c r="O172" s="96"/>
      <c r="P172" s="96"/>
      <c r="Q172" s="96"/>
      <c r="R172" s="155"/>
      <c r="S172" s="156">
        <f>COUNTIF(F172:L172,"&lt;&gt;0")</f>
        <v>3</v>
      </c>
      <c r="T172" s="157">
        <v>4</v>
      </c>
      <c r="U172" s="155"/>
      <c r="V172" s="165">
        <f>SUM(F172:Q172)</f>
        <v>5</v>
      </c>
      <c r="W172" s="166">
        <f>IFERROR(IF(L172=0,V172/(S172*30),V172/(((S172-1)*30)+(T172*7))),0)</f>
        <v>5.6818181818181816E-2</v>
      </c>
      <c r="X172" s="166">
        <f>W172*30</f>
        <v>1.7045454545454546</v>
      </c>
      <c r="Y172" s="165">
        <v>88</v>
      </c>
      <c r="Z172" s="165">
        <v>-1</v>
      </c>
      <c r="AA172" s="167">
        <f>Y172+Z172</f>
        <v>87</v>
      </c>
      <c r="AB172" s="166">
        <f>IFERROR(AA172/W172,"Not Sold")</f>
        <v>1531.2</v>
      </c>
      <c r="AC172" s="166">
        <v>14</v>
      </c>
      <c r="AD172" s="166">
        <f>IFERROR(AB172-AC172,"-")</f>
        <v>1517.2</v>
      </c>
      <c r="AE172" s="166">
        <f>X172*2</f>
        <v>3.4090909090909092</v>
      </c>
      <c r="AF172" s="168">
        <f>IFERROR(AB172+$C$1,"Not Sold")</f>
        <v>45204.2</v>
      </c>
      <c r="AG172" s="169">
        <f>$C$1+AC172</f>
        <v>43687</v>
      </c>
      <c r="AH172" s="169">
        <f>MAX(AF172,AG172)</f>
        <v>45204.2</v>
      </c>
      <c r="AI172" s="170">
        <f>W172*AC172</f>
        <v>0.79545454545454541</v>
      </c>
      <c r="AJ172" s="170">
        <f>AA172-AI172</f>
        <v>86.204545454545453</v>
      </c>
      <c r="AK172" s="165">
        <v>1</v>
      </c>
      <c r="AL172" s="170">
        <f>IF(AE172-AJ172&lt;1,0,AE172-AJ172)</f>
        <v>0</v>
      </c>
      <c r="AM172" s="170">
        <f>AL172*D172</f>
        <v>0</v>
      </c>
      <c r="AN172" s="170">
        <f>IFERROR(AL172/W172,"-")</f>
        <v>0</v>
      </c>
      <c r="AO172" s="169">
        <f>IFERROR(AN172+AH172,"-")</f>
        <v>45204.2</v>
      </c>
      <c r="AP172" s="165"/>
      <c r="AQ172" s="171"/>
    </row>
    <row r="173" spans="1:43" x14ac:dyDescent="0.25">
      <c r="A173" s="151" t="s">
        <v>523</v>
      </c>
      <c r="B173" s="152" t="s">
        <v>524</v>
      </c>
      <c r="C173" s="199">
        <v>6953156277526</v>
      </c>
      <c r="D173" s="153">
        <v>7.44</v>
      </c>
      <c r="E173" s="154"/>
      <c r="F173" s="96">
        <v>4</v>
      </c>
      <c r="G173" s="96">
        <v>12</v>
      </c>
      <c r="H173" s="96">
        <v>26</v>
      </c>
      <c r="I173" s="96">
        <v>16</v>
      </c>
      <c r="J173" s="96">
        <v>3</v>
      </c>
      <c r="K173" s="96">
        <v>2</v>
      </c>
      <c r="L173" s="96">
        <v>1</v>
      </c>
      <c r="M173" s="96"/>
      <c r="N173" s="96"/>
      <c r="O173" s="96"/>
      <c r="P173" s="96"/>
      <c r="Q173" s="96"/>
      <c r="R173" s="155"/>
      <c r="S173" s="156">
        <f>COUNTIF(F173:L173,"&lt;&gt;0")</f>
        <v>7</v>
      </c>
      <c r="T173" s="157">
        <v>4</v>
      </c>
      <c r="U173" s="155"/>
      <c r="V173" s="165">
        <f>SUM(F173:Q173)</f>
        <v>64</v>
      </c>
      <c r="W173" s="166">
        <f>IFERROR(IF(L173=0,V173/(S173*30),V173/(((S173-1)*30)+(T173*7))),0)</f>
        <v>0.30769230769230771</v>
      </c>
      <c r="X173" s="166">
        <f>W173*30</f>
        <v>9.2307692307692317</v>
      </c>
      <c r="Y173" s="165">
        <v>44</v>
      </c>
      <c r="Z173" s="165">
        <v>2</v>
      </c>
      <c r="AA173" s="167">
        <f>Y173+Z173</f>
        <v>46</v>
      </c>
      <c r="AB173" s="166">
        <f>IFERROR(AA173/W173,"Not Sold")</f>
        <v>149.5</v>
      </c>
      <c r="AC173" s="166">
        <v>14</v>
      </c>
      <c r="AD173" s="166">
        <f>IFERROR(AB173-AC173,"-")</f>
        <v>135.5</v>
      </c>
      <c r="AE173" s="166">
        <f>X173*2</f>
        <v>18.461538461538463</v>
      </c>
      <c r="AF173" s="168">
        <f>IFERROR(AB173+$C$1,"Not Sold")</f>
        <v>43822.5</v>
      </c>
      <c r="AG173" s="169">
        <f>$C$1+AC173</f>
        <v>43687</v>
      </c>
      <c r="AH173" s="169">
        <f>MAX(AF173,AG173)</f>
        <v>43822.5</v>
      </c>
      <c r="AI173" s="170">
        <f>W173*AC173</f>
        <v>4.3076923076923084</v>
      </c>
      <c r="AJ173" s="170">
        <f>AA173-AI173</f>
        <v>41.692307692307693</v>
      </c>
      <c r="AK173" s="165">
        <v>1</v>
      </c>
      <c r="AL173" s="170">
        <f>IF(AE173-AJ173&lt;1,0,AE173-AJ173)</f>
        <v>0</v>
      </c>
      <c r="AM173" s="170">
        <f>AL173*D173</f>
        <v>0</v>
      </c>
      <c r="AN173" s="170">
        <f>IFERROR(AL173/W173,"-")</f>
        <v>0</v>
      </c>
      <c r="AO173" s="169">
        <f>IFERROR(AN173+AH173,"-")</f>
        <v>43822.5</v>
      </c>
      <c r="AP173" s="165"/>
      <c r="AQ173" s="171"/>
    </row>
    <row r="174" spans="1:43" x14ac:dyDescent="0.25">
      <c r="A174" s="151" t="s">
        <v>125</v>
      </c>
      <c r="B174" s="152" t="s">
        <v>126</v>
      </c>
      <c r="C174" s="199">
        <v>6953156277618</v>
      </c>
      <c r="D174" s="153">
        <v>10.980000000000009</v>
      </c>
      <c r="E174" s="154"/>
      <c r="F174" s="96">
        <v>0</v>
      </c>
      <c r="G174" s="96">
        <v>0</v>
      </c>
      <c r="H174" s="96">
        <v>0</v>
      </c>
      <c r="I174" s="96">
        <v>0</v>
      </c>
      <c r="J174" s="96">
        <v>1</v>
      </c>
      <c r="K174" s="96">
        <v>0</v>
      </c>
      <c r="L174" s="96">
        <v>1</v>
      </c>
      <c r="M174" s="96"/>
      <c r="N174" s="96"/>
      <c r="O174" s="96"/>
      <c r="P174" s="96"/>
      <c r="Q174" s="96"/>
      <c r="R174" s="155"/>
      <c r="S174" s="156">
        <f>COUNTIF(F174:L174,"&lt;&gt;0")</f>
        <v>2</v>
      </c>
      <c r="T174" s="157">
        <v>4</v>
      </c>
      <c r="U174" s="155"/>
      <c r="V174" s="165">
        <f>SUM(F174:Q174)</f>
        <v>2</v>
      </c>
      <c r="W174" s="166">
        <f>IFERROR(IF(L174=0,V174/(S174*30),V174/(((S174-1)*30)+(T174*7))),0)</f>
        <v>3.4482758620689655E-2</v>
      </c>
      <c r="X174" s="166">
        <f>W174*30</f>
        <v>1.0344827586206897</v>
      </c>
      <c r="Y174" s="165"/>
      <c r="Z174" s="165">
        <v>3</v>
      </c>
      <c r="AA174" s="167">
        <f>Y174+Z174</f>
        <v>3</v>
      </c>
      <c r="AB174" s="166">
        <f>IFERROR(AA174/W174,"Not Sold")</f>
        <v>87</v>
      </c>
      <c r="AC174" s="166">
        <v>14</v>
      </c>
      <c r="AD174" s="166">
        <f>IFERROR(AB174-AC174,"-")</f>
        <v>73</v>
      </c>
      <c r="AE174" s="166">
        <f>X174*2</f>
        <v>2.0689655172413794</v>
      </c>
      <c r="AF174" s="168">
        <f>IFERROR(AB174+$C$1,"Not Sold")</f>
        <v>43760</v>
      </c>
      <c r="AG174" s="169">
        <f>$C$1+AC174</f>
        <v>43687</v>
      </c>
      <c r="AH174" s="169">
        <f>MAX(AF174,AG174)</f>
        <v>43760</v>
      </c>
      <c r="AI174" s="170">
        <f>W174*AC174</f>
        <v>0.48275862068965514</v>
      </c>
      <c r="AJ174" s="170">
        <f>AA174-AI174</f>
        <v>2.5172413793103448</v>
      </c>
      <c r="AK174" s="165">
        <v>1</v>
      </c>
      <c r="AL174" s="170">
        <f>IF(AE174-AJ174&lt;1,0,AE174-AJ174)</f>
        <v>0</v>
      </c>
      <c r="AM174" s="170">
        <f>AL174*D174</f>
        <v>0</v>
      </c>
      <c r="AN174" s="170">
        <f>IFERROR(AL174/W174,"-")</f>
        <v>0</v>
      </c>
      <c r="AO174" s="169">
        <f>IFERROR(AN174+AH174,"-")</f>
        <v>43760</v>
      </c>
      <c r="AP174" s="165"/>
      <c r="AQ174" s="171"/>
    </row>
    <row r="175" spans="1:43" x14ac:dyDescent="0.25">
      <c r="A175" s="151" t="s">
        <v>363</v>
      </c>
      <c r="B175" s="152" t="s">
        <v>364</v>
      </c>
      <c r="C175" s="199">
        <v>6953156277953</v>
      </c>
      <c r="D175" s="153">
        <v>20.21</v>
      </c>
      <c r="E175" s="154"/>
      <c r="F175" s="96">
        <v>2</v>
      </c>
      <c r="G175" s="96">
        <v>1</v>
      </c>
      <c r="H175" s="96">
        <v>3</v>
      </c>
      <c r="I175" s="96">
        <v>0</v>
      </c>
      <c r="J175" s="96">
        <v>0</v>
      </c>
      <c r="K175" s="96">
        <v>0</v>
      </c>
      <c r="L175" s="96">
        <v>0</v>
      </c>
      <c r="M175" s="96"/>
      <c r="N175" s="96"/>
      <c r="O175" s="96"/>
      <c r="P175" s="96"/>
      <c r="Q175" s="96"/>
      <c r="R175" s="155"/>
      <c r="S175" s="156">
        <f>COUNTIF(F175:L175,"&lt;&gt;0")</f>
        <v>3</v>
      </c>
      <c r="T175" s="157">
        <v>4</v>
      </c>
      <c r="U175" s="155"/>
      <c r="V175" s="165">
        <f>SUM(F175:Q175)</f>
        <v>6</v>
      </c>
      <c r="W175" s="166">
        <f>IFERROR(IF(L175=0,V175/(S175*30),V175/(((S175-1)*30)+(T175*7))),0)</f>
        <v>6.6666666666666666E-2</v>
      </c>
      <c r="X175" s="166">
        <f>W175*30</f>
        <v>2</v>
      </c>
      <c r="Y175" s="165">
        <v>25</v>
      </c>
      <c r="Z175" s="165">
        <v>0</v>
      </c>
      <c r="AA175" s="167">
        <f>Y175+Z175</f>
        <v>25</v>
      </c>
      <c r="AB175" s="166">
        <f>IFERROR(AA175/W175,"Not Sold")</f>
        <v>375</v>
      </c>
      <c r="AC175" s="166">
        <v>14</v>
      </c>
      <c r="AD175" s="166">
        <f>IFERROR(AB175-AC175,"-")</f>
        <v>361</v>
      </c>
      <c r="AE175" s="166">
        <f>X175*2</f>
        <v>4</v>
      </c>
      <c r="AF175" s="168">
        <f>IFERROR(AB175+$C$1,"Not Sold")</f>
        <v>44048</v>
      </c>
      <c r="AG175" s="169">
        <f>$C$1+AC175</f>
        <v>43687</v>
      </c>
      <c r="AH175" s="169">
        <f>MAX(AF175,AG175)</f>
        <v>44048</v>
      </c>
      <c r="AI175" s="170">
        <f>W175*AC175</f>
        <v>0.93333333333333335</v>
      </c>
      <c r="AJ175" s="170">
        <f>AA175-AI175</f>
        <v>24.066666666666666</v>
      </c>
      <c r="AK175" s="165">
        <v>1</v>
      </c>
      <c r="AL175" s="170">
        <f>IF(AE175-AJ175&lt;1,0,AE175-AJ175)</f>
        <v>0</v>
      </c>
      <c r="AM175" s="170">
        <f>AL175*D175</f>
        <v>0</v>
      </c>
      <c r="AN175" s="170">
        <f>IFERROR(AL175/W175,"-")</f>
        <v>0</v>
      </c>
      <c r="AO175" s="169">
        <f>IFERROR(AN175+AH175,"-")</f>
        <v>44048</v>
      </c>
      <c r="AP175" s="165"/>
      <c r="AQ175" s="171"/>
    </row>
    <row r="176" spans="1:43" x14ac:dyDescent="0.25">
      <c r="A176" s="151" t="s">
        <v>365</v>
      </c>
      <c r="B176" s="152" t="s">
        <v>366</v>
      </c>
      <c r="C176" s="199">
        <v>6953156277960</v>
      </c>
      <c r="D176" s="153">
        <v>20.25</v>
      </c>
      <c r="E176" s="154"/>
      <c r="F176" s="96">
        <v>0</v>
      </c>
      <c r="G176" s="96">
        <v>0</v>
      </c>
      <c r="H176" s="96">
        <v>3</v>
      </c>
      <c r="I176" s="96">
        <v>0</v>
      </c>
      <c r="J176" s="96">
        <v>0</v>
      </c>
      <c r="K176" s="96">
        <v>0</v>
      </c>
      <c r="L176" s="96">
        <v>0</v>
      </c>
      <c r="M176" s="96"/>
      <c r="N176" s="96"/>
      <c r="O176" s="96"/>
      <c r="P176" s="96"/>
      <c r="Q176" s="96"/>
      <c r="R176" s="155"/>
      <c r="S176" s="156">
        <f>COUNTIF(F176:L176,"&lt;&gt;0")</f>
        <v>1</v>
      </c>
      <c r="T176" s="157">
        <v>4</v>
      </c>
      <c r="U176" s="155"/>
      <c r="V176" s="165">
        <f>SUM(F176:Q176)</f>
        <v>3</v>
      </c>
      <c r="W176" s="166">
        <f>IFERROR(IF(L176=0,V176/(S176*30),V176/(((S176-1)*30)+(T176*7))),0)</f>
        <v>0.1</v>
      </c>
      <c r="X176" s="166">
        <f>W176*30</f>
        <v>3</v>
      </c>
      <c r="Y176" s="165">
        <v>52</v>
      </c>
      <c r="Z176" s="165">
        <v>0</v>
      </c>
      <c r="AA176" s="167">
        <f>Y176+Z176</f>
        <v>52</v>
      </c>
      <c r="AB176" s="166">
        <f>IFERROR(AA176/W176,"Not Sold")</f>
        <v>520</v>
      </c>
      <c r="AC176" s="166">
        <v>14</v>
      </c>
      <c r="AD176" s="166">
        <f>IFERROR(AB176-AC176,"-")</f>
        <v>506</v>
      </c>
      <c r="AE176" s="166">
        <f>X176*2</f>
        <v>6</v>
      </c>
      <c r="AF176" s="168">
        <f>IFERROR(AB176+$C$1,"Not Sold")</f>
        <v>44193</v>
      </c>
      <c r="AG176" s="169">
        <f>$C$1+AC176</f>
        <v>43687</v>
      </c>
      <c r="AH176" s="169">
        <f>MAX(AF176,AG176)</f>
        <v>44193</v>
      </c>
      <c r="AI176" s="170">
        <f>W176*AC176</f>
        <v>1.4000000000000001</v>
      </c>
      <c r="AJ176" s="170">
        <f>AA176-AI176</f>
        <v>50.6</v>
      </c>
      <c r="AK176" s="165">
        <v>1</v>
      </c>
      <c r="AL176" s="170">
        <f>IF(AE176-AJ176&lt;1,0,AE176-AJ176)</f>
        <v>0</v>
      </c>
      <c r="AM176" s="170">
        <f>AL176*D176</f>
        <v>0</v>
      </c>
      <c r="AN176" s="170">
        <f>IFERROR(AL176/W176,"-")</f>
        <v>0</v>
      </c>
      <c r="AO176" s="169">
        <f>IFERROR(AN176+AH176,"-")</f>
        <v>44193</v>
      </c>
      <c r="AP176" s="165"/>
      <c r="AQ176" s="171"/>
    </row>
    <row r="177" spans="1:43" x14ac:dyDescent="0.25">
      <c r="A177" s="151" t="s">
        <v>367</v>
      </c>
      <c r="B177" s="152" t="s">
        <v>368</v>
      </c>
      <c r="C177" s="199">
        <v>6953156277977</v>
      </c>
      <c r="D177" s="153">
        <v>20.25</v>
      </c>
      <c r="E177" s="154"/>
      <c r="F177" s="96">
        <v>0</v>
      </c>
      <c r="G177" s="96">
        <v>0</v>
      </c>
      <c r="H177" s="96">
        <v>0</v>
      </c>
      <c r="I177" s="96">
        <v>0</v>
      </c>
      <c r="J177" s="96">
        <v>0</v>
      </c>
      <c r="K177" s="96">
        <v>0</v>
      </c>
      <c r="L177" s="96">
        <v>0</v>
      </c>
      <c r="M177" s="96"/>
      <c r="N177" s="96"/>
      <c r="O177" s="96"/>
      <c r="P177" s="96"/>
      <c r="Q177" s="96"/>
      <c r="R177" s="155"/>
      <c r="S177" s="156">
        <f>COUNTIF(F177:L177,"&lt;&gt;0")</f>
        <v>0</v>
      </c>
      <c r="T177" s="157">
        <v>4</v>
      </c>
      <c r="U177" s="155"/>
      <c r="V177" s="165">
        <f>SUM(F177:Q177)</f>
        <v>0</v>
      </c>
      <c r="W177" s="166">
        <f>IFERROR(IF(L177=0,V177/(S177*30),V177/(((S177-1)*30)+(T177*7))),0)</f>
        <v>0</v>
      </c>
      <c r="X177" s="166">
        <f>W177*30</f>
        <v>0</v>
      </c>
      <c r="Y177" s="165"/>
      <c r="Z177" s="165">
        <v>0</v>
      </c>
      <c r="AA177" s="167">
        <f>Y177+Z177</f>
        <v>0</v>
      </c>
      <c r="AB177" s="166" t="str">
        <f>IFERROR(AA177/W177,"Not Sold")</f>
        <v>Not Sold</v>
      </c>
      <c r="AC177" s="166">
        <v>14</v>
      </c>
      <c r="AD177" s="166" t="str">
        <f>IFERROR(AB177-AC177,"-")</f>
        <v>-</v>
      </c>
      <c r="AE177" s="166">
        <f>X177*2</f>
        <v>0</v>
      </c>
      <c r="AF177" s="168" t="str">
        <f>IFERROR(AB177+$C$1,"Not Sold")</f>
        <v>Not Sold</v>
      </c>
      <c r="AG177" s="169">
        <f>$C$1+AC177</f>
        <v>43687</v>
      </c>
      <c r="AH177" s="169">
        <f>MAX(AF177,AG177)</f>
        <v>43687</v>
      </c>
      <c r="AI177" s="170">
        <f>W177*AC177</f>
        <v>0</v>
      </c>
      <c r="AJ177" s="170">
        <f>AA177-AI177</f>
        <v>0</v>
      </c>
      <c r="AK177" s="165">
        <v>1</v>
      </c>
      <c r="AL177" s="170">
        <f>IF(AE177-AJ177&lt;1,0,AE177-AJ177)</f>
        <v>0</v>
      </c>
      <c r="AM177" s="170">
        <f>AL177*D177</f>
        <v>0</v>
      </c>
      <c r="AN177" s="170" t="str">
        <f>IFERROR(AL177/W177,"-")</f>
        <v>-</v>
      </c>
      <c r="AO177" s="169" t="str">
        <f>IFERROR(AN177+AH177,"-")</f>
        <v>-</v>
      </c>
      <c r="AP177" s="165"/>
      <c r="AQ177" s="171"/>
    </row>
    <row r="178" spans="1:43" x14ac:dyDescent="0.25">
      <c r="A178" s="151" t="s">
        <v>127</v>
      </c>
      <c r="B178" s="152" t="s">
        <v>128</v>
      </c>
      <c r="C178" s="199">
        <v>6953156278493</v>
      </c>
      <c r="D178" s="153">
        <v>10.859999999999934</v>
      </c>
      <c r="E178" s="154"/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1</v>
      </c>
      <c r="M178" s="96"/>
      <c r="N178" s="96"/>
      <c r="O178" s="96"/>
      <c r="P178" s="96"/>
      <c r="Q178" s="96"/>
      <c r="R178" s="155"/>
      <c r="S178" s="156">
        <f>COUNTIF(F178:L178,"&lt;&gt;0")</f>
        <v>1</v>
      </c>
      <c r="T178" s="157">
        <v>4</v>
      </c>
      <c r="U178" s="155"/>
      <c r="V178" s="165">
        <f>SUM(F178:Q178)</f>
        <v>1</v>
      </c>
      <c r="W178" s="166">
        <f>IFERROR(IF(L178=0,V178/(S178*30),V178/(((S178-1)*30)+(T178*7))),0)</f>
        <v>3.5714285714285712E-2</v>
      </c>
      <c r="X178" s="166">
        <f>W178*30</f>
        <v>1.0714285714285714</v>
      </c>
      <c r="Y178" s="165">
        <v>97</v>
      </c>
      <c r="Z178" s="165">
        <v>4</v>
      </c>
      <c r="AA178" s="167">
        <f>Y178+Z178</f>
        <v>101</v>
      </c>
      <c r="AB178" s="166">
        <f>IFERROR(AA178/W178,"Not Sold")</f>
        <v>2828</v>
      </c>
      <c r="AC178" s="166">
        <v>14</v>
      </c>
      <c r="AD178" s="166">
        <f>IFERROR(AB178-AC178,"-")</f>
        <v>2814</v>
      </c>
      <c r="AE178" s="166">
        <f>X178*2</f>
        <v>2.1428571428571428</v>
      </c>
      <c r="AF178" s="168">
        <f>IFERROR(AB178+$C$1,"Not Sold")</f>
        <v>46501</v>
      </c>
      <c r="AG178" s="169">
        <f>$C$1+AC178</f>
        <v>43687</v>
      </c>
      <c r="AH178" s="169">
        <f>MAX(AF178,AG178)</f>
        <v>46501</v>
      </c>
      <c r="AI178" s="170">
        <f>W178*AC178</f>
        <v>0.5</v>
      </c>
      <c r="AJ178" s="170">
        <f>AA178-AI178</f>
        <v>100.5</v>
      </c>
      <c r="AK178" s="165">
        <v>1</v>
      </c>
      <c r="AL178" s="170">
        <f>IF(AE178-AJ178&lt;1,0,AE178-AJ178)</f>
        <v>0</v>
      </c>
      <c r="AM178" s="170">
        <f>AL178*D178</f>
        <v>0</v>
      </c>
      <c r="AN178" s="170">
        <f>IFERROR(AL178/W178,"-")</f>
        <v>0</v>
      </c>
      <c r="AO178" s="169">
        <f>IFERROR(AN178+AH178,"-")</f>
        <v>46501</v>
      </c>
      <c r="AP178" s="165"/>
      <c r="AQ178" s="171"/>
    </row>
    <row r="179" spans="1:43" x14ac:dyDescent="0.25">
      <c r="A179" s="151" t="s">
        <v>417</v>
      </c>
      <c r="B179" s="152" t="s">
        <v>418</v>
      </c>
      <c r="C179" s="199">
        <v>6953156278523</v>
      </c>
      <c r="D179" s="153">
        <v>17.549999999999994</v>
      </c>
      <c r="E179" s="154"/>
      <c r="F179" s="96">
        <v>0</v>
      </c>
      <c r="G179" s="96">
        <v>0</v>
      </c>
      <c r="H179" s="96">
        <v>0</v>
      </c>
      <c r="I179" s="96">
        <v>0</v>
      </c>
      <c r="J179" s="96">
        <v>0</v>
      </c>
      <c r="K179" s="96">
        <v>0</v>
      </c>
      <c r="L179" s="96">
        <v>0</v>
      </c>
      <c r="M179" s="96"/>
      <c r="N179" s="96"/>
      <c r="O179" s="96"/>
      <c r="P179" s="96"/>
      <c r="Q179" s="96"/>
      <c r="R179" s="155"/>
      <c r="S179" s="156">
        <f>COUNTIF(F179:L179,"&lt;&gt;0")</f>
        <v>0</v>
      </c>
      <c r="T179" s="157">
        <v>4</v>
      </c>
      <c r="U179" s="155"/>
      <c r="V179" s="165">
        <f>SUM(F179:Q179)</f>
        <v>0</v>
      </c>
      <c r="W179" s="166">
        <f>IFERROR(IF(L179=0,V179/(S179*30),V179/(((S179-1)*30)+(T179*7))),0)</f>
        <v>0</v>
      </c>
      <c r="X179" s="166">
        <f>W179*30</f>
        <v>0</v>
      </c>
      <c r="Y179" s="165">
        <v>1</v>
      </c>
      <c r="Z179" s="165">
        <v>0</v>
      </c>
      <c r="AA179" s="167">
        <f>Y179+Z179</f>
        <v>1</v>
      </c>
      <c r="AB179" s="166" t="str">
        <f>IFERROR(AA179/W179,"Not Sold")</f>
        <v>Not Sold</v>
      </c>
      <c r="AC179" s="166">
        <v>14</v>
      </c>
      <c r="AD179" s="166" t="str">
        <f>IFERROR(AB179-AC179,"-")</f>
        <v>-</v>
      </c>
      <c r="AE179" s="166">
        <f>X179*2</f>
        <v>0</v>
      </c>
      <c r="AF179" s="168" t="str">
        <f>IFERROR(AB179+$C$1,"Not Sold")</f>
        <v>Not Sold</v>
      </c>
      <c r="AG179" s="169">
        <f>$C$1+AC179</f>
        <v>43687</v>
      </c>
      <c r="AH179" s="169">
        <f>MAX(AF179,AG179)</f>
        <v>43687</v>
      </c>
      <c r="AI179" s="170">
        <f>W179*AC179</f>
        <v>0</v>
      </c>
      <c r="AJ179" s="170">
        <f>AA179-AI179</f>
        <v>1</v>
      </c>
      <c r="AK179" s="165">
        <v>1</v>
      </c>
      <c r="AL179" s="170">
        <f>IF(AE179-AJ179&lt;1,0,AE179-AJ179)</f>
        <v>0</v>
      </c>
      <c r="AM179" s="170">
        <f>AL179*D179</f>
        <v>0</v>
      </c>
      <c r="AN179" s="170" t="str">
        <f>IFERROR(AL179/W179,"-")</f>
        <v>-</v>
      </c>
      <c r="AO179" s="169" t="str">
        <f>IFERROR(AN179+AH179,"-")</f>
        <v>-</v>
      </c>
      <c r="AP179" s="165"/>
      <c r="AQ179" s="171"/>
    </row>
    <row r="180" spans="1:43" x14ac:dyDescent="0.25">
      <c r="A180" s="151" t="s">
        <v>419</v>
      </c>
      <c r="B180" s="152" t="s">
        <v>420</v>
      </c>
      <c r="C180" s="199">
        <v>6953156278530</v>
      </c>
      <c r="D180" s="153">
        <v>17.55</v>
      </c>
      <c r="E180" s="154"/>
      <c r="F180" s="96">
        <v>0</v>
      </c>
      <c r="G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/>
      <c r="N180" s="96"/>
      <c r="O180" s="96"/>
      <c r="P180" s="96"/>
      <c r="Q180" s="96"/>
      <c r="R180" s="155"/>
      <c r="S180" s="156">
        <f>COUNTIF(F180:L180,"&lt;&gt;0")</f>
        <v>0</v>
      </c>
      <c r="T180" s="157">
        <v>4</v>
      </c>
      <c r="U180" s="155"/>
      <c r="V180" s="165">
        <f>SUM(F180:Q180)</f>
        <v>0</v>
      </c>
      <c r="W180" s="166">
        <f>IFERROR(IF(L180=0,V180/(S180*30),V180/(((S180-1)*30)+(T180*7))),0)</f>
        <v>0</v>
      </c>
      <c r="X180" s="166">
        <f>W180*30</f>
        <v>0</v>
      </c>
      <c r="Y180" s="165"/>
      <c r="Z180" s="165">
        <v>0</v>
      </c>
      <c r="AA180" s="167">
        <f>Y180+Z180</f>
        <v>0</v>
      </c>
      <c r="AB180" s="166" t="str">
        <f>IFERROR(AA180/W180,"Not Sold")</f>
        <v>Not Sold</v>
      </c>
      <c r="AC180" s="166">
        <v>14</v>
      </c>
      <c r="AD180" s="166" t="str">
        <f>IFERROR(AB180-AC180,"-")</f>
        <v>-</v>
      </c>
      <c r="AE180" s="166">
        <f>X180*2</f>
        <v>0</v>
      </c>
      <c r="AF180" s="168" t="str">
        <f>IFERROR(AB180+$C$1,"Not Sold")</f>
        <v>Not Sold</v>
      </c>
      <c r="AG180" s="169">
        <f>$C$1+AC180</f>
        <v>43687</v>
      </c>
      <c r="AH180" s="169">
        <f>MAX(AF180,AG180)</f>
        <v>43687</v>
      </c>
      <c r="AI180" s="170">
        <f>W180*AC180</f>
        <v>0</v>
      </c>
      <c r="AJ180" s="170">
        <f>AA180-AI180</f>
        <v>0</v>
      </c>
      <c r="AK180" s="165">
        <v>1</v>
      </c>
      <c r="AL180" s="170">
        <f>IF(AE180-AJ180&lt;1,0,AE180-AJ180)</f>
        <v>0</v>
      </c>
      <c r="AM180" s="170">
        <f>AL180*D180</f>
        <v>0</v>
      </c>
      <c r="AN180" s="170" t="str">
        <f>IFERROR(AL180/W180,"-")</f>
        <v>-</v>
      </c>
      <c r="AO180" s="169" t="str">
        <f>IFERROR(AN180+AH180,"-")</f>
        <v>-</v>
      </c>
      <c r="AP180" s="165"/>
      <c r="AQ180" s="171"/>
    </row>
    <row r="181" spans="1:43" x14ac:dyDescent="0.25">
      <c r="A181" s="151" t="s">
        <v>347</v>
      </c>
      <c r="B181" s="152" t="s">
        <v>348</v>
      </c>
      <c r="C181" s="199">
        <v>6953156278547</v>
      </c>
      <c r="D181" s="153">
        <v>9.3699999999999974</v>
      </c>
      <c r="E181" s="154"/>
      <c r="F181" s="96">
        <v>1</v>
      </c>
      <c r="G181" s="96">
        <v>0</v>
      </c>
      <c r="H181" s="96">
        <v>1</v>
      </c>
      <c r="I181" s="96">
        <v>0</v>
      </c>
      <c r="J181" s="96">
        <v>1</v>
      </c>
      <c r="K181" s="96">
        <v>0</v>
      </c>
      <c r="L181" s="96">
        <v>0</v>
      </c>
      <c r="M181" s="96"/>
      <c r="N181" s="96"/>
      <c r="O181" s="96"/>
      <c r="P181" s="96"/>
      <c r="Q181" s="96"/>
      <c r="R181" s="155"/>
      <c r="S181" s="156">
        <f>COUNTIF(F181:L181,"&lt;&gt;0")</f>
        <v>3</v>
      </c>
      <c r="T181" s="157">
        <v>4</v>
      </c>
      <c r="U181" s="155"/>
      <c r="V181" s="165">
        <f>SUM(F181:Q181)</f>
        <v>3</v>
      </c>
      <c r="W181" s="166">
        <f>IFERROR(IF(L181=0,V181/(S181*30),V181/(((S181-1)*30)+(T181*7))),0)</f>
        <v>3.3333333333333333E-2</v>
      </c>
      <c r="X181" s="166">
        <f>W181*30</f>
        <v>1</v>
      </c>
      <c r="Y181" s="165">
        <v>97</v>
      </c>
      <c r="Z181" s="165">
        <v>3</v>
      </c>
      <c r="AA181" s="167">
        <f>Y181+Z181</f>
        <v>100</v>
      </c>
      <c r="AB181" s="166">
        <f>IFERROR(AA181/W181,"Not Sold")</f>
        <v>3000</v>
      </c>
      <c r="AC181" s="166">
        <v>14</v>
      </c>
      <c r="AD181" s="166">
        <f>IFERROR(AB181-AC181,"-")</f>
        <v>2986</v>
      </c>
      <c r="AE181" s="166">
        <f>X181*2</f>
        <v>2</v>
      </c>
      <c r="AF181" s="168">
        <f>IFERROR(AB181+$C$1,"Not Sold")</f>
        <v>46673</v>
      </c>
      <c r="AG181" s="169">
        <f>$C$1+AC181</f>
        <v>43687</v>
      </c>
      <c r="AH181" s="169">
        <f>MAX(AF181,AG181)</f>
        <v>46673</v>
      </c>
      <c r="AI181" s="170">
        <f>W181*AC181</f>
        <v>0.46666666666666667</v>
      </c>
      <c r="AJ181" s="170">
        <f>AA181-AI181</f>
        <v>99.533333333333331</v>
      </c>
      <c r="AK181" s="165">
        <v>1</v>
      </c>
      <c r="AL181" s="170">
        <f>IF(AE181-AJ181&lt;1,0,AE181-AJ181)</f>
        <v>0</v>
      </c>
      <c r="AM181" s="170">
        <f>AL181*D181</f>
        <v>0</v>
      </c>
      <c r="AN181" s="170">
        <f>IFERROR(AL181/W181,"-")</f>
        <v>0</v>
      </c>
      <c r="AO181" s="169">
        <f>IFERROR(AN181+AH181,"-")</f>
        <v>46673</v>
      </c>
      <c r="AP181" s="165"/>
      <c r="AQ181" s="171"/>
    </row>
    <row r="182" spans="1:43" x14ac:dyDescent="0.25">
      <c r="A182" s="180" t="s">
        <v>345</v>
      </c>
      <c r="B182" s="152" t="s">
        <v>346</v>
      </c>
      <c r="C182" s="199">
        <v>6953156278554</v>
      </c>
      <c r="D182" s="153">
        <v>9.3699999999999992</v>
      </c>
      <c r="E182" s="154"/>
      <c r="F182" s="96">
        <v>0</v>
      </c>
      <c r="G182" s="96">
        <v>0</v>
      </c>
      <c r="H182" s="96">
        <v>1</v>
      </c>
      <c r="I182" s="96">
        <v>1</v>
      </c>
      <c r="J182" s="96">
        <v>0</v>
      </c>
      <c r="K182" s="96">
        <v>0</v>
      </c>
      <c r="L182" s="96">
        <v>0</v>
      </c>
      <c r="M182" s="96"/>
      <c r="N182" s="96"/>
      <c r="O182" s="96"/>
      <c r="P182" s="96"/>
      <c r="Q182" s="96"/>
      <c r="R182" s="155"/>
      <c r="S182" s="156">
        <f>COUNTIF(F182:L182,"&lt;&gt;0")</f>
        <v>2</v>
      </c>
      <c r="T182" s="157">
        <v>4</v>
      </c>
      <c r="U182" s="155"/>
      <c r="V182" s="165">
        <f>SUM(F182:Q182)</f>
        <v>2</v>
      </c>
      <c r="W182" s="166">
        <f>IFERROR(IF(L182=0,V182/(S182*30),V182/(((S182-1)*30)+(T182*7))),0)</f>
        <v>3.3333333333333333E-2</v>
      </c>
      <c r="X182" s="166">
        <f>W182*30</f>
        <v>1</v>
      </c>
      <c r="Y182" s="165">
        <v>70</v>
      </c>
      <c r="Z182" s="165">
        <v>3</v>
      </c>
      <c r="AA182" s="167">
        <f>Y182+Z182</f>
        <v>73</v>
      </c>
      <c r="AB182" s="166">
        <f>IFERROR(AA182/W182,"Not Sold")</f>
        <v>2190</v>
      </c>
      <c r="AC182" s="166">
        <v>14</v>
      </c>
      <c r="AD182" s="166">
        <f>IFERROR(AB182-AC182,"-")</f>
        <v>2176</v>
      </c>
      <c r="AE182" s="166">
        <f>X182*2</f>
        <v>2</v>
      </c>
      <c r="AF182" s="168">
        <f>IFERROR(AB182+$C$1,"Not Sold")</f>
        <v>45863</v>
      </c>
      <c r="AG182" s="169">
        <f>$C$1+AC182</f>
        <v>43687</v>
      </c>
      <c r="AH182" s="169">
        <f>MAX(AF182,AG182)</f>
        <v>45863</v>
      </c>
      <c r="AI182" s="170">
        <f>W182*AC182</f>
        <v>0.46666666666666667</v>
      </c>
      <c r="AJ182" s="170">
        <f>AA182-AI182</f>
        <v>72.533333333333331</v>
      </c>
      <c r="AK182" s="165">
        <v>1</v>
      </c>
      <c r="AL182" s="170">
        <f>IF(AE182-AJ182&lt;1,0,AE182-AJ182)</f>
        <v>0</v>
      </c>
      <c r="AM182" s="170">
        <f>AL182*D182</f>
        <v>0</v>
      </c>
      <c r="AN182" s="170">
        <f>IFERROR(AL182/W182,"-")</f>
        <v>0</v>
      </c>
      <c r="AO182" s="169">
        <f>IFERROR(AN182+AH182,"-")</f>
        <v>45863</v>
      </c>
      <c r="AP182" s="165"/>
      <c r="AQ182" s="171"/>
    </row>
    <row r="183" spans="1:43" x14ac:dyDescent="0.25">
      <c r="A183" s="151" t="s">
        <v>349</v>
      </c>
      <c r="B183" s="152" t="s">
        <v>350</v>
      </c>
      <c r="C183" s="199">
        <v>6953156278561</v>
      </c>
      <c r="D183" s="153">
        <v>9.3699999999999974</v>
      </c>
      <c r="E183" s="154"/>
      <c r="F183" s="96">
        <v>1</v>
      </c>
      <c r="G183" s="96">
        <v>1</v>
      </c>
      <c r="H183" s="96">
        <v>0</v>
      </c>
      <c r="I183" s="96">
        <v>0</v>
      </c>
      <c r="J183" s="96">
        <v>0</v>
      </c>
      <c r="K183" s="96">
        <v>0</v>
      </c>
      <c r="L183" s="96">
        <v>0</v>
      </c>
      <c r="M183" s="96"/>
      <c r="N183" s="96"/>
      <c r="O183" s="96"/>
      <c r="P183" s="96"/>
      <c r="Q183" s="96"/>
      <c r="R183" s="155"/>
      <c r="S183" s="156">
        <f>COUNTIF(F183:L183,"&lt;&gt;0")</f>
        <v>2</v>
      </c>
      <c r="T183" s="157">
        <v>4</v>
      </c>
      <c r="U183" s="155"/>
      <c r="V183" s="165">
        <f>SUM(F183:Q183)</f>
        <v>2</v>
      </c>
      <c r="W183" s="166">
        <f>IFERROR(IF(L183=0,V183/(S183*30),V183/(((S183-1)*30)+(T183*7))),0)</f>
        <v>3.3333333333333333E-2</v>
      </c>
      <c r="X183" s="166">
        <f>W183*30</f>
        <v>1</v>
      </c>
      <c r="Y183" s="165">
        <v>65</v>
      </c>
      <c r="Z183" s="165">
        <v>0</v>
      </c>
      <c r="AA183" s="167">
        <f>Y183+Z183</f>
        <v>65</v>
      </c>
      <c r="AB183" s="166">
        <f>IFERROR(AA183/W183,"Not Sold")</f>
        <v>1950</v>
      </c>
      <c r="AC183" s="166">
        <v>14</v>
      </c>
      <c r="AD183" s="166">
        <f>IFERROR(AB183-AC183,"-")</f>
        <v>1936</v>
      </c>
      <c r="AE183" s="166">
        <f>X183*2</f>
        <v>2</v>
      </c>
      <c r="AF183" s="168">
        <f>IFERROR(AB183+$C$1,"Not Sold")</f>
        <v>45623</v>
      </c>
      <c r="AG183" s="169">
        <f>$C$1+AC183</f>
        <v>43687</v>
      </c>
      <c r="AH183" s="169">
        <f>MAX(AF183,AG183)</f>
        <v>45623</v>
      </c>
      <c r="AI183" s="170">
        <f>W183*AC183</f>
        <v>0.46666666666666667</v>
      </c>
      <c r="AJ183" s="170">
        <f>AA183-AI183</f>
        <v>64.533333333333331</v>
      </c>
      <c r="AK183" s="165">
        <v>1</v>
      </c>
      <c r="AL183" s="170">
        <f>IF(AE183-AJ183&lt;1,0,AE183-AJ183)</f>
        <v>0</v>
      </c>
      <c r="AM183" s="170">
        <f>AL183*D183</f>
        <v>0</v>
      </c>
      <c r="AN183" s="170">
        <f>IFERROR(AL183/W183,"-")</f>
        <v>0</v>
      </c>
      <c r="AO183" s="169">
        <f>IFERROR(AN183+AH183,"-")</f>
        <v>45623</v>
      </c>
      <c r="AP183" s="165"/>
      <c r="AQ183" s="171"/>
    </row>
    <row r="184" spans="1:43" x14ac:dyDescent="0.25">
      <c r="A184" s="173" t="s">
        <v>671</v>
      </c>
      <c r="B184" s="174" t="s">
        <v>672</v>
      </c>
      <c r="C184" s="201">
        <v>6953156278585</v>
      </c>
      <c r="D184" s="175">
        <v>9.66</v>
      </c>
      <c r="E184" s="154"/>
      <c r="F184" s="176">
        <v>0</v>
      </c>
      <c r="G184" s="176">
        <v>0</v>
      </c>
      <c r="H184" s="176">
        <v>0</v>
      </c>
      <c r="I184" s="176">
        <v>2</v>
      </c>
      <c r="J184" s="176">
        <v>13</v>
      </c>
      <c r="K184" s="176">
        <v>8</v>
      </c>
      <c r="L184" s="176">
        <v>6</v>
      </c>
      <c r="M184" s="176"/>
      <c r="N184" s="176"/>
      <c r="O184" s="176"/>
      <c r="P184" s="176"/>
      <c r="Q184" s="176"/>
      <c r="R184" s="155"/>
      <c r="S184" s="156">
        <f>COUNTIF(F184:L184,"&lt;&gt;0")</f>
        <v>4</v>
      </c>
      <c r="T184" s="157">
        <v>4</v>
      </c>
      <c r="U184" s="155"/>
      <c r="V184" s="165">
        <f>SUM(F184:Q184)</f>
        <v>29</v>
      </c>
      <c r="W184" s="166">
        <f>IFERROR(IF(L184=0,V184/(S184*30),V184/(((S184-1)*30)+(T184*7))),0)</f>
        <v>0.24576271186440679</v>
      </c>
      <c r="X184" s="166">
        <f>W184*30</f>
        <v>7.3728813559322042</v>
      </c>
      <c r="Y184" s="165">
        <v>2</v>
      </c>
      <c r="Z184" s="165">
        <v>21</v>
      </c>
      <c r="AA184" s="167">
        <f>Y184+Z184</f>
        <v>23</v>
      </c>
      <c r="AB184" s="166">
        <f>IFERROR(AA184/W184,"Not Sold")</f>
        <v>93.586206896551715</v>
      </c>
      <c r="AC184" s="166">
        <v>14</v>
      </c>
      <c r="AD184" s="166">
        <f>IFERROR(AB184-AC184,"-")</f>
        <v>79.586206896551715</v>
      </c>
      <c r="AE184" s="166">
        <f>X184*2</f>
        <v>14.745762711864408</v>
      </c>
      <c r="AF184" s="168">
        <f>IFERROR(AB184+$C$1,"Not Sold")</f>
        <v>43766.586206896551</v>
      </c>
      <c r="AG184" s="169">
        <f>$C$1+AC184</f>
        <v>43687</v>
      </c>
      <c r="AH184" s="169">
        <f>MAX(AF184,AG184)</f>
        <v>43766.586206896551</v>
      </c>
      <c r="AI184" s="170">
        <f>W184*AC184</f>
        <v>3.4406779661016951</v>
      </c>
      <c r="AJ184" s="170">
        <f>AA184-AI184</f>
        <v>19.559322033898304</v>
      </c>
      <c r="AK184" s="165">
        <v>1</v>
      </c>
      <c r="AL184" s="170">
        <f>IF(AE184-AJ184&lt;1,0,AE184-AJ184)</f>
        <v>0</v>
      </c>
      <c r="AM184" s="170">
        <f>AL184*D184</f>
        <v>0</v>
      </c>
      <c r="AN184" s="170">
        <f>IFERROR(AL184/W184,"-")</f>
        <v>0</v>
      </c>
      <c r="AO184" s="169">
        <f>IFERROR(AN184+AH184,"-")</f>
        <v>43766.586206896551</v>
      </c>
      <c r="AP184" s="178"/>
      <c r="AQ184" s="171"/>
    </row>
    <row r="185" spans="1:43" x14ac:dyDescent="0.25">
      <c r="A185" s="151"/>
      <c r="B185" s="152" t="s">
        <v>244</v>
      </c>
      <c r="C185" s="199">
        <v>6953156278615</v>
      </c>
      <c r="D185" s="153">
        <v>0</v>
      </c>
      <c r="E185" s="154"/>
      <c r="F185" s="96">
        <v>0</v>
      </c>
      <c r="G185" s="96">
        <v>0</v>
      </c>
      <c r="H185" s="96">
        <v>0</v>
      </c>
      <c r="I185" s="96">
        <v>1</v>
      </c>
      <c r="J185" s="96">
        <v>0</v>
      </c>
      <c r="K185" s="96">
        <v>1</v>
      </c>
      <c r="L185" s="96">
        <v>0</v>
      </c>
      <c r="M185" s="96"/>
      <c r="N185" s="96"/>
      <c r="O185" s="96"/>
      <c r="P185" s="96"/>
      <c r="Q185" s="96"/>
      <c r="R185" s="155"/>
      <c r="S185" s="156">
        <f>COUNTIF(F185:L185,"&lt;&gt;0")</f>
        <v>2</v>
      </c>
      <c r="T185" s="157">
        <v>4</v>
      </c>
      <c r="U185" s="155"/>
      <c r="V185" s="165">
        <f>SUM(F185:Q185)</f>
        <v>2</v>
      </c>
      <c r="W185" s="166">
        <f>IFERROR(IF(L185=0,V185/(S185*30),V185/(((S185-1)*30)+(T185*7))),0)</f>
        <v>3.3333333333333333E-2</v>
      </c>
      <c r="X185" s="166">
        <f>W185*30</f>
        <v>1</v>
      </c>
      <c r="Y185" s="165">
        <v>13</v>
      </c>
      <c r="Z185" s="165">
        <v>3</v>
      </c>
      <c r="AA185" s="167">
        <f>Y185+Z185</f>
        <v>16</v>
      </c>
      <c r="AB185" s="166">
        <f>IFERROR(AA185/W185,"Not Sold")</f>
        <v>480</v>
      </c>
      <c r="AC185" s="166">
        <v>14</v>
      </c>
      <c r="AD185" s="166">
        <f>IFERROR(AB185-AC185,"-")</f>
        <v>466</v>
      </c>
      <c r="AE185" s="166">
        <f>X185*2</f>
        <v>2</v>
      </c>
      <c r="AF185" s="168">
        <f>IFERROR(AB185+$C$1,"Not Sold")</f>
        <v>44153</v>
      </c>
      <c r="AG185" s="169">
        <f>$C$1+AC185</f>
        <v>43687</v>
      </c>
      <c r="AH185" s="169">
        <f>MAX(AF185,AG185)</f>
        <v>44153</v>
      </c>
      <c r="AI185" s="170">
        <f>W185*AC185</f>
        <v>0.46666666666666667</v>
      </c>
      <c r="AJ185" s="170">
        <f>AA185-AI185</f>
        <v>15.533333333333333</v>
      </c>
      <c r="AK185" s="165">
        <v>1</v>
      </c>
      <c r="AL185" s="170">
        <f>IF(AE185-AJ185&lt;1,0,AE185-AJ185)</f>
        <v>0</v>
      </c>
      <c r="AM185" s="170">
        <f>AL185*D185</f>
        <v>0</v>
      </c>
      <c r="AN185" s="170">
        <f>IFERROR(AL185/W185,"-")</f>
        <v>0</v>
      </c>
      <c r="AO185" s="169">
        <f>IFERROR(AN185+AH185,"-")</f>
        <v>44153</v>
      </c>
      <c r="AP185" s="165"/>
      <c r="AQ185" s="171"/>
    </row>
    <row r="186" spans="1:43" x14ac:dyDescent="0.25">
      <c r="A186" s="173" t="s">
        <v>425</v>
      </c>
      <c r="B186" s="174" t="s">
        <v>426</v>
      </c>
      <c r="C186" s="201">
        <v>6953156278622</v>
      </c>
      <c r="D186" s="175">
        <v>27</v>
      </c>
      <c r="E186" s="154"/>
      <c r="F186" s="176">
        <v>8</v>
      </c>
      <c r="G186" s="176">
        <v>9</v>
      </c>
      <c r="H186" s="176">
        <v>7</v>
      </c>
      <c r="I186" s="176">
        <v>6</v>
      </c>
      <c r="J186" s="176">
        <v>3</v>
      </c>
      <c r="K186" s="176">
        <v>2</v>
      </c>
      <c r="L186" s="176">
        <v>2</v>
      </c>
      <c r="M186" s="176"/>
      <c r="N186" s="176"/>
      <c r="O186" s="176"/>
      <c r="P186" s="176"/>
      <c r="Q186" s="176"/>
      <c r="R186" s="155"/>
      <c r="S186" s="156">
        <f>COUNTIF(F186:L186,"&lt;&gt;0")</f>
        <v>7</v>
      </c>
      <c r="T186" s="157">
        <v>4</v>
      </c>
      <c r="U186" s="155"/>
      <c r="V186" s="165">
        <f>SUM(F186:Q186)</f>
        <v>37</v>
      </c>
      <c r="W186" s="166">
        <f>IFERROR(IF(L186=0,V186/(S186*30),V186/(((S186-1)*30)+(T186*7))),0)</f>
        <v>0.17788461538461539</v>
      </c>
      <c r="X186" s="166">
        <f>W186*30</f>
        <v>5.3365384615384617</v>
      </c>
      <c r="Y186" s="165">
        <v>1</v>
      </c>
      <c r="Z186" s="165">
        <v>5</v>
      </c>
      <c r="AA186" s="167">
        <f>Y186+Z186</f>
        <v>6</v>
      </c>
      <c r="AB186" s="166">
        <f>IFERROR(AA186/W186,"Not Sold")</f>
        <v>33.729729729729726</v>
      </c>
      <c r="AC186" s="166">
        <v>14</v>
      </c>
      <c r="AD186" s="166">
        <f>IFERROR(AB186-AC186,"-")</f>
        <v>19.729729729729726</v>
      </c>
      <c r="AE186" s="166">
        <f>X186*2</f>
        <v>10.673076923076923</v>
      </c>
      <c r="AF186" s="168">
        <f>IFERROR(AB186+$C$1,"Not Sold")</f>
        <v>43706.729729729726</v>
      </c>
      <c r="AG186" s="169">
        <f>$C$1+AC186</f>
        <v>43687</v>
      </c>
      <c r="AH186" s="169">
        <f>MAX(AF186,AG186)</f>
        <v>43706.729729729726</v>
      </c>
      <c r="AI186" s="170">
        <f>W186*AC186</f>
        <v>2.4903846153846154</v>
      </c>
      <c r="AJ186" s="170">
        <f>AA186-AI186</f>
        <v>3.5096153846153846</v>
      </c>
      <c r="AK186" s="165">
        <v>1</v>
      </c>
      <c r="AL186" s="170">
        <f>IF(AE186-AJ186&lt;1,0,AE186-AJ186)</f>
        <v>7.1634615384615383</v>
      </c>
      <c r="AM186" s="170">
        <f>AL186*D186</f>
        <v>193.41346153846155</v>
      </c>
      <c r="AN186" s="170">
        <f>IFERROR(AL186/W186,"-")</f>
        <v>40.270270270270267</v>
      </c>
      <c r="AO186" s="169">
        <f>IFERROR(AN186+AH186,"-")</f>
        <v>43747</v>
      </c>
      <c r="AP186" s="178"/>
      <c r="AQ186" s="171"/>
    </row>
    <row r="187" spans="1:43" x14ac:dyDescent="0.25">
      <c r="A187" s="151" t="s">
        <v>427</v>
      </c>
      <c r="B187" s="152" t="s">
        <v>245</v>
      </c>
      <c r="C187" s="199">
        <v>6953156278639</v>
      </c>
      <c r="D187" s="153">
        <v>55.699999999999989</v>
      </c>
      <c r="E187" s="154"/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1</v>
      </c>
      <c r="L187" s="96">
        <v>0</v>
      </c>
      <c r="M187" s="96"/>
      <c r="N187" s="96"/>
      <c r="O187" s="96"/>
      <c r="P187" s="96"/>
      <c r="Q187" s="96"/>
      <c r="R187" s="155"/>
      <c r="S187" s="156">
        <f>COUNTIF(F187:L187,"&lt;&gt;0")</f>
        <v>1</v>
      </c>
      <c r="T187" s="157">
        <v>4</v>
      </c>
      <c r="U187" s="155"/>
      <c r="V187" s="165">
        <f>SUM(F187:Q187)</f>
        <v>1</v>
      </c>
      <c r="W187" s="166">
        <f>IFERROR(IF(L187=0,V187/(S187*30),V187/(((S187-1)*30)+(T187*7))),0)</f>
        <v>3.3333333333333333E-2</v>
      </c>
      <c r="X187" s="166">
        <f>W187*30</f>
        <v>1</v>
      </c>
      <c r="Y187" s="165">
        <v>11</v>
      </c>
      <c r="Z187" s="165">
        <v>4</v>
      </c>
      <c r="AA187" s="167">
        <f>Y187+Z187</f>
        <v>15</v>
      </c>
      <c r="AB187" s="166">
        <f>IFERROR(AA187/W187,"Not Sold")</f>
        <v>450</v>
      </c>
      <c r="AC187" s="166">
        <v>14</v>
      </c>
      <c r="AD187" s="166">
        <f>IFERROR(AB187-AC187,"-")</f>
        <v>436</v>
      </c>
      <c r="AE187" s="166">
        <f>X187*2</f>
        <v>2</v>
      </c>
      <c r="AF187" s="168">
        <f>IFERROR(AB187+$C$1,"Not Sold")</f>
        <v>44123</v>
      </c>
      <c r="AG187" s="169">
        <f>$C$1+AC187</f>
        <v>43687</v>
      </c>
      <c r="AH187" s="169">
        <f>MAX(AF187,AG187)</f>
        <v>44123</v>
      </c>
      <c r="AI187" s="170">
        <f>W187*AC187</f>
        <v>0.46666666666666667</v>
      </c>
      <c r="AJ187" s="170">
        <f>AA187-AI187</f>
        <v>14.533333333333333</v>
      </c>
      <c r="AK187" s="165">
        <v>1</v>
      </c>
      <c r="AL187" s="170">
        <f>IF(AE187-AJ187&lt;1,0,AE187-AJ187)</f>
        <v>0</v>
      </c>
      <c r="AM187" s="170">
        <f>AL187*D187</f>
        <v>0</v>
      </c>
      <c r="AN187" s="170">
        <f>IFERROR(AL187/W187,"-")</f>
        <v>0</v>
      </c>
      <c r="AO187" s="169">
        <f>IFERROR(AN187+AH187,"-")</f>
        <v>44123</v>
      </c>
      <c r="AP187" s="165"/>
      <c r="AQ187" s="171"/>
    </row>
    <row r="188" spans="1:43" x14ac:dyDescent="0.25">
      <c r="A188" s="151" t="s">
        <v>409</v>
      </c>
      <c r="B188" s="152" t="s">
        <v>410</v>
      </c>
      <c r="C188" s="199">
        <v>6953156278721</v>
      </c>
      <c r="D188" s="153">
        <v>24.02</v>
      </c>
      <c r="E188" s="154"/>
      <c r="F188" s="96">
        <v>3</v>
      </c>
      <c r="G188" s="96">
        <v>2</v>
      </c>
      <c r="H188" s="96">
        <v>1</v>
      </c>
      <c r="I188" s="96">
        <v>1</v>
      </c>
      <c r="J188" s="96">
        <v>0</v>
      </c>
      <c r="K188" s="96">
        <v>0</v>
      </c>
      <c r="L188" s="96">
        <v>0</v>
      </c>
      <c r="M188" s="96"/>
      <c r="N188" s="96"/>
      <c r="O188" s="96"/>
      <c r="P188" s="96"/>
      <c r="Q188" s="96"/>
      <c r="R188" s="155"/>
      <c r="S188" s="156">
        <f>COUNTIF(F188:L188,"&lt;&gt;0")</f>
        <v>4</v>
      </c>
      <c r="T188" s="157">
        <v>4</v>
      </c>
      <c r="U188" s="155"/>
      <c r="V188" s="165">
        <f>SUM(F188:Q188)</f>
        <v>7</v>
      </c>
      <c r="W188" s="166">
        <f>IFERROR(IF(L188=0,V188/(S188*30),V188/(((S188-1)*30)+(T188*7))),0)</f>
        <v>5.8333333333333334E-2</v>
      </c>
      <c r="X188" s="166">
        <f>W188*30</f>
        <v>1.75</v>
      </c>
      <c r="Y188" s="165">
        <v>3</v>
      </c>
      <c r="Z188" s="165">
        <v>0</v>
      </c>
      <c r="AA188" s="167">
        <f>Y188+Z188</f>
        <v>3</v>
      </c>
      <c r="AB188" s="166">
        <f>IFERROR(AA188/W188,"Not Sold")</f>
        <v>51.428571428571431</v>
      </c>
      <c r="AC188" s="166">
        <v>14</v>
      </c>
      <c r="AD188" s="166">
        <f>IFERROR(AB188-AC188,"-")</f>
        <v>37.428571428571431</v>
      </c>
      <c r="AE188" s="166">
        <f>X188*2</f>
        <v>3.5</v>
      </c>
      <c r="AF188" s="168">
        <f>IFERROR(AB188+$C$1,"Not Sold")</f>
        <v>43724.428571428572</v>
      </c>
      <c r="AG188" s="169">
        <f>$C$1+AC188</f>
        <v>43687</v>
      </c>
      <c r="AH188" s="169">
        <f>MAX(AF188,AG188)</f>
        <v>43724.428571428572</v>
      </c>
      <c r="AI188" s="170">
        <f>W188*AC188</f>
        <v>0.81666666666666665</v>
      </c>
      <c r="AJ188" s="170">
        <f>AA188-AI188</f>
        <v>2.1833333333333336</v>
      </c>
      <c r="AK188" s="165">
        <v>1</v>
      </c>
      <c r="AL188" s="170">
        <f>IF(AE188-AJ188&lt;1,0,AE188-AJ188)</f>
        <v>1.3166666666666664</v>
      </c>
      <c r="AM188" s="170">
        <f>AL188*D188</f>
        <v>31.626333333333328</v>
      </c>
      <c r="AN188" s="170">
        <f>IFERROR(AL188/W188,"-")</f>
        <v>22.571428571428566</v>
      </c>
      <c r="AO188" s="169">
        <f>IFERROR(AN188+AH188,"-")</f>
        <v>43747</v>
      </c>
      <c r="AP188" s="165"/>
      <c r="AQ188" s="171"/>
    </row>
    <row r="189" spans="1:43" x14ac:dyDescent="0.25">
      <c r="A189" s="151" t="s">
        <v>411</v>
      </c>
      <c r="B189" s="152" t="s">
        <v>412</v>
      </c>
      <c r="C189" s="199">
        <v>6953156278738</v>
      </c>
      <c r="D189" s="153">
        <v>23.39</v>
      </c>
      <c r="E189" s="154"/>
      <c r="F189" s="96">
        <v>0</v>
      </c>
      <c r="G189" s="96">
        <v>0</v>
      </c>
      <c r="H189" s="96">
        <v>1</v>
      </c>
      <c r="I189" s="96">
        <v>0</v>
      </c>
      <c r="J189" s="96">
        <v>0</v>
      </c>
      <c r="K189" s="96">
        <v>0</v>
      </c>
      <c r="L189" s="96">
        <v>0</v>
      </c>
      <c r="M189" s="96"/>
      <c r="N189" s="96"/>
      <c r="O189" s="96"/>
      <c r="P189" s="96"/>
      <c r="Q189" s="96"/>
      <c r="R189" s="155"/>
      <c r="S189" s="156">
        <f>COUNTIF(F189:L189,"&lt;&gt;0")</f>
        <v>1</v>
      </c>
      <c r="T189" s="157">
        <v>4</v>
      </c>
      <c r="U189" s="155"/>
      <c r="V189" s="165">
        <f>SUM(F189:Q189)</f>
        <v>1</v>
      </c>
      <c r="W189" s="166">
        <f>IFERROR(IF(L189=0,V189/(S189*30),V189/(((S189-1)*30)+(T189*7))),0)</f>
        <v>3.3333333333333333E-2</v>
      </c>
      <c r="X189" s="166">
        <f>W189*30</f>
        <v>1</v>
      </c>
      <c r="Y189" s="165"/>
      <c r="Z189" s="165">
        <v>0</v>
      </c>
      <c r="AA189" s="167">
        <f>Y189+Z189</f>
        <v>0</v>
      </c>
      <c r="AB189" s="166">
        <f>IFERROR(AA189/W189,"Not Sold")</f>
        <v>0</v>
      </c>
      <c r="AC189" s="166">
        <v>14</v>
      </c>
      <c r="AD189" s="166">
        <f>IFERROR(AB189-AC189,"-")</f>
        <v>-14</v>
      </c>
      <c r="AE189" s="166">
        <f>X189*2</f>
        <v>2</v>
      </c>
      <c r="AF189" s="168">
        <f>IFERROR(AB189+$C$1,"Not Sold")</f>
        <v>43673</v>
      </c>
      <c r="AG189" s="169">
        <f>$C$1+AC189</f>
        <v>43687</v>
      </c>
      <c r="AH189" s="169">
        <f>MAX(AF189,AG189)</f>
        <v>43687</v>
      </c>
      <c r="AI189" s="170">
        <f>W189*AC189</f>
        <v>0.46666666666666667</v>
      </c>
      <c r="AJ189" s="170">
        <f>AA189-AI189</f>
        <v>-0.46666666666666667</v>
      </c>
      <c r="AK189" s="165">
        <v>1</v>
      </c>
      <c r="AL189" s="170">
        <f>IF(AE189-AJ189&lt;1,0,AE189-AJ189)</f>
        <v>2.4666666666666668</v>
      </c>
      <c r="AM189" s="170">
        <f>AL189*D189</f>
        <v>57.695333333333338</v>
      </c>
      <c r="AN189" s="170">
        <f>IFERROR(AL189/W189,"-")</f>
        <v>74</v>
      </c>
      <c r="AO189" s="169">
        <f>IFERROR(AN189+AH189,"-")</f>
        <v>43761</v>
      </c>
      <c r="AP189" s="165"/>
      <c r="AQ189" s="171"/>
    </row>
    <row r="190" spans="1:43" x14ac:dyDescent="0.25">
      <c r="A190" s="151" t="s">
        <v>413</v>
      </c>
      <c r="B190" s="152" t="s">
        <v>414</v>
      </c>
      <c r="C190" s="199">
        <v>6953156278745</v>
      </c>
      <c r="D190" s="153">
        <v>22.859999999999964</v>
      </c>
      <c r="E190" s="154"/>
      <c r="F190" s="96">
        <v>0</v>
      </c>
      <c r="G190" s="96">
        <v>0</v>
      </c>
      <c r="H190" s="96">
        <v>3</v>
      </c>
      <c r="I190" s="96">
        <v>4</v>
      </c>
      <c r="J190" s="96">
        <v>1</v>
      </c>
      <c r="K190" s="96">
        <v>0</v>
      </c>
      <c r="L190" s="96">
        <v>0</v>
      </c>
      <c r="M190" s="96"/>
      <c r="N190" s="96"/>
      <c r="O190" s="96"/>
      <c r="P190" s="96"/>
      <c r="Q190" s="96"/>
      <c r="R190" s="155"/>
      <c r="S190" s="156">
        <f>COUNTIF(F190:L190,"&lt;&gt;0")</f>
        <v>3</v>
      </c>
      <c r="T190" s="157">
        <v>4</v>
      </c>
      <c r="U190" s="155"/>
      <c r="V190" s="165">
        <f>SUM(F190:Q190)</f>
        <v>8</v>
      </c>
      <c r="W190" s="166">
        <f>IFERROR(IF(L190=0,V190/(S190*30),V190/(((S190-1)*30)+(T190*7))),0)</f>
        <v>8.8888888888888892E-2</v>
      </c>
      <c r="X190" s="166">
        <f>W190*30</f>
        <v>2.666666666666667</v>
      </c>
      <c r="Y190" s="165">
        <v>10</v>
      </c>
      <c r="Z190" s="165">
        <v>1</v>
      </c>
      <c r="AA190" s="167">
        <f>Y190+Z190</f>
        <v>11</v>
      </c>
      <c r="AB190" s="166">
        <f>IFERROR(AA190/W190,"Not Sold")</f>
        <v>123.75</v>
      </c>
      <c r="AC190" s="166">
        <v>14</v>
      </c>
      <c r="AD190" s="166">
        <f>IFERROR(AB190-AC190,"-")</f>
        <v>109.75</v>
      </c>
      <c r="AE190" s="166">
        <f>X190*2</f>
        <v>5.3333333333333339</v>
      </c>
      <c r="AF190" s="168">
        <f>IFERROR(AB190+$C$1,"Not Sold")</f>
        <v>43796.75</v>
      </c>
      <c r="AG190" s="169">
        <f>$C$1+AC190</f>
        <v>43687</v>
      </c>
      <c r="AH190" s="169">
        <f>MAX(AF190,AG190)</f>
        <v>43796.75</v>
      </c>
      <c r="AI190" s="170">
        <f>W190*AC190</f>
        <v>1.2444444444444445</v>
      </c>
      <c r="AJ190" s="170">
        <f>AA190-AI190</f>
        <v>9.7555555555555564</v>
      </c>
      <c r="AK190" s="165">
        <v>1</v>
      </c>
      <c r="AL190" s="170">
        <f>IF(AE190-AJ190&lt;1,0,AE190-AJ190)</f>
        <v>0</v>
      </c>
      <c r="AM190" s="170">
        <f>AL190*D190</f>
        <v>0</v>
      </c>
      <c r="AN190" s="170">
        <f>IFERROR(AL190/W190,"-")</f>
        <v>0</v>
      </c>
      <c r="AO190" s="169">
        <f>IFERROR(AN190+AH190,"-")</f>
        <v>43796.75</v>
      </c>
      <c r="AP190" s="165"/>
      <c r="AQ190" s="171"/>
    </row>
    <row r="191" spans="1:43" x14ac:dyDescent="0.25">
      <c r="A191" s="151" t="s">
        <v>488</v>
      </c>
      <c r="B191" s="152" t="s">
        <v>489</v>
      </c>
      <c r="C191" s="199">
        <v>6953156278790</v>
      </c>
      <c r="D191" s="153">
        <v>54.330000000000013</v>
      </c>
      <c r="E191" s="154"/>
      <c r="F191" s="96">
        <v>1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96"/>
      <c r="N191" s="96"/>
      <c r="O191" s="96"/>
      <c r="P191" s="96"/>
      <c r="Q191" s="96"/>
      <c r="R191" s="155"/>
      <c r="S191" s="156">
        <f>COUNTIF(F191:L191,"&lt;&gt;0")</f>
        <v>1</v>
      </c>
      <c r="T191" s="157">
        <v>4</v>
      </c>
      <c r="U191" s="155"/>
      <c r="V191" s="165">
        <f>SUM(F191:Q191)</f>
        <v>1</v>
      </c>
      <c r="W191" s="166">
        <f>IFERROR(IF(L191=0,V191/(S191*30),V191/(((S191-1)*30)+(T191*7))),0)</f>
        <v>3.3333333333333333E-2</v>
      </c>
      <c r="X191" s="166">
        <f>W191*30</f>
        <v>1</v>
      </c>
      <c r="Y191" s="165">
        <v>106</v>
      </c>
      <c r="Z191" s="165">
        <v>0</v>
      </c>
      <c r="AA191" s="167">
        <f>Y191+Z191</f>
        <v>106</v>
      </c>
      <c r="AB191" s="166">
        <f>IFERROR(AA191/W191,"Not Sold")</f>
        <v>3180</v>
      </c>
      <c r="AC191" s="166">
        <v>14</v>
      </c>
      <c r="AD191" s="166">
        <f>IFERROR(AB191-AC191,"-")</f>
        <v>3166</v>
      </c>
      <c r="AE191" s="166">
        <f>X191*2</f>
        <v>2</v>
      </c>
      <c r="AF191" s="168">
        <f>IFERROR(AB191+$C$1,"Not Sold")</f>
        <v>46853</v>
      </c>
      <c r="AG191" s="169">
        <f>$C$1+AC191</f>
        <v>43687</v>
      </c>
      <c r="AH191" s="169">
        <f>MAX(AF191,AG191)</f>
        <v>46853</v>
      </c>
      <c r="AI191" s="170">
        <f>W191*AC191</f>
        <v>0.46666666666666667</v>
      </c>
      <c r="AJ191" s="170">
        <f>AA191-AI191</f>
        <v>105.53333333333333</v>
      </c>
      <c r="AK191" s="165">
        <v>1</v>
      </c>
      <c r="AL191" s="170">
        <f>IF(AE191-AJ191&lt;1,0,AE191-AJ191)</f>
        <v>0</v>
      </c>
      <c r="AM191" s="170">
        <f>AL191*D191</f>
        <v>0</v>
      </c>
      <c r="AN191" s="170">
        <f>IFERROR(AL191/W191,"-")</f>
        <v>0</v>
      </c>
      <c r="AO191" s="169">
        <f>IFERROR(AN191+AH191,"-")</f>
        <v>46853</v>
      </c>
      <c r="AP191" s="165"/>
      <c r="AQ191" s="171"/>
    </row>
    <row r="192" spans="1:43" x14ac:dyDescent="0.25">
      <c r="A192" s="151" t="s">
        <v>333</v>
      </c>
      <c r="B192" s="152" t="s">
        <v>129</v>
      </c>
      <c r="C192" s="199">
        <v>6953156278806</v>
      </c>
      <c r="D192" s="153">
        <v>67.549999999999912</v>
      </c>
      <c r="E192" s="154"/>
      <c r="F192" s="96">
        <v>0</v>
      </c>
      <c r="G192" s="96">
        <v>0</v>
      </c>
      <c r="H192" s="96">
        <v>0</v>
      </c>
      <c r="I192" s="96">
        <v>1</v>
      </c>
      <c r="J192" s="96">
        <v>0</v>
      </c>
      <c r="K192" s="96">
        <v>0</v>
      </c>
      <c r="L192" s="96">
        <v>0</v>
      </c>
      <c r="M192" s="96"/>
      <c r="N192" s="96"/>
      <c r="O192" s="96"/>
      <c r="P192" s="96"/>
      <c r="Q192" s="96"/>
      <c r="R192" s="155"/>
      <c r="S192" s="156">
        <f>COUNTIF(F192:L192,"&lt;&gt;0")</f>
        <v>1</v>
      </c>
      <c r="T192" s="157">
        <v>4</v>
      </c>
      <c r="U192" s="155"/>
      <c r="V192" s="165">
        <f>SUM(F192:Q192)</f>
        <v>1</v>
      </c>
      <c r="W192" s="166">
        <f>IFERROR(IF(L192=0,V192/(S192*30),V192/(((S192-1)*30)+(T192*7))),0)</f>
        <v>3.3333333333333333E-2</v>
      </c>
      <c r="X192" s="166">
        <f>W192*30</f>
        <v>1</v>
      </c>
      <c r="Y192" s="165">
        <v>1</v>
      </c>
      <c r="Z192" s="165">
        <v>7</v>
      </c>
      <c r="AA192" s="167">
        <f>Y192+Z192</f>
        <v>8</v>
      </c>
      <c r="AB192" s="166">
        <f>IFERROR(AA192/W192,"Not Sold")</f>
        <v>240</v>
      </c>
      <c r="AC192" s="166">
        <v>14</v>
      </c>
      <c r="AD192" s="166">
        <f>IFERROR(AB192-AC192,"-")</f>
        <v>226</v>
      </c>
      <c r="AE192" s="166">
        <f>X192*2</f>
        <v>2</v>
      </c>
      <c r="AF192" s="168">
        <f>IFERROR(AB192+$C$1,"Not Sold")</f>
        <v>43913</v>
      </c>
      <c r="AG192" s="169">
        <f>$C$1+AC192</f>
        <v>43687</v>
      </c>
      <c r="AH192" s="169">
        <f>MAX(AF192,AG192)</f>
        <v>43913</v>
      </c>
      <c r="AI192" s="170">
        <f>W192*AC192</f>
        <v>0.46666666666666667</v>
      </c>
      <c r="AJ192" s="170">
        <f>AA192-AI192</f>
        <v>7.5333333333333332</v>
      </c>
      <c r="AK192" s="165">
        <v>1</v>
      </c>
      <c r="AL192" s="170">
        <f>IF(AE192-AJ192&lt;1,0,AE192-AJ192)</f>
        <v>0</v>
      </c>
      <c r="AM192" s="170">
        <f>AL192*D192</f>
        <v>0</v>
      </c>
      <c r="AN192" s="170">
        <f>IFERROR(AL192/W192,"-")</f>
        <v>0</v>
      </c>
      <c r="AO192" s="169">
        <f>IFERROR(AN192+AH192,"-")</f>
        <v>43913</v>
      </c>
      <c r="AP192" s="165"/>
      <c r="AQ192" s="171"/>
    </row>
    <row r="193" spans="1:43" x14ac:dyDescent="0.25">
      <c r="A193" s="180" t="s">
        <v>335</v>
      </c>
      <c r="B193" s="152" t="s">
        <v>336</v>
      </c>
      <c r="C193" s="199">
        <v>6953156278813</v>
      </c>
      <c r="D193" s="153">
        <v>67.55</v>
      </c>
      <c r="E193" s="154"/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96"/>
      <c r="N193" s="96"/>
      <c r="O193" s="96"/>
      <c r="P193" s="96"/>
      <c r="Q193" s="96"/>
      <c r="R193" s="155"/>
      <c r="S193" s="156">
        <f>COUNTIF(F193:L193,"&lt;&gt;0")</f>
        <v>0</v>
      </c>
      <c r="T193" s="157">
        <v>4</v>
      </c>
      <c r="U193" s="155"/>
      <c r="V193" s="165">
        <f>SUM(F193:Q193)</f>
        <v>0</v>
      </c>
      <c r="W193" s="166">
        <f>IFERROR(IF(L193=0,V193/(S193*30),V193/(((S193-1)*30)+(T193*7))),0)</f>
        <v>0</v>
      </c>
      <c r="X193" s="166">
        <f>W193*30</f>
        <v>0</v>
      </c>
      <c r="Y193" s="165"/>
      <c r="Z193" s="165">
        <v>0</v>
      </c>
      <c r="AA193" s="167">
        <f>Y193+Z193</f>
        <v>0</v>
      </c>
      <c r="AB193" s="166" t="str">
        <f>IFERROR(AA193/W193,"Not Sold")</f>
        <v>Not Sold</v>
      </c>
      <c r="AC193" s="166">
        <v>14</v>
      </c>
      <c r="AD193" s="166" t="str">
        <f>IFERROR(AB193-AC193,"-")</f>
        <v>-</v>
      </c>
      <c r="AE193" s="166">
        <f>X193*2</f>
        <v>0</v>
      </c>
      <c r="AF193" s="168" t="str">
        <f>IFERROR(AB193+$C$1,"Not Sold")</f>
        <v>Not Sold</v>
      </c>
      <c r="AG193" s="169">
        <f>$C$1+AC193</f>
        <v>43687</v>
      </c>
      <c r="AH193" s="169">
        <f>MAX(AF193,AG193)</f>
        <v>43687</v>
      </c>
      <c r="AI193" s="170">
        <f>W193*AC193</f>
        <v>0</v>
      </c>
      <c r="AJ193" s="170">
        <f>AA193-AI193</f>
        <v>0</v>
      </c>
      <c r="AK193" s="165">
        <v>1</v>
      </c>
      <c r="AL193" s="170">
        <f>IF(AE193-AJ193&lt;1,0,AE193-AJ193)</f>
        <v>0</v>
      </c>
      <c r="AM193" s="170">
        <f>AL193*D193</f>
        <v>0</v>
      </c>
      <c r="AN193" s="170" t="str">
        <f>IFERROR(AL193/W193,"-")</f>
        <v>-</v>
      </c>
      <c r="AO193" s="169" t="str">
        <f>IFERROR(AN193+AH193,"-")</f>
        <v>-</v>
      </c>
      <c r="AP193" s="165"/>
      <c r="AQ193" s="171"/>
    </row>
    <row r="194" spans="1:43" x14ac:dyDescent="0.25">
      <c r="A194" s="173" t="s">
        <v>381</v>
      </c>
      <c r="B194" s="174" t="s">
        <v>217</v>
      </c>
      <c r="C194" s="201">
        <v>6953156278844</v>
      </c>
      <c r="D194" s="175">
        <v>37.618672566371679</v>
      </c>
      <c r="E194" s="154"/>
      <c r="F194" s="176">
        <v>4</v>
      </c>
      <c r="G194" s="176">
        <v>8</v>
      </c>
      <c r="H194" s="176">
        <v>13</v>
      </c>
      <c r="I194" s="176">
        <v>10</v>
      </c>
      <c r="J194" s="176">
        <v>8</v>
      </c>
      <c r="K194" s="176">
        <v>8</v>
      </c>
      <c r="L194" s="176">
        <v>19</v>
      </c>
      <c r="M194" s="176"/>
      <c r="N194" s="176"/>
      <c r="O194" s="176"/>
      <c r="P194" s="176"/>
      <c r="Q194" s="176"/>
      <c r="R194" s="155"/>
      <c r="S194" s="156">
        <f>COUNTIF(F194:L194,"&lt;&gt;0")</f>
        <v>7</v>
      </c>
      <c r="T194" s="157">
        <v>4</v>
      </c>
      <c r="U194" s="155"/>
      <c r="V194" s="165">
        <f>SUM(F194:Q194)</f>
        <v>70</v>
      </c>
      <c r="W194" s="166">
        <f>IFERROR(IF(L194=0,V194/(S194*30),V194/(((S194-1)*30)+(T194*7))),0)</f>
        <v>0.33653846153846156</v>
      </c>
      <c r="X194" s="166">
        <f>W194*30</f>
        <v>10.096153846153847</v>
      </c>
      <c r="Y194" s="165">
        <v>9</v>
      </c>
      <c r="Z194" s="165">
        <v>33</v>
      </c>
      <c r="AA194" s="167">
        <f>Y194+Z194</f>
        <v>42</v>
      </c>
      <c r="AB194" s="166">
        <f>IFERROR(AA194/W194,"Not Sold")</f>
        <v>124.8</v>
      </c>
      <c r="AC194" s="166">
        <v>14</v>
      </c>
      <c r="AD194" s="166">
        <f>IFERROR(AB194-AC194,"-")</f>
        <v>110.8</v>
      </c>
      <c r="AE194" s="166">
        <f>X194*2</f>
        <v>20.192307692307693</v>
      </c>
      <c r="AF194" s="168">
        <f>IFERROR(AB194+$C$1,"Not Sold")</f>
        <v>43797.8</v>
      </c>
      <c r="AG194" s="169">
        <f>$C$1+AC194</f>
        <v>43687</v>
      </c>
      <c r="AH194" s="169">
        <f>MAX(AF194,AG194)</f>
        <v>43797.8</v>
      </c>
      <c r="AI194" s="170">
        <f>W194*AC194</f>
        <v>4.7115384615384617</v>
      </c>
      <c r="AJ194" s="170">
        <f>AA194-AI194</f>
        <v>37.28846153846154</v>
      </c>
      <c r="AK194" s="165">
        <v>1</v>
      </c>
      <c r="AL194" s="170">
        <f>IF(AE194-AJ194&lt;1,0,AE194-AJ194)</f>
        <v>0</v>
      </c>
      <c r="AM194" s="170">
        <f>AL194*D194</f>
        <v>0</v>
      </c>
      <c r="AN194" s="170">
        <f>IFERROR(AL194/W194,"-")</f>
        <v>0</v>
      </c>
      <c r="AO194" s="169">
        <f>IFERROR(AN194+AH194,"-")</f>
        <v>43797.8</v>
      </c>
      <c r="AP194" s="178"/>
      <c r="AQ194" s="171"/>
    </row>
    <row r="195" spans="1:43" x14ac:dyDescent="0.25">
      <c r="A195" s="151" t="s">
        <v>383</v>
      </c>
      <c r="B195" s="152" t="s">
        <v>130</v>
      </c>
      <c r="C195" s="199">
        <v>6953156278851</v>
      </c>
      <c r="D195" s="153">
        <v>31.070000000000004</v>
      </c>
      <c r="E195" s="154"/>
      <c r="F195" s="96">
        <v>1</v>
      </c>
      <c r="G195" s="96">
        <v>0</v>
      </c>
      <c r="H195" s="96">
        <v>3</v>
      </c>
      <c r="I195" s="96">
        <v>4</v>
      </c>
      <c r="J195" s="96">
        <v>7</v>
      </c>
      <c r="K195" s="96">
        <v>5</v>
      </c>
      <c r="L195" s="96">
        <v>4</v>
      </c>
      <c r="M195" s="96"/>
      <c r="N195" s="96"/>
      <c r="O195" s="96"/>
      <c r="P195" s="96"/>
      <c r="Q195" s="96"/>
      <c r="R195" s="155"/>
      <c r="S195" s="156">
        <f>COUNTIF(F195:L195,"&lt;&gt;0")</f>
        <v>6</v>
      </c>
      <c r="T195" s="157">
        <v>4</v>
      </c>
      <c r="U195" s="155"/>
      <c r="V195" s="165">
        <f>SUM(F195:Q195)</f>
        <v>24</v>
      </c>
      <c r="W195" s="166">
        <f>IFERROR(IF(L195=0,V195/(S195*30),V195/(((S195-1)*30)+(T195*7))),0)</f>
        <v>0.1348314606741573</v>
      </c>
      <c r="X195" s="166">
        <f>W195*30</f>
        <v>4.0449438202247192</v>
      </c>
      <c r="Y195" s="165">
        <v>37</v>
      </c>
      <c r="Z195" s="165">
        <v>12</v>
      </c>
      <c r="AA195" s="167">
        <f>Y195+Z195</f>
        <v>49</v>
      </c>
      <c r="AB195" s="166">
        <f>IFERROR(AA195/W195,"Not Sold")</f>
        <v>363.41666666666669</v>
      </c>
      <c r="AC195" s="166">
        <v>14</v>
      </c>
      <c r="AD195" s="166">
        <f>IFERROR(AB195-AC195,"-")</f>
        <v>349.41666666666669</v>
      </c>
      <c r="AE195" s="166">
        <f>X195*2</f>
        <v>8.0898876404494384</v>
      </c>
      <c r="AF195" s="168">
        <f>IFERROR(AB195+$C$1,"Not Sold")</f>
        <v>44036.416666666664</v>
      </c>
      <c r="AG195" s="169">
        <f>$C$1+AC195</f>
        <v>43687</v>
      </c>
      <c r="AH195" s="169">
        <f>MAX(AF195,AG195)</f>
        <v>44036.416666666664</v>
      </c>
      <c r="AI195" s="170">
        <f>W195*AC195</f>
        <v>1.8876404494382022</v>
      </c>
      <c r="AJ195" s="170">
        <f>AA195-AI195</f>
        <v>47.112359550561798</v>
      </c>
      <c r="AK195" s="165">
        <v>1</v>
      </c>
      <c r="AL195" s="170">
        <f>IF(AE195-AJ195&lt;1,0,AE195-AJ195)</f>
        <v>0</v>
      </c>
      <c r="AM195" s="170">
        <f>AL195*D195</f>
        <v>0</v>
      </c>
      <c r="AN195" s="170">
        <f>IFERROR(AL195/W195,"-")</f>
        <v>0</v>
      </c>
      <c r="AO195" s="169">
        <f>IFERROR(AN195+AH195,"-")</f>
        <v>44036.416666666664</v>
      </c>
      <c r="AP195" s="165"/>
      <c r="AQ195" s="171"/>
    </row>
    <row r="196" spans="1:43" x14ac:dyDescent="0.25">
      <c r="A196" s="173" t="s">
        <v>615</v>
      </c>
      <c r="B196" s="174" t="s">
        <v>252</v>
      </c>
      <c r="C196" s="201">
        <v>6953156279018</v>
      </c>
      <c r="D196" s="175">
        <v>5.259999999999998</v>
      </c>
      <c r="E196" s="154"/>
      <c r="F196" s="176">
        <v>38</v>
      </c>
      <c r="G196" s="176">
        <v>30</v>
      </c>
      <c r="H196" s="176">
        <v>19</v>
      </c>
      <c r="I196" s="176">
        <v>16</v>
      </c>
      <c r="J196" s="176">
        <v>14</v>
      </c>
      <c r="K196" s="176">
        <v>16</v>
      </c>
      <c r="L196" s="176">
        <v>6</v>
      </c>
      <c r="M196" s="176"/>
      <c r="N196" s="176"/>
      <c r="O196" s="176"/>
      <c r="P196" s="176"/>
      <c r="Q196" s="176"/>
      <c r="R196" s="155"/>
      <c r="S196" s="156">
        <f>COUNTIF(F196:L196,"&lt;&gt;0")</f>
        <v>7</v>
      </c>
      <c r="T196" s="157">
        <v>4</v>
      </c>
      <c r="U196" s="155"/>
      <c r="V196" s="165">
        <f>SUM(F196:Q196)</f>
        <v>139</v>
      </c>
      <c r="W196" s="166">
        <f>IFERROR(IF(L196=0,V196/(S196*30),V196/(((S196-1)*30)+(T196*7))),0)</f>
        <v>0.66826923076923073</v>
      </c>
      <c r="X196" s="166">
        <f>W196*30</f>
        <v>20.048076923076923</v>
      </c>
      <c r="Y196" s="165">
        <v>73</v>
      </c>
      <c r="Z196" s="165">
        <v>35</v>
      </c>
      <c r="AA196" s="167">
        <f>Y196+Z196</f>
        <v>108</v>
      </c>
      <c r="AB196" s="166">
        <f>IFERROR(AA196/W196,"Not Sold")</f>
        <v>161.61151079136692</v>
      </c>
      <c r="AC196" s="166">
        <v>14</v>
      </c>
      <c r="AD196" s="166">
        <f>IFERROR(AB196-AC196,"-")</f>
        <v>147.61151079136692</v>
      </c>
      <c r="AE196" s="166">
        <f>X196*2</f>
        <v>40.096153846153847</v>
      </c>
      <c r="AF196" s="168">
        <f>IFERROR(AB196+$C$1,"Not Sold")</f>
        <v>43834.611510791365</v>
      </c>
      <c r="AG196" s="169">
        <f>$C$1+AC196</f>
        <v>43687</v>
      </c>
      <c r="AH196" s="169">
        <f>MAX(AF196,AG196)</f>
        <v>43834.611510791365</v>
      </c>
      <c r="AI196" s="170">
        <f>W196*AC196</f>
        <v>9.3557692307692299</v>
      </c>
      <c r="AJ196" s="170">
        <f>AA196-AI196</f>
        <v>98.644230769230774</v>
      </c>
      <c r="AK196" s="165">
        <v>1</v>
      </c>
      <c r="AL196" s="170">
        <f>IF(AE196-AJ196&lt;1,0,AE196-AJ196)</f>
        <v>0</v>
      </c>
      <c r="AM196" s="170">
        <f>AL196*D196</f>
        <v>0</v>
      </c>
      <c r="AN196" s="170">
        <f>IFERROR(AL196/W196,"-")</f>
        <v>0</v>
      </c>
      <c r="AO196" s="169">
        <f>IFERROR(AN196+AH196,"-")</f>
        <v>43834.611510791365</v>
      </c>
      <c r="AP196" s="178"/>
      <c r="AQ196" s="171"/>
    </row>
    <row r="197" spans="1:43" x14ac:dyDescent="0.25">
      <c r="A197" s="173" t="s">
        <v>613</v>
      </c>
      <c r="B197" s="174" t="s">
        <v>253</v>
      </c>
      <c r="C197" s="201">
        <v>6953156279025</v>
      </c>
      <c r="D197" s="175">
        <v>5.2599999999999989</v>
      </c>
      <c r="E197" s="154"/>
      <c r="F197" s="176">
        <v>36</v>
      </c>
      <c r="G197" s="176">
        <v>23</v>
      </c>
      <c r="H197" s="176">
        <v>26</v>
      </c>
      <c r="I197" s="176">
        <v>33</v>
      </c>
      <c r="J197" s="176">
        <v>37</v>
      </c>
      <c r="K197" s="176">
        <v>42</v>
      </c>
      <c r="L197" s="176">
        <v>30</v>
      </c>
      <c r="M197" s="176"/>
      <c r="N197" s="176"/>
      <c r="O197" s="176"/>
      <c r="P197" s="176"/>
      <c r="Q197" s="176"/>
      <c r="R197" s="155"/>
      <c r="S197" s="156">
        <f>COUNTIF(F197:L197,"&lt;&gt;0")</f>
        <v>7</v>
      </c>
      <c r="T197" s="157">
        <v>4</v>
      </c>
      <c r="U197" s="155"/>
      <c r="V197" s="165">
        <f>SUM(F197:Q197)</f>
        <v>227</v>
      </c>
      <c r="W197" s="166">
        <f>IFERROR(IF(L197=0,V197/(S197*30),V197/(((S197-1)*30)+(T197*7))),0)</f>
        <v>1.0913461538461537</v>
      </c>
      <c r="X197" s="166">
        <f>W197*30</f>
        <v>32.740384615384613</v>
      </c>
      <c r="Y197" s="165">
        <v>86</v>
      </c>
      <c r="Z197" s="165">
        <v>87</v>
      </c>
      <c r="AA197" s="167">
        <f>Y197+Z197</f>
        <v>173</v>
      </c>
      <c r="AB197" s="166">
        <f>IFERROR(AA197/W197,"Not Sold")</f>
        <v>158.51982378854626</v>
      </c>
      <c r="AC197" s="166">
        <v>14</v>
      </c>
      <c r="AD197" s="166">
        <f>IFERROR(AB197-AC197,"-")</f>
        <v>144.51982378854626</v>
      </c>
      <c r="AE197" s="166">
        <f>X197*2</f>
        <v>65.480769230769226</v>
      </c>
      <c r="AF197" s="168">
        <f>IFERROR(AB197+$C$1,"Not Sold")</f>
        <v>43831.519823788549</v>
      </c>
      <c r="AG197" s="169">
        <f>$C$1+AC197</f>
        <v>43687</v>
      </c>
      <c r="AH197" s="169">
        <f>MAX(AF197,AG197)</f>
        <v>43831.519823788549</v>
      </c>
      <c r="AI197" s="170">
        <f>W197*AC197</f>
        <v>15.278846153846153</v>
      </c>
      <c r="AJ197" s="170">
        <f>AA197-AI197</f>
        <v>157.72115384615384</v>
      </c>
      <c r="AK197" s="165">
        <v>1</v>
      </c>
      <c r="AL197" s="170">
        <f>IF(AE197-AJ197&lt;1,0,AE197-AJ197)</f>
        <v>0</v>
      </c>
      <c r="AM197" s="170">
        <f>AL197*D197</f>
        <v>0</v>
      </c>
      <c r="AN197" s="170">
        <f>IFERROR(AL197/W197,"-")</f>
        <v>0</v>
      </c>
      <c r="AO197" s="169">
        <f>IFERROR(AN197+AH197,"-")</f>
        <v>43831.519823788549</v>
      </c>
      <c r="AP197" s="178"/>
      <c r="AQ197" s="171"/>
    </row>
    <row r="198" spans="1:43" x14ac:dyDescent="0.25">
      <c r="A198" s="173" t="s">
        <v>573</v>
      </c>
      <c r="B198" s="174" t="s">
        <v>131</v>
      </c>
      <c r="C198" s="201">
        <v>6953156279148</v>
      </c>
      <c r="D198" s="175">
        <v>17.770731707317079</v>
      </c>
      <c r="E198" s="154"/>
      <c r="F198" s="176">
        <v>10</v>
      </c>
      <c r="G198" s="176">
        <v>12</v>
      </c>
      <c r="H198" s="176">
        <v>13</v>
      </c>
      <c r="I198" s="176">
        <v>17</v>
      </c>
      <c r="J198" s="176">
        <v>19</v>
      </c>
      <c r="K198" s="176">
        <v>7</v>
      </c>
      <c r="L198" s="176">
        <v>17</v>
      </c>
      <c r="M198" s="176"/>
      <c r="N198" s="176"/>
      <c r="O198" s="176"/>
      <c r="P198" s="176"/>
      <c r="Q198" s="176"/>
      <c r="R198" s="155"/>
      <c r="S198" s="156">
        <f>COUNTIF(F198:L198,"&lt;&gt;0")</f>
        <v>7</v>
      </c>
      <c r="T198" s="157">
        <v>4</v>
      </c>
      <c r="U198" s="155"/>
      <c r="V198" s="165">
        <f>SUM(F198:Q198)</f>
        <v>95</v>
      </c>
      <c r="W198" s="166">
        <f>IFERROR(IF(L198=0,V198/(S198*30),V198/(((S198-1)*30)+(T198*7))),0)</f>
        <v>0.45673076923076922</v>
      </c>
      <c r="X198" s="166">
        <f>W198*30</f>
        <v>13.701923076923077</v>
      </c>
      <c r="Y198" s="165">
        <v>6</v>
      </c>
      <c r="Z198" s="165">
        <v>56</v>
      </c>
      <c r="AA198" s="167">
        <f>Y198+Z198</f>
        <v>62</v>
      </c>
      <c r="AB198" s="166">
        <f>IFERROR(AA198/W198,"Not Sold")</f>
        <v>135.74736842105264</v>
      </c>
      <c r="AC198" s="166">
        <v>14</v>
      </c>
      <c r="AD198" s="166">
        <f>IFERROR(AB198-AC198,"-")</f>
        <v>121.74736842105264</v>
      </c>
      <c r="AE198" s="166">
        <f>X198*2</f>
        <v>27.403846153846153</v>
      </c>
      <c r="AF198" s="168">
        <f>IFERROR(AB198+$C$1,"Not Sold")</f>
        <v>43808.747368421049</v>
      </c>
      <c r="AG198" s="169">
        <f>$C$1+AC198</f>
        <v>43687</v>
      </c>
      <c r="AH198" s="169">
        <f>MAX(AF198,AG198)</f>
        <v>43808.747368421049</v>
      </c>
      <c r="AI198" s="170">
        <f>W198*AC198</f>
        <v>6.3942307692307692</v>
      </c>
      <c r="AJ198" s="170">
        <f>AA198-AI198</f>
        <v>55.605769230769234</v>
      </c>
      <c r="AK198" s="165">
        <v>1</v>
      </c>
      <c r="AL198" s="170">
        <f>IF(AE198-AJ198&lt;1,0,AE198-AJ198)</f>
        <v>0</v>
      </c>
      <c r="AM198" s="170">
        <f>AL198*D198</f>
        <v>0</v>
      </c>
      <c r="AN198" s="170">
        <f>IFERROR(AL198/W198,"-")</f>
        <v>0</v>
      </c>
      <c r="AO198" s="169">
        <f>IFERROR(AN198+AH198,"-")</f>
        <v>43808.747368421049</v>
      </c>
      <c r="AP198" s="178"/>
      <c r="AQ198" s="171"/>
    </row>
    <row r="199" spans="1:43" x14ac:dyDescent="0.25">
      <c r="A199" s="151" t="s">
        <v>571</v>
      </c>
      <c r="B199" s="152" t="s">
        <v>132</v>
      </c>
      <c r="C199" s="199">
        <v>6953156279155</v>
      </c>
      <c r="D199" s="153">
        <v>17.77999999999999</v>
      </c>
      <c r="E199" s="154"/>
      <c r="F199" s="96">
        <v>11</v>
      </c>
      <c r="G199" s="96">
        <v>7</v>
      </c>
      <c r="H199" s="96">
        <v>2</v>
      </c>
      <c r="I199" s="96">
        <v>9</v>
      </c>
      <c r="J199" s="96">
        <v>16</v>
      </c>
      <c r="K199" s="96">
        <v>7</v>
      </c>
      <c r="L199" s="96">
        <v>2</v>
      </c>
      <c r="M199" s="96"/>
      <c r="N199" s="96"/>
      <c r="O199" s="96"/>
      <c r="P199" s="96"/>
      <c r="Q199" s="96"/>
      <c r="R199" s="155"/>
      <c r="S199" s="156">
        <f>COUNTIF(F199:L199,"&lt;&gt;0")</f>
        <v>7</v>
      </c>
      <c r="T199" s="157">
        <v>4</v>
      </c>
      <c r="U199" s="155"/>
      <c r="V199" s="165">
        <f>SUM(F199:Q199)</f>
        <v>54</v>
      </c>
      <c r="W199" s="166">
        <f>IFERROR(IF(L199=0,V199/(S199*30),V199/(((S199-1)*30)+(T199*7))),0)</f>
        <v>0.25961538461538464</v>
      </c>
      <c r="X199" s="166">
        <f>W199*30</f>
        <v>7.7884615384615392</v>
      </c>
      <c r="Y199" s="165">
        <v>14</v>
      </c>
      <c r="Z199" s="165">
        <v>25</v>
      </c>
      <c r="AA199" s="167">
        <f>Y199+Z199</f>
        <v>39</v>
      </c>
      <c r="AB199" s="166">
        <f>IFERROR(AA199/W199,"Not Sold")</f>
        <v>150.2222222222222</v>
      </c>
      <c r="AC199" s="166">
        <v>14</v>
      </c>
      <c r="AD199" s="166">
        <f>IFERROR(AB199-AC199,"-")</f>
        <v>136.2222222222222</v>
      </c>
      <c r="AE199" s="166">
        <f>X199*2</f>
        <v>15.576923076923078</v>
      </c>
      <c r="AF199" s="168">
        <f>IFERROR(AB199+$C$1,"Not Sold")</f>
        <v>43823.222222222219</v>
      </c>
      <c r="AG199" s="169">
        <f>$C$1+AC199</f>
        <v>43687</v>
      </c>
      <c r="AH199" s="169">
        <f>MAX(AF199,AG199)</f>
        <v>43823.222222222219</v>
      </c>
      <c r="AI199" s="170">
        <f>W199*AC199</f>
        <v>3.634615384615385</v>
      </c>
      <c r="AJ199" s="170">
        <f>AA199-AI199</f>
        <v>35.365384615384613</v>
      </c>
      <c r="AK199" s="165">
        <v>1</v>
      </c>
      <c r="AL199" s="170">
        <f>IF(AE199-AJ199&lt;1,0,AE199-AJ199)</f>
        <v>0</v>
      </c>
      <c r="AM199" s="170">
        <f>AL199*D199</f>
        <v>0</v>
      </c>
      <c r="AN199" s="170">
        <f>IFERROR(AL199/W199,"-")</f>
        <v>0</v>
      </c>
      <c r="AO199" s="169">
        <f>IFERROR(AN199+AH199,"-")</f>
        <v>43823.222222222219</v>
      </c>
      <c r="AP199" s="165"/>
      <c r="AQ199" s="171"/>
    </row>
    <row r="200" spans="1:43" x14ac:dyDescent="0.25">
      <c r="A200" s="151" t="s">
        <v>621</v>
      </c>
      <c r="B200" s="152" t="s">
        <v>622</v>
      </c>
      <c r="C200" s="199">
        <v>6953156279643</v>
      </c>
      <c r="D200" s="153">
        <v>21.8</v>
      </c>
      <c r="E200" s="154"/>
      <c r="F200" s="96">
        <v>2</v>
      </c>
      <c r="G200" s="96">
        <v>1</v>
      </c>
      <c r="H200" s="96">
        <v>4</v>
      </c>
      <c r="I200" s="96">
        <v>4</v>
      </c>
      <c r="J200" s="96">
        <v>2</v>
      </c>
      <c r="K200" s="96">
        <v>5</v>
      </c>
      <c r="L200" s="96">
        <v>2</v>
      </c>
      <c r="M200" s="96"/>
      <c r="N200" s="96"/>
      <c r="O200" s="96"/>
      <c r="P200" s="96"/>
      <c r="Q200" s="96"/>
      <c r="R200" s="155"/>
      <c r="S200" s="156">
        <f>COUNTIF(F200:L200,"&lt;&gt;0")</f>
        <v>7</v>
      </c>
      <c r="T200" s="157">
        <v>4</v>
      </c>
      <c r="U200" s="155"/>
      <c r="V200" s="165">
        <f>SUM(F200:Q200)</f>
        <v>20</v>
      </c>
      <c r="W200" s="166">
        <f>IFERROR(IF(L200=0,V200/(S200*30),V200/(((S200-1)*30)+(T200*7))),0)</f>
        <v>9.6153846153846159E-2</v>
      </c>
      <c r="X200" s="166">
        <f>W200*30</f>
        <v>2.8846153846153846</v>
      </c>
      <c r="Y200" s="165">
        <v>177</v>
      </c>
      <c r="Z200" s="165">
        <v>5</v>
      </c>
      <c r="AA200" s="167">
        <f>Y200+Z200</f>
        <v>182</v>
      </c>
      <c r="AB200" s="166">
        <f>IFERROR(AA200/W200,"Not Sold")</f>
        <v>1892.8</v>
      </c>
      <c r="AC200" s="166">
        <v>14</v>
      </c>
      <c r="AD200" s="166">
        <f>IFERROR(AB200-AC200,"-")</f>
        <v>1878.8</v>
      </c>
      <c r="AE200" s="166">
        <f>X200*2</f>
        <v>5.7692307692307692</v>
      </c>
      <c r="AF200" s="168">
        <f>IFERROR(AB200+$C$1,"Not Sold")</f>
        <v>45565.8</v>
      </c>
      <c r="AG200" s="169">
        <f>$C$1+AC200</f>
        <v>43687</v>
      </c>
      <c r="AH200" s="169">
        <f>MAX(AF200,AG200)</f>
        <v>45565.8</v>
      </c>
      <c r="AI200" s="170">
        <f>W200*AC200</f>
        <v>1.3461538461538463</v>
      </c>
      <c r="AJ200" s="170">
        <f>AA200-AI200</f>
        <v>180.65384615384616</v>
      </c>
      <c r="AK200" s="165">
        <v>1</v>
      </c>
      <c r="AL200" s="170">
        <f>IF(AE200-AJ200&lt;1,0,AE200-AJ200)</f>
        <v>0</v>
      </c>
      <c r="AM200" s="170">
        <f>AL200*D200</f>
        <v>0</v>
      </c>
      <c r="AN200" s="170">
        <f>IFERROR(AL200/W200,"-")</f>
        <v>0</v>
      </c>
      <c r="AO200" s="169">
        <f>IFERROR(AN200+AH200,"-")</f>
        <v>45565.8</v>
      </c>
      <c r="AP200" s="165"/>
      <c r="AQ200" s="171"/>
    </row>
    <row r="201" spans="1:43" x14ac:dyDescent="0.25">
      <c r="A201" s="173" t="s">
        <v>565</v>
      </c>
      <c r="B201" s="174" t="s">
        <v>566</v>
      </c>
      <c r="C201" s="201">
        <v>6953156279650</v>
      </c>
      <c r="D201" s="175">
        <v>14.434906542056074</v>
      </c>
      <c r="E201" s="154"/>
      <c r="F201" s="176">
        <v>7</v>
      </c>
      <c r="G201" s="176">
        <v>10</v>
      </c>
      <c r="H201" s="176">
        <v>6</v>
      </c>
      <c r="I201" s="176">
        <v>-1</v>
      </c>
      <c r="J201" s="176">
        <v>3</v>
      </c>
      <c r="K201" s="176">
        <v>0</v>
      </c>
      <c r="L201" s="176">
        <v>-1</v>
      </c>
      <c r="M201" s="176"/>
      <c r="N201" s="176"/>
      <c r="O201" s="176"/>
      <c r="P201" s="176"/>
      <c r="Q201" s="176"/>
      <c r="R201" s="155"/>
      <c r="S201" s="156">
        <f>COUNTIF(F201:L201,"&lt;&gt;0")</f>
        <v>6</v>
      </c>
      <c r="T201" s="157">
        <v>4</v>
      </c>
      <c r="U201" s="155"/>
      <c r="V201" s="165">
        <f>SUM(F201:Q201)</f>
        <v>24</v>
      </c>
      <c r="W201" s="166">
        <f>IFERROR(IF(L201=0,V201/(S201*30),V201/(((S201-1)*30)+(T201*7))),0)</f>
        <v>0.1348314606741573</v>
      </c>
      <c r="X201" s="166">
        <f>W201*30</f>
        <v>4.0449438202247192</v>
      </c>
      <c r="Y201" s="165">
        <v>404</v>
      </c>
      <c r="Z201" s="165">
        <v>4</v>
      </c>
      <c r="AA201" s="167">
        <f>Y201+Z201</f>
        <v>408</v>
      </c>
      <c r="AB201" s="166">
        <f>IFERROR(AA201/W201,"Not Sold")</f>
        <v>3026</v>
      </c>
      <c r="AC201" s="166">
        <v>14</v>
      </c>
      <c r="AD201" s="166">
        <f>IFERROR(AB201-AC201,"-")</f>
        <v>3012</v>
      </c>
      <c r="AE201" s="166">
        <f>X201*2</f>
        <v>8.0898876404494384</v>
      </c>
      <c r="AF201" s="168">
        <f>IFERROR(AB201+$C$1,"Not Sold")</f>
        <v>46699</v>
      </c>
      <c r="AG201" s="169">
        <f>$C$1+AC201</f>
        <v>43687</v>
      </c>
      <c r="AH201" s="169">
        <f>MAX(AF201,AG201)</f>
        <v>46699</v>
      </c>
      <c r="AI201" s="170">
        <f>W201*AC201</f>
        <v>1.8876404494382022</v>
      </c>
      <c r="AJ201" s="170">
        <f>AA201-AI201</f>
        <v>406.11235955056179</v>
      </c>
      <c r="AK201" s="165">
        <v>1</v>
      </c>
      <c r="AL201" s="170">
        <f>IF(AE201-AJ201&lt;1,0,AE201-AJ201)</f>
        <v>0</v>
      </c>
      <c r="AM201" s="170">
        <f>AL201*D201</f>
        <v>0</v>
      </c>
      <c r="AN201" s="170">
        <f>IFERROR(AL201/W201,"-")</f>
        <v>0</v>
      </c>
      <c r="AO201" s="169">
        <f>IFERROR(AN201+AH201,"-")</f>
        <v>46699</v>
      </c>
      <c r="AP201" s="178"/>
      <c r="AQ201" s="171"/>
    </row>
    <row r="202" spans="1:43" x14ac:dyDescent="0.25">
      <c r="A202" s="173" t="s">
        <v>567</v>
      </c>
      <c r="B202" s="174" t="s">
        <v>568</v>
      </c>
      <c r="C202" s="201">
        <v>6953156279667</v>
      </c>
      <c r="D202" s="175">
        <v>16.32</v>
      </c>
      <c r="E202" s="154"/>
      <c r="F202" s="176">
        <v>2</v>
      </c>
      <c r="G202" s="176">
        <v>1</v>
      </c>
      <c r="H202" s="176">
        <v>1</v>
      </c>
      <c r="I202" s="176">
        <v>1</v>
      </c>
      <c r="J202" s="176">
        <v>1</v>
      </c>
      <c r="K202" s="176">
        <v>0</v>
      </c>
      <c r="L202" s="176">
        <v>0</v>
      </c>
      <c r="M202" s="176"/>
      <c r="N202" s="176"/>
      <c r="O202" s="176"/>
      <c r="P202" s="176"/>
      <c r="Q202" s="176"/>
      <c r="R202" s="155"/>
      <c r="S202" s="156">
        <f>COUNTIF(F202:L202,"&lt;&gt;0")</f>
        <v>5</v>
      </c>
      <c r="T202" s="157">
        <v>4</v>
      </c>
      <c r="U202" s="155"/>
      <c r="V202" s="165">
        <f>SUM(F202:Q202)</f>
        <v>6</v>
      </c>
      <c r="W202" s="166">
        <f>IFERROR(IF(L202=0,V202/(S202*30),V202/(((S202-1)*30)+(T202*7))),0)</f>
        <v>0.04</v>
      </c>
      <c r="X202" s="166">
        <f>W202*30</f>
        <v>1.2</v>
      </c>
      <c r="Y202" s="165">
        <v>171</v>
      </c>
      <c r="Z202" s="165">
        <v>5</v>
      </c>
      <c r="AA202" s="167">
        <f>Y202+Z202</f>
        <v>176</v>
      </c>
      <c r="AB202" s="166">
        <f>IFERROR(AA202/W202,"Not Sold")</f>
        <v>4400</v>
      </c>
      <c r="AC202" s="166">
        <v>14</v>
      </c>
      <c r="AD202" s="166">
        <f>IFERROR(AB202-AC202,"-")</f>
        <v>4386</v>
      </c>
      <c r="AE202" s="166">
        <f>X202*2</f>
        <v>2.4</v>
      </c>
      <c r="AF202" s="168">
        <f>IFERROR(AB202+$C$1,"Not Sold")</f>
        <v>48073</v>
      </c>
      <c r="AG202" s="169">
        <f>$C$1+AC202</f>
        <v>43687</v>
      </c>
      <c r="AH202" s="169">
        <f>MAX(AF202,AG202)</f>
        <v>48073</v>
      </c>
      <c r="AI202" s="170">
        <f>W202*AC202</f>
        <v>0.56000000000000005</v>
      </c>
      <c r="AJ202" s="170">
        <f>AA202-AI202</f>
        <v>175.44</v>
      </c>
      <c r="AK202" s="165">
        <v>1</v>
      </c>
      <c r="AL202" s="170">
        <f>IF(AE202-AJ202&lt;1,0,AE202-AJ202)</f>
        <v>0</v>
      </c>
      <c r="AM202" s="170">
        <f>AL202*D202</f>
        <v>0</v>
      </c>
      <c r="AN202" s="170">
        <f>IFERROR(AL202/W202,"-")</f>
        <v>0</v>
      </c>
      <c r="AO202" s="169">
        <f>IFERROR(AN202+AH202,"-")</f>
        <v>48073</v>
      </c>
      <c r="AP202" s="178"/>
      <c r="AQ202" s="171"/>
    </row>
    <row r="203" spans="1:43" x14ac:dyDescent="0.25">
      <c r="A203" s="173" t="s">
        <v>379</v>
      </c>
      <c r="B203" s="174" t="s">
        <v>225</v>
      </c>
      <c r="C203" s="201">
        <v>6953156280243</v>
      </c>
      <c r="D203" s="175">
        <v>41.149999999999771</v>
      </c>
      <c r="E203" s="154"/>
      <c r="F203" s="176">
        <v>19</v>
      </c>
      <c r="G203" s="176">
        <v>4</v>
      </c>
      <c r="H203" s="176">
        <v>25</v>
      </c>
      <c r="I203" s="176">
        <v>41</v>
      </c>
      <c r="J203" s="176">
        <v>33</v>
      </c>
      <c r="K203" s="176">
        <v>21</v>
      </c>
      <c r="L203" s="176">
        <v>20</v>
      </c>
      <c r="M203" s="176"/>
      <c r="N203" s="176"/>
      <c r="O203" s="176"/>
      <c r="P203" s="176"/>
      <c r="Q203" s="176"/>
      <c r="R203" s="155"/>
      <c r="S203" s="156">
        <f>COUNTIF(F203:L203,"&lt;&gt;0")</f>
        <v>7</v>
      </c>
      <c r="T203" s="157">
        <v>4</v>
      </c>
      <c r="U203" s="155"/>
      <c r="V203" s="165">
        <f>SUM(F203:Q203)</f>
        <v>163</v>
      </c>
      <c r="W203" s="166">
        <f>IFERROR(IF(L203=0,V203/(S203*30),V203/(((S203-1)*30)+(T203*7))),0)</f>
        <v>0.78365384615384615</v>
      </c>
      <c r="X203" s="166">
        <f>W203*30</f>
        <v>23.509615384615383</v>
      </c>
      <c r="Y203" s="165"/>
      <c r="Z203" s="165">
        <v>43</v>
      </c>
      <c r="AA203" s="167">
        <f>Y203+Z203</f>
        <v>43</v>
      </c>
      <c r="AB203" s="166">
        <f>IFERROR(AA203/W203,"Not Sold")</f>
        <v>54.871165644171782</v>
      </c>
      <c r="AC203" s="166">
        <v>14</v>
      </c>
      <c r="AD203" s="166">
        <f>IFERROR(AB203-AC203,"-")</f>
        <v>40.871165644171782</v>
      </c>
      <c r="AE203" s="166">
        <f>X203*2</f>
        <v>47.019230769230766</v>
      </c>
      <c r="AF203" s="168">
        <f>IFERROR(AB203+$C$1,"Not Sold")</f>
        <v>43727.871165644174</v>
      </c>
      <c r="AG203" s="169">
        <f>$C$1+AC203</f>
        <v>43687</v>
      </c>
      <c r="AH203" s="169">
        <f>MAX(AF203,AG203)</f>
        <v>43727.871165644174</v>
      </c>
      <c r="AI203" s="170">
        <f>W203*AC203</f>
        <v>10.971153846153847</v>
      </c>
      <c r="AJ203" s="170">
        <f>AA203-AI203</f>
        <v>32.028846153846153</v>
      </c>
      <c r="AK203" s="165">
        <v>1</v>
      </c>
      <c r="AL203" s="170">
        <f>IF(AE203-AJ203&lt;1,0,AE203-AJ203)</f>
        <v>14.990384615384613</v>
      </c>
      <c r="AM203" s="170">
        <f>AL203*D203</f>
        <v>616.85432692307336</v>
      </c>
      <c r="AN203" s="170">
        <f>IFERROR(AL203/W203,"-")</f>
        <v>19.128834355828218</v>
      </c>
      <c r="AO203" s="169">
        <f>IFERROR(AN203+AH203,"-")</f>
        <v>43747</v>
      </c>
      <c r="AP203" s="178"/>
      <c r="AQ203" s="171"/>
    </row>
    <row r="204" spans="1:43" x14ac:dyDescent="0.25">
      <c r="A204" s="151" t="s">
        <v>500</v>
      </c>
      <c r="B204" s="152" t="s">
        <v>501</v>
      </c>
      <c r="C204" s="199">
        <v>6953156280250</v>
      </c>
      <c r="D204" s="153">
        <v>11.14</v>
      </c>
      <c r="E204" s="154"/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/>
      <c r="N204" s="96"/>
      <c r="O204" s="96"/>
      <c r="P204" s="96"/>
      <c r="Q204" s="96"/>
      <c r="R204" s="155"/>
      <c r="S204" s="156">
        <f>COUNTIF(F204:L204,"&lt;&gt;0")</f>
        <v>0</v>
      </c>
      <c r="T204" s="157">
        <v>4</v>
      </c>
      <c r="U204" s="155"/>
      <c r="V204" s="165">
        <f>SUM(F204:Q204)</f>
        <v>0</v>
      </c>
      <c r="W204" s="166">
        <f>IFERROR(IF(L204=0,V204/(S204*30),V204/(((S204-1)*30)+(T204*7))),0)</f>
        <v>0</v>
      </c>
      <c r="X204" s="166">
        <f>W204*30</f>
        <v>0</v>
      </c>
      <c r="Y204" s="165">
        <v>1</v>
      </c>
      <c r="Z204" s="165">
        <v>0</v>
      </c>
      <c r="AA204" s="167">
        <f>Y204+Z204</f>
        <v>1</v>
      </c>
      <c r="AB204" s="166" t="str">
        <f>IFERROR(AA204/W204,"Not Sold")</f>
        <v>Not Sold</v>
      </c>
      <c r="AC204" s="166">
        <v>14</v>
      </c>
      <c r="AD204" s="166" t="str">
        <f>IFERROR(AB204-AC204,"-")</f>
        <v>-</v>
      </c>
      <c r="AE204" s="166">
        <f>X204*2</f>
        <v>0</v>
      </c>
      <c r="AF204" s="168" t="str">
        <f>IFERROR(AB204+$C$1,"Not Sold")</f>
        <v>Not Sold</v>
      </c>
      <c r="AG204" s="169">
        <f>$C$1+AC204</f>
        <v>43687</v>
      </c>
      <c r="AH204" s="169">
        <f>MAX(AF204,AG204)</f>
        <v>43687</v>
      </c>
      <c r="AI204" s="170">
        <f>W204*AC204</f>
        <v>0</v>
      </c>
      <c r="AJ204" s="170">
        <f>AA204-AI204</f>
        <v>1</v>
      </c>
      <c r="AK204" s="165">
        <v>1</v>
      </c>
      <c r="AL204" s="170">
        <f>IF(AE204-AJ204&lt;1,0,AE204-AJ204)</f>
        <v>0</v>
      </c>
      <c r="AM204" s="170">
        <f>AL204*D204</f>
        <v>0</v>
      </c>
      <c r="AN204" s="170" t="str">
        <f>IFERROR(AL204/W204,"-")</f>
        <v>-</v>
      </c>
      <c r="AO204" s="169" t="str">
        <f>IFERROR(AN204+AH204,"-")</f>
        <v>-</v>
      </c>
      <c r="AP204" s="165"/>
      <c r="AQ204" s="171"/>
    </row>
    <row r="205" spans="1:43" x14ac:dyDescent="0.25">
      <c r="A205" s="151" t="s">
        <v>502</v>
      </c>
      <c r="B205" s="152" t="s">
        <v>503</v>
      </c>
      <c r="C205" s="199">
        <v>6953156280267</v>
      </c>
      <c r="D205" s="153">
        <v>11.140000000000002</v>
      </c>
      <c r="E205" s="154"/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/>
      <c r="N205" s="96"/>
      <c r="O205" s="96"/>
      <c r="P205" s="96"/>
      <c r="Q205" s="96"/>
      <c r="R205" s="155"/>
      <c r="S205" s="156">
        <f>COUNTIF(F205:L205,"&lt;&gt;0")</f>
        <v>0</v>
      </c>
      <c r="T205" s="157">
        <v>4</v>
      </c>
      <c r="U205" s="155"/>
      <c r="V205" s="165">
        <f>SUM(F205:Q205)</f>
        <v>0</v>
      </c>
      <c r="W205" s="166">
        <f>IFERROR(IF(L205=0,V205/(S205*30),V205/(((S205-1)*30)+(T205*7))),0)</f>
        <v>0</v>
      </c>
      <c r="X205" s="166">
        <f>W205*30</f>
        <v>0</v>
      </c>
      <c r="Y205" s="165">
        <v>39</v>
      </c>
      <c r="Z205" s="165">
        <v>0</v>
      </c>
      <c r="AA205" s="167">
        <f>Y205+Z205</f>
        <v>39</v>
      </c>
      <c r="AB205" s="166" t="str">
        <f>IFERROR(AA205/W205,"Not Sold")</f>
        <v>Not Sold</v>
      </c>
      <c r="AC205" s="166">
        <v>14</v>
      </c>
      <c r="AD205" s="166" t="str">
        <f>IFERROR(AB205-AC205,"-")</f>
        <v>-</v>
      </c>
      <c r="AE205" s="166">
        <f>X205*2</f>
        <v>0</v>
      </c>
      <c r="AF205" s="168" t="str">
        <f>IFERROR(AB205+$C$1,"Not Sold")</f>
        <v>Not Sold</v>
      </c>
      <c r="AG205" s="169">
        <f>$C$1+AC205</f>
        <v>43687</v>
      </c>
      <c r="AH205" s="169">
        <f>MAX(AF205,AG205)</f>
        <v>43687</v>
      </c>
      <c r="AI205" s="170">
        <f>W205*AC205</f>
        <v>0</v>
      </c>
      <c r="AJ205" s="170">
        <f>AA205-AI205</f>
        <v>39</v>
      </c>
      <c r="AK205" s="165">
        <v>1</v>
      </c>
      <c r="AL205" s="170">
        <f>IF(AE205-AJ205&lt;1,0,AE205-AJ205)</f>
        <v>0</v>
      </c>
      <c r="AM205" s="170">
        <f>AL205*D205</f>
        <v>0</v>
      </c>
      <c r="AN205" s="170" t="str">
        <f>IFERROR(AL205/W205,"-")</f>
        <v>-</v>
      </c>
      <c r="AO205" s="169" t="str">
        <f>IFERROR(AN205+AH205,"-")</f>
        <v>-</v>
      </c>
      <c r="AP205" s="165"/>
      <c r="AQ205" s="171"/>
    </row>
    <row r="206" spans="1:43" x14ac:dyDescent="0.25">
      <c r="A206" s="180" t="s">
        <v>549</v>
      </c>
      <c r="B206" s="152" t="s">
        <v>550</v>
      </c>
      <c r="C206" s="199">
        <v>6953156280274</v>
      </c>
      <c r="D206" s="153">
        <v>36.140000000000015</v>
      </c>
      <c r="E206" s="154"/>
      <c r="F206" s="96">
        <v>4</v>
      </c>
      <c r="G206" s="96">
        <v>4</v>
      </c>
      <c r="H206" s="96">
        <v>4</v>
      </c>
      <c r="I206" s="96">
        <v>4</v>
      </c>
      <c r="J206" s="96">
        <v>3</v>
      </c>
      <c r="K206" s="96">
        <v>4</v>
      </c>
      <c r="L206" s="96">
        <v>4</v>
      </c>
      <c r="M206" s="96"/>
      <c r="N206" s="96"/>
      <c r="O206" s="96"/>
      <c r="P206" s="96"/>
      <c r="Q206" s="96"/>
      <c r="R206" s="155"/>
      <c r="S206" s="156">
        <f>COUNTIF(F206:L206,"&lt;&gt;0")</f>
        <v>7</v>
      </c>
      <c r="T206" s="157">
        <v>4</v>
      </c>
      <c r="U206" s="155"/>
      <c r="V206" s="165">
        <f>SUM(F206:Q206)</f>
        <v>27</v>
      </c>
      <c r="W206" s="166">
        <f>IFERROR(IF(L206=0,V206/(S206*30),V206/(((S206-1)*30)+(T206*7))),0)</f>
        <v>0.12980769230769232</v>
      </c>
      <c r="X206" s="166">
        <f>W206*30</f>
        <v>3.8942307692307696</v>
      </c>
      <c r="Y206" s="165">
        <v>81</v>
      </c>
      <c r="Z206" s="165">
        <v>10</v>
      </c>
      <c r="AA206" s="167">
        <f>Y206+Z206</f>
        <v>91</v>
      </c>
      <c r="AB206" s="166">
        <f>IFERROR(AA206/W206,"Not Sold")</f>
        <v>701.03703703703695</v>
      </c>
      <c r="AC206" s="166">
        <v>14</v>
      </c>
      <c r="AD206" s="166">
        <f>IFERROR(AB206-AC206,"-")</f>
        <v>687.03703703703695</v>
      </c>
      <c r="AE206" s="166">
        <f>X206*2</f>
        <v>7.7884615384615392</v>
      </c>
      <c r="AF206" s="168">
        <f>IFERROR(AB206+$C$1,"Not Sold")</f>
        <v>44374.037037037036</v>
      </c>
      <c r="AG206" s="169">
        <f>$C$1+AC206</f>
        <v>43687</v>
      </c>
      <c r="AH206" s="169">
        <f>MAX(AF206,AG206)</f>
        <v>44374.037037037036</v>
      </c>
      <c r="AI206" s="170">
        <f>W206*AC206</f>
        <v>1.8173076923076925</v>
      </c>
      <c r="AJ206" s="170">
        <f>AA206-AI206</f>
        <v>89.182692307692307</v>
      </c>
      <c r="AK206" s="165">
        <v>1</v>
      </c>
      <c r="AL206" s="170">
        <f>IF(AE206-AJ206&lt;1,0,AE206-AJ206)</f>
        <v>0</v>
      </c>
      <c r="AM206" s="170">
        <f>AL206*D206</f>
        <v>0</v>
      </c>
      <c r="AN206" s="170">
        <f>IFERROR(AL206/W206,"-")</f>
        <v>0</v>
      </c>
      <c r="AO206" s="169">
        <f>IFERROR(AN206+AH206,"-")</f>
        <v>44374.037037037036</v>
      </c>
      <c r="AP206" s="165"/>
      <c r="AQ206" s="171"/>
    </row>
    <row r="207" spans="1:43" x14ac:dyDescent="0.25">
      <c r="A207" s="151" t="s">
        <v>133</v>
      </c>
      <c r="B207" s="152" t="s">
        <v>134</v>
      </c>
      <c r="C207" s="199">
        <v>6953156280359</v>
      </c>
      <c r="D207" s="153">
        <v>0</v>
      </c>
      <c r="E207" s="154"/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96">
        <v>0</v>
      </c>
      <c r="M207" s="96"/>
      <c r="N207" s="96"/>
      <c r="O207" s="96"/>
      <c r="P207" s="96"/>
      <c r="Q207" s="96"/>
      <c r="R207" s="155"/>
      <c r="S207" s="156">
        <f>COUNTIF(F207:L207,"&lt;&gt;0")</f>
        <v>0</v>
      </c>
      <c r="T207" s="157">
        <v>4</v>
      </c>
      <c r="U207" s="155"/>
      <c r="V207" s="165">
        <f>SUM(F207:Q207)</f>
        <v>0</v>
      </c>
      <c r="W207" s="166">
        <f>IFERROR(IF(L207=0,V207/(S207*30),V207/(((S207-1)*30)+(T207*7))),0)</f>
        <v>0</v>
      </c>
      <c r="X207" s="166">
        <f>W207*30</f>
        <v>0</v>
      </c>
      <c r="Y207" s="165">
        <v>6</v>
      </c>
      <c r="Z207" s="165">
        <v>10</v>
      </c>
      <c r="AA207" s="167">
        <f>Y207+Z207</f>
        <v>16</v>
      </c>
      <c r="AB207" s="166" t="str">
        <f>IFERROR(AA207/W207,"Not Sold")</f>
        <v>Not Sold</v>
      </c>
      <c r="AC207" s="166">
        <v>14</v>
      </c>
      <c r="AD207" s="166" t="str">
        <f>IFERROR(AB207-AC207,"-")</f>
        <v>-</v>
      </c>
      <c r="AE207" s="166">
        <f>X207*2</f>
        <v>0</v>
      </c>
      <c r="AF207" s="168" t="str">
        <f>IFERROR(AB207+$C$1,"Not Sold")</f>
        <v>Not Sold</v>
      </c>
      <c r="AG207" s="169">
        <f>$C$1+AC207</f>
        <v>43687</v>
      </c>
      <c r="AH207" s="169">
        <f>MAX(AF207,AG207)</f>
        <v>43687</v>
      </c>
      <c r="AI207" s="170">
        <f>W207*AC207</f>
        <v>0</v>
      </c>
      <c r="AJ207" s="170">
        <f>AA207-AI207</f>
        <v>16</v>
      </c>
      <c r="AK207" s="165">
        <v>1</v>
      </c>
      <c r="AL207" s="170">
        <f>IF(AE207-AJ207&lt;1,0,AE207-AJ207)</f>
        <v>0</v>
      </c>
      <c r="AM207" s="170">
        <f>AL207*D207</f>
        <v>0</v>
      </c>
      <c r="AN207" s="170" t="str">
        <f>IFERROR(AL207/W207,"-")</f>
        <v>-</v>
      </c>
      <c r="AO207" s="169" t="str">
        <f>IFERROR(AN207+AH207,"-")</f>
        <v>-</v>
      </c>
      <c r="AP207" s="165"/>
      <c r="AQ207" s="171"/>
    </row>
    <row r="208" spans="1:43" x14ac:dyDescent="0.25">
      <c r="A208" s="151" t="s">
        <v>135</v>
      </c>
      <c r="B208" s="152" t="s">
        <v>136</v>
      </c>
      <c r="C208" s="199">
        <v>6953156280373</v>
      </c>
      <c r="D208" s="153">
        <v>0</v>
      </c>
      <c r="E208" s="154"/>
      <c r="F208" s="96">
        <v>0</v>
      </c>
      <c r="G208" s="96">
        <v>0</v>
      </c>
      <c r="H208" s="96">
        <v>0</v>
      </c>
      <c r="I208" s="96">
        <v>0</v>
      </c>
      <c r="J208" s="96">
        <v>0</v>
      </c>
      <c r="K208" s="96">
        <v>0</v>
      </c>
      <c r="L208" s="96">
        <v>15</v>
      </c>
      <c r="M208" s="96"/>
      <c r="N208" s="96"/>
      <c r="O208" s="96"/>
      <c r="P208" s="96"/>
      <c r="Q208" s="96"/>
      <c r="R208" s="155"/>
      <c r="S208" s="156">
        <f>COUNTIF(F208:L208,"&lt;&gt;0")</f>
        <v>1</v>
      </c>
      <c r="T208" s="157">
        <v>4</v>
      </c>
      <c r="U208" s="155"/>
      <c r="V208" s="165">
        <f>SUM(F208:Q208)</f>
        <v>15</v>
      </c>
      <c r="W208" s="166">
        <f>IFERROR(IF(L208=0,V208/(S208*30),V208/(((S208-1)*30)+(T208*7))),0)</f>
        <v>0.5357142857142857</v>
      </c>
      <c r="X208" s="166">
        <f>W208*30</f>
        <v>16.071428571428569</v>
      </c>
      <c r="Y208" s="165">
        <v>18</v>
      </c>
      <c r="Z208" s="165">
        <v>50</v>
      </c>
      <c r="AA208" s="167">
        <f>Y208+Z208</f>
        <v>68</v>
      </c>
      <c r="AB208" s="166">
        <f>IFERROR(AA208/W208,"Not Sold")</f>
        <v>126.93333333333334</v>
      </c>
      <c r="AC208" s="166">
        <v>14</v>
      </c>
      <c r="AD208" s="166">
        <f>IFERROR(AB208-AC208,"-")</f>
        <v>112.93333333333334</v>
      </c>
      <c r="AE208" s="166">
        <f>X208*2</f>
        <v>32.142857142857139</v>
      </c>
      <c r="AF208" s="168">
        <f>IFERROR(AB208+$C$1,"Not Sold")</f>
        <v>43799.933333333334</v>
      </c>
      <c r="AG208" s="169">
        <f>$C$1+AC208</f>
        <v>43687</v>
      </c>
      <c r="AH208" s="169">
        <f>MAX(AF208,AG208)</f>
        <v>43799.933333333334</v>
      </c>
      <c r="AI208" s="170">
        <f>W208*AC208</f>
        <v>7.5</v>
      </c>
      <c r="AJ208" s="170">
        <f>AA208-AI208</f>
        <v>60.5</v>
      </c>
      <c r="AK208" s="165">
        <v>1</v>
      </c>
      <c r="AL208" s="170">
        <f>IF(AE208-AJ208&lt;1,0,AE208-AJ208)</f>
        <v>0</v>
      </c>
      <c r="AM208" s="170">
        <f>AL208*D208</f>
        <v>0</v>
      </c>
      <c r="AN208" s="170">
        <f>IFERROR(AL208/W208,"-")</f>
        <v>0</v>
      </c>
      <c r="AO208" s="169">
        <f>IFERROR(AN208+AH208,"-")</f>
        <v>43799.933333333334</v>
      </c>
      <c r="AP208" s="165"/>
      <c r="AQ208" s="171"/>
    </row>
    <row r="209" spans="1:43" x14ac:dyDescent="0.25">
      <c r="A209" s="151" t="s">
        <v>442</v>
      </c>
      <c r="B209" s="152" t="s">
        <v>443</v>
      </c>
      <c r="C209" s="199">
        <v>6953156280526</v>
      </c>
      <c r="D209" s="153">
        <v>10.259999999999996</v>
      </c>
      <c r="E209" s="154"/>
      <c r="F209" s="96">
        <v>1</v>
      </c>
      <c r="G209" s="96">
        <v>0</v>
      </c>
      <c r="H209" s="96">
        <v>2</v>
      </c>
      <c r="I209" s="96">
        <v>0</v>
      </c>
      <c r="J209" s="96">
        <v>1</v>
      </c>
      <c r="K209" s="96">
        <v>0</v>
      </c>
      <c r="L209" s="96">
        <v>0</v>
      </c>
      <c r="M209" s="96"/>
      <c r="N209" s="96"/>
      <c r="O209" s="96"/>
      <c r="P209" s="96"/>
      <c r="Q209" s="96"/>
      <c r="R209" s="155"/>
      <c r="S209" s="156">
        <f>COUNTIF(F209:L209,"&lt;&gt;0")</f>
        <v>3</v>
      </c>
      <c r="T209" s="157">
        <v>4</v>
      </c>
      <c r="U209" s="155"/>
      <c r="V209" s="165">
        <f>SUM(F209:Q209)</f>
        <v>4</v>
      </c>
      <c r="W209" s="166">
        <f>IFERROR(IF(L209=0,V209/(S209*30),V209/(((S209-1)*30)+(T209*7))),0)</f>
        <v>4.4444444444444446E-2</v>
      </c>
      <c r="X209" s="166">
        <f>W209*30</f>
        <v>1.3333333333333335</v>
      </c>
      <c r="Y209" s="165">
        <v>7</v>
      </c>
      <c r="Z209" s="165">
        <v>0</v>
      </c>
      <c r="AA209" s="167">
        <f>Y209+Z209</f>
        <v>7</v>
      </c>
      <c r="AB209" s="166">
        <f>IFERROR(AA209/W209,"Not Sold")</f>
        <v>157.5</v>
      </c>
      <c r="AC209" s="166">
        <v>14</v>
      </c>
      <c r="AD209" s="166">
        <f>IFERROR(AB209-AC209,"-")</f>
        <v>143.5</v>
      </c>
      <c r="AE209" s="166">
        <f>X209*2</f>
        <v>2.666666666666667</v>
      </c>
      <c r="AF209" s="168">
        <f>IFERROR(AB209+$C$1,"Not Sold")</f>
        <v>43830.5</v>
      </c>
      <c r="AG209" s="169">
        <f>$C$1+AC209</f>
        <v>43687</v>
      </c>
      <c r="AH209" s="169">
        <f>MAX(AF209,AG209)</f>
        <v>43830.5</v>
      </c>
      <c r="AI209" s="170">
        <f>W209*AC209</f>
        <v>0.62222222222222223</v>
      </c>
      <c r="AJ209" s="170">
        <f>AA209-AI209</f>
        <v>6.3777777777777782</v>
      </c>
      <c r="AK209" s="165">
        <v>1</v>
      </c>
      <c r="AL209" s="170">
        <f>IF(AE209-AJ209&lt;1,0,AE209-AJ209)</f>
        <v>0</v>
      </c>
      <c r="AM209" s="170">
        <f>AL209*D209</f>
        <v>0</v>
      </c>
      <c r="AN209" s="170">
        <f>IFERROR(AL209/W209,"-")</f>
        <v>0</v>
      </c>
      <c r="AO209" s="169">
        <f>IFERROR(AN209+AH209,"-")</f>
        <v>43830.5</v>
      </c>
      <c r="AP209" s="165"/>
      <c r="AQ209" s="171"/>
    </row>
    <row r="210" spans="1:43" x14ac:dyDescent="0.25">
      <c r="A210" s="151" t="s">
        <v>444</v>
      </c>
      <c r="B210" s="152" t="s">
        <v>445</v>
      </c>
      <c r="C210" s="199">
        <v>6953156280533</v>
      </c>
      <c r="D210" s="153">
        <v>10.199999999999999</v>
      </c>
      <c r="E210" s="154"/>
      <c r="F210" s="96">
        <v>1</v>
      </c>
      <c r="G210" s="96">
        <v>0</v>
      </c>
      <c r="H210" s="96">
        <v>0</v>
      </c>
      <c r="I210" s="96">
        <v>0</v>
      </c>
      <c r="J210" s="96">
        <v>0</v>
      </c>
      <c r="K210" s="96">
        <v>0</v>
      </c>
      <c r="L210" s="96">
        <v>0</v>
      </c>
      <c r="M210" s="96"/>
      <c r="N210" s="96"/>
      <c r="O210" s="96"/>
      <c r="P210" s="96"/>
      <c r="Q210" s="96"/>
      <c r="R210" s="155"/>
      <c r="S210" s="156">
        <f>COUNTIF(F210:L210,"&lt;&gt;0")</f>
        <v>1</v>
      </c>
      <c r="T210" s="157">
        <v>4</v>
      </c>
      <c r="U210" s="155"/>
      <c r="V210" s="165">
        <f>SUM(F210:Q210)</f>
        <v>1</v>
      </c>
      <c r="W210" s="166">
        <f>IFERROR(IF(L210=0,V210/(S210*30),V210/(((S210-1)*30)+(T210*7))),0)</f>
        <v>3.3333333333333333E-2</v>
      </c>
      <c r="X210" s="166">
        <f>W210*30</f>
        <v>1</v>
      </c>
      <c r="Y210" s="165">
        <v>66</v>
      </c>
      <c r="Z210" s="165">
        <v>0</v>
      </c>
      <c r="AA210" s="167">
        <f>Y210+Z210</f>
        <v>66</v>
      </c>
      <c r="AB210" s="166">
        <f>IFERROR(AA210/W210,"Not Sold")</f>
        <v>1980</v>
      </c>
      <c r="AC210" s="166">
        <v>14</v>
      </c>
      <c r="AD210" s="166">
        <f>IFERROR(AB210-AC210,"-")</f>
        <v>1966</v>
      </c>
      <c r="AE210" s="166">
        <f>X210*2</f>
        <v>2</v>
      </c>
      <c r="AF210" s="168">
        <f>IFERROR(AB210+$C$1,"Not Sold")</f>
        <v>45653</v>
      </c>
      <c r="AG210" s="169">
        <f>$C$1+AC210</f>
        <v>43687</v>
      </c>
      <c r="AH210" s="169">
        <f>MAX(AF210,AG210)</f>
        <v>45653</v>
      </c>
      <c r="AI210" s="170">
        <f>W210*AC210</f>
        <v>0.46666666666666667</v>
      </c>
      <c r="AJ210" s="170">
        <f>AA210-AI210</f>
        <v>65.533333333333331</v>
      </c>
      <c r="AK210" s="165">
        <v>1</v>
      </c>
      <c r="AL210" s="170">
        <f>IF(AE210-AJ210&lt;1,0,AE210-AJ210)</f>
        <v>0</v>
      </c>
      <c r="AM210" s="170">
        <f>AL210*D210</f>
        <v>0</v>
      </c>
      <c r="AN210" s="170">
        <f>IFERROR(AL210/W210,"-")</f>
        <v>0</v>
      </c>
      <c r="AO210" s="169">
        <f>IFERROR(AN210+AH210,"-")</f>
        <v>45653</v>
      </c>
      <c r="AP210" s="165"/>
      <c r="AQ210" s="171"/>
    </row>
    <row r="211" spans="1:43" x14ac:dyDescent="0.25">
      <c r="A211" s="180" t="s">
        <v>337</v>
      </c>
      <c r="B211" s="152" t="s">
        <v>338</v>
      </c>
      <c r="C211" s="199">
        <v>6953156280540</v>
      </c>
      <c r="D211" s="153">
        <v>0</v>
      </c>
      <c r="E211" s="154"/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96">
        <v>0</v>
      </c>
      <c r="M211" s="96"/>
      <c r="N211" s="96"/>
      <c r="O211" s="96"/>
      <c r="P211" s="96"/>
      <c r="Q211" s="96"/>
      <c r="R211" s="155"/>
      <c r="S211" s="156">
        <f>COUNTIF(F211:L211,"&lt;&gt;0")</f>
        <v>0</v>
      </c>
      <c r="T211" s="157">
        <v>4</v>
      </c>
      <c r="U211" s="155"/>
      <c r="V211" s="165">
        <f>SUM(F211:Q211)</f>
        <v>0</v>
      </c>
      <c r="W211" s="166">
        <f>IFERROR(IF(L211=0,V211/(S211*30),V211/(((S211-1)*30)+(T211*7))),0)</f>
        <v>0</v>
      </c>
      <c r="X211" s="166">
        <f>W211*30</f>
        <v>0</v>
      </c>
      <c r="Y211" s="165"/>
      <c r="Z211" s="165">
        <v>0</v>
      </c>
      <c r="AA211" s="167">
        <f>Y211+Z211</f>
        <v>0</v>
      </c>
      <c r="AB211" s="166" t="str">
        <f>IFERROR(AA211/W211,"Not Sold")</f>
        <v>Not Sold</v>
      </c>
      <c r="AC211" s="166">
        <v>14</v>
      </c>
      <c r="AD211" s="166" t="str">
        <f>IFERROR(AB211-AC211,"-")</f>
        <v>-</v>
      </c>
      <c r="AE211" s="166">
        <f>X211*2</f>
        <v>0</v>
      </c>
      <c r="AF211" s="168" t="str">
        <f>IFERROR(AB211+$C$1,"Not Sold")</f>
        <v>Not Sold</v>
      </c>
      <c r="AG211" s="169">
        <f>$C$1+AC211</f>
        <v>43687</v>
      </c>
      <c r="AH211" s="169">
        <f>MAX(AF211,AG211)</f>
        <v>43687</v>
      </c>
      <c r="AI211" s="170">
        <f>W211*AC211</f>
        <v>0</v>
      </c>
      <c r="AJ211" s="170">
        <f>AA211-AI211</f>
        <v>0</v>
      </c>
      <c r="AK211" s="165">
        <v>1</v>
      </c>
      <c r="AL211" s="170">
        <f>IF(AE211-AJ211&lt;1,0,AE211-AJ211)</f>
        <v>0</v>
      </c>
      <c r="AM211" s="170">
        <f>AL211*D211</f>
        <v>0</v>
      </c>
      <c r="AN211" s="170" t="str">
        <f>IFERROR(AL211/W211,"-")</f>
        <v>-</v>
      </c>
      <c r="AO211" s="169" t="str">
        <f>IFERROR(AN211+AH211,"-")</f>
        <v>-</v>
      </c>
      <c r="AP211" s="165"/>
      <c r="AQ211" s="171"/>
    </row>
    <row r="212" spans="1:43" x14ac:dyDescent="0.25">
      <c r="A212" s="151" t="s">
        <v>339</v>
      </c>
      <c r="B212" s="152" t="s">
        <v>340</v>
      </c>
      <c r="C212" s="199">
        <v>6953156280557</v>
      </c>
      <c r="D212" s="153">
        <v>0</v>
      </c>
      <c r="E212" s="154"/>
      <c r="F212" s="96">
        <v>0</v>
      </c>
      <c r="G212" s="96">
        <v>0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6"/>
      <c r="N212" s="96"/>
      <c r="O212" s="96"/>
      <c r="P212" s="96"/>
      <c r="Q212" s="96"/>
      <c r="R212" s="155"/>
      <c r="S212" s="156">
        <f>COUNTIF(F212:L212,"&lt;&gt;0")</f>
        <v>0</v>
      </c>
      <c r="T212" s="157">
        <v>4</v>
      </c>
      <c r="U212" s="155"/>
      <c r="V212" s="165">
        <f>SUM(F212:Q212)</f>
        <v>0</v>
      </c>
      <c r="W212" s="166">
        <f>IFERROR(IF(L212=0,V212/(S212*30),V212/(((S212-1)*30)+(T212*7))),0)</f>
        <v>0</v>
      </c>
      <c r="X212" s="166">
        <f>W212*30</f>
        <v>0</v>
      </c>
      <c r="Y212" s="165"/>
      <c r="Z212" s="165">
        <v>0</v>
      </c>
      <c r="AA212" s="167">
        <f>Y212+Z212</f>
        <v>0</v>
      </c>
      <c r="AB212" s="166" t="str">
        <f>IFERROR(AA212/W212,"Not Sold")</f>
        <v>Not Sold</v>
      </c>
      <c r="AC212" s="166">
        <v>14</v>
      </c>
      <c r="AD212" s="166" t="str">
        <f>IFERROR(AB212-AC212,"-")</f>
        <v>-</v>
      </c>
      <c r="AE212" s="166">
        <f>X212*2</f>
        <v>0</v>
      </c>
      <c r="AF212" s="168" t="str">
        <f>IFERROR(AB212+$C$1,"Not Sold")</f>
        <v>Not Sold</v>
      </c>
      <c r="AG212" s="169">
        <f>$C$1+AC212</f>
        <v>43687</v>
      </c>
      <c r="AH212" s="169">
        <f>MAX(AF212,AG212)</f>
        <v>43687</v>
      </c>
      <c r="AI212" s="170">
        <f>W212*AC212</f>
        <v>0</v>
      </c>
      <c r="AJ212" s="170">
        <f>AA212-AI212</f>
        <v>0</v>
      </c>
      <c r="AK212" s="165">
        <v>1</v>
      </c>
      <c r="AL212" s="170">
        <f>IF(AE212-AJ212&lt;1,0,AE212-AJ212)</f>
        <v>0</v>
      </c>
      <c r="AM212" s="170">
        <f>AL212*D212</f>
        <v>0</v>
      </c>
      <c r="AN212" s="170" t="str">
        <f>IFERROR(AL212/W212,"-")</f>
        <v>-</v>
      </c>
      <c r="AO212" s="169" t="str">
        <f>IFERROR(AN212+AH212,"-")</f>
        <v>-</v>
      </c>
      <c r="AP212" s="165"/>
      <c r="AQ212" s="171"/>
    </row>
    <row r="213" spans="1:43" x14ac:dyDescent="0.25">
      <c r="A213" s="151" t="s">
        <v>341</v>
      </c>
      <c r="B213" s="152" t="s">
        <v>342</v>
      </c>
      <c r="C213" s="199">
        <v>6953156280564</v>
      </c>
      <c r="D213" s="153">
        <v>0</v>
      </c>
      <c r="E213" s="154"/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6"/>
      <c r="N213" s="96"/>
      <c r="O213" s="96"/>
      <c r="P213" s="96"/>
      <c r="Q213" s="96"/>
      <c r="R213" s="155"/>
      <c r="S213" s="156">
        <f>COUNTIF(F213:L213,"&lt;&gt;0")</f>
        <v>0</v>
      </c>
      <c r="T213" s="157">
        <v>4</v>
      </c>
      <c r="U213" s="155"/>
      <c r="V213" s="165">
        <f>SUM(F213:Q213)</f>
        <v>0</v>
      </c>
      <c r="W213" s="166">
        <f>IFERROR(IF(L213=0,V213/(S213*30),V213/(((S213-1)*30)+(T213*7))),0)</f>
        <v>0</v>
      </c>
      <c r="X213" s="166">
        <f>W213*30</f>
        <v>0</v>
      </c>
      <c r="Y213" s="165"/>
      <c r="Z213" s="165">
        <v>0</v>
      </c>
      <c r="AA213" s="167">
        <f>Y213+Z213</f>
        <v>0</v>
      </c>
      <c r="AB213" s="166" t="str">
        <f>IFERROR(AA213/W213,"Not Sold")</f>
        <v>Not Sold</v>
      </c>
      <c r="AC213" s="166">
        <v>14</v>
      </c>
      <c r="AD213" s="166" t="str">
        <f>IFERROR(AB213-AC213,"-")</f>
        <v>-</v>
      </c>
      <c r="AE213" s="166">
        <f>X213*2</f>
        <v>0</v>
      </c>
      <c r="AF213" s="168" t="str">
        <f>IFERROR(AB213+$C$1,"Not Sold")</f>
        <v>Not Sold</v>
      </c>
      <c r="AG213" s="169">
        <f>$C$1+AC213</f>
        <v>43687</v>
      </c>
      <c r="AH213" s="169">
        <f>MAX(AF213,AG213)</f>
        <v>43687</v>
      </c>
      <c r="AI213" s="170">
        <f>W213*AC213</f>
        <v>0</v>
      </c>
      <c r="AJ213" s="170">
        <f>AA213-AI213</f>
        <v>0</v>
      </c>
      <c r="AK213" s="165">
        <v>1</v>
      </c>
      <c r="AL213" s="170">
        <f>IF(AE213-AJ213&lt;1,0,AE213-AJ213)</f>
        <v>0</v>
      </c>
      <c r="AM213" s="170">
        <f>AL213*D213</f>
        <v>0</v>
      </c>
      <c r="AN213" s="170" t="str">
        <f>IFERROR(AL213/W213,"-")</f>
        <v>-</v>
      </c>
      <c r="AO213" s="169" t="str">
        <f>IFERROR(AN213+AH213,"-")</f>
        <v>-</v>
      </c>
      <c r="AP213" s="165"/>
      <c r="AQ213" s="171"/>
    </row>
    <row r="214" spans="1:43" x14ac:dyDescent="0.25">
      <c r="A214" s="151" t="s">
        <v>343</v>
      </c>
      <c r="B214" s="152" t="s">
        <v>344</v>
      </c>
      <c r="C214" s="199">
        <v>6953156280571</v>
      </c>
      <c r="D214" s="153">
        <v>0</v>
      </c>
      <c r="E214" s="154"/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6"/>
      <c r="N214" s="96"/>
      <c r="O214" s="96"/>
      <c r="P214" s="96"/>
      <c r="Q214" s="96"/>
      <c r="R214" s="155"/>
      <c r="S214" s="156">
        <f>COUNTIF(F214:L214,"&lt;&gt;0")</f>
        <v>0</v>
      </c>
      <c r="T214" s="157">
        <v>4</v>
      </c>
      <c r="U214" s="155"/>
      <c r="V214" s="165">
        <f>SUM(F214:Q214)</f>
        <v>0</v>
      </c>
      <c r="W214" s="166">
        <f>IFERROR(IF(L214=0,V214/(S214*30),V214/(((S214-1)*30)+(T214*7))),0)</f>
        <v>0</v>
      </c>
      <c r="X214" s="166">
        <f>W214*30</f>
        <v>0</v>
      </c>
      <c r="Y214" s="165"/>
      <c r="Z214" s="165">
        <v>0</v>
      </c>
      <c r="AA214" s="167">
        <f>Y214+Z214</f>
        <v>0</v>
      </c>
      <c r="AB214" s="166" t="str">
        <f>IFERROR(AA214/W214,"Not Sold")</f>
        <v>Not Sold</v>
      </c>
      <c r="AC214" s="166">
        <v>14</v>
      </c>
      <c r="AD214" s="166" t="str">
        <f>IFERROR(AB214-AC214,"-")</f>
        <v>-</v>
      </c>
      <c r="AE214" s="166">
        <f>X214*2</f>
        <v>0</v>
      </c>
      <c r="AF214" s="168" t="str">
        <f>IFERROR(AB214+$C$1,"Not Sold")</f>
        <v>Not Sold</v>
      </c>
      <c r="AG214" s="169">
        <f>$C$1+AC214</f>
        <v>43687</v>
      </c>
      <c r="AH214" s="169">
        <f>MAX(AF214,AG214)</f>
        <v>43687</v>
      </c>
      <c r="AI214" s="170">
        <f>W214*AC214</f>
        <v>0</v>
      </c>
      <c r="AJ214" s="170">
        <f>AA214-AI214</f>
        <v>0</v>
      </c>
      <c r="AK214" s="165">
        <v>1</v>
      </c>
      <c r="AL214" s="170">
        <f>IF(AE214-AJ214&lt;1,0,AE214-AJ214)</f>
        <v>0</v>
      </c>
      <c r="AM214" s="170">
        <f>AL214*D214</f>
        <v>0</v>
      </c>
      <c r="AN214" s="170" t="str">
        <f>IFERROR(AL214/W214,"-")</f>
        <v>-</v>
      </c>
      <c r="AO214" s="169" t="str">
        <f>IFERROR(AN214+AH214,"-")</f>
        <v>-</v>
      </c>
      <c r="AP214" s="165"/>
      <c r="AQ214" s="171"/>
    </row>
    <row r="215" spans="1:43" x14ac:dyDescent="0.25">
      <c r="A215" s="180" t="s">
        <v>533</v>
      </c>
      <c r="B215" s="152" t="s">
        <v>534</v>
      </c>
      <c r="C215" s="199">
        <v>6953156280793</v>
      </c>
      <c r="D215" s="153">
        <v>12.63</v>
      </c>
      <c r="E215" s="154"/>
      <c r="F215" s="96">
        <v>1</v>
      </c>
      <c r="G215" s="96">
        <v>0</v>
      </c>
      <c r="H215" s="96">
        <v>2</v>
      </c>
      <c r="I215" s="96">
        <v>1</v>
      </c>
      <c r="J215" s="96">
        <v>0</v>
      </c>
      <c r="K215" s="96">
        <v>0</v>
      </c>
      <c r="L215" s="96">
        <v>0</v>
      </c>
      <c r="M215" s="96"/>
      <c r="N215" s="96"/>
      <c r="O215" s="96"/>
      <c r="P215" s="96"/>
      <c r="Q215" s="96"/>
      <c r="R215" s="155"/>
      <c r="S215" s="156">
        <f>COUNTIF(F215:L215,"&lt;&gt;0")</f>
        <v>3</v>
      </c>
      <c r="T215" s="157">
        <v>4</v>
      </c>
      <c r="U215" s="155"/>
      <c r="V215" s="165">
        <f>SUM(F215:Q215)</f>
        <v>4</v>
      </c>
      <c r="W215" s="166">
        <f>IFERROR(IF(L215=0,V215/(S215*30),V215/(((S215-1)*30)+(T215*7))),0)</f>
        <v>4.4444444444444446E-2</v>
      </c>
      <c r="X215" s="166">
        <f>W215*30</f>
        <v>1.3333333333333335</v>
      </c>
      <c r="Y215" s="165">
        <v>55</v>
      </c>
      <c r="Z215" s="165">
        <v>0</v>
      </c>
      <c r="AA215" s="167">
        <f>Y215+Z215</f>
        <v>55</v>
      </c>
      <c r="AB215" s="166">
        <f>IFERROR(AA215/W215,"Not Sold")</f>
        <v>1237.5</v>
      </c>
      <c r="AC215" s="166">
        <v>14</v>
      </c>
      <c r="AD215" s="166">
        <f>IFERROR(AB215-AC215,"-")</f>
        <v>1223.5</v>
      </c>
      <c r="AE215" s="166">
        <f>X215*2</f>
        <v>2.666666666666667</v>
      </c>
      <c r="AF215" s="168">
        <f>IFERROR(AB215+$C$1,"Not Sold")</f>
        <v>44910.5</v>
      </c>
      <c r="AG215" s="169">
        <f>$C$1+AC215</f>
        <v>43687</v>
      </c>
      <c r="AH215" s="169">
        <f>MAX(AF215,AG215)</f>
        <v>44910.5</v>
      </c>
      <c r="AI215" s="170">
        <f>W215*AC215</f>
        <v>0.62222222222222223</v>
      </c>
      <c r="AJ215" s="170">
        <f>AA215-AI215</f>
        <v>54.37777777777778</v>
      </c>
      <c r="AK215" s="165">
        <v>1</v>
      </c>
      <c r="AL215" s="170">
        <f>IF(AE215-AJ215&lt;1,0,AE215-AJ215)</f>
        <v>0</v>
      </c>
      <c r="AM215" s="170">
        <f>AL215*D215</f>
        <v>0</v>
      </c>
      <c r="AN215" s="170">
        <f>IFERROR(AL215/W215,"-")</f>
        <v>0</v>
      </c>
      <c r="AO215" s="169">
        <f>IFERROR(AN215+AH215,"-")</f>
        <v>44910.5</v>
      </c>
      <c r="AP215" s="165"/>
      <c r="AQ215" s="171"/>
    </row>
    <row r="216" spans="1:43" x14ac:dyDescent="0.25">
      <c r="A216" s="151" t="s">
        <v>531</v>
      </c>
      <c r="B216" s="152" t="s">
        <v>532</v>
      </c>
      <c r="C216" s="199">
        <v>6953156280809</v>
      </c>
      <c r="D216" s="153">
        <v>12.62</v>
      </c>
      <c r="E216" s="154"/>
      <c r="F216" s="96">
        <v>2</v>
      </c>
      <c r="G216" s="96">
        <v>0</v>
      </c>
      <c r="H216" s="96">
        <v>0</v>
      </c>
      <c r="I216" s="96">
        <v>0</v>
      </c>
      <c r="J216" s="96">
        <v>1</v>
      </c>
      <c r="K216" s="96">
        <v>0</v>
      </c>
      <c r="L216" s="96">
        <v>0</v>
      </c>
      <c r="M216" s="96"/>
      <c r="N216" s="96"/>
      <c r="O216" s="96"/>
      <c r="P216" s="96"/>
      <c r="Q216" s="96"/>
      <c r="R216" s="155"/>
      <c r="S216" s="156">
        <f>COUNTIF(F216:L216,"&lt;&gt;0")</f>
        <v>2</v>
      </c>
      <c r="T216" s="157">
        <v>4</v>
      </c>
      <c r="U216" s="155"/>
      <c r="V216" s="165">
        <f>SUM(F216:Q216)</f>
        <v>3</v>
      </c>
      <c r="W216" s="166">
        <f>IFERROR(IF(L216=0,V216/(S216*30),V216/(((S216-1)*30)+(T216*7))),0)</f>
        <v>0.05</v>
      </c>
      <c r="X216" s="166">
        <f>W216*30</f>
        <v>1.5</v>
      </c>
      <c r="Y216" s="165">
        <v>70</v>
      </c>
      <c r="Z216" s="165">
        <v>0</v>
      </c>
      <c r="AA216" s="167">
        <f>Y216+Z216</f>
        <v>70</v>
      </c>
      <c r="AB216" s="166">
        <f>IFERROR(AA216/W216,"Not Sold")</f>
        <v>1400</v>
      </c>
      <c r="AC216" s="166">
        <v>14</v>
      </c>
      <c r="AD216" s="166">
        <f>IFERROR(AB216-AC216,"-")</f>
        <v>1386</v>
      </c>
      <c r="AE216" s="166">
        <f>X216*2</f>
        <v>3</v>
      </c>
      <c r="AF216" s="168">
        <f>IFERROR(AB216+$C$1,"Not Sold")</f>
        <v>45073</v>
      </c>
      <c r="AG216" s="169">
        <f>$C$1+AC216</f>
        <v>43687</v>
      </c>
      <c r="AH216" s="169">
        <f>MAX(AF216,AG216)</f>
        <v>45073</v>
      </c>
      <c r="AI216" s="170">
        <f>W216*AC216</f>
        <v>0.70000000000000007</v>
      </c>
      <c r="AJ216" s="170">
        <f>AA216-AI216</f>
        <v>69.3</v>
      </c>
      <c r="AK216" s="165">
        <v>1</v>
      </c>
      <c r="AL216" s="170">
        <f>IF(AE216-AJ216&lt;1,0,AE216-AJ216)</f>
        <v>0</v>
      </c>
      <c r="AM216" s="170">
        <f>AL216*D216</f>
        <v>0</v>
      </c>
      <c r="AN216" s="170">
        <f>IFERROR(AL216/W216,"-")</f>
        <v>0</v>
      </c>
      <c r="AO216" s="169">
        <f>IFERROR(AN216+AH216,"-")</f>
        <v>45073</v>
      </c>
      <c r="AP216" s="165"/>
      <c r="AQ216" s="171"/>
    </row>
    <row r="217" spans="1:43" x14ac:dyDescent="0.25">
      <c r="A217" s="151" t="s">
        <v>529</v>
      </c>
      <c r="B217" s="152" t="s">
        <v>530</v>
      </c>
      <c r="C217" s="199">
        <v>6953156280816</v>
      </c>
      <c r="D217" s="153">
        <v>12.619999999999996</v>
      </c>
      <c r="E217" s="154"/>
      <c r="F217" s="96">
        <v>2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6"/>
      <c r="N217" s="96"/>
      <c r="O217" s="96"/>
      <c r="P217" s="96"/>
      <c r="Q217" s="96"/>
      <c r="R217" s="155"/>
      <c r="S217" s="156">
        <f>COUNTIF(F217:L217,"&lt;&gt;0")</f>
        <v>1</v>
      </c>
      <c r="T217" s="157">
        <v>4</v>
      </c>
      <c r="U217" s="155"/>
      <c r="V217" s="165">
        <f>SUM(F217:Q217)</f>
        <v>2</v>
      </c>
      <c r="W217" s="166">
        <f>IFERROR(IF(L217=0,V217/(S217*30),V217/(((S217-1)*30)+(T217*7))),0)</f>
        <v>6.6666666666666666E-2</v>
      </c>
      <c r="X217" s="166">
        <f>W217*30</f>
        <v>2</v>
      </c>
      <c r="Y217" s="165">
        <v>64</v>
      </c>
      <c r="Z217" s="165">
        <v>0</v>
      </c>
      <c r="AA217" s="167">
        <f>Y217+Z217</f>
        <v>64</v>
      </c>
      <c r="AB217" s="166">
        <f>IFERROR(AA217/W217,"Not Sold")</f>
        <v>960</v>
      </c>
      <c r="AC217" s="166">
        <v>14</v>
      </c>
      <c r="AD217" s="166">
        <f>IFERROR(AB217-AC217,"-")</f>
        <v>946</v>
      </c>
      <c r="AE217" s="166">
        <f>X217*2</f>
        <v>4</v>
      </c>
      <c r="AF217" s="168">
        <f>IFERROR(AB217+$C$1,"Not Sold")</f>
        <v>44633</v>
      </c>
      <c r="AG217" s="169">
        <f>$C$1+AC217</f>
        <v>43687</v>
      </c>
      <c r="AH217" s="169">
        <f>MAX(AF217,AG217)</f>
        <v>44633</v>
      </c>
      <c r="AI217" s="170">
        <f>W217*AC217</f>
        <v>0.93333333333333335</v>
      </c>
      <c r="AJ217" s="170">
        <f>AA217-AI217</f>
        <v>63.06666666666667</v>
      </c>
      <c r="AK217" s="165">
        <v>1</v>
      </c>
      <c r="AL217" s="170">
        <f>IF(AE217-AJ217&lt;1,0,AE217-AJ217)</f>
        <v>0</v>
      </c>
      <c r="AM217" s="170">
        <f>AL217*D217</f>
        <v>0</v>
      </c>
      <c r="AN217" s="170">
        <f>IFERROR(AL217/W217,"-")</f>
        <v>0</v>
      </c>
      <c r="AO217" s="169">
        <f>IFERROR(AN217+AH217,"-")</f>
        <v>44633</v>
      </c>
      <c r="AP217" s="165"/>
      <c r="AQ217" s="171"/>
    </row>
    <row r="218" spans="1:43" x14ac:dyDescent="0.25">
      <c r="A218" s="151" t="s">
        <v>480</v>
      </c>
      <c r="B218" s="152" t="s">
        <v>137</v>
      </c>
      <c r="C218" s="199">
        <v>6953156280977</v>
      </c>
      <c r="D218" s="153">
        <v>15.690000000000003</v>
      </c>
      <c r="E218" s="154"/>
      <c r="F218" s="96">
        <v>0</v>
      </c>
      <c r="G218" s="96">
        <v>0</v>
      </c>
      <c r="H218" s="96">
        <v>0</v>
      </c>
      <c r="I218" s="96">
        <v>0</v>
      </c>
      <c r="J218" s="96">
        <v>0</v>
      </c>
      <c r="K218" s="96">
        <v>0</v>
      </c>
      <c r="L218" s="96">
        <v>0</v>
      </c>
      <c r="M218" s="96"/>
      <c r="N218" s="96"/>
      <c r="O218" s="96"/>
      <c r="P218" s="96"/>
      <c r="Q218" s="96"/>
      <c r="R218" s="155"/>
      <c r="S218" s="156">
        <f>COUNTIF(F218:L218,"&lt;&gt;0")</f>
        <v>0</v>
      </c>
      <c r="T218" s="157">
        <v>4</v>
      </c>
      <c r="U218" s="155"/>
      <c r="V218" s="165">
        <f>SUM(F218:Q218)</f>
        <v>0</v>
      </c>
      <c r="W218" s="166">
        <f>IFERROR(IF(L218=0,V218/(S218*30),V218/(((S218-1)*30)+(T218*7))),0)</f>
        <v>0</v>
      </c>
      <c r="X218" s="166">
        <f>W218*30</f>
        <v>0</v>
      </c>
      <c r="Y218" s="165">
        <v>22</v>
      </c>
      <c r="Z218" s="165">
        <v>5</v>
      </c>
      <c r="AA218" s="167">
        <f>Y218+Z218</f>
        <v>27</v>
      </c>
      <c r="AB218" s="166" t="str">
        <f>IFERROR(AA218/W218,"Not Sold")</f>
        <v>Not Sold</v>
      </c>
      <c r="AC218" s="166">
        <v>14</v>
      </c>
      <c r="AD218" s="166" t="str">
        <f>IFERROR(AB218-AC218,"-")</f>
        <v>-</v>
      </c>
      <c r="AE218" s="166">
        <f>X218*2</f>
        <v>0</v>
      </c>
      <c r="AF218" s="168" t="str">
        <f>IFERROR(AB218+$C$1,"Not Sold")</f>
        <v>Not Sold</v>
      </c>
      <c r="AG218" s="169">
        <f>$C$1+AC218</f>
        <v>43687</v>
      </c>
      <c r="AH218" s="169">
        <f>MAX(AF218,AG218)</f>
        <v>43687</v>
      </c>
      <c r="AI218" s="170">
        <f>W218*AC218</f>
        <v>0</v>
      </c>
      <c r="AJ218" s="170">
        <f>AA218-AI218</f>
        <v>27</v>
      </c>
      <c r="AK218" s="165">
        <v>1</v>
      </c>
      <c r="AL218" s="170">
        <f>IF(AE218-AJ218&lt;1,0,AE218-AJ218)</f>
        <v>0</v>
      </c>
      <c r="AM218" s="170">
        <f>AL218*D218</f>
        <v>0</v>
      </c>
      <c r="AN218" s="170" t="str">
        <f>IFERROR(AL218/W218,"-")</f>
        <v>-</v>
      </c>
      <c r="AO218" s="169" t="str">
        <f>IFERROR(AN218+AH218,"-")</f>
        <v>-</v>
      </c>
      <c r="AP218" s="165"/>
      <c r="AQ218" s="171"/>
    </row>
    <row r="219" spans="1:43" x14ac:dyDescent="0.25">
      <c r="A219" s="151" t="s">
        <v>482</v>
      </c>
      <c r="B219" s="152" t="s">
        <v>138</v>
      </c>
      <c r="C219" s="199">
        <v>6953156280984</v>
      </c>
      <c r="D219" s="153">
        <v>15.599999999999998</v>
      </c>
      <c r="E219" s="154"/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96">
        <v>0</v>
      </c>
      <c r="M219" s="96"/>
      <c r="N219" s="96"/>
      <c r="O219" s="96"/>
      <c r="P219" s="96"/>
      <c r="Q219" s="96"/>
      <c r="R219" s="155"/>
      <c r="S219" s="156">
        <f>COUNTIF(F219:L219,"&lt;&gt;0")</f>
        <v>0</v>
      </c>
      <c r="T219" s="157">
        <v>4</v>
      </c>
      <c r="U219" s="155"/>
      <c r="V219" s="165">
        <f>SUM(F219:Q219)</f>
        <v>0</v>
      </c>
      <c r="W219" s="166">
        <f>IFERROR(IF(L219=0,V219/(S219*30),V219/(((S219-1)*30)+(T219*7))),0)</f>
        <v>0</v>
      </c>
      <c r="X219" s="166">
        <f>W219*30</f>
        <v>0</v>
      </c>
      <c r="Y219" s="165">
        <v>54</v>
      </c>
      <c r="Z219" s="165">
        <v>5</v>
      </c>
      <c r="AA219" s="167">
        <f>Y219+Z219</f>
        <v>59</v>
      </c>
      <c r="AB219" s="166" t="str">
        <f>IFERROR(AA219/W219,"Not Sold")</f>
        <v>Not Sold</v>
      </c>
      <c r="AC219" s="166">
        <v>14</v>
      </c>
      <c r="AD219" s="166" t="str">
        <f>IFERROR(AB219-AC219,"-")</f>
        <v>-</v>
      </c>
      <c r="AE219" s="166">
        <f>X219*2</f>
        <v>0</v>
      </c>
      <c r="AF219" s="168" t="str">
        <f>IFERROR(AB219+$C$1,"Not Sold")</f>
        <v>Not Sold</v>
      </c>
      <c r="AG219" s="169">
        <f>$C$1+AC219</f>
        <v>43687</v>
      </c>
      <c r="AH219" s="169">
        <f>MAX(AF219,AG219)</f>
        <v>43687</v>
      </c>
      <c r="AI219" s="170">
        <f>W219*AC219</f>
        <v>0</v>
      </c>
      <c r="AJ219" s="170">
        <f>AA219-AI219</f>
        <v>59</v>
      </c>
      <c r="AK219" s="165">
        <v>1</v>
      </c>
      <c r="AL219" s="170">
        <f>IF(AE219-AJ219&lt;1,0,AE219-AJ219)</f>
        <v>0</v>
      </c>
      <c r="AM219" s="170">
        <f>AL219*D219</f>
        <v>0</v>
      </c>
      <c r="AN219" s="170" t="str">
        <f>IFERROR(AL219/W219,"-")</f>
        <v>-</v>
      </c>
      <c r="AO219" s="169" t="str">
        <f>IFERROR(AN219+AH219,"-")</f>
        <v>-</v>
      </c>
      <c r="AP219" s="165"/>
      <c r="AQ219" s="171"/>
    </row>
    <row r="220" spans="1:43" x14ac:dyDescent="0.25">
      <c r="A220" s="215" t="s">
        <v>496</v>
      </c>
      <c r="B220" s="174" t="s">
        <v>497</v>
      </c>
      <c r="C220" s="201">
        <v>6953156281363</v>
      </c>
      <c r="D220" s="175">
        <v>7.6100000000000083</v>
      </c>
      <c r="E220" s="154"/>
      <c r="F220" s="176">
        <v>14</v>
      </c>
      <c r="G220" s="176">
        <v>23</v>
      </c>
      <c r="H220" s="176">
        <v>18</v>
      </c>
      <c r="I220" s="176">
        <v>18</v>
      </c>
      <c r="J220" s="176">
        <v>16</v>
      </c>
      <c r="K220" s="176">
        <v>2</v>
      </c>
      <c r="L220" s="176">
        <v>6</v>
      </c>
      <c r="M220" s="176"/>
      <c r="N220" s="176"/>
      <c r="O220" s="176"/>
      <c r="P220" s="176"/>
      <c r="Q220" s="176"/>
      <c r="R220" s="155"/>
      <c r="S220" s="156">
        <f>COUNTIF(F220:L220,"&lt;&gt;0")</f>
        <v>7</v>
      </c>
      <c r="T220" s="157">
        <v>4</v>
      </c>
      <c r="U220" s="155"/>
      <c r="V220" s="165">
        <f>SUM(F220:Q220)</f>
        <v>97</v>
      </c>
      <c r="W220" s="166">
        <f>IFERROR(IF(L220=0,V220/(S220*30),V220/(((S220-1)*30)+(T220*7))),0)</f>
        <v>0.46634615384615385</v>
      </c>
      <c r="X220" s="166">
        <f>W220*30</f>
        <v>13.990384615384615</v>
      </c>
      <c r="Y220" s="165">
        <v>77</v>
      </c>
      <c r="Z220" s="165">
        <v>7</v>
      </c>
      <c r="AA220" s="167">
        <f>Y220+Z220</f>
        <v>84</v>
      </c>
      <c r="AB220" s="166">
        <f>IFERROR(AA220/W220,"Not Sold")</f>
        <v>180.12371134020617</v>
      </c>
      <c r="AC220" s="166">
        <v>14</v>
      </c>
      <c r="AD220" s="166">
        <f>IFERROR(AB220-AC220,"-")</f>
        <v>166.12371134020617</v>
      </c>
      <c r="AE220" s="166">
        <f>X220*2</f>
        <v>27.98076923076923</v>
      </c>
      <c r="AF220" s="168">
        <f>IFERROR(AB220+$C$1,"Not Sold")</f>
        <v>43853.123711340209</v>
      </c>
      <c r="AG220" s="169">
        <f>$C$1+AC220</f>
        <v>43687</v>
      </c>
      <c r="AH220" s="169">
        <f>MAX(AF220,AG220)</f>
        <v>43853.123711340209</v>
      </c>
      <c r="AI220" s="170">
        <f>W220*AC220</f>
        <v>6.5288461538461542</v>
      </c>
      <c r="AJ220" s="170">
        <f>AA220-AI220</f>
        <v>77.47115384615384</v>
      </c>
      <c r="AK220" s="165">
        <v>1</v>
      </c>
      <c r="AL220" s="170">
        <f>IF(AE220-AJ220&lt;1,0,AE220-AJ220)</f>
        <v>0</v>
      </c>
      <c r="AM220" s="170">
        <f>AL220*D220</f>
        <v>0</v>
      </c>
      <c r="AN220" s="170">
        <f>IFERROR(AL220/W220,"-")</f>
        <v>0</v>
      </c>
      <c r="AO220" s="169">
        <f>IFERROR(AN220+AH220,"-")</f>
        <v>43853.123711340209</v>
      </c>
      <c r="AP220" s="178"/>
      <c r="AQ220" s="171"/>
    </row>
    <row r="221" spans="1:43" x14ac:dyDescent="0.25">
      <c r="A221" s="173" t="s">
        <v>494</v>
      </c>
      <c r="B221" s="174" t="s">
        <v>139</v>
      </c>
      <c r="C221" s="201">
        <v>6953156281370</v>
      </c>
      <c r="D221" s="175">
        <v>7.4611494252873589</v>
      </c>
      <c r="E221" s="154"/>
      <c r="F221" s="176">
        <v>9</v>
      </c>
      <c r="G221" s="176">
        <v>10</v>
      </c>
      <c r="H221" s="176">
        <v>4</v>
      </c>
      <c r="I221" s="176">
        <v>11</v>
      </c>
      <c r="J221" s="176">
        <v>3</v>
      </c>
      <c r="K221" s="176">
        <v>6</v>
      </c>
      <c r="L221" s="176">
        <v>2</v>
      </c>
      <c r="M221" s="176"/>
      <c r="N221" s="176"/>
      <c r="O221" s="176"/>
      <c r="P221" s="176"/>
      <c r="Q221" s="176"/>
      <c r="R221" s="155"/>
      <c r="S221" s="156">
        <f>COUNTIF(F221:L221,"&lt;&gt;0")</f>
        <v>7</v>
      </c>
      <c r="T221" s="157">
        <v>4</v>
      </c>
      <c r="U221" s="155"/>
      <c r="V221" s="165">
        <f>SUM(F221:Q221)</f>
        <v>45</v>
      </c>
      <c r="W221" s="166">
        <f>IFERROR(IF(L221=0,V221/(S221*30),V221/(((S221-1)*30)+(T221*7))),0)</f>
        <v>0.21634615384615385</v>
      </c>
      <c r="X221" s="166">
        <f>W221*30</f>
        <v>6.4903846153846159</v>
      </c>
      <c r="Y221" s="165">
        <v>24</v>
      </c>
      <c r="Z221" s="165">
        <v>20</v>
      </c>
      <c r="AA221" s="167">
        <f>Y221+Z221</f>
        <v>44</v>
      </c>
      <c r="AB221" s="166">
        <f>IFERROR(AA221/W221,"Not Sold")</f>
        <v>203.37777777777777</v>
      </c>
      <c r="AC221" s="166">
        <v>14</v>
      </c>
      <c r="AD221" s="166">
        <f>IFERROR(AB221-AC221,"-")</f>
        <v>189.37777777777777</v>
      </c>
      <c r="AE221" s="166">
        <f>X221*2</f>
        <v>12.980769230769232</v>
      </c>
      <c r="AF221" s="168">
        <f>IFERROR(AB221+$C$1,"Not Sold")</f>
        <v>43876.37777777778</v>
      </c>
      <c r="AG221" s="169">
        <f>$C$1+AC221</f>
        <v>43687</v>
      </c>
      <c r="AH221" s="169">
        <f>MAX(AF221,AG221)</f>
        <v>43876.37777777778</v>
      </c>
      <c r="AI221" s="170">
        <f>W221*AC221</f>
        <v>3.0288461538461542</v>
      </c>
      <c r="AJ221" s="170">
        <f>AA221-AI221</f>
        <v>40.971153846153847</v>
      </c>
      <c r="AK221" s="165">
        <v>1</v>
      </c>
      <c r="AL221" s="170">
        <f>IF(AE221-AJ221&lt;1,0,AE221-AJ221)</f>
        <v>0</v>
      </c>
      <c r="AM221" s="170">
        <f>AL221*D221</f>
        <v>0</v>
      </c>
      <c r="AN221" s="170">
        <f>IFERROR(AL221/W221,"-")</f>
        <v>0</v>
      </c>
      <c r="AO221" s="169">
        <f>IFERROR(AN221+AH221,"-")</f>
        <v>43876.37777777778</v>
      </c>
      <c r="AP221" s="178"/>
      <c r="AQ221" s="171"/>
    </row>
    <row r="222" spans="1:43" x14ac:dyDescent="0.25">
      <c r="A222" s="173" t="s">
        <v>498</v>
      </c>
      <c r="B222" s="174" t="s">
        <v>499</v>
      </c>
      <c r="C222" s="201">
        <v>6953156281387</v>
      </c>
      <c r="D222" s="175">
        <v>7.6100000000000083</v>
      </c>
      <c r="E222" s="154"/>
      <c r="F222" s="176">
        <v>11</v>
      </c>
      <c r="G222" s="176">
        <v>11</v>
      </c>
      <c r="H222" s="176">
        <v>8</v>
      </c>
      <c r="I222" s="176">
        <v>8</v>
      </c>
      <c r="J222" s="176">
        <v>6</v>
      </c>
      <c r="K222" s="176">
        <v>4</v>
      </c>
      <c r="L222" s="176">
        <v>5</v>
      </c>
      <c r="M222" s="176"/>
      <c r="N222" s="176"/>
      <c r="O222" s="176"/>
      <c r="P222" s="176"/>
      <c r="Q222" s="176"/>
      <c r="R222" s="155"/>
      <c r="S222" s="156">
        <f>COUNTIF(F222:L222,"&lt;&gt;0")</f>
        <v>7</v>
      </c>
      <c r="T222" s="157">
        <v>4</v>
      </c>
      <c r="U222" s="155"/>
      <c r="V222" s="165">
        <f>SUM(F222:Q222)</f>
        <v>53</v>
      </c>
      <c r="W222" s="166">
        <f>IFERROR(IF(L222=0,V222/(S222*30),V222/(((S222-1)*30)+(T222*7))),0)</f>
        <v>0.25480769230769229</v>
      </c>
      <c r="X222" s="166">
        <f>W222*30</f>
        <v>7.6442307692307683</v>
      </c>
      <c r="Y222" s="165">
        <v>56</v>
      </c>
      <c r="Z222" s="165">
        <v>28</v>
      </c>
      <c r="AA222" s="167">
        <f>Y222+Z222</f>
        <v>84</v>
      </c>
      <c r="AB222" s="166">
        <f>IFERROR(AA222/W222,"Not Sold")</f>
        <v>329.66037735849056</v>
      </c>
      <c r="AC222" s="166">
        <v>14</v>
      </c>
      <c r="AD222" s="166">
        <f>IFERROR(AB222-AC222,"-")</f>
        <v>315.66037735849056</v>
      </c>
      <c r="AE222" s="166">
        <f>X222*2</f>
        <v>15.288461538461537</v>
      </c>
      <c r="AF222" s="168">
        <f>IFERROR(AB222+$C$1,"Not Sold")</f>
        <v>44002.660377358494</v>
      </c>
      <c r="AG222" s="169">
        <f>$C$1+AC222</f>
        <v>43687</v>
      </c>
      <c r="AH222" s="169">
        <f>MAX(AF222,AG222)</f>
        <v>44002.660377358494</v>
      </c>
      <c r="AI222" s="170">
        <f>W222*AC222</f>
        <v>3.5673076923076921</v>
      </c>
      <c r="AJ222" s="170">
        <f>AA222-AI222</f>
        <v>80.432692307692307</v>
      </c>
      <c r="AK222" s="165">
        <v>1</v>
      </c>
      <c r="AL222" s="170">
        <f>IF(AE222-AJ222&lt;1,0,AE222-AJ222)</f>
        <v>0</v>
      </c>
      <c r="AM222" s="170">
        <f>AL222*D222</f>
        <v>0</v>
      </c>
      <c r="AN222" s="170">
        <f>IFERROR(AL222/W222,"-")</f>
        <v>0</v>
      </c>
      <c r="AO222" s="169">
        <f>IFERROR(AN222+AH222,"-")</f>
        <v>44002.660377358494</v>
      </c>
      <c r="AP222" s="178"/>
      <c r="AQ222" s="171"/>
    </row>
    <row r="223" spans="1:43" x14ac:dyDescent="0.25">
      <c r="A223" s="173" t="s">
        <v>327</v>
      </c>
      <c r="B223" s="174" t="s">
        <v>328</v>
      </c>
      <c r="C223" s="201">
        <v>6953156281479</v>
      </c>
      <c r="D223" s="175">
        <v>51.990000000000009</v>
      </c>
      <c r="E223" s="154"/>
      <c r="F223" s="176">
        <v>6</v>
      </c>
      <c r="G223" s="176">
        <v>8</v>
      </c>
      <c r="H223" s="176">
        <v>20</v>
      </c>
      <c r="I223" s="176">
        <v>9</v>
      </c>
      <c r="J223" s="176">
        <v>21</v>
      </c>
      <c r="K223" s="176">
        <v>11</v>
      </c>
      <c r="L223" s="176">
        <v>29</v>
      </c>
      <c r="M223" s="176"/>
      <c r="N223" s="176"/>
      <c r="O223" s="176"/>
      <c r="P223" s="176"/>
      <c r="Q223" s="176"/>
      <c r="R223" s="155"/>
      <c r="S223" s="156">
        <f>COUNTIF(F223:L223,"&lt;&gt;0")</f>
        <v>7</v>
      </c>
      <c r="T223" s="157">
        <v>4</v>
      </c>
      <c r="U223" s="155"/>
      <c r="V223" s="165">
        <f>SUM(F223:Q223)</f>
        <v>104</v>
      </c>
      <c r="W223" s="166">
        <f>IFERROR(IF(L223=0,V223/(S223*30),V223/(((S223-1)*30)+(T223*7))),0)</f>
        <v>0.5</v>
      </c>
      <c r="X223" s="166">
        <f>W223*30</f>
        <v>15</v>
      </c>
      <c r="Y223" s="165">
        <v>10</v>
      </c>
      <c r="Z223" s="165">
        <v>43</v>
      </c>
      <c r="AA223" s="167">
        <f>Y223+Z223</f>
        <v>53</v>
      </c>
      <c r="AB223" s="166">
        <f>IFERROR(AA223/W223,"Not Sold")</f>
        <v>106</v>
      </c>
      <c r="AC223" s="166">
        <v>14</v>
      </c>
      <c r="AD223" s="166">
        <f>IFERROR(AB223-AC223,"-")</f>
        <v>92</v>
      </c>
      <c r="AE223" s="166">
        <f>X223*2</f>
        <v>30</v>
      </c>
      <c r="AF223" s="168">
        <f>IFERROR(AB223+$C$1,"Not Sold")</f>
        <v>43779</v>
      </c>
      <c r="AG223" s="169">
        <f>$C$1+AC223</f>
        <v>43687</v>
      </c>
      <c r="AH223" s="169">
        <f>MAX(AF223,AG223)</f>
        <v>43779</v>
      </c>
      <c r="AI223" s="170">
        <f>W223*AC223</f>
        <v>7</v>
      </c>
      <c r="AJ223" s="170">
        <f>AA223-AI223</f>
        <v>46</v>
      </c>
      <c r="AK223" s="165">
        <v>1</v>
      </c>
      <c r="AL223" s="170">
        <f>IF(AE223-AJ223&lt;1,0,AE223-AJ223)</f>
        <v>0</v>
      </c>
      <c r="AM223" s="170">
        <f>AL223*D223</f>
        <v>0</v>
      </c>
      <c r="AN223" s="170">
        <f>IFERROR(AL223/W223,"-")</f>
        <v>0</v>
      </c>
      <c r="AO223" s="169">
        <f>IFERROR(AN223+AH223,"-")</f>
        <v>43779</v>
      </c>
      <c r="AP223" s="178"/>
      <c r="AQ223" s="171"/>
    </row>
    <row r="224" spans="1:43" x14ac:dyDescent="0.25">
      <c r="A224" s="173" t="s">
        <v>492</v>
      </c>
      <c r="B224" s="174" t="s">
        <v>493</v>
      </c>
      <c r="C224" s="201">
        <v>6953156281691</v>
      </c>
      <c r="D224" s="175">
        <v>22.190000000000005</v>
      </c>
      <c r="E224" s="154"/>
      <c r="F224" s="176">
        <v>2</v>
      </c>
      <c r="G224" s="176">
        <v>3</v>
      </c>
      <c r="H224" s="176">
        <v>6</v>
      </c>
      <c r="I224" s="176">
        <v>5</v>
      </c>
      <c r="J224" s="176">
        <v>1</v>
      </c>
      <c r="K224" s="176">
        <v>0</v>
      </c>
      <c r="L224" s="176">
        <v>0</v>
      </c>
      <c r="M224" s="176"/>
      <c r="N224" s="176"/>
      <c r="O224" s="176"/>
      <c r="P224" s="176"/>
      <c r="Q224" s="176"/>
      <c r="R224" s="155"/>
      <c r="S224" s="156">
        <f>COUNTIF(F224:L224,"&lt;&gt;0")</f>
        <v>5</v>
      </c>
      <c r="T224" s="157">
        <v>4</v>
      </c>
      <c r="U224" s="155"/>
      <c r="V224" s="165">
        <f>SUM(F224:Q224)</f>
        <v>17</v>
      </c>
      <c r="W224" s="166">
        <f>IFERROR(IF(L224=0,V224/(S224*30),V224/(((S224-1)*30)+(T224*7))),0)</f>
        <v>0.11333333333333333</v>
      </c>
      <c r="X224" s="166">
        <f>W224*30</f>
        <v>3.4</v>
      </c>
      <c r="Y224" s="165">
        <v>4</v>
      </c>
      <c r="Z224" s="165">
        <v>6</v>
      </c>
      <c r="AA224" s="167">
        <f>Y224+Z224</f>
        <v>10</v>
      </c>
      <c r="AB224" s="166">
        <f>IFERROR(AA224/W224,"Not Sold")</f>
        <v>88.235294117647058</v>
      </c>
      <c r="AC224" s="166">
        <v>14</v>
      </c>
      <c r="AD224" s="166">
        <f>IFERROR(AB224-AC224,"-")</f>
        <v>74.235294117647058</v>
      </c>
      <c r="AE224" s="166">
        <f>X224*2</f>
        <v>6.8</v>
      </c>
      <c r="AF224" s="168">
        <f>IFERROR(AB224+$C$1,"Not Sold")</f>
        <v>43761.23529411765</v>
      </c>
      <c r="AG224" s="169">
        <f>$C$1+AC224</f>
        <v>43687</v>
      </c>
      <c r="AH224" s="169">
        <f>MAX(AF224,AG224)</f>
        <v>43761.23529411765</v>
      </c>
      <c r="AI224" s="170">
        <f>W224*AC224</f>
        <v>1.5866666666666667</v>
      </c>
      <c r="AJ224" s="170">
        <f>AA224-AI224</f>
        <v>8.413333333333334</v>
      </c>
      <c r="AK224" s="165">
        <v>1</v>
      </c>
      <c r="AL224" s="170">
        <f>IF(AE224-AJ224&lt;1,0,AE224-AJ224)</f>
        <v>0</v>
      </c>
      <c r="AM224" s="170">
        <f>AL224*D224</f>
        <v>0</v>
      </c>
      <c r="AN224" s="170">
        <f>IFERROR(AL224/W224,"-")</f>
        <v>0</v>
      </c>
      <c r="AO224" s="169">
        <f>IFERROR(AN224+AH224,"-")</f>
        <v>43761.23529411765</v>
      </c>
      <c r="AP224" s="178"/>
      <c r="AQ224" s="171"/>
    </row>
    <row r="225" spans="1:43" x14ac:dyDescent="0.25">
      <c r="A225" s="180" t="s">
        <v>490</v>
      </c>
      <c r="B225" s="152" t="s">
        <v>491</v>
      </c>
      <c r="C225" s="199">
        <v>6953156281707</v>
      </c>
      <c r="D225" s="153">
        <v>20.910000000000014</v>
      </c>
      <c r="E225" s="154"/>
      <c r="F225" s="96">
        <v>1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96">
        <v>0</v>
      </c>
      <c r="M225" s="96"/>
      <c r="N225" s="96"/>
      <c r="O225" s="96"/>
      <c r="P225" s="96"/>
      <c r="Q225" s="96"/>
      <c r="R225" s="155"/>
      <c r="S225" s="156">
        <f>COUNTIF(F225:L225,"&lt;&gt;0")</f>
        <v>1</v>
      </c>
      <c r="T225" s="157">
        <v>4</v>
      </c>
      <c r="U225" s="155"/>
      <c r="V225" s="165">
        <f>SUM(F225:Q225)</f>
        <v>1</v>
      </c>
      <c r="W225" s="166">
        <f>IFERROR(IF(L225=0,V225/(S225*30),V225/(((S225-1)*30)+(T225*7))),0)</f>
        <v>3.3333333333333333E-2</v>
      </c>
      <c r="X225" s="166">
        <f>W225*30</f>
        <v>1</v>
      </c>
      <c r="Y225" s="165">
        <v>5</v>
      </c>
      <c r="Z225" s="165">
        <v>1</v>
      </c>
      <c r="AA225" s="167">
        <f>Y225+Z225</f>
        <v>6</v>
      </c>
      <c r="AB225" s="166">
        <f>IFERROR(AA225/W225,"Not Sold")</f>
        <v>180</v>
      </c>
      <c r="AC225" s="166">
        <v>14</v>
      </c>
      <c r="AD225" s="166">
        <f>IFERROR(AB225-AC225,"-")</f>
        <v>166</v>
      </c>
      <c r="AE225" s="166">
        <f>X225*2</f>
        <v>2</v>
      </c>
      <c r="AF225" s="168">
        <f>IFERROR(AB225+$C$1,"Not Sold")</f>
        <v>43853</v>
      </c>
      <c r="AG225" s="169">
        <f>$C$1+AC225</f>
        <v>43687</v>
      </c>
      <c r="AH225" s="169">
        <f>MAX(AF225,AG225)</f>
        <v>43853</v>
      </c>
      <c r="AI225" s="170">
        <f>W225*AC225</f>
        <v>0.46666666666666667</v>
      </c>
      <c r="AJ225" s="170">
        <f>AA225-AI225</f>
        <v>5.5333333333333332</v>
      </c>
      <c r="AK225" s="165">
        <v>1</v>
      </c>
      <c r="AL225" s="170">
        <f>IF(AE225-AJ225&lt;1,0,AE225-AJ225)</f>
        <v>0</v>
      </c>
      <c r="AM225" s="170">
        <f>AL225*D225</f>
        <v>0</v>
      </c>
      <c r="AN225" s="170">
        <f>IFERROR(AL225/W225,"-")</f>
        <v>0</v>
      </c>
      <c r="AO225" s="169">
        <f>IFERROR(AN225+AH225,"-")</f>
        <v>43853</v>
      </c>
      <c r="AP225" s="165"/>
      <c r="AQ225" s="171"/>
    </row>
    <row r="226" spans="1:43" x14ac:dyDescent="0.25">
      <c r="A226" s="151" t="s">
        <v>518</v>
      </c>
      <c r="B226" s="152" t="s">
        <v>519</v>
      </c>
      <c r="C226" s="199">
        <v>6953156281738</v>
      </c>
      <c r="D226" s="153">
        <v>14.32</v>
      </c>
      <c r="E226" s="154"/>
      <c r="F226" s="96">
        <v>0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6"/>
      <c r="N226" s="96"/>
      <c r="O226" s="96"/>
      <c r="P226" s="96"/>
      <c r="Q226" s="96"/>
      <c r="R226" s="155"/>
      <c r="S226" s="156">
        <f>COUNTIF(F226:L226,"&lt;&gt;0")</f>
        <v>0</v>
      </c>
      <c r="T226" s="157">
        <v>4</v>
      </c>
      <c r="U226" s="155"/>
      <c r="V226" s="165">
        <f>SUM(F226:Q226)</f>
        <v>0</v>
      </c>
      <c r="W226" s="166">
        <f>IFERROR(IF(L226=0,V226/(S226*30),V226/(((S226-1)*30)+(T226*7))),0)</f>
        <v>0</v>
      </c>
      <c r="X226" s="166">
        <f>W226*30</f>
        <v>0</v>
      </c>
      <c r="Y226" s="165"/>
      <c r="Z226" s="165">
        <v>0</v>
      </c>
      <c r="AA226" s="167">
        <f>Y226+Z226</f>
        <v>0</v>
      </c>
      <c r="AB226" s="166" t="str">
        <f>IFERROR(AA226/W226,"Not Sold")</f>
        <v>Not Sold</v>
      </c>
      <c r="AC226" s="166">
        <v>14</v>
      </c>
      <c r="AD226" s="166" t="str">
        <f>IFERROR(AB226-AC226,"-")</f>
        <v>-</v>
      </c>
      <c r="AE226" s="166">
        <f>X226*2</f>
        <v>0</v>
      </c>
      <c r="AF226" s="168" t="str">
        <f>IFERROR(AB226+$C$1,"Not Sold")</f>
        <v>Not Sold</v>
      </c>
      <c r="AG226" s="169">
        <f>$C$1+AC226</f>
        <v>43687</v>
      </c>
      <c r="AH226" s="169">
        <f>MAX(AF226,AG226)</f>
        <v>43687</v>
      </c>
      <c r="AI226" s="170">
        <f>W226*AC226</f>
        <v>0</v>
      </c>
      <c r="AJ226" s="170">
        <f>AA226-AI226</f>
        <v>0</v>
      </c>
      <c r="AK226" s="165">
        <v>1</v>
      </c>
      <c r="AL226" s="170">
        <f>IF(AE226-AJ226&lt;1,0,AE226-AJ226)</f>
        <v>0</v>
      </c>
      <c r="AM226" s="170">
        <f>AL226*D226</f>
        <v>0</v>
      </c>
      <c r="AN226" s="170" t="str">
        <f>IFERROR(AL226/W226,"-")</f>
        <v>-</v>
      </c>
      <c r="AO226" s="169" t="str">
        <f>IFERROR(AN226+AH226,"-")</f>
        <v>-</v>
      </c>
      <c r="AP226" s="165"/>
      <c r="AQ226" s="171"/>
    </row>
    <row r="227" spans="1:43" x14ac:dyDescent="0.25">
      <c r="A227" s="151" t="s">
        <v>520</v>
      </c>
      <c r="B227" s="152" t="s">
        <v>234</v>
      </c>
      <c r="C227" s="199">
        <v>6953156281745</v>
      </c>
      <c r="D227" s="153">
        <v>14.320000000000004</v>
      </c>
      <c r="E227" s="154"/>
      <c r="F227" s="96">
        <v>0</v>
      </c>
      <c r="G227" s="96">
        <v>0</v>
      </c>
      <c r="H227" s="96">
        <v>0</v>
      </c>
      <c r="I227" s="96">
        <v>0</v>
      </c>
      <c r="J227" s="96">
        <v>0</v>
      </c>
      <c r="K227" s="96">
        <v>1</v>
      </c>
      <c r="L227" s="96">
        <v>0</v>
      </c>
      <c r="M227" s="96"/>
      <c r="N227" s="96"/>
      <c r="O227" s="96"/>
      <c r="P227" s="96"/>
      <c r="Q227" s="96"/>
      <c r="R227" s="155"/>
      <c r="S227" s="156">
        <f>COUNTIF(F227:L227,"&lt;&gt;0")</f>
        <v>1</v>
      </c>
      <c r="T227" s="157">
        <v>4</v>
      </c>
      <c r="U227" s="155"/>
      <c r="V227" s="165">
        <f>SUM(F227:Q227)</f>
        <v>1</v>
      </c>
      <c r="W227" s="166">
        <f>IFERROR(IF(L227=0,V227/(S227*30),V227/(((S227-1)*30)+(T227*7))),0)</f>
        <v>3.3333333333333333E-2</v>
      </c>
      <c r="X227" s="166">
        <f>W227*30</f>
        <v>1</v>
      </c>
      <c r="Y227" s="165"/>
      <c r="Z227" s="165">
        <v>2</v>
      </c>
      <c r="AA227" s="167">
        <f>Y227+Z227</f>
        <v>2</v>
      </c>
      <c r="AB227" s="166">
        <f>IFERROR(AA227/W227,"Not Sold")</f>
        <v>60</v>
      </c>
      <c r="AC227" s="166">
        <v>14</v>
      </c>
      <c r="AD227" s="166">
        <f>IFERROR(AB227-AC227,"-")</f>
        <v>46</v>
      </c>
      <c r="AE227" s="166">
        <f>X227*2</f>
        <v>2</v>
      </c>
      <c r="AF227" s="168">
        <f>IFERROR(AB227+$C$1,"Not Sold")</f>
        <v>43733</v>
      </c>
      <c r="AG227" s="169">
        <f>$C$1+AC227</f>
        <v>43687</v>
      </c>
      <c r="AH227" s="169">
        <f>MAX(AF227,AG227)</f>
        <v>43733</v>
      </c>
      <c r="AI227" s="170">
        <f>W227*AC227</f>
        <v>0.46666666666666667</v>
      </c>
      <c r="AJ227" s="170">
        <f>AA227-AI227</f>
        <v>1.5333333333333332</v>
      </c>
      <c r="AK227" s="165">
        <v>1</v>
      </c>
      <c r="AL227" s="170">
        <f>IF(AE227-AJ227&lt;1,0,AE227-AJ227)</f>
        <v>0</v>
      </c>
      <c r="AM227" s="170">
        <f>AL227*D227</f>
        <v>0</v>
      </c>
      <c r="AN227" s="170">
        <f>IFERROR(AL227/W227,"-")</f>
        <v>0</v>
      </c>
      <c r="AO227" s="169">
        <f>IFERROR(AN227+AH227,"-")</f>
        <v>43733</v>
      </c>
      <c r="AP227" s="165"/>
      <c r="AQ227" s="171"/>
    </row>
    <row r="228" spans="1:43" x14ac:dyDescent="0.25">
      <c r="A228" s="151" t="s">
        <v>474</v>
      </c>
      <c r="B228" s="152" t="s">
        <v>475</v>
      </c>
      <c r="C228" s="199">
        <v>6953156282001</v>
      </c>
      <c r="D228" s="153">
        <v>7.8399999999999883</v>
      </c>
      <c r="E228" s="154"/>
      <c r="F228" s="96">
        <v>0</v>
      </c>
      <c r="G228" s="96">
        <v>0</v>
      </c>
      <c r="H228" s="96">
        <v>0</v>
      </c>
      <c r="I228" s="96">
        <v>0</v>
      </c>
      <c r="J228" s="96">
        <v>0</v>
      </c>
      <c r="K228" s="96">
        <v>0</v>
      </c>
      <c r="L228" s="96">
        <v>0</v>
      </c>
      <c r="M228" s="96"/>
      <c r="N228" s="96"/>
      <c r="O228" s="96"/>
      <c r="P228" s="96"/>
      <c r="Q228" s="96"/>
      <c r="R228" s="155"/>
      <c r="S228" s="156">
        <f>COUNTIF(F228:L228,"&lt;&gt;0")</f>
        <v>0</v>
      </c>
      <c r="T228" s="157">
        <v>4</v>
      </c>
      <c r="U228" s="155"/>
      <c r="V228" s="165">
        <f>SUM(F228:Q228)</f>
        <v>0</v>
      </c>
      <c r="W228" s="166">
        <f>IFERROR(IF(L228=0,V228/(S228*30),V228/(((S228-1)*30)+(T228*7))),0)</f>
        <v>0</v>
      </c>
      <c r="X228" s="166">
        <f>W228*30</f>
        <v>0</v>
      </c>
      <c r="Y228" s="165">
        <v>4</v>
      </c>
      <c r="Z228" s="165">
        <v>0</v>
      </c>
      <c r="AA228" s="167">
        <f>Y228+Z228</f>
        <v>4</v>
      </c>
      <c r="AB228" s="166" t="str">
        <f>IFERROR(AA228/W228,"Not Sold")</f>
        <v>Not Sold</v>
      </c>
      <c r="AC228" s="166">
        <v>14</v>
      </c>
      <c r="AD228" s="166" t="str">
        <f>IFERROR(AB228-AC228,"-")</f>
        <v>-</v>
      </c>
      <c r="AE228" s="166">
        <f>X228*2</f>
        <v>0</v>
      </c>
      <c r="AF228" s="168" t="str">
        <f>IFERROR(AB228+$C$1,"Not Sold")</f>
        <v>Not Sold</v>
      </c>
      <c r="AG228" s="169">
        <f>$C$1+AC228</f>
        <v>43687</v>
      </c>
      <c r="AH228" s="169">
        <f>MAX(AF228,AG228)</f>
        <v>43687</v>
      </c>
      <c r="AI228" s="170">
        <f>W228*AC228</f>
        <v>0</v>
      </c>
      <c r="AJ228" s="170">
        <f>AA228-AI228</f>
        <v>4</v>
      </c>
      <c r="AK228" s="165">
        <v>1</v>
      </c>
      <c r="AL228" s="170">
        <f>IF(AE228-AJ228&lt;1,0,AE228-AJ228)</f>
        <v>0</v>
      </c>
      <c r="AM228" s="170">
        <f>AL228*D228</f>
        <v>0</v>
      </c>
      <c r="AN228" s="170" t="str">
        <f>IFERROR(AL228/W228,"-")</f>
        <v>-</v>
      </c>
      <c r="AO228" s="169" t="str">
        <f>IFERROR(AN228+AH228,"-")</f>
        <v>-</v>
      </c>
      <c r="AP228" s="165"/>
      <c r="AQ228" s="171"/>
    </row>
    <row r="229" spans="1:43" x14ac:dyDescent="0.25">
      <c r="A229" s="151" t="s">
        <v>476</v>
      </c>
      <c r="B229" s="152" t="s">
        <v>477</v>
      </c>
      <c r="C229" s="199">
        <v>6953156282018</v>
      </c>
      <c r="D229" s="153">
        <v>7.84</v>
      </c>
      <c r="E229" s="154"/>
      <c r="F229" s="96">
        <v>0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96">
        <v>0</v>
      </c>
      <c r="M229" s="96"/>
      <c r="N229" s="96"/>
      <c r="O229" s="96"/>
      <c r="P229" s="96"/>
      <c r="Q229" s="96"/>
      <c r="R229" s="155"/>
      <c r="S229" s="156">
        <f>COUNTIF(F229:L229,"&lt;&gt;0")</f>
        <v>0</v>
      </c>
      <c r="T229" s="157">
        <v>4</v>
      </c>
      <c r="U229" s="155"/>
      <c r="V229" s="165">
        <f>SUM(F229:Q229)</f>
        <v>0</v>
      </c>
      <c r="W229" s="166">
        <f>IFERROR(IF(L229=0,V229/(S229*30),V229/(((S229-1)*30)+(T229*7))),0)</f>
        <v>0</v>
      </c>
      <c r="X229" s="166">
        <f>W229*30</f>
        <v>0</v>
      </c>
      <c r="Y229" s="165"/>
      <c r="Z229" s="165">
        <v>0</v>
      </c>
      <c r="AA229" s="167">
        <f>Y229+Z229</f>
        <v>0</v>
      </c>
      <c r="AB229" s="166" t="str">
        <f>IFERROR(AA229/W229,"Not Sold")</f>
        <v>Not Sold</v>
      </c>
      <c r="AC229" s="166">
        <v>14</v>
      </c>
      <c r="AD229" s="166" t="str">
        <f>IFERROR(AB229-AC229,"-")</f>
        <v>-</v>
      </c>
      <c r="AE229" s="166">
        <f>X229*2</f>
        <v>0</v>
      </c>
      <c r="AF229" s="168" t="str">
        <f>IFERROR(AB229+$C$1,"Not Sold")</f>
        <v>Not Sold</v>
      </c>
      <c r="AG229" s="169">
        <f>$C$1+AC229</f>
        <v>43687</v>
      </c>
      <c r="AH229" s="169">
        <f>MAX(AF229,AG229)</f>
        <v>43687</v>
      </c>
      <c r="AI229" s="170">
        <f>W229*AC229</f>
        <v>0</v>
      </c>
      <c r="AJ229" s="170">
        <f>AA229-AI229</f>
        <v>0</v>
      </c>
      <c r="AK229" s="165">
        <v>1</v>
      </c>
      <c r="AL229" s="170">
        <f>IF(AE229-AJ229&lt;1,0,AE229-AJ229)</f>
        <v>0</v>
      </c>
      <c r="AM229" s="170">
        <f>AL229*D229</f>
        <v>0</v>
      </c>
      <c r="AN229" s="170" t="str">
        <f>IFERROR(AL229/W229,"-")</f>
        <v>-</v>
      </c>
      <c r="AO229" s="169" t="str">
        <f>IFERROR(AN229+AH229,"-")</f>
        <v>-</v>
      </c>
      <c r="AP229" s="165"/>
      <c r="AQ229" s="171"/>
    </row>
    <row r="230" spans="1:43" x14ac:dyDescent="0.25">
      <c r="A230" s="151" t="s">
        <v>478</v>
      </c>
      <c r="B230" s="152" t="s">
        <v>479</v>
      </c>
      <c r="C230" s="199">
        <v>6953156282025</v>
      </c>
      <c r="D230" s="153">
        <v>7.8400000000000007</v>
      </c>
      <c r="E230" s="154"/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96"/>
      <c r="Q230" s="96"/>
      <c r="R230" s="155"/>
      <c r="S230" s="156">
        <f>COUNTIF(F230:L230,"&lt;&gt;0")</f>
        <v>0</v>
      </c>
      <c r="T230" s="157">
        <v>4</v>
      </c>
      <c r="U230" s="155"/>
      <c r="V230" s="165">
        <f>SUM(F230:Q230)</f>
        <v>0</v>
      </c>
      <c r="W230" s="166">
        <f>IFERROR(IF(L230=0,V230/(S230*30),V230/(((S230-1)*30)+(T230*7))),0)</f>
        <v>0</v>
      </c>
      <c r="X230" s="166">
        <f>W230*30</f>
        <v>0</v>
      </c>
      <c r="Y230" s="165"/>
      <c r="Z230" s="165">
        <v>0</v>
      </c>
      <c r="AA230" s="167">
        <f>Y230+Z230</f>
        <v>0</v>
      </c>
      <c r="AB230" s="166" t="str">
        <f>IFERROR(AA230/W230,"Not Sold")</f>
        <v>Not Sold</v>
      </c>
      <c r="AC230" s="166">
        <v>14</v>
      </c>
      <c r="AD230" s="166" t="str">
        <f>IFERROR(AB230-AC230,"-")</f>
        <v>-</v>
      </c>
      <c r="AE230" s="166">
        <f>X230*2</f>
        <v>0</v>
      </c>
      <c r="AF230" s="168" t="str">
        <f>IFERROR(AB230+$C$1,"Not Sold")</f>
        <v>Not Sold</v>
      </c>
      <c r="AG230" s="169">
        <f>$C$1+AC230</f>
        <v>43687</v>
      </c>
      <c r="AH230" s="169">
        <f>MAX(AF230,AG230)</f>
        <v>43687</v>
      </c>
      <c r="AI230" s="170">
        <f>W230*AC230</f>
        <v>0</v>
      </c>
      <c r="AJ230" s="170">
        <f>AA230-AI230</f>
        <v>0</v>
      </c>
      <c r="AK230" s="165">
        <v>1</v>
      </c>
      <c r="AL230" s="170">
        <f>IF(AE230-AJ230&lt;1,0,AE230-AJ230)</f>
        <v>0</v>
      </c>
      <c r="AM230" s="170">
        <f>AL230*D230</f>
        <v>0</v>
      </c>
      <c r="AN230" s="170" t="str">
        <f>IFERROR(AL230/W230,"-")</f>
        <v>-</v>
      </c>
      <c r="AO230" s="169" t="str">
        <f>IFERROR(AN230+AH230,"-")</f>
        <v>-</v>
      </c>
      <c r="AP230" s="165"/>
      <c r="AQ230" s="171"/>
    </row>
    <row r="231" spans="1:43" x14ac:dyDescent="0.25">
      <c r="A231" s="151" t="s">
        <v>506</v>
      </c>
      <c r="B231" s="152" t="s">
        <v>507</v>
      </c>
      <c r="C231" s="199">
        <v>6953156282032</v>
      </c>
      <c r="D231" s="153">
        <v>7.8400000000000007</v>
      </c>
      <c r="E231" s="154"/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96"/>
      <c r="Q231" s="96"/>
      <c r="R231" s="155"/>
      <c r="S231" s="156">
        <f>COUNTIF(F231:L231,"&lt;&gt;0")</f>
        <v>0</v>
      </c>
      <c r="T231" s="157">
        <v>4</v>
      </c>
      <c r="U231" s="155"/>
      <c r="V231" s="165">
        <f>SUM(F231:Q231)</f>
        <v>0</v>
      </c>
      <c r="W231" s="166">
        <f>IFERROR(IF(L231=0,V231/(S231*30),V231/(((S231-1)*30)+(T231*7))),0)</f>
        <v>0</v>
      </c>
      <c r="X231" s="166">
        <f>W231*30</f>
        <v>0</v>
      </c>
      <c r="Y231" s="165">
        <v>56</v>
      </c>
      <c r="Z231" s="165">
        <v>0</v>
      </c>
      <c r="AA231" s="167">
        <f>Y231+Z231</f>
        <v>56</v>
      </c>
      <c r="AB231" s="166" t="str">
        <f>IFERROR(AA231/W231,"Not Sold")</f>
        <v>Not Sold</v>
      </c>
      <c r="AC231" s="166">
        <v>14</v>
      </c>
      <c r="AD231" s="166" t="str">
        <f>IFERROR(AB231-AC231,"-")</f>
        <v>-</v>
      </c>
      <c r="AE231" s="166">
        <f>X231*2</f>
        <v>0</v>
      </c>
      <c r="AF231" s="168" t="str">
        <f>IFERROR(AB231+$C$1,"Not Sold")</f>
        <v>Not Sold</v>
      </c>
      <c r="AG231" s="169">
        <f>$C$1+AC231</f>
        <v>43687</v>
      </c>
      <c r="AH231" s="169">
        <f>MAX(AF231,AG231)</f>
        <v>43687</v>
      </c>
      <c r="AI231" s="170">
        <f>W231*AC231</f>
        <v>0</v>
      </c>
      <c r="AJ231" s="170">
        <f>AA231-AI231</f>
        <v>56</v>
      </c>
      <c r="AK231" s="165">
        <v>1</v>
      </c>
      <c r="AL231" s="170">
        <f>IF(AE231-AJ231&lt;1,0,AE231-AJ231)</f>
        <v>0</v>
      </c>
      <c r="AM231" s="170">
        <f>AL231*D231</f>
        <v>0</v>
      </c>
      <c r="AN231" s="170" t="str">
        <f>IFERROR(AL231/W231,"-")</f>
        <v>-</v>
      </c>
      <c r="AO231" s="169" t="str">
        <f>IFERROR(AN231+AH231,"-")</f>
        <v>-</v>
      </c>
      <c r="AP231" s="165"/>
      <c r="AQ231" s="171"/>
    </row>
    <row r="232" spans="1:43" x14ac:dyDescent="0.25">
      <c r="A232" s="151" t="s">
        <v>508</v>
      </c>
      <c r="B232" s="152" t="s">
        <v>509</v>
      </c>
      <c r="C232" s="199">
        <v>6953156282049</v>
      </c>
      <c r="D232" s="153">
        <v>7.839999999999999</v>
      </c>
      <c r="E232" s="154"/>
      <c r="F232" s="96">
        <v>0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/>
      <c r="N232" s="96"/>
      <c r="O232" s="96"/>
      <c r="P232" s="96"/>
      <c r="Q232" s="96"/>
      <c r="R232" s="155"/>
      <c r="S232" s="156">
        <f>COUNTIF(F232:L232,"&lt;&gt;0")</f>
        <v>0</v>
      </c>
      <c r="T232" s="157">
        <v>4</v>
      </c>
      <c r="U232" s="155"/>
      <c r="V232" s="165">
        <f>SUM(F232:Q232)</f>
        <v>0</v>
      </c>
      <c r="W232" s="166">
        <f>IFERROR(IF(L232=0,V232/(S232*30),V232/(((S232-1)*30)+(T232*7))),0)</f>
        <v>0</v>
      </c>
      <c r="X232" s="166">
        <f>W232*30</f>
        <v>0</v>
      </c>
      <c r="Y232" s="165">
        <v>6</v>
      </c>
      <c r="Z232" s="165">
        <v>0</v>
      </c>
      <c r="AA232" s="167">
        <f>Y232+Z232</f>
        <v>6</v>
      </c>
      <c r="AB232" s="166" t="str">
        <f>IFERROR(AA232/W232,"Not Sold")</f>
        <v>Not Sold</v>
      </c>
      <c r="AC232" s="166">
        <v>14</v>
      </c>
      <c r="AD232" s="166" t="str">
        <f>IFERROR(AB232-AC232,"-")</f>
        <v>-</v>
      </c>
      <c r="AE232" s="166">
        <f>X232*2</f>
        <v>0</v>
      </c>
      <c r="AF232" s="168" t="str">
        <f>IFERROR(AB232+$C$1,"Not Sold")</f>
        <v>Not Sold</v>
      </c>
      <c r="AG232" s="169">
        <f>$C$1+AC232</f>
        <v>43687</v>
      </c>
      <c r="AH232" s="169">
        <f>MAX(AF232,AG232)</f>
        <v>43687</v>
      </c>
      <c r="AI232" s="170">
        <f>W232*AC232</f>
        <v>0</v>
      </c>
      <c r="AJ232" s="170">
        <f>AA232-AI232</f>
        <v>6</v>
      </c>
      <c r="AK232" s="165">
        <v>1</v>
      </c>
      <c r="AL232" s="170">
        <f>IF(AE232-AJ232&lt;1,0,AE232-AJ232)</f>
        <v>0</v>
      </c>
      <c r="AM232" s="170">
        <f>AL232*D232</f>
        <v>0</v>
      </c>
      <c r="AN232" s="170" t="str">
        <f>IFERROR(AL232/W232,"-")</f>
        <v>-</v>
      </c>
      <c r="AO232" s="169" t="str">
        <f>IFERROR(AN232+AH232,"-")</f>
        <v>-</v>
      </c>
      <c r="AP232" s="165"/>
      <c r="AQ232" s="171"/>
    </row>
    <row r="233" spans="1:43" x14ac:dyDescent="0.25">
      <c r="A233" s="151" t="s">
        <v>510</v>
      </c>
      <c r="B233" s="152" t="s">
        <v>511</v>
      </c>
      <c r="C233" s="199">
        <v>6953156282056</v>
      </c>
      <c r="D233" s="153">
        <v>7.84</v>
      </c>
      <c r="E233" s="154"/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96"/>
      <c r="Q233" s="96"/>
      <c r="R233" s="155"/>
      <c r="S233" s="156">
        <f>COUNTIF(F233:L233,"&lt;&gt;0")</f>
        <v>0</v>
      </c>
      <c r="T233" s="157">
        <v>4</v>
      </c>
      <c r="U233" s="155"/>
      <c r="V233" s="165">
        <f>SUM(F233:Q233)</f>
        <v>0</v>
      </c>
      <c r="W233" s="166">
        <f>IFERROR(IF(L233=0,V233/(S233*30),V233/(((S233-1)*30)+(T233*7))),0)</f>
        <v>0</v>
      </c>
      <c r="X233" s="166">
        <f>W233*30</f>
        <v>0</v>
      </c>
      <c r="Y233" s="165">
        <v>26</v>
      </c>
      <c r="Z233" s="165">
        <v>0</v>
      </c>
      <c r="AA233" s="167">
        <f>Y233+Z233</f>
        <v>26</v>
      </c>
      <c r="AB233" s="166" t="str">
        <f>IFERROR(AA233/W233,"Not Sold")</f>
        <v>Not Sold</v>
      </c>
      <c r="AC233" s="166">
        <v>14</v>
      </c>
      <c r="AD233" s="166" t="str">
        <f>IFERROR(AB233-AC233,"-")</f>
        <v>-</v>
      </c>
      <c r="AE233" s="166">
        <f>X233*2</f>
        <v>0</v>
      </c>
      <c r="AF233" s="168" t="str">
        <f>IFERROR(AB233+$C$1,"Not Sold")</f>
        <v>Not Sold</v>
      </c>
      <c r="AG233" s="169">
        <f>$C$1+AC233</f>
        <v>43687</v>
      </c>
      <c r="AH233" s="169">
        <f>MAX(AF233,AG233)</f>
        <v>43687</v>
      </c>
      <c r="AI233" s="170">
        <f>W233*AC233</f>
        <v>0</v>
      </c>
      <c r="AJ233" s="170">
        <f>AA233-AI233</f>
        <v>26</v>
      </c>
      <c r="AK233" s="165">
        <v>1</v>
      </c>
      <c r="AL233" s="170">
        <f>IF(AE233-AJ233&lt;1,0,AE233-AJ233)</f>
        <v>0</v>
      </c>
      <c r="AM233" s="170">
        <f>AL233*D233</f>
        <v>0</v>
      </c>
      <c r="AN233" s="170" t="str">
        <f>IFERROR(AL233/W233,"-")</f>
        <v>-</v>
      </c>
      <c r="AO233" s="169" t="str">
        <f>IFERROR(AN233+AH233,"-")</f>
        <v>-</v>
      </c>
      <c r="AP233" s="165"/>
      <c r="AQ233" s="171"/>
    </row>
    <row r="234" spans="1:43" x14ac:dyDescent="0.25">
      <c r="A234" s="151" t="s">
        <v>512</v>
      </c>
      <c r="B234" s="152" t="s">
        <v>513</v>
      </c>
      <c r="C234" s="199">
        <v>6953156282063</v>
      </c>
      <c r="D234" s="153">
        <v>7.6199999999999992</v>
      </c>
      <c r="E234" s="154"/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96">
        <v>0</v>
      </c>
      <c r="M234" s="96"/>
      <c r="N234" s="96"/>
      <c r="O234" s="96"/>
      <c r="P234" s="96"/>
      <c r="Q234" s="96"/>
      <c r="R234" s="155"/>
      <c r="S234" s="156">
        <f>COUNTIF(F234:L234,"&lt;&gt;0")</f>
        <v>0</v>
      </c>
      <c r="T234" s="157">
        <v>4</v>
      </c>
      <c r="U234" s="155"/>
      <c r="V234" s="165">
        <f>SUM(F234:Q234)</f>
        <v>0</v>
      </c>
      <c r="W234" s="166">
        <f>IFERROR(IF(L234=0,V234/(S234*30),V234/(((S234-1)*30)+(T234*7))),0)</f>
        <v>0</v>
      </c>
      <c r="X234" s="166">
        <f>W234*30</f>
        <v>0</v>
      </c>
      <c r="Y234" s="165">
        <v>55</v>
      </c>
      <c r="Z234" s="165">
        <v>0</v>
      </c>
      <c r="AA234" s="167">
        <f>Y234+Z234</f>
        <v>55</v>
      </c>
      <c r="AB234" s="166" t="str">
        <f>IFERROR(AA234/W234,"Not Sold")</f>
        <v>Not Sold</v>
      </c>
      <c r="AC234" s="166">
        <v>14</v>
      </c>
      <c r="AD234" s="166" t="str">
        <f>IFERROR(AB234-AC234,"-")</f>
        <v>-</v>
      </c>
      <c r="AE234" s="166">
        <f>X234*2</f>
        <v>0</v>
      </c>
      <c r="AF234" s="168" t="str">
        <f>IFERROR(AB234+$C$1,"Not Sold")</f>
        <v>Not Sold</v>
      </c>
      <c r="AG234" s="169">
        <f>$C$1+AC234</f>
        <v>43687</v>
      </c>
      <c r="AH234" s="169">
        <f>MAX(AF234,AG234)</f>
        <v>43687</v>
      </c>
      <c r="AI234" s="170">
        <f>W234*AC234</f>
        <v>0</v>
      </c>
      <c r="AJ234" s="170">
        <f>AA234-AI234</f>
        <v>55</v>
      </c>
      <c r="AK234" s="165">
        <v>1</v>
      </c>
      <c r="AL234" s="170">
        <f>IF(AE234-AJ234&lt;1,0,AE234-AJ234)</f>
        <v>0</v>
      </c>
      <c r="AM234" s="170">
        <f>AL234*D234</f>
        <v>0</v>
      </c>
      <c r="AN234" s="170" t="str">
        <f>IFERROR(AL234/W234,"-")</f>
        <v>-</v>
      </c>
      <c r="AO234" s="169" t="str">
        <f>IFERROR(AN234+AH234,"-")</f>
        <v>-</v>
      </c>
      <c r="AP234" s="165"/>
      <c r="AQ234" s="171"/>
    </row>
    <row r="235" spans="1:43" x14ac:dyDescent="0.25">
      <c r="A235" s="151" t="s">
        <v>514</v>
      </c>
      <c r="B235" s="152" t="s">
        <v>515</v>
      </c>
      <c r="C235" s="199">
        <v>6953156282070</v>
      </c>
      <c r="D235" s="153">
        <v>7.62</v>
      </c>
      <c r="E235" s="154"/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96">
        <v>0</v>
      </c>
      <c r="M235" s="96"/>
      <c r="N235" s="96"/>
      <c r="O235" s="96"/>
      <c r="P235" s="96"/>
      <c r="Q235" s="96"/>
      <c r="R235" s="155"/>
      <c r="S235" s="156">
        <f>COUNTIF(F235:L235,"&lt;&gt;0")</f>
        <v>0</v>
      </c>
      <c r="T235" s="157">
        <v>4</v>
      </c>
      <c r="U235" s="155"/>
      <c r="V235" s="165">
        <f>SUM(F235:Q235)</f>
        <v>0</v>
      </c>
      <c r="W235" s="166">
        <f>IFERROR(IF(L235=0,V235/(S235*30),V235/(((S235-1)*30)+(T235*7))),0)</f>
        <v>0</v>
      </c>
      <c r="X235" s="166">
        <f>W235*30</f>
        <v>0</v>
      </c>
      <c r="Y235" s="165">
        <v>17</v>
      </c>
      <c r="Z235" s="165">
        <v>0</v>
      </c>
      <c r="AA235" s="167">
        <f>Y235+Z235</f>
        <v>17</v>
      </c>
      <c r="AB235" s="166" t="str">
        <f>IFERROR(AA235/W235,"Not Sold")</f>
        <v>Not Sold</v>
      </c>
      <c r="AC235" s="166">
        <v>14</v>
      </c>
      <c r="AD235" s="166" t="str">
        <f>IFERROR(AB235-AC235,"-")</f>
        <v>-</v>
      </c>
      <c r="AE235" s="166">
        <f>X235*2</f>
        <v>0</v>
      </c>
      <c r="AF235" s="168" t="str">
        <f>IFERROR(AB235+$C$1,"Not Sold")</f>
        <v>Not Sold</v>
      </c>
      <c r="AG235" s="169">
        <f>$C$1+AC235</f>
        <v>43687</v>
      </c>
      <c r="AH235" s="169">
        <f>MAX(AF235,AG235)</f>
        <v>43687</v>
      </c>
      <c r="AI235" s="170">
        <f>W235*AC235</f>
        <v>0</v>
      </c>
      <c r="AJ235" s="170">
        <f>AA235-AI235</f>
        <v>17</v>
      </c>
      <c r="AK235" s="165">
        <v>1</v>
      </c>
      <c r="AL235" s="170">
        <f>IF(AE235-AJ235&lt;1,0,AE235-AJ235)</f>
        <v>0</v>
      </c>
      <c r="AM235" s="170">
        <f>AL235*D235</f>
        <v>0</v>
      </c>
      <c r="AN235" s="170" t="str">
        <f>IFERROR(AL235/W235,"-")</f>
        <v>-</v>
      </c>
      <c r="AO235" s="169" t="str">
        <f>IFERROR(AN235+AH235,"-")</f>
        <v>-</v>
      </c>
      <c r="AP235" s="165"/>
      <c r="AQ235" s="171"/>
    </row>
    <row r="236" spans="1:43" x14ac:dyDescent="0.25">
      <c r="A236" s="151" t="s">
        <v>516</v>
      </c>
      <c r="B236" s="152" t="s">
        <v>517</v>
      </c>
      <c r="C236" s="199">
        <v>6953156282087</v>
      </c>
      <c r="D236" s="153">
        <v>7.7100000000000009</v>
      </c>
      <c r="E236" s="154"/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96"/>
      <c r="Q236" s="96"/>
      <c r="R236" s="155"/>
      <c r="S236" s="156">
        <f>COUNTIF(F236:L236,"&lt;&gt;0")</f>
        <v>0</v>
      </c>
      <c r="T236" s="157">
        <v>4</v>
      </c>
      <c r="U236" s="155"/>
      <c r="V236" s="165">
        <f>SUM(F236:Q236)</f>
        <v>0</v>
      </c>
      <c r="W236" s="166">
        <f>IFERROR(IF(L236=0,V236/(S236*30),V236/(((S236-1)*30)+(T236*7))),0)</f>
        <v>0</v>
      </c>
      <c r="X236" s="166">
        <f>W236*30</f>
        <v>0</v>
      </c>
      <c r="Y236" s="165">
        <v>48</v>
      </c>
      <c r="Z236" s="165">
        <v>0</v>
      </c>
      <c r="AA236" s="167">
        <f>Y236+Z236</f>
        <v>48</v>
      </c>
      <c r="AB236" s="166" t="str">
        <f>IFERROR(AA236/W236,"Not Sold")</f>
        <v>Not Sold</v>
      </c>
      <c r="AC236" s="166">
        <v>14</v>
      </c>
      <c r="AD236" s="166" t="str">
        <f>IFERROR(AB236-AC236,"-")</f>
        <v>-</v>
      </c>
      <c r="AE236" s="166">
        <f>X236*2</f>
        <v>0</v>
      </c>
      <c r="AF236" s="168" t="str">
        <f>IFERROR(AB236+$C$1,"Not Sold")</f>
        <v>Not Sold</v>
      </c>
      <c r="AG236" s="169">
        <f>$C$1+AC236</f>
        <v>43687</v>
      </c>
      <c r="AH236" s="169">
        <f>MAX(AF236,AG236)</f>
        <v>43687</v>
      </c>
      <c r="AI236" s="170">
        <f>W236*AC236</f>
        <v>0</v>
      </c>
      <c r="AJ236" s="170">
        <f>AA236-AI236</f>
        <v>48</v>
      </c>
      <c r="AK236" s="165">
        <v>1</v>
      </c>
      <c r="AL236" s="170">
        <f>IF(AE236-AJ236&lt;1,0,AE236-AJ236)</f>
        <v>0</v>
      </c>
      <c r="AM236" s="170">
        <f>AL236*D236</f>
        <v>0</v>
      </c>
      <c r="AN236" s="170" t="str">
        <f>IFERROR(AL236/W236,"-")</f>
        <v>-</v>
      </c>
      <c r="AO236" s="169" t="str">
        <f>IFERROR(AN236+AH236,"-")</f>
        <v>-</v>
      </c>
      <c r="AP236" s="165"/>
      <c r="AQ236" s="171"/>
    </row>
    <row r="237" spans="1:43" x14ac:dyDescent="0.25">
      <c r="A237" s="151" t="s">
        <v>623</v>
      </c>
      <c r="B237" s="152" t="s">
        <v>624</v>
      </c>
      <c r="C237" s="199">
        <v>6953156282094</v>
      </c>
      <c r="D237" s="153">
        <v>38.392475247524757</v>
      </c>
      <c r="E237" s="154"/>
      <c r="F237" s="96">
        <v>4</v>
      </c>
      <c r="G237" s="96">
        <v>2</v>
      </c>
      <c r="H237" s="96">
        <v>0</v>
      </c>
      <c r="I237" s="96">
        <v>2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96"/>
      <c r="Q237" s="96"/>
      <c r="R237" s="155"/>
      <c r="S237" s="156">
        <f>COUNTIF(F237:L237,"&lt;&gt;0")</f>
        <v>3</v>
      </c>
      <c r="T237" s="157">
        <v>4</v>
      </c>
      <c r="U237" s="155"/>
      <c r="V237" s="165">
        <f>SUM(F237:Q237)</f>
        <v>8</v>
      </c>
      <c r="W237" s="166">
        <f>IFERROR(IF(L237=0,V237/(S237*30),V237/(((S237-1)*30)+(T237*7))),0)</f>
        <v>8.8888888888888892E-2</v>
      </c>
      <c r="X237" s="166">
        <f>W237*30</f>
        <v>2.666666666666667</v>
      </c>
      <c r="Y237" s="165">
        <v>58</v>
      </c>
      <c r="Z237" s="165">
        <v>0</v>
      </c>
      <c r="AA237" s="167">
        <f>Y237+Z237</f>
        <v>58</v>
      </c>
      <c r="AB237" s="166">
        <f>IFERROR(AA237/W237,"Not Sold")</f>
        <v>652.5</v>
      </c>
      <c r="AC237" s="166">
        <v>14</v>
      </c>
      <c r="AD237" s="166">
        <f>IFERROR(AB237-AC237,"-")</f>
        <v>638.5</v>
      </c>
      <c r="AE237" s="166">
        <f>X237*2</f>
        <v>5.3333333333333339</v>
      </c>
      <c r="AF237" s="168">
        <f>IFERROR(AB237+$C$1,"Not Sold")</f>
        <v>44325.5</v>
      </c>
      <c r="AG237" s="169">
        <f>$C$1+AC237</f>
        <v>43687</v>
      </c>
      <c r="AH237" s="169">
        <f>MAX(AF237,AG237)</f>
        <v>44325.5</v>
      </c>
      <c r="AI237" s="170">
        <f>W237*AC237</f>
        <v>1.2444444444444445</v>
      </c>
      <c r="AJ237" s="170">
        <f>AA237-AI237</f>
        <v>56.755555555555553</v>
      </c>
      <c r="AK237" s="165">
        <v>1</v>
      </c>
      <c r="AL237" s="170">
        <f>IF(AE237-AJ237&lt;1,0,AE237-AJ237)</f>
        <v>0</v>
      </c>
      <c r="AM237" s="170">
        <f>AL237*D237</f>
        <v>0</v>
      </c>
      <c r="AN237" s="170">
        <f>IFERROR(AL237/W237,"-")</f>
        <v>0</v>
      </c>
      <c r="AO237" s="169">
        <f>IFERROR(AN237+AH237,"-")</f>
        <v>44325.5</v>
      </c>
      <c r="AP237" s="165"/>
      <c r="AQ237" s="171"/>
    </row>
    <row r="238" spans="1:43" x14ac:dyDescent="0.25">
      <c r="A238" s="173" t="s">
        <v>569</v>
      </c>
      <c r="B238" s="174" t="s">
        <v>570</v>
      </c>
      <c r="C238" s="201">
        <v>6953156282100</v>
      </c>
      <c r="D238" s="175">
        <v>38.140000000000015</v>
      </c>
      <c r="E238" s="154"/>
      <c r="F238" s="176">
        <v>2</v>
      </c>
      <c r="G238" s="176">
        <v>5</v>
      </c>
      <c r="H238" s="176">
        <v>0</v>
      </c>
      <c r="I238" s="176">
        <v>3</v>
      </c>
      <c r="J238" s="176">
        <v>0</v>
      </c>
      <c r="K238" s="176">
        <v>0</v>
      </c>
      <c r="L238" s="176">
        <v>0</v>
      </c>
      <c r="M238" s="176"/>
      <c r="N238" s="176"/>
      <c r="O238" s="176"/>
      <c r="P238" s="176"/>
      <c r="Q238" s="176"/>
      <c r="R238" s="155"/>
      <c r="S238" s="156">
        <f>COUNTIF(F238:L238,"&lt;&gt;0")</f>
        <v>3</v>
      </c>
      <c r="T238" s="157">
        <v>4</v>
      </c>
      <c r="U238" s="155"/>
      <c r="V238" s="165">
        <f>SUM(F238:Q238)</f>
        <v>10</v>
      </c>
      <c r="W238" s="166">
        <f>IFERROR(IF(L238=0,V238/(S238*30),V238/(((S238-1)*30)+(T238*7))),0)</f>
        <v>0.1111111111111111</v>
      </c>
      <c r="X238" s="166">
        <f>W238*30</f>
        <v>3.333333333333333</v>
      </c>
      <c r="Y238" s="165">
        <v>89</v>
      </c>
      <c r="Z238" s="165">
        <v>13</v>
      </c>
      <c r="AA238" s="167">
        <f>Y238+Z238</f>
        <v>102</v>
      </c>
      <c r="AB238" s="166">
        <f>IFERROR(AA238/W238,"Not Sold")</f>
        <v>918</v>
      </c>
      <c r="AC238" s="166">
        <v>14</v>
      </c>
      <c r="AD238" s="166">
        <f>IFERROR(AB238-AC238,"-")</f>
        <v>904</v>
      </c>
      <c r="AE238" s="166">
        <f>X238*2</f>
        <v>6.6666666666666661</v>
      </c>
      <c r="AF238" s="168">
        <f>IFERROR(AB238+$C$1,"Not Sold")</f>
        <v>44591</v>
      </c>
      <c r="AG238" s="169">
        <f>$C$1+AC238</f>
        <v>43687</v>
      </c>
      <c r="AH238" s="169">
        <f>MAX(AF238,AG238)</f>
        <v>44591</v>
      </c>
      <c r="AI238" s="170">
        <f>W238*AC238</f>
        <v>1.5555555555555554</v>
      </c>
      <c r="AJ238" s="170">
        <f>AA238-AI238</f>
        <v>100.44444444444444</v>
      </c>
      <c r="AK238" s="165">
        <v>1</v>
      </c>
      <c r="AL238" s="170">
        <f>IF(AE238-AJ238&lt;1,0,AE238-AJ238)</f>
        <v>0</v>
      </c>
      <c r="AM238" s="170">
        <f>AL238*D238</f>
        <v>0</v>
      </c>
      <c r="AN238" s="170">
        <f>IFERROR(AL238/W238,"-")</f>
        <v>0</v>
      </c>
      <c r="AO238" s="169">
        <f>IFERROR(AN238+AH238,"-")</f>
        <v>44591</v>
      </c>
      <c r="AP238" s="178"/>
      <c r="AQ238" s="171"/>
    </row>
    <row r="239" spans="1:43" x14ac:dyDescent="0.25">
      <c r="A239" s="151" t="s">
        <v>625</v>
      </c>
      <c r="B239" s="152" t="s">
        <v>626</v>
      </c>
      <c r="C239" s="199">
        <v>6953156282117</v>
      </c>
      <c r="D239" s="153">
        <v>44.200000000000024</v>
      </c>
      <c r="E239" s="154"/>
      <c r="F239" s="96">
        <v>3</v>
      </c>
      <c r="G239" s="96">
        <v>2</v>
      </c>
      <c r="H239" s="96">
        <v>0</v>
      </c>
      <c r="I239" s="96">
        <v>0</v>
      </c>
      <c r="J239" s="96">
        <v>0</v>
      </c>
      <c r="K239" s="96">
        <v>0</v>
      </c>
      <c r="L239" s="96">
        <v>0</v>
      </c>
      <c r="M239" s="96"/>
      <c r="N239" s="96"/>
      <c r="O239" s="96"/>
      <c r="P239" s="96"/>
      <c r="Q239" s="96"/>
      <c r="R239" s="155"/>
      <c r="S239" s="156">
        <f>COUNTIF(F239:L239,"&lt;&gt;0")</f>
        <v>2</v>
      </c>
      <c r="T239" s="157">
        <v>4</v>
      </c>
      <c r="U239" s="155"/>
      <c r="V239" s="165">
        <f>SUM(F239:Q239)</f>
        <v>5</v>
      </c>
      <c r="W239" s="166">
        <f>IFERROR(IF(L239=0,V239/(S239*30),V239/(((S239-1)*30)+(T239*7))),0)</f>
        <v>8.3333333333333329E-2</v>
      </c>
      <c r="X239" s="166">
        <f>W239*30</f>
        <v>2.5</v>
      </c>
      <c r="Y239" s="165">
        <v>20</v>
      </c>
      <c r="Z239" s="165">
        <v>0</v>
      </c>
      <c r="AA239" s="167">
        <f>Y239+Z239</f>
        <v>20</v>
      </c>
      <c r="AB239" s="166">
        <f>IFERROR(AA239/W239,"Not Sold")</f>
        <v>240</v>
      </c>
      <c r="AC239" s="166">
        <v>14</v>
      </c>
      <c r="AD239" s="166">
        <f>IFERROR(AB239-AC239,"-")</f>
        <v>226</v>
      </c>
      <c r="AE239" s="166">
        <f>X239*2</f>
        <v>5</v>
      </c>
      <c r="AF239" s="168">
        <f>IFERROR(AB239+$C$1,"Not Sold")</f>
        <v>43913</v>
      </c>
      <c r="AG239" s="169">
        <f>$C$1+AC239</f>
        <v>43687</v>
      </c>
      <c r="AH239" s="169">
        <f>MAX(AF239,AG239)</f>
        <v>43913</v>
      </c>
      <c r="AI239" s="170">
        <f>W239*AC239</f>
        <v>1.1666666666666665</v>
      </c>
      <c r="AJ239" s="170">
        <f>AA239-AI239</f>
        <v>18.833333333333332</v>
      </c>
      <c r="AK239" s="165">
        <v>1</v>
      </c>
      <c r="AL239" s="170">
        <f>IF(AE239-AJ239&lt;1,0,AE239-AJ239)</f>
        <v>0</v>
      </c>
      <c r="AM239" s="170">
        <f>AL239*D239</f>
        <v>0</v>
      </c>
      <c r="AN239" s="170">
        <f>IFERROR(AL239/W239,"-")</f>
        <v>0</v>
      </c>
      <c r="AO239" s="169">
        <f>IFERROR(AN239+AH239,"-")</f>
        <v>43913</v>
      </c>
      <c r="AP239" s="165"/>
      <c r="AQ239" s="171"/>
    </row>
    <row r="240" spans="1:43" x14ac:dyDescent="0.25">
      <c r="A240" s="151" t="s">
        <v>627</v>
      </c>
      <c r="B240" s="152" t="s">
        <v>628</v>
      </c>
      <c r="C240" s="199">
        <v>6953156282124</v>
      </c>
      <c r="D240" s="153">
        <v>44.337062937062946</v>
      </c>
      <c r="E240" s="154"/>
      <c r="F240" s="96">
        <v>7</v>
      </c>
      <c r="G240" s="96">
        <v>0</v>
      </c>
      <c r="H240" s="96">
        <v>1</v>
      </c>
      <c r="I240" s="96">
        <v>0</v>
      </c>
      <c r="J240" s="96">
        <v>1</v>
      </c>
      <c r="K240" s="96">
        <v>0</v>
      </c>
      <c r="L240" s="96">
        <v>0</v>
      </c>
      <c r="M240" s="96"/>
      <c r="N240" s="96"/>
      <c r="O240" s="96"/>
      <c r="P240" s="96"/>
      <c r="Q240" s="96"/>
      <c r="R240" s="192"/>
      <c r="S240" s="156">
        <f>COUNTIF(F240:L240,"&lt;&gt;0")</f>
        <v>3</v>
      </c>
      <c r="T240" s="157">
        <v>4</v>
      </c>
      <c r="U240" s="192"/>
      <c r="V240" s="165">
        <f>SUM(F240:Q240)</f>
        <v>9</v>
      </c>
      <c r="W240" s="166">
        <f>IFERROR(IF(L240=0,V240/(S240*30),V240/(((S240-1)*30)+(T240*7))),0)</f>
        <v>0.1</v>
      </c>
      <c r="X240" s="166">
        <f>W240*30</f>
        <v>3</v>
      </c>
      <c r="Y240" s="165">
        <v>140</v>
      </c>
      <c r="Z240" s="165">
        <v>0</v>
      </c>
      <c r="AA240" s="167">
        <f>Y240+Z240</f>
        <v>140</v>
      </c>
      <c r="AB240" s="166">
        <f>IFERROR(AA240/W240,"Not Sold")</f>
        <v>1400</v>
      </c>
      <c r="AC240" s="166">
        <v>14</v>
      </c>
      <c r="AD240" s="166">
        <f>IFERROR(AB240-AC240,"-")</f>
        <v>1386</v>
      </c>
      <c r="AE240" s="166">
        <f>X240*2</f>
        <v>6</v>
      </c>
      <c r="AF240" s="168">
        <f>IFERROR(AB240+$C$1,"Not Sold")</f>
        <v>45073</v>
      </c>
      <c r="AG240" s="169">
        <f>$C$1+AC240</f>
        <v>43687</v>
      </c>
      <c r="AH240" s="169">
        <f>MAX(AF240,AG240)</f>
        <v>45073</v>
      </c>
      <c r="AI240" s="170">
        <f>W240*AC240</f>
        <v>1.4000000000000001</v>
      </c>
      <c r="AJ240" s="170">
        <f>AA240-AI240</f>
        <v>138.6</v>
      </c>
      <c r="AK240" s="165">
        <v>1</v>
      </c>
      <c r="AL240" s="170">
        <f>IF(AE240-AJ240&lt;1,0,AE240-AJ240)</f>
        <v>0</v>
      </c>
      <c r="AM240" s="170">
        <f>AL240*D240</f>
        <v>0</v>
      </c>
      <c r="AN240" s="170">
        <f>IFERROR(AL240/W240,"-")</f>
        <v>0</v>
      </c>
      <c r="AO240" s="169">
        <f>IFERROR(AN240+AH240,"-")</f>
        <v>45073</v>
      </c>
      <c r="AP240" s="165"/>
      <c r="AQ240" s="171"/>
    </row>
    <row r="241" spans="1:43" x14ac:dyDescent="0.25">
      <c r="A241" s="173" t="s">
        <v>583</v>
      </c>
      <c r="B241" s="174" t="s">
        <v>584</v>
      </c>
      <c r="C241" s="201">
        <v>6953156282247</v>
      </c>
      <c r="D241" s="175">
        <v>76</v>
      </c>
      <c r="E241" s="154"/>
      <c r="F241" s="176">
        <v>23</v>
      </c>
      <c r="G241" s="176">
        <v>8</v>
      </c>
      <c r="H241" s="176">
        <v>15</v>
      </c>
      <c r="I241" s="176">
        <v>9</v>
      </c>
      <c r="J241" s="176">
        <v>7</v>
      </c>
      <c r="K241" s="176">
        <v>7</v>
      </c>
      <c r="L241" s="176">
        <v>4</v>
      </c>
      <c r="M241" s="176"/>
      <c r="N241" s="176"/>
      <c r="O241" s="176"/>
      <c r="P241" s="176"/>
      <c r="Q241" s="176"/>
      <c r="R241" s="192"/>
      <c r="S241" s="156">
        <f>COUNTIF(F241:L241,"&lt;&gt;0")</f>
        <v>7</v>
      </c>
      <c r="T241" s="157">
        <v>4</v>
      </c>
      <c r="U241" s="192"/>
      <c r="V241" s="165">
        <f>SUM(F241:Q241)</f>
        <v>73</v>
      </c>
      <c r="W241" s="166">
        <f>IFERROR(IF(L241=0,V241/(S241*30),V241/(((S241-1)*30)+(T241*7))),0)</f>
        <v>0.35096153846153844</v>
      </c>
      <c r="X241" s="166">
        <f>W241*30</f>
        <v>10.528846153846153</v>
      </c>
      <c r="Y241" s="165">
        <v>7</v>
      </c>
      <c r="Z241" s="165">
        <v>13</v>
      </c>
      <c r="AA241" s="167">
        <f>Y241+Z241</f>
        <v>20</v>
      </c>
      <c r="AB241" s="166">
        <f>IFERROR(AA241/W241,"Not Sold")</f>
        <v>56.986301369863021</v>
      </c>
      <c r="AC241" s="166">
        <v>14</v>
      </c>
      <c r="AD241" s="166">
        <f>IFERROR(AB241-AC241,"-")</f>
        <v>42.986301369863021</v>
      </c>
      <c r="AE241" s="166">
        <f>X241*2</f>
        <v>21.057692307692307</v>
      </c>
      <c r="AF241" s="168">
        <f>IFERROR(AB241+$C$1,"Not Sold")</f>
        <v>43729.986301369863</v>
      </c>
      <c r="AG241" s="169">
        <f>$C$1+AC241</f>
        <v>43687</v>
      </c>
      <c r="AH241" s="169">
        <f>MAX(AF241,AG241)</f>
        <v>43729.986301369863</v>
      </c>
      <c r="AI241" s="170">
        <f>W241*AC241</f>
        <v>4.9134615384615383</v>
      </c>
      <c r="AJ241" s="170">
        <f>AA241-AI241</f>
        <v>15.086538461538462</v>
      </c>
      <c r="AK241" s="165">
        <v>1</v>
      </c>
      <c r="AL241" s="170">
        <f>IF(AE241-AJ241&lt;1,0,AE241-AJ241)</f>
        <v>5.9711538461538449</v>
      </c>
      <c r="AM241" s="170">
        <f>AL241*D241</f>
        <v>453.80769230769221</v>
      </c>
      <c r="AN241" s="170">
        <f>IFERROR(AL241/W241,"-")</f>
        <v>17.013698630136982</v>
      </c>
      <c r="AO241" s="169">
        <f>IFERROR(AN241+AH241,"-")</f>
        <v>43747</v>
      </c>
      <c r="AP241" s="178"/>
      <c r="AQ241" s="171"/>
    </row>
    <row r="242" spans="1:43" x14ac:dyDescent="0.25">
      <c r="A242" s="151" t="s">
        <v>585</v>
      </c>
      <c r="B242" s="152" t="s">
        <v>586</v>
      </c>
      <c r="C242" s="199">
        <v>6953156282254</v>
      </c>
      <c r="D242" s="153">
        <v>76</v>
      </c>
      <c r="E242" s="154"/>
      <c r="F242" s="96">
        <v>14</v>
      </c>
      <c r="G242" s="96">
        <v>9</v>
      </c>
      <c r="H242" s="96">
        <v>5</v>
      </c>
      <c r="I242" s="96">
        <v>2</v>
      </c>
      <c r="J242" s="96">
        <v>3</v>
      </c>
      <c r="K242" s="96">
        <v>0</v>
      </c>
      <c r="L242" s="96">
        <v>0</v>
      </c>
      <c r="M242" s="96"/>
      <c r="N242" s="96"/>
      <c r="O242" s="96"/>
      <c r="P242" s="96"/>
      <c r="Q242" s="96"/>
      <c r="R242" s="192"/>
      <c r="S242" s="156">
        <f>COUNTIF(F242:L242,"&lt;&gt;0")</f>
        <v>5</v>
      </c>
      <c r="T242" s="157">
        <v>4</v>
      </c>
      <c r="U242" s="192"/>
      <c r="V242" s="165">
        <f>SUM(F242:Q242)</f>
        <v>33</v>
      </c>
      <c r="W242" s="166">
        <f>IFERROR(IF(L242=0,V242/(S242*30),V242/(((S242-1)*30)+(T242*7))),0)</f>
        <v>0.22</v>
      </c>
      <c r="X242" s="166">
        <f>W242*30</f>
        <v>6.6</v>
      </c>
      <c r="Y242" s="165">
        <v>8</v>
      </c>
      <c r="Z242" s="165">
        <v>3</v>
      </c>
      <c r="AA242" s="167">
        <f>Y242+Z242</f>
        <v>11</v>
      </c>
      <c r="AB242" s="166">
        <f>IFERROR(AA242/W242,"Not Sold")</f>
        <v>50</v>
      </c>
      <c r="AC242" s="166">
        <v>14</v>
      </c>
      <c r="AD242" s="166">
        <f>IFERROR(AB242-AC242,"-")</f>
        <v>36</v>
      </c>
      <c r="AE242" s="166">
        <f>X242*2</f>
        <v>13.2</v>
      </c>
      <c r="AF242" s="168">
        <f>IFERROR(AB242+$C$1,"Not Sold")</f>
        <v>43723</v>
      </c>
      <c r="AG242" s="169">
        <f>$C$1+AC242</f>
        <v>43687</v>
      </c>
      <c r="AH242" s="169">
        <f>MAX(AF242,AG242)</f>
        <v>43723</v>
      </c>
      <c r="AI242" s="170">
        <f>W242*AC242</f>
        <v>3.08</v>
      </c>
      <c r="AJ242" s="170">
        <f>AA242-AI242</f>
        <v>7.92</v>
      </c>
      <c r="AK242" s="165">
        <v>1</v>
      </c>
      <c r="AL242" s="170">
        <f>IF(AE242-AJ242&lt;1,0,AE242-AJ242)</f>
        <v>5.2799999999999994</v>
      </c>
      <c r="AM242" s="170">
        <f>AL242*D242</f>
        <v>401.28</v>
      </c>
      <c r="AN242" s="170">
        <f>IFERROR(AL242/W242,"-")</f>
        <v>23.999999999999996</v>
      </c>
      <c r="AO242" s="169">
        <f>IFERROR(AN242+AH242,"-")</f>
        <v>43747</v>
      </c>
      <c r="AP242" s="165"/>
      <c r="AQ242" s="171"/>
    </row>
    <row r="243" spans="1:43" x14ac:dyDescent="0.25">
      <c r="A243" s="173" t="s">
        <v>673</v>
      </c>
      <c r="B243" s="174" t="s">
        <v>674</v>
      </c>
      <c r="C243" s="201">
        <v>6953156282278</v>
      </c>
      <c r="D243" s="175">
        <v>9.9</v>
      </c>
      <c r="E243" s="154"/>
      <c r="F243" s="176">
        <v>0</v>
      </c>
      <c r="G243" s="176">
        <v>0</v>
      </c>
      <c r="H243" s="176">
        <v>0</v>
      </c>
      <c r="I243" s="176">
        <v>0</v>
      </c>
      <c r="J243" s="176">
        <v>0</v>
      </c>
      <c r="K243" s="176">
        <v>0</v>
      </c>
      <c r="L243" s="176">
        <v>0</v>
      </c>
      <c r="M243" s="176"/>
      <c r="N243" s="176"/>
      <c r="O243" s="176"/>
      <c r="P243" s="176"/>
      <c r="Q243" s="176"/>
      <c r="R243" s="192"/>
      <c r="S243" s="156">
        <f>COUNTIF(F243:L243,"&lt;&gt;0")</f>
        <v>0</v>
      </c>
      <c r="T243" s="157">
        <v>4</v>
      </c>
      <c r="U243" s="192"/>
      <c r="V243" s="165">
        <f>SUM(F243:Q243)</f>
        <v>0</v>
      </c>
      <c r="W243" s="166">
        <f>IFERROR(IF(L243=0,V243/(S243*30),V243/(((S243-1)*30)+(T243*7))),0)</f>
        <v>0</v>
      </c>
      <c r="X243" s="166">
        <f>W243*30</f>
        <v>0</v>
      </c>
      <c r="Y243" s="165">
        <v>36</v>
      </c>
      <c r="Z243" s="165">
        <v>0</v>
      </c>
      <c r="AA243" s="167">
        <f>Y243+Z243</f>
        <v>36</v>
      </c>
      <c r="AB243" s="166" t="str">
        <f>IFERROR(AA243/W243,"Not Sold")</f>
        <v>Not Sold</v>
      </c>
      <c r="AC243" s="166">
        <v>14</v>
      </c>
      <c r="AD243" s="166" t="str">
        <f>IFERROR(AB243-AC243,"-")</f>
        <v>-</v>
      </c>
      <c r="AE243" s="166">
        <f>X243*2</f>
        <v>0</v>
      </c>
      <c r="AF243" s="168" t="str">
        <f>IFERROR(AB243+$C$1,"Not Sold")</f>
        <v>Not Sold</v>
      </c>
      <c r="AG243" s="169">
        <f>$C$1+AC243</f>
        <v>43687</v>
      </c>
      <c r="AH243" s="169">
        <f>MAX(AF243,AG243)</f>
        <v>43687</v>
      </c>
      <c r="AI243" s="170">
        <f>W243*AC243</f>
        <v>0</v>
      </c>
      <c r="AJ243" s="170">
        <f>AA243-AI243</f>
        <v>36</v>
      </c>
      <c r="AK243" s="165">
        <v>1</v>
      </c>
      <c r="AL243" s="170">
        <f>IF(AE243-AJ243&lt;1,0,AE243-AJ243)</f>
        <v>0</v>
      </c>
      <c r="AM243" s="170">
        <f>AL243*D243</f>
        <v>0</v>
      </c>
      <c r="AN243" s="170" t="str">
        <f>IFERROR(AL243/W243,"-")</f>
        <v>-</v>
      </c>
      <c r="AO243" s="169" t="str">
        <f>IFERROR(AN243+AH243,"-")</f>
        <v>-</v>
      </c>
      <c r="AP243" s="178"/>
      <c r="AQ243" s="171"/>
    </row>
    <row r="244" spans="1:43" x14ac:dyDescent="0.25">
      <c r="A244" s="151" t="s">
        <v>325</v>
      </c>
      <c r="B244" s="152" t="s">
        <v>326</v>
      </c>
      <c r="C244" s="199">
        <v>6953156282308</v>
      </c>
      <c r="D244" s="153">
        <v>34.569999999999986</v>
      </c>
      <c r="E244" s="154"/>
      <c r="F244" s="96">
        <v>4</v>
      </c>
      <c r="G244" s="96">
        <v>1</v>
      </c>
      <c r="H244" s="96">
        <v>1</v>
      </c>
      <c r="I244" s="96">
        <v>0</v>
      </c>
      <c r="J244" s="96">
        <v>0</v>
      </c>
      <c r="K244" s="96">
        <v>0</v>
      </c>
      <c r="L244" s="96">
        <v>0</v>
      </c>
      <c r="M244" s="96"/>
      <c r="N244" s="96"/>
      <c r="O244" s="96"/>
      <c r="P244" s="96"/>
      <c r="Q244" s="96"/>
      <c r="R244" s="192"/>
      <c r="S244" s="156">
        <f>COUNTIF(F244:L244,"&lt;&gt;0")</f>
        <v>3</v>
      </c>
      <c r="T244" s="157">
        <v>4</v>
      </c>
      <c r="U244" s="192"/>
      <c r="V244" s="165">
        <f>SUM(F244:Q244)</f>
        <v>6</v>
      </c>
      <c r="W244" s="166">
        <f>IFERROR(IF(L244=0,V244/(S244*30),V244/(((S244-1)*30)+(T244*7))),0)</f>
        <v>6.6666666666666666E-2</v>
      </c>
      <c r="X244" s="166">
        <f>W244*30</f>
        <v>2</v>
      </c>
      <c r="Y244" s="165">
        <v>32</v>
      </c>
      <c r="Z244" s="165">
        <v>0</v>
      </c>
      <c r="AA244" s="167">
        <f>Y244+Z244</f>
        <v>32</v>
      </c>
      <c r="AB244" s="166">
        <f>IFERROR(AA244/W244,"Not Sold")</f>
        <v>480</v>
      </c>
      <c r="AC244" s="166">
        <v>14</v>
      </c>
      <c r="AD244" s="166">
        <f>IFERROR(AB244-AC244,"-")</f>
        <v>466</v>
      </c>
      <c r="AE244" s="166">
        <f>X244*2</f>
        <v>4</v>
      </c>
      <c r="AF244" s="168">
        <f>IFERROR(AB244+$C$1,"Not Sold")</f>
        <v>44153</v>
      </c>
      <c r="AG244" s="169">
        <f>$C$1+AC244</f>
        <v>43687</v>
      </c>
      <c r="AH244" s="169">
        <f>MAX(AF244,AG244)</f>
        <v>44153</v>
      </c>
      <c r="AI244" s="170">
        <f>W244*AC244</f>
        <v>0.93333333333333335</v>
      </c>
      <c r="AJ244" s="170">
        <f>AA244-AI244</f>
        <v>31.066666666666666</v>
      </c>
      <c r="AK244" s="165">
        <v>1</v>
      </c>
      <c r="AL244" s="170">
        <f>IF(AE244-AJ244&lt;1,0,AE244-AJ244)</f>
        <v>0</v>
      </c>
      <c r="AM244" s="170">
        <f>AL244*D244</f>
        <v>0</v>
      </c>
      <c r="AN244" s="170">
        <f>IFERROR(AL244/W244,"-")</f>
        <v>0</v>
      </c>
      <c r="AO244" s="169">
        <f>IFERROR(AN244+AH244,"-")</f>
        <v>44153</v>
      </c>
      <c r="AP244" s="165"/>
      <c r="AQ244" s="171"/>
    </row>
    <row r="245" spans="1:43" x14ac:dyDescent="0.25">
      <c r="A245" s="151" t="s">
        <v>484</v>
      </c>
      <c r="B245" s="152" t="s">
        <v>485</v>
      </c>
      <c r="C245" s="199">
        <v>6953156282315</v>
      </c>
      <c r="D245" s="153">
        <v>34.520000000000017</v>
      </c>
      <c r="E245" s="154"/>
      <c r="F245" s="96">
        <v>0</v>
      </c>
      <c r="G245" s="96">
        <v>0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96"/>
      <c r="N245" s="96"/>
      <c r="O245" s="96"/>
      <c r="P245" s="96"/>
      <c r="Q245" s="96"/>
      <c r="R245" s="192"/>
      <c r="S245" s="156">
        <f>COUNTIF(F245:L245,"&lt;&gt;0")</f>
        <v>0</v>
      </c>
      <c r="T245" s="157">
        <v>4</v>
      </c>
      <c r="U245" s="192"/>
      <c r="V245" s="165">
        <f>SUM(F245:Q245)</f>
        <v>0</v>
      </c>
      <c r="W245" s="166">
        <f>IFERROR(IF(L245=0,V245/(S245*30),V245/(((S245-1)*30)+(T245*7))),0)</f>
        <v>0</v>
      </c>
      <c r="X245" s="166">
        <f>W245*30</f>
        <v>0</v>
      </c>
      <c r="Y245" s="165">
        <v>34</v>
      </c>
      <c r="Z245" s="165">
        <v>0</v>
      </c>
      <c r="AA245" s="167">
        <f>Y245+Z245</f>
        <v>34</v>
      </c>
      <c r="AB245" s="166" t="str">
        <f>IFERROR(AA245/W245,"Not Sold")</f>
        <v>Not Sold</v>
      </c>
      <c r="AC245" s="166">
        <v>14</v>
      </c>
      <c r="AD245" s="166" t="str">
        <f>IFERROR(AB245-AC245,"-")</f>
        <v>-</v>
      </c>
      <c r="AE245" s="166">
        <f>X245*2</f>
        <v>0</v>
      </c>
      <c r="AF245" s="168" t="str">
        <f>IFERROR(AB245+$C$1,"Not Sold")</f>
        <v>Not Sold</v>
      </c>
      <c r="AG245" s="169">
        <f>$C$1+AC245</f>
        <v>43687</v>
      </c>
      <c r="AH245" s="169">
        <f>MAX(AF245,AG245)</f>
        <v>43687</v>
      </c>
      <c r="AI245" s="170">
        <f>W245*AC245</f>
        <v>0</v>
      </c>
      <c r="AJ245" s="170">
        <f>AA245-AI245</f>
        <v>34</v>
      </c>
      <c r="AK245" s="165">
        <v>1</v>
      </c>
      <c r="AL245" s="170">
        <f>IF(AE245-AJ245&lt;1,0,AE245-AJ245)</f>
        <v>0</v>
      </c>
      <c r="AM245" s="170">
        <f>AL245*D245</f>
        <v>0</v>
      </c>
      <c r="AN245" s="170" t="str">
        <f>IFERROR(AL245/W245,"-")</f>
        <v>-</v>
      </c>
      <c r="AO245" s="169" t="str">
        <f>IFERROR(AN245+AH245,"-")</f>
        <v>-</v>
      </c>
      <c r="AP245" s="165"/>
      <c r="AQ245" s="171"/>
    </row>
    <row r="246" spans="1:43" x14ac:dyDescent="0.25">
      <c r="A246" s="151" t="s">
        <v>486</v>
      </c>
      <c r="B246" s="152" t="s">
        <v>487</v>
      </c>
      <c r="C246" s="199">
        <v>6953156282322</v>
      </c>
      <c r="D246" s="153">
        <v>34.520000000000003</v>
      </c>
      <c r="E246" s="154"/>
      <c r="F246" s="96">
        <v>0</v>
      </c>
      <c r="G246" s="96">
        <v>0</v>
      </c>
      <c r="H246" s="96">
        <v>0</v>
      </c>
      <c r="I246" s="96">
        <v>0</v>
      </c>
      <c r="J246" s="96">
        <v>0</v>
      </c>
      <c r="K246" s="96">
        <v>0</v>
      </c>
      <c r="L246" s="96">
        <v>0</v>
      </c>
      <c r="M246" s="96"/>
      <c r="N246" s="96"/>
      <c r="O246" s="96"/>
      <c r="P246" s="96"/>
      <c r="Q246" s="96"/>
      <c r="R246" s="192"/>
      <c r="S246" s="156">
        <f>COUNTIF(F246:L246,"&lt;&gt;0")</f>
        <v>0</v>
      </c>
      <c r="T246" s="157">
        <v>4</v>
      </c>
      <c r="U246" s="192"/>
      <c r="V246" s="165">
        <f>SUM(F246:Q246)</f>
        <v>0</v>
      </c>
      <c r="W246" s="166">
        <f>IFERROR(IF(L246=0,V246/(S246*30),V246/(((S246-1)*30)+(T246*7))),0)</f>
        <v>0</v>
      </c>
      <c r="X246" s="166">
        <f>W246*30</f>
        <v>0</v>
      </c>
      <c r="Y246" s="165">
        <v>47</v>
      </c>
      <c r="Z246" s="165">
        <v>0</v>
      </c>
      <c r="AA246" s="167">
        <f>Y246+Z246</f>
        <v>47</v>
      </c>
      <c r="AB246" s="166" t="str">
        <f>IFERROR(AA246/W246,"Not Sold")</f>
        <v>Not Sold</v>
      </c>
      <c r="AC246" s="166">
        <v>14</v>
      </c>
      <c r="AD246" s="166" t="str">
        <f>IFERROR(AB246-AC246,"-")</f>
        <v>-</v>
      </c>
      <c r="AE246" s="166">
        <f>X246*2</f>
        <v>0</v>
      </c>
      <c r="AF246" s="168" t="str">
        <f>IFERROR(AB246+$C$1,"Not Sold")</f>
        <v>Not Sold</v>
      </c>
      <c r="AG246" s="169">
        <f>$C$1+AC246</f>
        <v>43687</v>
      </c>
      <c r="AH246" s="169">
        <f>MAX(AF246,AG246)</f>
        <v>43687</v>
      </c>
      <c r="AI246" s="170">
        <f>W246*AC246</f>
        <v>0</v>
      </c>
      <c r="AJ246" s="170">
        <f>AA246-AI246</f>
        <v>47</v>
      </c>
      <c r="AK246" s="165">
        <v>1</v>
      </c>
      <c r="AL246" s="170">
        <f>IF(AE246-AJ246&lt;1,0,AE246-AJ246)</f>
        <v>0</v>
      </c>
      <c r="AM246" s="170">
        <f>AL246*D246</f>
        <v>0</v>
      </c>
      <c r="AN246" s="170" t="str">
        <f>IFERROR(AL246/W246,"-")</f>
        <v>-</v>
      </c>
      <c r="AO246" s="169" t="str">
        <f>IFERROR(AN246+AH246,"-")</f>
        <v>-</v>
      </c>
      <c r="AP246" s="165"/>
      <c r="AQ246" s="171"/>
    </row>
    <row r="247" spans="1:43" x14ac:dyDescent="0.25">
      <c r="A247" s="151" t="s">
        <v>140</v>
      </c>
      <c r="B247" s="152" t="s">
        <v>141</v>
      </c>
      <c r="C247" s="199">
        <v>6953156282902</v>
      </c>
      <c r="D247" s="153">
        <v>37.730000000000018</v>
      </c>
      <c r="E247" s="154"/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6">
        <v>0</v>
      </c>
      <c r="L247" s="96">
        <v>0</v>
      </c>
      <c r="M247" s="96"/>
      <c r="N247" s="96"/>
      <c r="O247" s="96"/>
      <c r="P247" s="96"/>
      <c r="Q247" s="96"/>
      <c r="R247" s="192"/>
      <c r="S247" s="156">
        <f>COUNTIF(F247:L247,"&lt;&gt;0")</f>
        <v>0</v>
      </c>
      <c r="T247" s="157">
        <v>4</v>
      </c>
      <c r="U247" s="192"/>
      <c r="V247" s="165">
        <f>SUM(F247:Q247)</f>
        <v>0</v>
      </c>
      <c r="W247" s="166">
        <f>IFERROR(IF(L247=0,V247/(S247*30),V247/(((S247-1)*30)+(T247*7))),0)</f>
        <v>0</v>
      </c>
      <c r="X247" s="166">
        <f>W247*30</f>
        <v>0</v>
      </c>
      <c r="Y247" s="165">
        <v>40</v>
      </c>
      <c r="Z247" s="165">
        <v>5</v>
      </c>
      <c r="AA247" s="167">
        <f>Y247+Z247</f>
        <v>45</v>
      </c>
      <c r="AB247" s="166" t="str">
        <f>IFERROR(AA247/W247,"Not Sold")</f>
        <v>Not Sold</v>
      </c>
      <c r="AC247" s="166">
        <v>14</v>
      </c>
      <c r="AD247" s="166" t="str">
        <f>IFERROR(AB247-AC247,"-")</f>
        <v>-</v>
      </c>
      <c r="AE247" s="166">
        <f>X247*2</f>
        <v>0</v>
      </c>
      <c r="AF247" s="168" t="str">
        <f>IFERROR(AB247+$C$1,"Not Sold")</f>
        <v>Not Sold</v>
      </c>
      <c r="AG247" s="169">
        <f>$C$1+AC247</f>
        <v>43687</v>
      </c>
      <c r="AH247" s="169">
        <f>MAX(AF247,AG247)</f>
        <v>43687</v>
      </c>
      <c r="AI247" s="170">
        <f>W247*AC247</f>
        <v>0</v>
      </c>
      <c r="AJ247" s="170">
        <f>AA247-AI247</f>
        <v>45</v>
      </c>
      <c r="AK247" s="165">
        <v>1</v>
      </c>
      <c r="AL247" s="170">
        <f>IF(AE247-AJ247&lt;1,0,AE247-AJ247)</f>
        <v>0</v>
      </c>
      <c r="AM247" s="170">
        <f>AL247*D247</f>
        <v>0</v>
      </c>
      <c r="AN247" s="170" t="str">
        <f>IFERROR(AL247/W247,"-")</f>
        <v>-</v>
      </c>
      <c r="AO247" s="169" t="str">
        <f>IFERROR(AN247+AH247,"-")</f>
        <v>-</v>
      </c>
      <c r="AP247" s="165"/>
      <c r="AQ247" s="171"/>
    </row>
    <row r="248" spans="1:43" x14ac:dyDescent="0.25">
      <c r="A248" s="151" t="s">
        <v>545</v>
      </c>
      <c r="B248" s="152" t="s">
        <v>142</v>
      </c>
      <c r="C248" s="199">
        <v>6953156282926</v>
      </c>
      <c r="D248" s="153">
        <v>23.460000000000004</v>
      </c>
      <c r="E248" s="154"/>
      <c r="F248" s="96">
        <v>4</v>
      </c>
      <c r="G248" s="96">
        <v>1</v>
      </c>
      <c r="H248" s="96">
        <v>4</v>
      </c>
      <c r="I248" s="96">
        <v>1</v>
      </c>
      <c r="J248" s="96">
        <v>0</v>
      </c>
      <c r="K248" s="96">
        <v>1</v>
      </c>
      <c r="L248" s="96">
        <v>0</v>
      </c>
      <c r="M248" s="96"/>
      <c r="N248" s="96"/>
      <c r="O248" s="96"/>
      <c r="P248" s="96"/>
      <c r="Q248" s="96"/>
      <c r="R248" s="192"/>
      <c r="S248" s="156">
        <f>COUNTIF(F248:L248,"&lt;&gt;0")</f>
        <v>5</v>
      </c>
      <c r="T248" s="157">
        <v>4</v>
      </c>
      <c r="U248" s="192"/>
      <c r="V248" s="165">
        <f>SUM(F248:Q248)</f>
        <v>11</v>
      </c>
      <c r="W248" s="166">
        <f>IFERROR(IF(L248=0,V248/(S248*30),V248/(((S248-1)*30)+(T248*7))),0)</f>
        <v>7.3333333333333334E-2</v>
      </c>
      <c r="X248" s="166">
        <f>W248*30</f>
        <v>2.2000000000000002</v>
      </c>
      <c r="Y248" s="165">
        <v>21</v>
      </c>
      <c r="Z248" s="165">
        <v>9</v>
      </c>
      <c r="AA248" s="167">
        <f>Y248+Z248</f>
        <v>30</v>
      </c>
      <c r="AB248" s="166">
        <f>IFERROR(AA248/W248,"Not Sold")</f>
        <v>409.09090909090907</v>
      </c>
      <c r="AC248" s="166">
        <v>14</v>
      </c>
      <c r="AD248" s="166">
        <f>IFERROR(AB248-AC248,"-")</f>
        <v>395.09090909090907</v>
      </c>
      <c r="AE248" s="166">
        <f>X248*2</f>
        <v>4.4000000000000004</v>
      </c>
      <c r="AF248" s="168">
        <f>IFERROR(AB248+$C$1,"Not Sold")</f>
        <v>44082.090909090912</v>
      </c>
      <c r="AG248" s="169">
        <f>$C$1+AC248</f>
        <v>43687</v>
      </c>
      <c r="AH248" s="169">
        <f>MAX(AF248,AG248)</f>
        <v>44082.090909090912</v>
      </c>
      <c r="AI248" s="170">
        <f>W248*AC248</f>
        <v>1.0266666666666666</v>
      </c>
      <c r="AJ248" s="170">
        <f>AA248-AI248</f>
        <v>28.973333333333333</v>
      </c>
      <c r="AK248" s="165">
        <v>1</v>
      </c>
      <c r="AL248" s="170">
        <f>IF(AE248-AJ248&lt;1,0,AE248-AJ248)</f>
        <v>0</v>
      </c>
      <c r="AM248" s="170">
        <f>AL248*D248</f>
        <v>0</v>
      </c>
      <c r="AN248" s="170">
        <f>IFERROR(AL248/W248,"-")</f>
        <v>0</v>
      </c>
      <c r="AO248" s="169">
        <f>IFERROR(AN248+AH248,"-")</f>
        <v>44082.090909090912</v>
      </c>
      <c r="AP248" s="165"/>
      <c r="AQ248" s="171"/>
    </row>
    <row r="249" spans="1:43" x14ac:dyDescent="0.25">
      <c r="A249" s="151" t="s">
        <v>547</v>
      </c>
      <c r="B249" s="152" t="s">
        <v>548</v>
      </c>
      <c r="C249" s="199">
        <v>6953156282933</v>
      </c>
      <c r="D249" s="153">
        <v>23.46</v>
      </c>
      <c r="E249" s="154"/>
      <c r="F249" s="96">
        <v>4</v>
      </c>
      <c r="G249" s="96">
        <v>2</v>
      </c>
      <c r="H249" s="96">
        <v>1</v>
      </c>
      <c r="I249" s="96">
        <v>0</v>
      </c>
      <c r="J249" s="96">
        <v>0</v>
      </c>
      <c r="K249" s="96">
        <v>0</v>
      </c>
      <c r="L249" s="96">
        <v>0</v>
      </c>
      <c r="M249" s="96"/>
      <c r="N249" s="96"/>
      <c r="O249" s="96"/>
      <c r="P249" s="96"/>
      <c r="Q249" s="96"/>
      <c r="R249" s="192"/>
      <c r="S249" s="156">
        <f>COUNTIF(F249:L249,"&lt;&gt;0")</f>
        <v>3</v>
      </c>
      <c r="T249" s="157">
        <v>4</v>
      </c>
      <c r="U249" s="192"/>
      <c r="V249" s="165">
        <f>SUM(F249:Q249)</f>
        <v>7</v>
      </c>
      <c r="W249" s="166">
        <f>IFERROR(IF(L249=0,V249/(S249*30),V249/(((S249-1)*30)+(T249*7))),0)</f>
        <v>7.7777777777777779E-2</v>
      </c>
      <c r="X249" s="166">
        <f>W249*30</f>
        <v>2.3333333333333335</v>
      </c>
      <c r="Y249" s="165">
        <v>41</v>
      </c>
      <c r="Z249" s="165">
        <v>0</v>
      </c>
      <c r="AA249" s="167">
        <f>Y249+Z249</f>
        <v>41</v>
      </c>
      <c r="AB249" s="166">
        <f>IFERROR(AA249/W249,"Not Sold")</f>
        <v>527.14285714285711</v>
      </c>
      <c r="AC249" s="166">
        <v>14</v>
      </c>
      <c r="AD249" s="166">
        <f>IFERROR(AB249-AC249,"-")</f>
        <v>513.14285714285711</v>
      </c>
      <c r="AE249" s="166">
        <f>X249*2</f>
        <v>4.666666666666667</v>
      </c>
      <c r="AF249" s="168">
        <f>IFERROR(AB249+$C$1,"Not Sold")</f>
        <v>44200.142857142855</v>
      </c>
      <c r="AG249" s="169">
        <f>$C$1+AC249</f>
        <v>43687</v>
      </c>
      <c r="AH249" s="169">
        <f>MAX(AF249,AG249)</f>
        <v>44200.142857142855</v>
      </c>
      <c r="AI249" s="170">
        <f>W249*AC249</f>
        <v>1.088888888888889</v>
      </c>
      <c r="AJ249" s="170">
        <f>AA249-AI249</f>
        <v>39.911111111111111</v>
      </c>
      <c r="AK249" s="165">
        <v>1</v>
      </c>
      <c r="AL249" s="170">
        <f>IF(AE249-AJ249&lt;1,0,AE249-AJ249)</f>
        <v>0</v>
      </c>
      <c r="AM249" s="170">
        <f>AL249*D249</f>
        <v>0</v>
      </c>
      <c r="AN249" s="170">
        <f>IFERROR(AL249/W249,"-")</f>
        <v>0</v>
      </c>
      <c r="AO249" s="169">
        <f>IFERROR(AN249+AH249,"-")</f>
        <v>44200.142857142855</v>
      </c>
      <c r="AP249" s="165"/>
      <c r="AQ249" s="171"/>
    </row>
    <row r="250" spans="1:43" x14ac:dyDescent="0.25">
      <c r="A250" s="173" t="s">
        <v>551</v>
      </c>
      <c r="B250" s="174" t="s">
        <v>143</v>
      </c>
      <c r="C250" s="201">
        <v>6953156282940</v>
      </c>
      <c r="D250" s="175">
        <v>17.329999999999998</v>
      </c>
      <c r="E250" s="154"/>
      <c r="F250" s="176">
        <v>29</v>
      </c>
      <c r="G250" s="176">
        <v>25</v>
      </c>
      <c r="H250" s="176">
        <v>33</v>
      </c>
      <c r="I250" s="176">
        <v>35</v>
      </c>
      <c r="J250" s="176">
        <v>21</v>
      </c>
      <c r="K250" s="176">
        <v>17</v>
      </c>
      <c r="L250" s="176">
        <v>9</v>
      </c>
      <c r="M250" s="176"/>
      <c r="N250" s="176"/>
      <c r="O250" s="176"/>
      <c r="P250" s="176"/>
      <c r="Q250" s="176"/>
      <c r="R250" s="192"/>
      <c r="S250" s="156">
        <f>COUNTIF(F250:L250,"&lt;&gt;0")</f>
        <v>7</v>
      </c>
      <c r="T250" s="157">
        <v>4</v>
      </c>
      <c r="U250" s="192"/>
      <c r="V250" s="165">
        <f>SUM(F250:Q250)</f>
        <v>169</v>
      </c>
      <c r="W250" s="166">
        <f>IFERROR(IF(L250=0,V250/(S250*30),V250/(((S250-1)*30)+(T250*7))),0)</f>
        <v>0.8125</v>
      </c>
      <c r="X250" s="166">
        <f>W250*30</f>
        <v>24.375</v>
      </c>
      <c r="Y250" s="165">
        <v>4</v>
      </c>
      <c r="Z250" s="165">
        <v>32</v>
      </c>
      <c r="AA250" s="167">
        <f>Y250+Z250</f>
        <v>36</v>
      </c>
      <c r="AB250" s="166">
        <f>IFERROR(AA250/W250,"Not Sold")</f>
        <v>44.307692307692307</v>
      </c>
      <c r="AC250" s="166">
        <v>14</v>
      </c>
      <c r="AD250" s="166">
        <f>IFERROR(AB250-AC250,"-")</f>
        <v>30.307692307692307</v>
      </c>
      <c r="AE250" s="166">
        <f>X250*2</f>
        <v>48.75</v>
      </c>
      <c r="AF250" s="168">
        <f>IFERROR(AB250+$C$1,"Not Sold")</f>
        <v>43717.307692307695</v>
      </c>
      <c r="AG250" s="169">
        <f>$C$1+AC250</f>
        <v>43687</v>
      </c>
      <c r="AH250" s="169">
        <f>MAX(AF250,AG250)</f>
        <v>43717.307692307695</v>
      </c>
      <c r="AI250" s="170">
        <f>W250*AC250</f>
        <v>11.375</v>
      </c>
      <c r="AJ250" s="170">
        <f>AA250-AI250</f>
        <v>24.625</v>
      </c>
      <c r="AK250" s="165">
        <v>1</v>
      </c>
      <c r="AL250" s="170">
        <f>IF(AE250-AJ250&lt;1,0,AE250-AJ250)</f>
        <v>24.125</v>
      </c>
      <c r="AM250" s="170">
        <f>AL250*D250</f>
        <v>418.08624999999995</v>
      </c>
      <c r="AN250" s="170">
        <f>IFERROR(AL250/W250,"-")</f>
        <v>29.692307692307693</v>
      </c>
      <c r="AO250" s="169">
        <f>IFERROR(AN250+AH250,"-")</f>
        <v>43747</v>
      </c>
      <c r="AP250" s="178"/>
      <c r="AQ250" s="171"/>
    </row>
    <row r="251" spans="1:43" x14ac:dyDescent="0.25">
      <c r="A251" s="173" t="s">
        <v>553</v>
      </c>
      <c r="B251" s="174" t="s">
        <v>554</v>
      </c>
      <c r="C251" s="201">
        <v>6953156282957</v>
      </c>
      <c r="D251" s="175">
        <v>17.329999999999998</v>
      </c>
      <c r="E251" s="154"/>
      <c r="F251" s="176">
        <v>12</v>
      </c>
      <c r="G251" s="176">
        <v>16</v>
      </c>
      <c r="H251" s="176">
        <v>16</v>
      </c>
      <c r="I251" s="176">
        <v>18</v>
      </c>
      <c r="J251" s="176">
        <v>7</v>
      </c>
      <c r="K251" s="176">
        <v>4</v>
      </c>
      <c r="L251" s="176">
        <v>8</v>
      </c>
      <c r="M251" s="176"/>
      <c r="N251" s="176"/>
      <c r="O251" s="176"/>
      <c r="P251" s="176"/>
      <c r="Q251" s="176"/>
      <c r="R251" s="192"/>
      <c r="S251" s="156">
        <f>COUNTIF(F251:L251,"&lt;&gt;0")</f>
        <v>7</v>
      </c>
      <c r="T251" s="157">
        <v>4</v>
      </c>
      <c r="U251" s="192"/>
      <c r="V251" s="165">
        <f>SUM(F251:Q251)</f>
        <v>81</v>
      </c>
      <c r="W251" s="166">
        <f>IFERROR(IF(L251=0,V251/(S251*30),V251/(((S251-1)*30)+(T251*7))),0)</f>
        <v>0.38942307692307693</v>
      </c>
      <c r="X251" s="166">
        <f>W251*30</f>
        <v>11.682692307692308</v>
      </c>
      <c r="Y251" s="165"/>
      <c r="Z251" s="165">
        <v>12</v>
      </c>
      <c r="AA251" s="167">
        <f>Y251+Z251</f>
        <v>12</v>
      </c>
      <c r="AB251" s="166">
        <f>IFERROR(AA251/W251,"Not Sold")</f>
        <v>30.814814814814813</v>
      </c>
      <c r="AC251" s="166">
        <v>14</v>
      </c>
      <c r="AD251" s="166">
        <f>IFERROR(AB251-AC251,"-")</f>
        <v>16.814814814814813</v>
      </c>
      <c r="AE251" s="166">
        <f>X251*2</f>
        <v>23.365384615384617</v>
      </c>
      <c r="AF251" s="168">
        <f>IFERROR(AB251+$C$1,"Not Sold")</f>
        <v>43703.814814814818</v>
      </c>
      <c r="AG251" s="169">
        <f>$C$1+AC251</f>
        <v>43687</v>
      </c>
      <c r="AH251" s="169">
        <f>MAX(AF251,AG251)</f>
        <v>43703.814814814818</v>
      </c>
      <c r="AI251" s="170">
        <f>W251*AC251</f>
        <v>5.4519230769230766</v>
      </c>
      <c r="AJ251" s="170">
        <f>AA251-AI251</f>
        <v>6.5480769230769234</v>
      </c>
      <c r="AK251" s="165">
        <v>1</v>
      </c>
      <c r="AL251" s="170">
        <f>IF(AE251-AJ251&lt;1,0,AE251-AJ251)</f>
        <v>16.817307692307693</v>
      </c>
      <c r="AM251" s="170">
        <f>AL251*D251</f>
        <v>291.44394230769228</v>
      </c>
      <c r="AN251" s="170">
        <f>IFERROR(AL251/W251,"-")</f>
        <v>43.18518518518519</v>
      </c>
      <c r="AO251" s="169">
        <f>IFERROR(AN251+AH251,"-")</f>
        <v>43747</v>
      </c>
      <c r="AP251" s="178"/>
      <c r="AQ251" s="171"/>
    </row>
    <row r="252" spans="1:43" x14ac:dyDescent="0.25">
      <c r="A252" s="173" t="s">
        <v>329</v>
      </c>
      <c r="B252" s="174" t="s">
        <v>144</v>
      </c>
      <c r="C252" s="201">
        <v>6953156282964</v>
      </c>
      <c r="D252" s="175">
        <v>5.2600000000000016</v>
      </c>
      <c r="E252" s="154"/>
      <c r="F252" s="176">
        <v>82</v>
      </c>
      <c r="G252" s="176">
        <v>54</v>
      </c>
      <c r="H252" s="176">
        <v>62</v>
      </c>
      <c r="I252" s="176">
        <v>50</v>
      </c>
      <c r="J252" s="176">
        <v>59</v>
      </c>
      <c r="K252" s="176">
        <v>50</v>
      </c>
      <c r="L252" s="176">
        <v>17</v>
      </c>
      <c r="M252" s="176"/>
      <c r="N252" s="176"/>
      <c r="O252" s="176"/>
      <c r="P252" s="176"/>
      <c r="Q252" s="176"/>
      <c r="R252" s="192"/>
      <c r="S252" s="156">
        <f>COUNTIF(F252:L252,"&lt;&gt;0")</f>
        <v>7</v>
      </c>
      <c r="T252" s="157">
        <v>4</v>
      </c>
      <c r="U252" s="192"/>
      <c r="V252" s="165">
        <f>SUM(F252:Q252)</f>
        <v>374</v>
      </c>
      <c r="W252" s="166">
        <f>IFERROR(IF(L252=0,V252/(S252*30),V252/(((S252-1)*30)+(T252*7))),0)</f>
        <v>1.7980769230769231</v>
      </c>
      <c r="X252" s="166">
        <f>W252*30</f>
        <v>53.942307692307693</v>
      </c>
      <c r="Y252" s="165">
        <v>330</v>
      </c>
      <c r="Z252" s="165">
        <v>41</v>
      </c>
      <c r="AA252" s="167">
        <f>Y252+Z252</f>
        <v>371</v>
      </c>
      <c r="AB252" s="166">
        <f>IFERROR(AA252/W252,"Not Sold")</f>
        <v>206.33155080213902</v>
      </c>
      <c r="AC252" s="166">
        <v>14</v>
      </c>
      <c r="AD252" s="166">
        <f>IFERROR(AB252-AC252,"-")</f>
        <v>192.33155080213902</v>
      </c>
      <c r="AE252" s="166">
        <f>X252*2</f>
        <v>107.88461538461539</v>
      </c>
      <c r="AF252" s="168">
        <f>IFERROR(AB252+$C$1,"Not Sold")</f>
        <v>43879.331550802141</v>
      </c>
      <c r="AG252" s="169">
        <f>$C$1+AC252</f>
        <v>43687</v>
      </c>
      <c r="AH252" s="169">
        <f>MAX(AF252,AG252)</f>
        <v>43879.331550802141</v>
      </c>
      <c r="AI252" s="170">
        <f>W252*AC252</f>
        <v>25.173076923076923</v>
      </c>
      <c r="AJ252" s="170">
        <f>AA252-AI252</f>
        <v>345.82692307692309</v>
      </c>
      <c r="AK252" s="165">
        <v>1</v>
      </c>
      <c r="AL252" s="170">
        <f>IF(AE252-AJ252&lt;1,0,AE252-AJ252)</f>
        <v>0</v>
      </c>
      <c r="AM252" s="170">
        <f>AL252*D252</f>
        <v>0</v>
      </c>
      <c r="AN252" s="170">
        <f>IFERROR(AL252/W252,"-")</f>
        <v>0</v>
      </c>
      <c r="AO252" s="169">
        <f>IFERROR(AN252+AH252,"-")</f>
        <v>43879.331550802141</v>
      </c>
      <c r="AP252" s="178"/>
      <c r="AQ252" s="171"/>
    </row>
    <row r="253" spans="1:43" x14ac:dyDescent="0.25">
      <c r="A253" s="173" t="s">
        <v>331</v>
      </c>
      <c r="B253" s="174" t="s">
        <v>145</v>
      </c>
      <c r="C253" s="201">
        <v>6953156282971</v>
      </c>
      <c r="D253" s="175">
        <v>5.3899999999999917</v>
      </c>
      <c r="E253" s="154"/>
      <c r="F253" s="176">
        <v>67</v>
      </c>
      <c r="G253" s="176">
        <v>62</v>
      </c>
      <c r="H253" s="176">
        <v>47</v>
      </c>
      <c r="I253" s="176">
        <v>48</v>
      </c>
      <c r="J253" s="176">
        <v>47</v>
      </c>
      <c r="K253" s="176">
        <v>20</v>
      </c>
      <c r="L253" s="176">
        <v>33</v>
      </c>
      <c r="M253" s="176"/>
      <c r="N253" s="176"/>
      <c r="O253" s="176"/>
      <c r="P253" s="176"/>
      <c r="Q253" s="176"/>
      <c r="R253" s="192"/>
      <c r="S253" s="156">
        <f>COUNTIF(F253:L253,"&lt;&gt;0")</f>
        <v>7</v>
      </c>
      <c r="T253" s="157">
        <v>4</v>
      </c>
      <c r="U253" s="192"/>
      <c r="V253" s="165">
        <f>SUM(F253:Q253)</f>
        <v>324</v>
      </c>
      <c r="W253" s="166">
        <f>IFERROR(IF(L253=0,V253/(S253*30),V253/(((S253-1)*30)+(T253*7))),0)</f>
        <v>1.5576923076923077</v>
      </c>
      <c r="X253" s="166">
        <f>W253*30</f>
        <v>46.730769230769234</v>
      </c>
      <c r="Y253" s="165"/>
      <c r="Z253" s="165">
        <v>82</v>
      </c>
      <c r="AA253" s="167">
        <f>Y253+Z253</f>
        <v>82</v>
      </c>
      <c r="AB253" s="166">
        <f>IFERROR(AA253/W253,"Not Sold")</f>
        <v>52.641975308641975</v>
      </c>
      <c r="AC253" s="166">
        <v>14</v>
      </c>
      <c r="AD253" s="166">
        <f>IFERROR(AB253-AC253,"-")</f>
        <v>38.641975308641975</v>
      </c>
      <c r="AE253" s="166">
        <f>X253*2</f>
        <v>93.461538461538467</v>
      </c>
      <c r="AF253" s="168">
        <f>IFERROR(AB253+$C$1,"Not Sold")</f>
        <v>43725.641975308645</v>
      </c>
      <c r="AG253" s="169">
        <f>$C$1+AC253</f>
        <v>43687</v>
      </c>
      <c r="AH253" s="169">
        <f>MAX(AF253,AG253)</f>
        <v>43725.641975308645</v>
      </c>
      <c r="AI253" s="170">
        <f>W253*AC253</f>
        <v>21.807692307692307</v>
      </c>
      <c r="AJ253" s="170">
        <f>AA253-AI253</f>
        <v>60.192307692307693</v>
      </c>
      <c r="AK253" s="165">
        <v>1</v>
      </c>
      <c r="AL253" s="170">
        <f>IF(AE253-AJ253&lt;1,0,AE253-AJ253)</f>
        <v>33.269230769230774</v>
      </c>
      <c r="AM253" s="170">
        <f>AL253*D253</f>
        <v>179.32115384615361</v>
      </c>
      <c r="AN253" s="170">
        <f>IFERROR(AL253/W253,"-")</f>
        <v>21.358024691358029</v>
      </c>
      <c r="AO253" s="169">
        <f>IFERROR(AN253+AH253,"-")</f>
        <v>43747</v>
      </c>
      <c r="AP253" s="178"/>
      <c r="AQ253" s="171"/>
    </row>
    <row r="254" spans="1:43" x14ac:dyDescent="0.25">
      <c r="A254" s="151"/>
      <c r="B254" s="152" t="s">
        <v>223</v>
      </c>
      <c r="C254" s="199">
        <v>6953156283480</v>
      </c>
      <c r="D254" s="153">
        <v>0</v>
      </c>
      <c r="E254" s="154"/>
      <c r="F254" s="96">
        <v>0</v>
      </c>
      <c r="G254" s="96">
        <v>0</v>
      </c>
      <c r="H254" s="96">
        <v>4</v>
      </c>
      <c r="I254" s="96">
        <v>1</v>
      </c>
      <c r="J254" s="96">
        <v>0</v>
      </c>
      <c r="K254" s="96">
        <v>0</v>
      </c>
      <c r="L254" s="96">
        <v>0</v>
      </c>
      <c r="M254" s="96"/>
      <c r="N254" s="96"/>
      <c r="O254" s="96"/>
      <c r="P254" s="96"/>
      <c r="Q254" s="96"/>
      <c r="R254" s="192"/>
      <c r="S254" s="156">
        <f>COUNTIF(F254:L254,"&lt;&gt;0")</f>
        <v>2</v>
      </c>
      <c r="T254" s="157">
        <v>4</v>
      </c>
      <c r="U254" s="192"/>
      <c r="V254" s="165">
        <f>SUM(F254:Q254)</f>
        <v>5</v>
      </c>
      <c r="W254" s="166">
        <f>IFERROR(IF(L254=0,V254/(S254*30),V254/(((S254-1)*30)+(T254*7))),0)</f>
        <v>8.3333333333333329E-2</v>
      </c>
      <c r="X254" s="166">
        <f>W254*30</f>
        <v>2.5</v>
      </c>
      <c r="Y254" s="165">
        <v>35</v>
      </c>
      <c r="Z254" s="165">
        <v>0</v>
      </c>
      <c r="AA254" s="167">
        <f>Y254+Z254</f>
        <v>35</v>
      </c>
      <c r="AB254" s="166">
        <f>IFERROR(AA254/W254,"Not Sold")</f>
        <v>420</v>
      </c>
      <c r="AC254" s="166">
        <v>14</v>
      </c>
      <c r="AD254" s="166">
        <f>IFERROR(AB254-AC254,"-")</f>
        <v>406</v>
      </c>
      <c r="AE254" s="166">
        <f>X254*2</f>
        <v>5</v>
      </c>
      <c r="AF254" s="168">
        <f>IFERROR(AB254+$C$1,"Not Sold")</f>
        <v>44093</v>
      </c>
      <c r="AG254" s="169">
        <f>$C$1+AC254</f>
        <v>43687</v>
      </c>
      <c r="AH254" s="169">
        <f>MAX(AF254,AG254)</f>
        <v>44093</v>
      </c>
      <c r="AI254" s="170">
        <f>W254*AC254</f>
        <v>1.1666666666666665</v>
      </c>
      <c r="AJ254" s="170">
        <f>AA254-AI254</f>
        <v>33.833333333333336</v>
      </c>
      <c r="AK254" s="165">
        <v>1</v>
      </c>
      <c r="AL254" s="170">
        <f>IF(AE254-AJ254&lt;1,0,AE254-AJ254)</f>
        <v>0</v>
      </c>
      <c r="AM254" s="170">
        <f>AL254*D254</f>
        <v>0</v>
      </c>
      <c r="AN254" s="170">
        <f>IFERROR(AL254/W254,"-")</f>
        <v>0</v>
      </c>
      <c r="AO254" s="169">
        <f>IFERROR(AN254+AH254,"-")</f>
        <v>44093</v>
      </c>
      <c r="AP254" s="165"/>
      <c r="AQ254" s="171"/>
    </row>
    <row r="255" spans="1:43" x14ac:dyDescent="0.25">
      <c r="A255" s="151"/>
      <c r="B255" s="152" t="s">
        <v>224</v>
      </c>
      <c r="C255" s="199">
        <v>6953156283497</v>
      </c>
      <c r="D255" s="153">
        <v>0</v>
      </c>
      <c r="E255" s="154"/>
      <c r="F255" s="96">
        <v>0</v>
      </c>
      <c r="G255" s="96">
        <v>0</v>
      </c>
      <c r="H255" s="96">
        <v>2</v>
      </c>
      <c r="I255" s="96">
        <v>3</v>
      </c>
      <c r="J255" s="96">
        <v>0</v>
      </c>
      <c r="K255" s="96">
        <v>0</v>
      </c>
      <c r="L255" s="96">
        <v>0</v>
      </c>
      <c r="M255" s="96"/>
      <c r="N255" s="96"/>
      <c r="O255" s="96"/>
      <c r="P255" s="96"/>
      <c r="Q255" s="96"/>
      <c r="R255" s="192"/>
      <c r="S255" s="156">
        <f>COUNTIF(F255:L255,"&lt;&gt;0")</f>
        <v>2</v>
      </c>
      <c r="T255" s="157">
        <v>4</v>
      </c>
      <c r="U255" s="192"/>
      <c r="V255" s="165">
        <f>SUM(F255:Q255)</f>
        <v>5</v>
      </c>
      <c r="W255" s="166">
        <f>IFERROR(IF(L255=0,V255/(S255*30),V255/(((S255-1)*30)+(T255*7))),0)</f>
        <v>8.3333333333333329E-2</v>
      </c>
      <c r="X255" s="166">
        <f>W255*30</f>
        <v>2.5</v>
      </c>
      <c r="Y255" s="165"/>
      <c r="Z255" s="165">
        <v>0</v>
      </c>
      <c r="AA255" s="167">
        <f>Y255+Z255</f>
        <v>0</v>
      </c>
      <c r="AB255" s="166">
        <f>IFERROR(AA255/W255,"Not Sold")</f>
        <v>0</v>
      </c>
      <c r="AC255" s="166">
        <v>14</v>
      </c>
      <c r="AD255" s="166">
        <f>IFERROR(AB255-AC255,"-")</f>
        <v>-14</v>
      </c>
      <c r="AE255" s="166">
        <f>X255*2</f>
        <v>5</v>
      </c>
      <c r="AF255" s="168">
        <f>IFERROR(AB255+$C$1,"Not Sold")</f>
        <v>43673</v>
      </c>
      <c r="AG255" s="169">
        <f>$C$1+AC255</f>
        <v>43687</v>
      </c>
      <c r="AH255" s="169">
        <f>MAX(AF255,AG255)</f>
        <v>43687</v>
      </c>
      <c r="AI255" s="170">
        <f>W255*AC255</f>
        <v>1.1666666666666665</v>
      </c>
      <c r="AJ255" s="170">
        <f>AA255-AI255</f>
        <v>-1.1666666666666665</v>
      </c>
      <c r="AK255" s="165">
        <v>1</v>
      </c>
      <c r="AL255" s="170">
        <f>IF(AE255-AJ255&lt;1,0,AE255-AJ255)</f>
        <v>6.1666666666666661</v>
      </c>
      <c r="AM255" s="170">
        <f>AL255*D255</f>
        <v>0</v>
      </c>
      <c r="AN255" s="170">
        <f>IFERROR(AL255/W255,"-")</f>
        <v>74</v>
      </c>
      <c r="AO255" s="169">
        <f>IFERROR(AN255+AH255,"-")</f>
        <v>43761</v>
      </c>
      <c r="AP255" s="165"/>
      <c r="AQ255" s="171"/>
    </row>
    <row r="256" spans="1:43" x14ac:dyDescent="0.25">
      <c r="A256" s="151" t="s">
        <v>146</v>
      </c>
      <c r="B256" s="152" t="s">
        <v>147</v>
      </c>
      <c r="C256" s="199">
        <v>6953156283787</v>
      </c>
      <c r="D256" s="153">
        <v>51.31</v>
      </c>
      <c r="E256" s="154"/>
      <c r="F256" s="96">
        <v>0</v>
      </c>
      <c r="G256" s="96">
        <v>0</v>
      </c>
      <c r="H256" s="96">
        <v>0</v>
      </c>
      <c r="I256" s="96">
        <v>0</v>
      </c>
      <c r="J256" s="96">
        <v>1</v>
      </c>
      <c r="K256" s="96">
        <v>0</v>
      </c>
      <c r="L256" s="96">
        <v>2</v>
      </c>
      <c r="M256" s="96"/>
      <c r="N256" s="96"/>
      <c r="O256" s="96"/>
      <c r="P256" s="96"/>
      <c r="Q256" s="96"/>
      <c r="R256" s="192"/>
      <c r="S256" s="156">
        <f>COUNTIF(F256:L256,"&lt;&gt;0")</f>
        <v>2</v>
      </c>
      <c r="T256" s="157">
        <v>4</v>
      </c>
      <c r="U256" s="192"/>
      <c r="V256" s="165">
        <f>SUM(F256:Q256)</f>
        <v>3</v>
      </c>
      <c r="W256" s="166">
        <f>IFERROR(IF(L256=0,V256/(S256*30),V256/(((S256-1)*30)+(T256*7))),0)</f>
        <v>5.1724137931034482E-2</v>
      </c>
      <c r="X256" s="166">
        <f>W256*30</f>
        <v>1.5517241379310345</v>
      </c>
      <c r="Y256" s="165"/>
      <c r="Z256" s="165">
        <v>1</v>
      </c>
      <c r="AA256" s="167">
        <f>Y256+Z256</f>
        <v>1</v>
      </c>
      <c r="AB256" s="166">
        <f>IFERROR(AA256/W256,"Not Sold")</f>
        <v>19.333333333333332</v>
      </c>
      <c r="AC256" s="166">
        <v>14</v>
      </c>
      <c r="AD256" s="166">
        <f>IFERROR(AB256-AC256,"-")</f>
        <v>5.3333333333333321</v>
      </c>
      <c r="AE256" s="166">
        <f>X256*2</f>
        <v>3.103448275862069</v>
      </c>
      <c r="AF256" s="168">
        <f>IFERROR(AB256+$C$1,"Not Sold")</f>
        <v>43692.333333333336</v>
      </c>
      <c r="AG256" s="169">
        <f>$C$1+AC256</f>
        <v>43687</v>
      </c>
      <c r="AH256" s="169">
        <f>MAX(AF256,AG256)</f>
        <v>43692.333333333336</v>
      </c>
      <c r="AI256" s="170">
        <f>W256*AC256</f>
        <v>0.72413793103448276</v>
      </c>
      <c r="AJ256" s="170">
        <f>AA256-AI256</f>
        <v>0.27586206896551724</v>
      </c>
      <c r="AK256" s="165">
        <v>1</v>
      </c>
      <c r="AL256" s="170">
        <f>IF(AE256-AJ256&lt;1,0,AE256-AJ256)</f>
        <v>2.8275862068965516</v>
      </c>
      <c r="AM256" s="170">
        <f>AL256*D256</f>
        <v>145.08344827586208</v>
      </c>
      <c r="AN256" s="170">
        <f>IFERROR(AL256/W256,"-")</f>
        <v>54.666666666666664</v>
      </c>
      <c r="AO256" s="169">
        <f>IFERROR(AN256+AH256,"-")</f>
        <v>43747</v>
      </c>
      <c r="AP256" s="165"/>
      <c r="AQ256" s="171"/>
    </row>
    <row r="257" spans="1:43" x14ac:dyDescent="0.25">
      <c r="A257" s="151" t="s">
        <v>148</v>
      </c>
      <c r="B257" s="152" t="s">
        <v>149</v>
      </c>
      <c r="C257" s="199">
        <v>6953156283800</v>
      </c>
      <c r="D257" s="153">
        <v>51.310000000000016</v>
      </c>
      <c r="E257" s="154"/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96">
        <v>0</v>
      </c>
      <c r="M257" s="96"/>
      <c r="N257" s="96"/>
      <c r="O257" s="96"/>
      <c r="P257" s="96"/>
      <c r="Q257" s="96"/>
      <c r="R257" s="192"/>
      <c r="S257" s="156">
        <f>COUNTIF(F257:L257,"&lt;&gt;0")</f>
        <v>1</v>
      </c>
      <c r="T257" s="157">
        <v>4</v>
      </c>
      <c r="U257" s="192"/>
      <c r="V257" s="165">
        <f>SUM(F257:Q257)</f>
        <v>1</v>
      </c>
      <c r="W257" s="166">
        <f>IFERROR(IF(L257=0,V257/(S257*30),V257/(((S257-1)*30)+(T257*7))),0)</f>
        <v>3.3333333333333333E-2</v>
      </c>
      <c r="X257" s="166">
        <f>W257*30</f>
        <v>1</v>
      </c>
      <c r="Y257" s="165">
        <v>5</v>
      </c>
      <c r="Z257" s="165">
        <v>4</v>
      </c>
      <c r="AA257" s="167">
        <f>Y257+Z257</f>
        <v>9</v>
      </c>
      <c r="AB257" s="166">
        <f>IFERROR(AA257/W257,"Not Sold")</f>
        <v>270</v>
      </c>
      <c r="AC257" s="166">
        <v>14</v>
      </c>
      <c r="AD257" s="166">
        <f>IFERROR(AB257-AC257,"-")</f>
        <v>256</v>
      </c>
      <c r="AE257" s="166">
        <f>X257*2</f>
        <v>2</v>
      </c>
      <c r="AF257" s="168">
        <f>IFERROR(AB257+$C$1,"Not Sold")</f>
        <v>43943</v>
      </c>
      <c r="AG257" s="169">
        <f>$C$1+AC257</f>
        <v>43687</v>
      </c>
      <c r="AH257" s="169">
        <f>MAX(AF257,AG257)</f>
        <v>43943</v>
      </c>
      <c r="AI257" s="170">
        <f>W257*AC257</f>
        <v>0.46666666666666667</v>
      </c>
      <c r="AJ257" s="170">
        <f>AA257-AI257</f>
        <v>8.5333333333333332</v>
      </c>
      <c r="AK257" s="165">
        <v>1</v>
      </c>
      <c r="AL257" s="170">
        <f>IF(AE257-AJ257&lt;1,0,AE257-AJ257)</f>
        <v>0</v>
      </c>
      <c r="AM257" s="170">
        <f>AL257*D257</f>
        <v>0</v>
      </c>
      <c r="AN257" s="170">
        <f>IFERROR(AL257/W257,"-")</f>
        <v>0</v>
      </c>
      <c r="AO257" s="169">
        <f>IFERROR(AN257+AH257,"-")</f>
        <v>43943</v>
      </c>
      <c r="AP257" s="165"/>
      <c r="AQ257" s="171"/>
    </row>
    <row r="258" spans="1:43" x14ac:dyDescent="0.25">
      <c r="A258" s="151" t="s">
        <v>555</v>
      </c>
      <c r="B258" s="152" t="s">
        <v>150</v>
      </c>
      <c r="C258" s="199">
        <v>6953156284234</v>
      </c>
      <c r="D258" s="153">
        <v>12.71</v>
      </c>
      <c r="E258" s="154"/>
      <c r="F258" s="96">
        <v>1</v>
      </c>
      <c r="G258" s="96">
        <v>3</v>
      </c>
      <c r="H258" s="96">
        <v>1</v>
      </c>
      <c r="I258" s="96">
        <v>2</v>
      </c>
      <c r="J258" s="96">
        <v>0</v>
      </c>
      <c r="K258" s="96">
        <v>1</v>
      </c>
      <c r="L258" s="96">
        <v>0</v>
      </c>
      <c r="M258" s="96"/>
      <c r="N258" s="96"/>
      <c r="O258" s="96"/>
      <c r="P258" s="96"/>
      <c r="Q258" s="96"/>
      <c r="R258" s="192"/>
      <c r="S258" s="156">
        <f>COUNTIF(F258:L258,"&lt;&gt;0")</f>
        <v>5</v>
      </c>
      <c r="T258" s="157">
        <v>4</v>
      </c>
      <c r="U258" s="192"/>
      <c r="V258" s="165">
        <f>SUM(F258:Q258)</f>
        <v>8</v>
      </c>
      <c r="W258" s="166">
        <f>IFERROR(IF(L258=0,V258/(S258*30),V258/(((S258-1)*30)+(T258*7))),0)</f>
        <v>5.3333333333333337E-2</v>
      </c>
      <c r="X258" s="166">
        <f>W258*30</f>
        <v>1.6</v>
      </c>
      <c r="Y258" s="165">
        <v>36</v>
      </c>
      <c r="Z258" s="165">
        <v>5</v>
      </c>
      <c r="AA258" s="167">
        <f>Y258+Z258</f>
        <v>41</v>
      </c>
      <c r="AB258" s="166">
        <f>IFERROR(AA258/W258,"Not Sold")</f>
        <v>768.75</v>
      </c>
      <c r="AC258" s="166">
        <v>14</v>
      </c>
      <c r="AD258" s="166">
        <f>IFERROR(AB258-AC258,"-")</f>
        <v>754.75</v>
      </c>
      <c r="AE258" s="166">
        <f>X258*2</f>
        <v>3.2</v>
      </c>
      <c r="AF258" s="168">
        <f>IFERROR(AB258+$C$1,"Not Sold")</f>
        <v>44441.75</v>
      </c>
      <c r="AG258" s="169">
        <f>$C$1+AC258</f>
        <v>43687</v>
      </c>
      <c r="AH258" s="169">
        <f>MAX(AF258,AG258)</f>
        <v>44441.75</v>
      </c>
      <c r="AI258" s="170">
        <f>W258*AC258</f>
        <v>0.7466666666666667</v>
      </c>
      <c r="AJ258" s="170">
        <f>AA258-AI258</f>
        <v>40.25333333333333</v>
      </c>
      <c r="AK258" s="165">
        <v>1</v>
      </c>
      <c r="AL258" s="170">
        <f>IF(AE258-AJ258&lt;1,0,AE258-AJ258)</f>
        <v>0</v>
      </c>
      <c r="AM258" s="170">
        <f>AL258*D258</f>
        <v>0</v>
      </c>
      <c r="AN258" s="170">
        <f>IFERROR(AL258/W258,"-")</f>
        <v>0</v>
      </c>
      <c r="AO258" s="169">
        <f>IFERROR(AN258+AH258,"-")</f>
        <v>44441.75</v>
      </c>
      <c r="AP258" s="165"/>
      <c r="AQ258" s="171"/>
    </row>
    <row r="259" spans="1:43" x14ac:dyDescent="0.25">
      <c r="A259" s="151" t="s">
        <v>557</v>
      </c>
      <c r="B259" s="152" t="s">
        <v>150</v>
      </c>
      <c r="C259" s="199">
        <v>6953156284241</v>
      </c>
      <c r="D259" s="153">
        <v>12.309999999999997</v>
      </c>
      <c r="E259" s="154"/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6">
        <v>1</v>
      </c>
      <c r="L259" s="96">
        <v>0</v>
      </c>
      <c r="M259" s="96"/>
      <c r="N259" s="96"/>
      <c r="O259" s="96"/>
      <c r="P259" s="96"/>
      <c r="Q259" s="96"/>
      <c r="R259" s="192"/>
      <c r="S259" s="156">
        <f>COUNTIF(F259:L259,"&lt;&gt;0")</f>
        <v>1</v>
      </c>
      <c r="T259" s="157">
        <v>4</v>
      </c>
      <c r="U259" s="192"/>
      <c r="V259" s="165">
        <f>SUM(F259:Q259)</f>
        <v>1</v>
      </c>
      <c r="W259" s="166">
        <f>IFERROR(IF(L259=0,V259/(S259*30),V259/(((S259-1)*30)+(T259*7))),0)</f>
        <v>3.3333333333333333E-2</v>
      </c>
      <c r="X259" s="166">
        <f>W259*30</f>
        <v>1</v>
      </c>
      <c r="Y259" s="165">
        <v>13</v>
      </c>
      <c r="Z259" s="165">
        <v>1</v>
      </c>
      <c r="AA259" s="167">
        <f>Y259+Z259</f>
        <v>14</v>
      </c>
      <c r="AB259" s="166">
        <f>IFERROR(AA259/W259,"Not Sold")</f>
        <v>420</v>
      </c>
      <c r="AC259" s="166">
        <v>14</v>
      </c>
      <c r="AD259" s="166">
        <f>IFERROR(AB259-AC259,"-")</f>
        <v>406</v>
      </c>
      <c r="AE259" s="166">
        <f>X259*2</f>
        <v>2</v>
      </c>
      <c r="AF259" s="168">
        <f>IFERROR(AB259+$C$1,"Not Sold")</f>
        <v>44093</v>
      </c>
      <c r="AG259" s="169">
        <f>$C$1+AC259</f>
        <v>43687</v>
      </c>
      <c r="AH259" s="169">
        <f>MAX(AF259,AG259)</f>
        <v>44093</v>
      </c>
      <c r="AI259" s="170">
        <f>W259*AC259</f>
        <v>0.46666666666666667</v>
      </c>
      <c r="AJ259" s="170">
        <f>AA259-AI259</f>
        <v>13.533333333333333</v>
      </c>
      <c r="AK259" s="165">
        <v>1</v>
      </c>
      <c r="AL259" s="170">
        <f>IF(AE259-AJ259&lt;1,0,AE259-AJ259)</f>
        <v>0</v>
      </c>
      <c r="AM259" s="170">
        <f>AL259*D259</f>
        <v>0</v>
      </c>
      <c r="AN259" s="170">
        <f>IFERROR(AL259/W259,"-")</f>
        <v>0</v>
      </c>
      <c r="AO259" s="169">
        <f>IFERROR(AN259+AH259,"-")</f>
        <v>44093</v>
      </c>
      <c r="AP259" s="165"/>
      <c r="AQ259" s="171"/>
    </row>
    <row r="260" spans="1:43" x14ac:dyDescent="0.25">
      <c r="A260" s="151" t="s">
        <v>559</v>
      </c>
      <c r="B260" s="152" t="s">
        <v>560</v>
      </c>
      <c r="C260" s="199">
        <v>6953156284258</v>
      </c>
      <c r="D260" s="153">
        <v>12.71</v>
      </c>
      <c r="E260" s="154"/>
      <c r="F260" s="96">
        <v>0</v>
      </c>
      <c r="G260" s="96">
        <v>1</v>
      </c>
      <c r="H260" s="96">
        <v>4</v>
      </c>
      <c r="I260" s="96">
        <v>3</v>
      </c>
      <c r="J260" s="96">
        <v>2</v>
      </c>
      <c r="K260" s="96">
        <v>2</v>
      </c>
      <c r="L260" s="96">
        <v>0</v>
      </c>
      <c r="M260" s="96"/>
      <c r="N260" s="96"/>
      <c r="O260" s="96"/>
      <c r="P260" s="96"/>
      <c r="Q260" s="96"/>
      <c r="R260" s="192"/>
      <c r="S260" s="156">
        <f>COUNTIF(F260:L260,"&lt;&gt;0")</f>
        <v>5</v>
      </c>
      <c r="T260" s="157">
        <v>4</v>
      </c>
      <c r="U260" s="192"/>
      <c r="V260" s="165">
        <f>SUM(F260:Q260)</f>
        <v>12</v>
      </c>
      <c r="W260" s="166">
        <f>IFERROR(IF(L260=0,V260/(S260*30),V260/(((S260-1)*30)+(T260*7))),0)</f>
        <v>0.08</v>
      </c>
      <c r="X260" s="166">
        <f>W260*30</f>
        <v>2.4</v>
      </c>
      <c r="Y260" s="165">
        <v>27</v>
      </c>
      <c r="Z260" s="165">
        <v>1</v>
      </c>
      <c r="AA260" s="167">
        <f>Y260+Z260</f>
        <v>28</v>
      </c>
      <c r="AB260" s="166">
        <f>IFERROR(AA260/W260,"Not Sold")</f>
        <v>350</v>
      </c>
      <c r="AC260" s="166">
        <v>14</v>
      </c>
      <c r="AD260" s="166">
        <f>IFERROR(AB260-AC260,"-")</f>
        <v>336</v>
      </c>
      <c r="AE260" s="166">
        <f>X260*2</f>
        <v>4.8</v>
      </c>
      <c r="AF260" s="168">
        <f>IFERROR(AB260+$C$1,"Not Sold")</f>
        <v>44023</v>
      </c>
      <c r="AG260" s="169">
        <f>$C$1+AC260</f>
        <v>43687</v>
      </c>
      <c r="AH260" s="169">
        <f>MAX(AF260,AG260)</f>
        <v>44023</v>
      </c>
      <c r="AI260" s="170">
        <f>W260*AC260</f>
        <v>1.1200000000000001</v>
      </c>
      <c r="AJ260" s="170">
        <f>AA260-AI260</f>
        <v>26.88</v>
      </c>
      <c r="AK260" s="165">
        <v>1</v>
      </c>
      <c r="AL260" s="170">
        <f>IF(AE260-AJ260&lt;1,0,AE260-AJ260)</f>
        <v>0</v>
      </c>
      <c r="AM260" s="170">
        <f>AL260*D260</f>
        <v>0</v>
      </c>
      <c r="AN260" s="170">
        <f>IFERROR(AL260/W260,"-")</f>
        <v>0</v>
      </c>
      <c r="AO260" s="169">
        <f>IFERROR(AN260+AH260,"-")</f>
        <v>44023</v>
      </c>
      <c r="AP260" s="165"/>
      <c r="AQ260" s="171"/>
    </row>
    <row r="261" spans="1:43" x14ac:dyDescent="0.25">
      <c r="A261" s="173" t="s">
        <v>579</v>
      </c>
      <c r="B261" s="174" t="s">
        <v>151</v>
      </c>
      <c r="C261" s="201">
        <v>6953156284401</v>
      </c>
      <c r="D261" s="175">
        <v>14.474971098265899</v>
      </c>
      <c r="E261" s="154"/>
      <c r="F261" s="176">
        <v>12</v>
      </c>
      <c r="G261" s="176">
        <v>23</v>
      </c>
      <c r="H261" s="176">
        <v>33</v>
      </c>
      <c r="I261" s="176">
        <v>33</v>
      </c>
      <c r="J261" s="176">
        <v>29</v>
      </c>
      <c r="K261" s="176">
        <v>14</v>
      </c>
      <c r="L261" s="176">
        <v>10</v>
      </c>
      <c r="M261" s="176"/>
      <c r="N261" s="176"/>
      <c r="O261" s="176"/>
      <c r="P261" s="176"/>
      <c r="Q261" s="176"/>
      <c r="R261" s="192"/>
      <c r="S261" s="156">
        <f>COUNTIF(F261:L261,"&lt;&gt;0")</f>
        <v>7</v>
      </c>
      <c r="T261" s="157">
        <v>4</v>
      </c>
      <c r="U261" s="192"/>
      <c r="V261" s="165">
        <f>SUM(F261:Q261)</f>
        <v>154</v>
      </c>
      <c r="W261" s="166">
        <f>IFERROR(IF(L261=0,V261/(S261*30),V261/(((S261-1)*30)+(T261*7))),0)</f>
        <v>0.74038461538461542</v>
      </c>
      <c r="X261" s="166">
        <f>W261*30</f>
        <v>22.211538461538463</v>
      </c>
      <c r="Y261" s="165">
        <v>32</v>
      </c>
      <c r="Z261" s="165">
        <v>42</v>
      </c>
      <c r="AA261" s="167">
        <f>Y261+Z261</f>
        <v>74</v>
      </c>
      <c r="AB261" s="166">
        <f>IFERROR(AA261/W261,"Not Sold")</f>
        <v>99.94805194805194</v>
      </c>
      <c r="AC261" s="166">
        <v>14</v>
      </c>
      <c r="AD261" s="166">
        <f>IFERROR(AB261-AC261,"-")</f>
        <v>85.94805194805194</v>
      </c>
      <c r="AE261" s="166">
        <f>X261*2</f>
        <v>44.423076923076927</v>
      </c>
      <c r="AF261" s="168">
        <f>IFERROR(AB261+$C$1,"Not Sold")</f>
        <v>43772.948051948049</v>
      </c>
      <c r="AG261" s="169">
        <f>$C$1+AC261</f>
        <v>43687</v>
      </c>
      <c r="AH261" s="169">
        <f>MAX(AF261,AG261)</f>
        <v>43772.948051948049</v>
      </c>
      <c r="AI261" s="170">
        <f>W261*AC261</f>
        <v>10.365384615384617</v>
      </c>
      <c r="AJ261" s="170">
        <f>AA261-AI261</f>
        <v>63.634615384615387</v>
      </c>
      <c r="AK261" s="165">
        <v>1</v>
      </c>
      <c r="AL261" s="170">
        <f>IF(AE261-AJ261&lt;1,0,AE261-AJ261)</f>
        <v>0</v>
      </c>
      <c r="AM261" s="170">
        <f>AL261*D261</f>
        <v>0</v>
      </c>
      <c r="AN261" s="170">
        <f>IFERROR(AL261/W261,"-")</f>
        <v>0</v>
      </c>
      <c r="AO261" s="169">
        <f>IFERROR(AN261+AH261,"-")</f>
        <v>43772.948051948049</v>
      </c>
      <c r="AP261" s="178"/>
      <c r="AQ261" s="171"/>
    </row>
    <row r="262" spans="1:43" x14ac:dyDescent="0.25">
      <c r="A262" s="151" t="s">
        <v>152</v>
      </c>
      <c r="B262" s="152" t="s">
        <v>153</v>
      </c>
      <c r="C262" s="199">
        <v>6953156284418</v>
      </c>
      <c r="D262" s="153">
        <v>14.58000000000002</v>
      </c>
      <c r="E262" s="154"/>
      <c r="F262" s="96">
        <v>0</v>
      </c>
      <c r="G262" s="96">
        <v>0</v>
      </c>
      <c r="H262" s="96">
        <v>0</v>
      </c>
      <c r="I262" s="96">
        <v>0</v>
      </c>
      <c r="J262" s="96">
        <v>0</v>
      </c>
      <c r="K262" s="96">
        <v>2</v>
      </c>
      <c r="L262" s="96">
        <v>2</v>
      </c>
      <c r="M262" s="96"/>
      <c r="N262" s="96"/>
      <c r="O262" s="96"/>
      <c r="P262" s="96"/>
      <c r="Q262" s="96"/>
      <c r="R262" s="192"/>
      <c r="S262" s="156">
        <f>COUNTIF(F262:L262,"&lt;&gt;0")</f>
        <v>2</v>
      </c>
      <c r="T262" s="157">
        <v>4</v>
      </c>
      <c r="U262" s="192"/>
      <c r="V262" s="165">
        <f>SUM(F262:Q262)</f>
        <v>4</v>
      </c>
      <c r="W262" s="166">
        <f>IFERROR(IF(L262=0,V262/(S262*30),V262/(((S262-1)*30)+(T262*7))),0)</f>
        <v>6.8965517241379309E-2</v>
      </c>
      <c r="X262" s="166">
        <f>W262*30</f>
        <v>2.0689655172413794</v>
      </c>
      <c r="Y262" s="165">
        <v>15</v>
      </c>
      <c r="Z262" s="165">
        <v>5</v>
      </c>
      <c r="AA262" s="167">
        <f>Y262+Z262</f>
        <v>20</v>
      </c>
      <c r="AB262" s="166">
        <f>IFERROR(AA262/W262,"Not Sold")</f>
        <v>290</v>
      </c>
      <c r="AC262" s="166">
        <v>14</v>
      </c>
      <c r="AD262" s="166">
        <f>IFERROR(AB262-AC262,"-")</f>
        <v>276</v>
      </c>
      <c r="AE262" s="166">
        <f>X262*2</f>
        <v>4.1379310344827589</v>
      </c>
      <c r="AF262" s="168">
        <f>IFERROR(AB262+$C$1,"Not Sold")</f>
        <v>43963</v>
      </c>
      <c r="AG262" s="169">
        <f>$C$1+AC262</f>
        <v>43687</v>
      </c>
      <c r="AH262" s="169">
        <f>MAX(AF262,AG262)</f>
        <v>43963</v>
      </c>
      <c r="AI262" s="170">
        <f>W262*AC262</f>
        <v>0.96551724137931028</v>
      </c>
      <c r="AJ262" s="170">
        <f>AA262-AI262</f>
        <v>19.03448275862069</v>
      </c>
      <c r="AK262" s="165">
        <v>1</v>
      </c>
      <c r="AL262" s="170">
        <f>IF(AE262-AJ262&lt;1,0,AE262-AJ262)</f>
        <v>0</v>
      </c>
      <c r="AM262" s="170">
        <f>AL262*D262</f>
        <v>0</v>
      </c>
      <c r="AN262" s="170">
        <f>IFERROR(AL262/W262,"-")</f>
        <v>0</v>
      </c>
      <c r="AO262" s="169">
        <f>IFERROR(AN262+AH262,"-")</f>
        <v>43963</v>
      </c>
      <c r="AP262" s="165"/>
      <c r="AQ262" s="171"/>
    </row>
    <row r="263" spans="1:43" x14ac:dyDescent="0.25">
      <c r="A263" s="173" t="s">
        <v>561</v>
      </c>
      <c r="B263" s="174" t="s">
        <v>154</v>
      </c>
      <c r="C263" s="201">
        <v>6953156284630</v>
      </c>
      <c r="D263" s="175">
        <v>9.3133662145499425</v>
      </c>
      <c r="E263" s="154"/>
      <c r="F263" s="176">
        <v>55</v>
      </c>
      <c r="G263" s="176">
        <v>43</v>
      </c>
      <c r="H263" s="176">
        <v>62</v>
      </c>
      <c r="I263" s="176">
        <v>53</v>
      </c>
      <c r="J263" s="176">
        <v>64</v>
      </c>
      <c r="K263" s="176">
        <v>80</v>
      </c>
      <c r="L263" s="176">
        <v>56</v>
      </c>
      <c r="M263" s="176"/>
      <c r="N263" s="176"/>
      <c r="O263" s="176"/>
      <c r="P263" s="176"/>
      <c r="Q263" s="176"/>
      <c r="R263" s="192"/>
      <c r="S263" s="156">
        <f>COUNTIF(F263:L263,"&lt;&gt;0")</f>
        <v>7</v>
      </c>
      <c r="T263" s="157">
        <v>4</v>
      </c>
      <c r="U263" s="192"/>
      <c r="V263" s="165">
        <f>SUM(F263:Q263)</f>
        <v>413</v>
      </c>
      <c r="W263" s="166">
        <f>IFERROR(IF(L263=0,V263/(S263*30),V263/(((S263-1)*30)+(T263*7))),0)</f>
        <v>1.9855769230769231</v>
      </c>
      <c r="X263" s="166">
        <f>W263*30</f>
        <v>59.567307692307693</v>
      </c>
      <c r="Y263" s="165">
        <v>1</v>
      </c>
      <c r="Z263" s="165">
        <v>107</v>
      </c>
      <c r="AA263" s="167">
        <f>Y263+Z263</f>
        <v>108</v>
      </c>
      <c r="AB263" s="166">
        <f>IFERROR(AA263/W263,"Not Sold")</f>
        <v>54.392251815980629</v>
      </c>
      <c r="AC263" s="166">
        <v>14</v>
      </c>
      <c r="AD263" s="166">
        <f>IFERROR(AB263-AC263,"-")</f>
        <v>40.392251815980629</v>
      </c>
      <c r="AE263" s="166">
        <f>X263*2</f>
        <v>119.13461538461539</v>
      </c>
      <c r="AF263" s="168">
        <f>IFERROR(AB263+$C$1,"Not Sold")</f>
        <v>43727.392251815982</v>
      </c>
      <c r="AG263" s="169">
        <f>$C$1+AC263</f>
        <v>43687</v>
      </c>
      <c r="AH263" s="169">
        <f>MAX(AF263,AG263)</f>
        <v>43727.392251815982</v>
      </c>
      <c r="AI263" s="170">
        <f>W263*AC263</f>
        <v>27.798076923076923</v>
      </c>
      <c r="AJ263" s="170">
        <f>AA263-AI263</f>
        <v>80.20192307692308</v>
      </c>
      <c r="AK263" s="165">
        <v>1</v>
      </c>
      <c r="AL263" s="170">
        <f>IF(AE263-AJ263&lt;1,0,AE263-AJ263)</f>
        <v>38.932692307692307</v>
      </c>
      <c r="AM263" s="170">
        <f>AL263*D263</f>
        <v>362.59442117992995</v>
      </c>
      <c r="AN263" s="170">
        <f>IFERROR(AL263/W263,"-")</f>
        <v>19.607748184019368</v>
      </c>
      <c r="AO263" s="169">
        <f>IFERROR(AN263+AH263,"-")</f>
        <v>43747</v>
      </c>
      <c r="AP263" s="178"/>
      <c r="AQ263" s="171"/>
    </row>
    <row r="264" spans="1:43" x14ac:dyDescent="0.25">
      <c r="A264" s="173" t="s">
        <v>543</v>
      </c>
      <c r="B264" s="174" t="s">
        <v>155</v>
      </c>
      <c r="C264" s="201">
        <v>6953156284647</v>
      </c>
      <c r="D264" s="175">
        <v>9.509999999999998</v>
      </c>
      <c r="E264" s="154"/>
      <c r="F264" s="176">
        <v>89</v>
      </c>
      <c r="G264" s="176">
        <v>46</v>
      </c>
      <c r="H264" s="176">
        <v>53</v>
      </c>
      <c r="I264" s="176">
        <v>44</v>
      </c>
      <c r="J264" s="176">
        <v>53</v>
      </c>
      <c r="K264" s="176">
        <v>54</v>
      </c>
      <c r="L264" s="176">
        <v>36</v>
      </c>
      <c r="M264" s="176"/>
      <c r="N264" s="176"/>
      <c r="O264" s="176"/>
      <c r="P264" s="176"/>
      <c r="Q264" s="176"/>
      <c r="R264" s="192"/>
      <c r="S264" s="156">
        <f>COUNTIF(F264:L264,"&lt;&gt;0")</f>
        <v>7</v>
      </c>
      <c r="T264" s="157">
        <v>4</v>
      </c>
      <c r="U264" s="192"/>
      <c r="V264" s="165">
        <f>SUM(F264:Q264)</f>
        <v>375</v>
      </c>
      <c r="W264" s="166">
        <f>IFERROR(IF(L264=0,V264/(S264*30),V264/(((S264-1)*30)+(T264*7))),0)</f>
        <v>1.8028846153846154</v>
      </c>
      <c r="X264" s="166">
        <f>W264*30</f>
        <v>54.08653846153846</v>
      </c>
      <c r="Y264" s="165">
        <v>14</v>
      </c>
      <c r="Z264" s="165">
        <v>82</v>
      </c>
      <c r="AA264" s="167">
        <f>Y264+Z264</f>
        <v>96</v>
      </c>
      <c r="AB264" s="166">
        <f>IFERROR(AA264/W264,"Not Sold")</f>
        <v>53.247999999999998</v>
      </c>
      <c r="AC264" s="166">
        <v>14</v>
      </c>
      <c r="AD264" s="166">
        <f>IFERROR(AB264-AC264,"-")</f>
        <v>39.247999999999998</v>
      </c>
      <c r="AE264" s="166">
        <f>X264*2</f>
        <v>108.17307692307692</v>
      </c>
      <c r="AF264" s="168">
        <f>IFERROR(AB264+$C$1,"Not Sold")</f>
        <v>43726.248</v>
      </c>
      <c r="AG264" s="169">
        <f>$C$1+AC264</f>
        <v>43687</v>
      </c>
      <c r="AH264" s="169">
        <f>MAX(AF264,AG264)</f>
        <v>43726.248</v>
      </c>
      <c r="AI264" s="170">
        <f>W264*AC264</f>
        <v>25.240384615384617</v>
      </c>
      <c r="AJ264" s="170">
        <f>AA264-AI264</f>
        <v>70.759615384615387</v>
      </c>
      <c r="AK264" s="165">
        <v>1</v>
      </c>
      <c r="AL264" s="170">
        <f>IF(AE264-AJ264&lt;1,0,AE264-AJ264)</f>
        <v>37.413461538461533</v>
      </c>
      <c r="AM264" s="170">
        <f>AL264*D264</f>
        <v>355.80201923076908</v>
      </c>
      <c r="AN264" s="170">
        <f>IFERROR(AL264/W264,"-")</f>
        <v>20.751999999999995</v>
      </c>
      <c r="AO264" s="169">
        <f>IFERROR(AN264+AH264,"-")</f>
        <v>43747</v>
      </c>
      <c r="AP264" s="178"/>
      <c r="AQ264" s="171"/>
    </row>
    <row r="265" spans="1:43" x14ac:dyDescent="0.25">
      <c r="A265" s="173" t="s">
        <v>712</v>
      </c>
      <c r="B265" s="174" t="s">
        <v>713</v>
      </c>
      <c r="C265" s="201">
        <v>6953156284739</v>
      </c>
      <c r="D265" s="175">
        <v>8.43</v>
      </c>
      <c r="E265" s="154"/>
      <c r="F265" s="176">
        <v>0</v>
      </c>
      <c r="G265" s="176">
        <v>0</v>
      </c>
      <c r="H265" s="176">
        <v>0</v>
      </c>
      <c r="I265" s="176">
        <v>0</v>
      </c>
      <c r="J265" s="176">
        <v>5</v>
      </c>
      <c r="K265" s="176">
        <v>10</v>
      </c>
      <c r="L265" s="176">
        <v>11</v>
      </c>
      <c r="M265" s="176"/>
      <c r="N265" s="176"/>
      <c r="O265" s="176"/>
      <c r="P265" s="176"/>
      <c r="Q265" s="176"/>
      <c r="R265" s="192"/>
      <c r="S265" s="156">
        <f>COUNTIF(F265:L265,"&lt;&gt;0")</f>
        <v>3</v>
      </c>
      <c r="T265" s="157">
        <v>4</v>
      </c>
      <c r="U265" s="192"/>
      <c r="V265" s="165">
        <f>SUM(F265:Q265)</f>
        <v>26</v>
      </c>
      <c r="W265" s="166">
        <f>IFERROR(IF(L265=0,V265/(S265*30),V265/(((S265-1)*30)+(T265*7))),0)</f>
        <v>0.29545454545454547</v>
      </c>
      <c r="X265" s="166">
        <f>W265*30</f>
        <v>8.8636363636363633</v>
      </c>
      <c r="Y265" s="165">
        <v>143</v>
      </c>
      <c r="Z265" s="165">
        <v>29</v>
      </c>
      <c r="AA265" s="167">
        <f>Y265+Z265</f>
        <v>172</v>
      </c>
      <c r="AB265" s="166">
        <f>IFERROR(AA265/W265,"Not Sold")</f>
        <v>582.15384615384608</v>
      </c>
      <c r="AC265" s="166">
        <v>14</v>
      </c>
      <c r="AD265" s="166">
        <f>IFERROR(AB265-AC265,"-")</f>
        <v>568.15384615384608</v>
      </c>
      <c r="AE265" s="166">
        <f>X265*2</f>
        <v>17.727272727272727</v>
      </c>
      <c r="AF265" s="168">
        <f>IFERROR(AB265+$C$1,"Not Sold")</f>
        <v>44255.153846153844</v>
      </c>
      <c r="AG265" s="169">
        <f>$C$1+AC265</f>
        <v>43687</v>
      </c>
      <c r="AH265" s="169">
        <f>MAX(AF265,AG265)</f>
        <v>44255.153846153844</v>
      </c>
      <c r="AI265" s="170">
        <f>W265*AC265</f>
        <v>4.1363636363636367</v>
      </c>
      <c r="AJ265" s="170">
        <f>AA265-AI265</f>
        <v>167.86363636363637</v>
      </c>
      <c r="AK265" s="165">
        <v>1</v>
      </c>
      <c r="AL265" s="170">
        <f>IF(AE265-AJ265&lt;1,0,AE265-AJ265)</f>
        <v>0</v>
      </c>
      <c r="AM265" s="170">
        <f>AL265*D265</f>
        <v>0</v>
      </c>
      <c r="AN265" s="170">
        <f>IFERROR(AL265/W265,"-")</f>
        <v>0</v>
      </c>
      <c r="AO265" s="169">
        <f>IFERROR(AN265+AH265,"-")</f>
        <v>44255.153846153844</v>
      </c>
      <c r="AP265" s="177"/>
      <c r="AQ265" s="171"/>
    </row>
    <row r="266" spans="1:43" x14ac:dyDescent="0.25">
      <c r="A266" s="173" t="s">
        <v>714</v>
      </c>
      <c r="B266" s="174" t="s">
        <v>715</v>
      </c>
      <c r="C266" s="201">
        <v>6953156284746</v>
      </c>
      <c r="D266" s="175">
        <v>8.43</v>
      </c>
      <c r="E266" s="154"/>
      <c r="F266" s="176">
        <v>0</v>
      </c>
      <c r="G266" s="176">
        <v>0</v>
      </c>
      <c r="H266" s="176">
        <v>0</v>
      </c>
      <c r="I266" s="176">
        <v>0</v>
      </c>
      <c r="J266" s="176">
        <v>2</v>
      </c>
      <c r="K266" s="176">
        <v>7</v>
      </c>
      <c r="L266" s="176">
        <v>11</v>
      </c>
      <c r="M266" s="176"/>
      <c r="N266" s="176"/>
      <c r="O266" s="176"/>
      <c r="P266" s="176"/>
      <c r="Q266" s="176"/>
      <c r="R266" s="192"/>
      <c r="S266" s="156">
        <f>COUNTIF(F266:L266,"&lt;&gt;0")</f>
        <v>3</v>
      </c>
      <c r="T266" s="157">
        <v>4</v>
      </c>
      <c r="U266" s="192"/>
      <c r="V266" s="165">
        <f>SUM(F266:Q266)</f>
        <v>20</v>
      </c>
      <c r="W266" s="166">
        <f>IFERROR(IF(L266=0,V266/(S266*30),V266/(((S266-1)*30)+(T266*7))),0)</f>
        <v>0.22727272727272727</v>
      </c>
      <c r="X266" s="166">
        <f>W266*30</f>
        <v>6.8181818181818183</v>
      </c>
      <c r="Y266" s="165">
        <v>95</v>
      </c>
      <c r="Z266" s="165">
        <v>34</v>
      </c>
      <c r="AA266" s="167">
        <f>Y266+Z266</f>
        <v>129</v>
      </c>
      <c r="AB266" s="166">
        <f>IFERROR(AA266/W266,"Not Sold")</f>
        <v>567.6</v>
      </c>
      <c r="AC266" s="166">
        <v>14</v>
      </c>
      <c r="AD266" s="166">
        <f>IFERROR(AB266-AC266,"-")</f>
        <v>553.6</v>
      </c>
      <c r="AE266" s="166">
        <f>X266*2</f>
        <v>13.636363636363637</v>
      </c>
      <c r="AF266" s="168">
        <f>IFERROR(AB266+$C$1,"Not Sold")</f>
        <v>44240.6</v>
      </c>
      <c r="AG266" s="169">
        <f>$C$1+AC266</f>
        <v>43687</v>
      </c>
      <c r="AH266" s="169">
        <f>MAX(AF266,AG266)</f>
        <v>44240.6</v>
      </c>
      <c r="AI266" s="170">
        <f>W266*AC266</f>
        <v>3.1818181818181817</v>
      </c>
      <c r="AJ266" s="170">
        <f>AA266-AI266</f>
        <v>125.81818181818181</v>
      </c>
      <c r="AK266" s="165">
        <v>1</v>
      </c>
      <c r="AL266" s="170">
        <f>IF(AE266-AJ266&lt;1,0,AE266-AJ266)</f>
        <v>0</v>
      </c>
      <c r="AM266" s="170">
        <f>AL266*D266</f>
        <v>0</v>
      </c>
      <c r="AN266" s="170">
        <f>IFERROR(AL266/W266,"-")</f>
        <v>0</v>
      </c>
      <c r="AO266" s="169">
        <f>IFERROR(AN266+AH266,"-")</f>
        <v>44240.6</v>
      </c>
      <c r="AP266" s="177"/>
      <c r="AQ266" s="171"/>
    </row>
    <row r="267" spans="1:43" x14ac:dyDescent="0.25">
      <c r="A267" s="151" t="s">
        <v>595</v>
      </c>
      <c r="B267" s="152" t="s">
        <v>596</v>
      </c>
      <c r="C267" s="199">
        <v>6953156284814</v>
      </c>
      <c r="D267" s="153">
        <v>11.700000000000045</v>
      </c>
      <c r="E267" s="154"/>
      <c r="F267" s="96">
        <v>16</v>
      </c>
      <c r="G267" s="96">
        <v>18</v>
      </c>
      <c r="H267" s="96">
        <v>24</v>
      </c>
      <c r="I267" s="96">
        <v>26</v>
      </c>
      <c r="J267" s="96">
        <v>17</v>
      </c>
      <c r="K267" s="96">
        <v>4</v>
      </c>
      <c r="L267" s="96">
        <v>1</v>
      </c>
      <c r="M267" s="96"/>
      <c r="N267" s="96"/>
      <c r="O267" s="96"/>
      <c r="P267" s="96"/>
      <c r="Q267" s="96"/>
      <c r="R267" s="192"/>
      <c r="S267" s="156">
        <f>COUNTIF(F267:L267,"&lt;&gt;0")</f>
        <v>7</v>
      </c>
      <c r="T267" s="157">
        <v>4</v>
      </c>
      <c r="U267" s="192"/>
      <c r="V267" s="165">
        <f>SUM(F267:Q267)</f>
        <v>106</v>
      </c>
      <c r="W267" s="166">
        <f>IFERROR(IF(L267=0,V267/(S267*30),V267/(((S267-1)*30)+(T267*7))),0)</f>
        <v>0.50961538461538458</v>
      </c>
      <c r="X267" s="166">
        <f>W267*30</f>
        <v>15.288461538461537</v>
      </c>
      <c r="Y267" s="165">
        <v>40</v>
      </c>
      <c r="Z267" s="165">
        <v>4</v>
      </c>
      <c r="AA267" s="167">
        <f>Y267+Z267</f>
        <v>44</v>
      </c>
      <c r="AB267" s="166">
        <f>IFERROR(AA267/W267,"Not Sold")</f>
        <v>86.339622641509436</v>
      </c>
      <c r="AC267" s="166">
        <v>14</v>
      </c>
      <c r="AD267" s="166">
        <f>IFERROR(AB267-AC267,"-")</f>
        <v>72.339622641509436</v>
      </c>
      <c r="AE267" s="166">
        <f>X267*2</f>
        <v>30.576923076923073</v>
      </c>
      <c r="AF267" s="168">
        <f>IFERROR(AB267+$C$1,"Not Sold")</f>
        <v>43759.339622641506</v>
      </c>
      <c r="AG267" s="169">
        <f>$C$1+AC267</f>
        <v>43687</v>
      </c>
      <c r="AH267" s="169">
        <f>MAX(AF267,AG267)</f>
        <v>43759.339622641506</v>
      </c>
      <c r="AI267" s="170">
        <f>W267*AC267</f>
        <v>7.1346153846153841</v>
      </c>
      <c r="AJ267" s="170">
        <f>AA267-AI267</f>
        <v>36.865384615384613</v>
      </c>
      <c r="AK267" s="165">
        <v>1</v>
      </c>
      <c r="AL267" s="170">
        <f>IF(AE267-AJ267&lt;1,0,AE267-AJ267)</f>
        <v>0</v>
      </c>
      <c r="AM267" s="170">
        <f>AL267*D267</f>
        <v>0</v>
      </c>
      <c r="AN267" s="170">
        <f>IFERROR(AL267/W267,"-")</f>
        <v>0</v>
      </c>
      <c r="AO267" s="169">
        <f>IFERROR(AN267+AH267,"-")</f>
        <v>43759.339622641506</v>
      </c>
      <c r="AP267" s="165"/>
      <c r="AQ267" s="171"/>
    </row>
    <row r="268" spans="1:43" x14ac:dyDescent="0.25">
      <c r="A268" s="173" t="s">
        <v>597</v>
      </c>
      <c r="B268" s="174" t="s">
        <v>598</v>
      </c>
      <c r="C268" s="201">
        <v>6953156284821</v>
      </c>
      <c r="D268" s="175">
        <v>12.379999999999997</v>
      </c>
      <c r="E268" s="154"/>
      <c r="F268" s="176">
        <v>15</v>
      </c>
      <c r="G268" s="176">
        <v>8</v>
      </c>
      <c r="H268" s="176">
        <v>11</v>
      </c>
      <c r="I268" s="176">
        <v>15</v>
      </c>
      <c r="J268" s="176">
        <v>12</v>
      </c>
      <c r="K268" s="176">
        <v>12</v>
      </c>
      <c r="L268" s="176">
        <v>7</v>
      </c>
      <c r="M268" s="176"/>
      <c r="N268" s="176"/>
      <c r="O268" s="176"/>
      <c r="P268" s="176"/>
      <c r="Q268" s="176"/>
      <c r="R268" s="192"/>
      <c r="S268" s="156">
        <f>COUNTIF(F268:L268,"&lt;&gt;0")</f>
        <v>7</v>
      </c>
      <c r="T268" s="157">
        <v>4</v>
      </c>
      <c r="U268" s="192"/>
      <c r="V268" s="165">
        <f>SUM(F268:Q268)</f>
        <v>80</v>
      </c>
      <c r="W268" s="166">
        <f>IFERROR(IF(L268=0,V268/(S268*30),V268/(((S268-1)*30)+(T268*7))),0)</f>
        <v>0.38461538461538464</v>
      </c>
      <c r="X268" s="166">
        <f>W268*30</f>
        <v>11.538461538461538</v>
      </c>
      <c r="Y268" s="165"/>
      <c r="Z268" s="165">
        <v>11</v>
      </c>
      <c r="AA268" s="167">
        <f>Y268+Z268</f>
        <v>11</v>
      </c>
      <c r="AB268" s="166">
        <f>IFERROR(AA268/W268,"Not Sold")</f>
        <v>28.599999999999998</v>
      </c>
      <c r="AC268" s="166">
        <v>14</v>
      </c>
      <c r="AD268" s="166">
        <f>IFERROR(AB268-AC268,"-")</f>
        <v>14.599999999999998</v>
      </c>
      <c r="AE268" s="166">
        <f>X268*2</f>
        <v>23.076923076923077</v>
      </c>
      <c r="AF268" s="168">
        <f>IFERROR(AB268+$C$1,"Not Sold")</f>
        <v>43701.599999999999</v>
      </c>
      <c r="AG268" s="169">
        <f>$C$1+AC268</f>
        <v>43687</v>
      </c>
      <c r="AH268" s="169">
        <f>MAX(AF268,AG268)</f>
        <v>43701.599999999999</v>
      </c>
      <c r="AI268" s="170">
        <f>W268*AC268</f>
        <v>5.384615384615385</v>
      </c>
      <c r="AJ268" s="170">
        <f>AA268-AI268</f>
        <v>5.615384615384615</v>
      </c>
      <c r="AK268" s="165">
        <v>1</v>
      </c>
      <c r="AL268" s="170">
        <f>IF(AE268-AJ268&lt;1,0,AE268-AJ268)</f>
        <v>17.46153846153846</v>
      </c>
      <c r="AM268" s="170">
        <f>AL268*D268</f>
        <v>216.17384615384609</v>
      </c>
      <c r="AN268" s="170">
        <f>IFERROR(AL268/W268,"-")</f>
        <v>45.399999999999991</v>
      </c>
      <c r="AO268" s="169">
        <f>IFERROR(AN268+AH268,"-")</f>
        <v>43747</v>
      </c>
      <c r="AP268" s="177"/>
      <c r="AQ268" s="171"/>
    </row>
    <row r="269" spans="1:43" x14ac:dyDescent="0.25">
      <c r="A269" s="173" t="s">
        <v>599</v>
      </c>
      <c r="B269" s="174" t="s">
        <v>600</v>
      </c>
      <c r="C269" s="201">
        <v>6953156284838</v>
      </c>
      <c r="D269" s="175">
        <v>12.679999999999998</v>
      </c>
      <c r="E269" s="154"/>
      <c r="F269" s="176">
        <v>16</v>
      </c>
      <c r="G269" s="176">
        <v>17</v>
      </c>
      <c r="H269" s="176">
        <v>19</v>
      </c>
      <c r="I269" s="176">
        <v>26</v>
      </c>
      <c r="J269" s="176">
        <v>19</v>
      </c>
      <c r="K269" s="176">
        <v>2</v>
      </c>
      <c r="L269" s="176">
        <v>0</v>
      </c>
      <c r="M269" s="176"/>
      <c r="N269" s="176"/>
      <c r="O269" s="176"/>
      <c r="P269" s="176"/>
      <c r="Q269" s="176"/>
      <c r="R269" s="192"/>
      <c r="S269" s="156">
        <f>COUNTIF(F269:L269,"&lt;&gt;0")</f>
        <v>6</v>
      </c>
      <c r="T269" s="157">
        <v>4</v>
      </c>
      <c r="U269" s="192"/>
      <c r="V269" s="165">
        <f>SUM(F269:Q269)</f>
        <v>99</v>
      </c>
      <c r="W269" s="166">
        <f>IFERROR(IF(L269=0,V269/(S269*30),V269/(((S269-1)*30)+(T269*7))),0)</f>
        <v>0.55000000000000004</v>
      </c>
      <c r="X269" s="166">
        <f>W269*30</f>
        <v>16.5</v>
      </c>
      <c r="Y269" s="165">
        <v>3</v>
      </c>
      <c r="Z269" s="165">
        <v>3</v>
      </c>
      <c r="AA269" s="167">
        <f>Y269+Z269</f>
        <v>6</v>
      </c>
      <c r="AB269" s="166">
        <f>IFERROR(AA269/W269,"Not Sold")</f>
        <v>10.909090909090908</v>
      </c>
      <c r="AC269" s="166">
        <v>14</v>
      </c>
      <c r="AD269" s="166">
        <f>IFERROR(AB269-AC269,"-")</f>
        <v>-3.0909090909090917</v>
      </c>
      <c r="AE269" s="166">
        <f>X269*2</f>
        <v>33</v>
      </c>
      <c r="AF269" s="168">
        <f>IFERROR(AB269+$C$1,"Not Sold")</f>
        <v>43683.909090909088</v>
      </c>
      <c r="AG269" s="169">
        <f>$C$1+AC269</f>
        <v>43687</v>
      </c>
      <c r="AH269" s="169">
        <f>MAX(AF269,AG269)</f>
        <v>43687</v>
      </c>
      <c r="AI269" s="170">
        <f>W269*AC269</f>
        <v>7.7000000000000011</v>
      </c>
      <c r="AJ269" s="170">
        <f>AA269-AI269</f>
        <v>-1.7000000000000011</v>
      </c>
      <c r="AK269" s="165">
        <v>1</v>
      </c>
      <c r="AL269" s="170">
        <f>IF(AE269-AJ269&lt;1,0,AE269-AJ269)</f>
        <v>34.700000000000003</v>
      </c>
      <c r="AM269" s="170">
        <f>AL269*D269</f>
        <v>439.99599999999998</v>
      </c>
      <c r="AN269" s="170">
        <f>IFERROR(AL269/W269,"-")</f>
        <v>63.090909090909093</v>
      </c>
      <c r="AO269" s="169">
        <f>IFERROR(AN269+AH269,"-")</f>
        <v>43750.090909090912</v>
      </c>
      <c r="AP269" s="177"/>
      <c r="AQ269" s="171"/>
    </row>
    <row r="270" spans="1:43" x14ac:dyDescent="0.25">
      <c r="A270" s="151" t="s">
        <v>601</v>
      </c>
      <c r="B270" s="152" t="s">
        <v>602</v>
      </c>
      <c r="C270" s="199">
        <v>6953156284845</v>
      </c>
      <c r="D270" s="153">
        <v>12.38</v>
      </c>
      <c r="E270" s="154"/>
      <c r="F270" s="96">
        <v>10</v>
      </c>
      <c r="G270" s="96">
        <v>5</v>
      </c>
      <c r="H270" s="96">
        <v>9</v>
      </c>
      <c r="I270" s="96">
        <v>5</v>
      </c>
      <c r="J270" s="96">
        <v>3</v>
      </c>
      <c r="K270" s="96">
        <v>3</v>
      </c>
      <c r="L270" s="96">
        <v>4</v>
      </c>
      <c r="M270" s="96"/>
      <c r="N270" s="96"/>
      <c r="O270" s="96"/>
      <c r="P270" s="96"/>
      <c r="Q270" s="96"/>
      <c r="R270" s="192"/>
      <c r="S270" s="156">
        <f>COUNTIF(F270:L270,"&lt;&gt;0")</f>
        <v>7</v>
      </c>
      <c r="T270" s="157">
        <v>4</v>
      </c>
      <c r="U270" s="192"/>
      <c r="V270" s="165">
        <f>SUM(F270:Q270)</f>
        <v>39</v>
      </c>
      <c r="W270" s="166">
        <f>IFERROR(IF(L270=0,V270/(S270*30),V270/(((S270-1)*30)+(T270*7))),0)</f>
        <v>0.1875</v>
      </c>
      <c r="X270" s="166">
        <f>W270*30</f>
        <v>5.625</v>
      </c>
      <c r="Y270" s="165">
        <v>26</v>
      </c>
      <c r="Z270" s="165">
        <v>6</v>
      </c>
      <c r="AA270" s="167">
        <f>Y270+Z270</f>
        <v>32</v>
      </c>
      <c r="AB270" s="166">
        <f>IFERROR(AA270/W270,"Not Sold")</f>
        <v>170.66666666666666</v>
      </c>
      <c r="AC270" s="166">
        <v>14</v>
      </c>
      <c r="AD270" s="166">
        <f>IFERROR(AB270-AC270,"-")</f>
        <v>156.66666666666666</v>
      </c>
      <c r="AE270" s="166">
        <f>X270*2</f>
        <v>11.25</v>
      </c>
      <c r="AF270" s="168">
        <f>IFERROR(AB270+$C$1,"Not Sold")</f>
        <v>43843.666666666664</v>
      </c>
      <c r="AG270" s="169">
        <f>$C$1+AC270</f>
        <v>43687</v>
      </c>
      <c r="AH270" s="169">
        <f>MAX(AF270,AG270)</f>
        <v>43843.666666666664</v>
      </c>
      <c r="AI270" s="170">
        <f>W270*AC270</f>
        <v>2.625</v>
      </c>
      <c r="AJ270" s="170">
        <f>AA270-AI270</f>
        <v>29.375</v>
      </c>
      <c r="AK270" s="165">
        <v>1</v>
      </c>
      <c r="AL270" s="170">
        <f>IF(AE270-AJ270&lt;1,0,AE270-AJ270)</f>
        <v>0</v>
      </c>
      <c r="AM270" s="170">
        <f>AL270*D270</f>
        <v>0</v>
      </c>
      <c r="AN270" s="170">
        <f>IFERROR(AL270/W270,"-")</f>
        <v>0</v>
      </c>
      <c r="AO270" s="169">
        <f>IFERROR(AN270+AH270,"-")</f>
        <v>43843.666666666664</v>
      </c>
      <c r="AP270" s="165"/>
      <c r="AQ270" s="171"/>
    </row>
    <row r="271" spans="1:43" x14ac:dyDescent="0.25">
      <c r="A271" s="151" t="s">
        <v>603</v>
      </c>
      <c r="B271" s="152" t="s">
        <v>604</v>
      </c>
      <c r="C271" s="199">
        <v>6953156284890</v>
      </c>
      <c r="D271" s="153">
        <v>11.99000000000002</v>
      </c>
      <c r="E271" s="154"/>
      <c r="F271" s="96">
        <v>11</v>
      </c>
      <c r="G271" s="96">
        <v>12</v>
      </c>
      <c r="H271" s="96">
        <v>11</v>
      </c>
      <c r="I271" s="96">
        <v>8</v>
      </c>
      <c r="J271" s="96">
        <v>9</v>
      </c>
      <c r="K271" s="96">
        <v>8</v>
      </c>
      <c r="L271" s="96">
        <v>2</v>
      </c>
      <c r="M271" s="96"/>
      <c r="N271" s="96"/>
      <c r="O271" s="96"/>
      <c r="P271" s="96"/>
      <c r="Q271" s="96"/>
      <c r="R271" s="192"/>
      <c r="S271" s="156">
        <f>COUNTIF(F271:L271,"&lt;&gt;0")</f>
        <v>7</v>
      </c>
      <c r="T271" s="157">
        <v>4</v>
      </c>
      <c r="U271" s="192"/>
      <c r="V271" s="165">
        <f>SUM(F271:Q271)</f>
        <v>61</v>
      </c>
      <c r="W271" s="166">
        <f>IFERROR(IF(L271=0,V271/(S271*30),V271/(((S271-1)*30)+(T271*7))),0)</f>
        <v>0.29326923076923078</v>
      </c>
      <c r="X271" s="166">
        <f>W271*30</f>
        <v>8.7980769230769234</v>
      </c>
      <c r="Y271" s="165">
        <v>47</v>
      </c>
      <c r="Z271" s="165">
        <v>6</v>
      </c>
      <c r="AA271" s="167">
        <f>Y271+Z271</f>
        <v>53</v>
      </c>
      <c r="AB271" s="166">
        <f>IFERROR(AA271/W271,"Not Sold")</f>
        <v>180.72131147540983</v>
      </c>
      <c r="AC271" s="166">
        <v>14</v>
      </c>
      <c r="AD271" s="166">
        <f>IFERROR(AB271-AC271,"-")</f>
        <v>166.72131147540983</v>
      </c>
      <c r="AE271" s="166">
        <f>X271*2</f>
        <v>17.596153846153847</v>
      </c>
      <c r="AF271" s="168">
        <f>IFERROR(AB271+$C$1,"Not Sold")</f>
        <v>43853.721311475412</v>
      </c>
      <c r="AG271" s="169">
        <f>$C$1+AC271</f>
        <v>43687</v>
      </c>
      <c r="AH271" s="169">
        <f>MAX(AF271,AG271)</f>
        <v>43853.721311475412</v>
      </c>
      <c r="AI271" s="170">
        <f>W271*AC271</f>
        <v>4.1057692307692308</v>
      </c>
      <c r="AJ271" s="170">
        <f>AA271-AI271</f>
        <v>48.894230769230766</v>
      </c>
      <c r="AK271" s="165">
        <v>1</v>
      </c>
      <c r="AL271" s="170">
        <f>IF(AE271-AJ271&lt;1,0,AE271-AJ271)</f>
        <v>0</v>
      </c>
      <c r="AM271" s="170">
        <f>AL271*D271</f>
        <v>0</v>
      </c>
      <c r="AN271" s="170">
        <f>IFERROR(AL271/W271,"-")</f>
        <v>0</v>
      </c>
      <c r="AO271" s="169">
        <f>IFERROR(AN271+AH271,"-")</f>
        <v>43853.721311475412</v>
      </c>
      <c r="AP271" s="165"/>
      <c r="AQ271" s="171"/>
    </row>
    <row r="272" spans="1:43" x14ac:dyDescent="0.25">
      <c r="A272" s="151" t="s">
        <v>605</v>
      </c>
      <c r="B272" s="152" t="s">
        <v>606</v>
      </c>
      <c r="C272" s="199">
        <v>6953156284906</v>
      </c>
      <c r="D272" s="153">
        <v>11.99</v>
      </c>
      <c r="E272" s="154"/>
      <c r="F272" s="96">
        <v>3</v>
      </c>
      <c r="G272" s="96">
        <v>5</v>
      </c>
      <c r="H272" s="96">
        <v>1</v>
      </c>
      <c r="I272" s="96">
        <v>3</v>
      </c>
      <c r="J272" s="96">
        <v>1</v>
      </c>
      <c r="K272" s="96">
        <v>0</v>
      </c>
      <c r="L272" s="96">
        <v>1</v>
      </c>
      <c r="M272" s="96"/>
      <c r="N272" s="96"/>
      <c r="O272" s="96"/>
      <c r="P272" s="96"/>
      <c r="Q272" s="96"/>
      <c r="R272" s="192"/>
      <c r="S272" s="156">
        <f>COUNTIF(F272:L272,"&lt;&gt;0")</f>
        <v>6</v>
      </c>
      <c r="T272" s="157">
        <v>4</v>
      </c>
      <c r="U272" s="192"/>
      <c r="V272" s="165">
        <f>SUM(F272:Q272)</f>
        <v>14</v>
      </c>
      <c r="W272" s="166">
        <f>IFERROR(IF(L272=0,V272/(S272*30),V272/(((S272-1)*30)+(T272*7))),0)</f>
        <v>7.8651685393258425E-2</v>
      </c>
      <c r="X272" s="166">
        <f>W272*30</f>
        <v>2.3595505617977528</v>
      </c>
      <c r="Y272" s="165">
        <v>60</v>
      </c>
      <c r="Z272" s="165">
        <v>1</v>
      </c>
      <c r="AA272" s="167">
        <f>Y272+Z272</f>
        <v>61</v>
      </c>
      <c r="AB272" s="166">
        <f>IFERROR(AA272/W272,"Not Sold")</f>
        <v>775.57142857142856</v>
      </c>
      <c r="AC272" s="166">
        <v>14</v>
      </c>
      <c r="AD272" s="166">
        <f>IFERROR(AB272-AC272,"-")</f>
        <v>761.57142857142856</v>
      </c>
      <c r="AE272" s="166">
        <f>X272*2</f>
        <v>4.7191011235955056</v>
      </c>
      <c r="AF272" s="168">
        <f>IFERROR(AB272+$C$1,"Not Sold")</f>
        <v>44448.571428571428</v>
      </c>
      <c r="AG272" s="169">
        <f>$C$1+AC272</f>
        <v>43687</v>
      </c>
      <c r="AH272" s="169">
        <f>MAX(AF272,AG272)</f>
        <v>44448.571428571428</v>
      </c>
      <c r="AI272" s="170">
        <f>W272*AC272</f>
        <v>1.101123595505618</v>
      </c>
      <c r="AJ272" s="170">
        <f>AA272-AI272</f>
        <v>59.898876404494381</v>
      </c>
      <c r="AK272" s="165">
        <v>1</v>
      </c>
      <c r="AL272" s="170">
        <f>IF(AE272-AJ272&lt;1,0,AE272-AJ272)</f>
        <v>0</v>
      </c>
      <c r="AM272" s="170">
        <f>AL272*D272</f>
        <v>0</v>
      </c>
      <c r="AN272" s="170">
        <f>IFERROR(AL272/W272,"-")</f>
        <v>0</v>
      </c>
      <c r="AO272" s="169">
        <f>IFERROR(AN272+AH272,"-")</f>
        <v>44448.571428571428</v>
      </c>
      <c r="AP272" s="165"/>
      <c r="AQ272" s="171"/>
    </row>
    <row r="273" spans="1:43" x14ac:dyDescent="0.25">
      <c r="A273" s="151" t="s">
        <v>607</v>
      </c>
      <c r="B273" s="152" t="s">
        <v>608</v>
      </c>
      <c r="C273" s="199">
        <v>6953156284913</v>
      </c>
      <c r="D273" s="153">
        <v>11.99</v>
      </c>
      <c r="E273" s="154"/>
      <c r="F273" s="96">
        <v>5</v>
      </c>
      <c r="G273" s="96">
        <v>4</v>
      </c>
      <c r="H273" s="96">
        <v>2</v>
      </c>
      <c r="I273" s="96">
        <v>4</v>
      </c>
      <c r="J273" s="96">
        <v>3</v>
      </c>
      <c r="K273" s="96">
        <v>0</v>
      </c>
      <c r="L273" s="96">
        <v>0</v>
      </c>
      <c r="M273" s="96"/>
      <c r="N273" s="96"/>
      <c r="O273" s="96"/>
      <c r="P273" s="96"/>
      <c r="Q273" s="96"/>
      <c r="R273" s="192"/>
      <c r="S273" s="156">
        <f>COUNTIF(F273:L273,"&lt;&gt;0")</f>
        <v>5</v>
      </c>
      <c r="T273" s="157">
        <v>4</v>
      </c>
      <c r="U273" s="192"/>
      <c r="V273" s="165">
        <f>SUM(F273:Q273)</f>
        <v>18</v>
      </c>
      <c r="W273" s="166">
        <f>IFERROR(IF(L273=0,V273/(S273*30),V273/(((S273-1)*30)+(T273*7))),0)</f>
        <v>0.12</v>
      </c>
      <c r="X273" s="166">
        <f>W273*30</f>
        <v>3.5999999999999996</v>
      </c>
      <c r="Y273" s="165">
        <v>33</v>
      </c>
      <c r="Z273" s="165">
        <v>0</v>
      </c>
      <c r="AA273" s="167">
        <f>Y273+Z273</f>
        <v>33</v>
      </c>
      <c r="AB273" s="166">
        <f>IFERROR(AA273/W273,"Not Sold")</f>
        <v>275</v>
      </c>
      <c r="AC273" s="166">
        <v>14</v>
      </c>
      <c r="AD273" s="166">
        <f>IFERROR(AB273-AC273,"-")</f>
        <v>261</v>
      </c>
      <c r="AE273" s="166">
        <f>X273*2</f>
        <v>7.1999999999999993</v>
      </c>
      <c r="AF273" s="168">
        <f>IFERROR(AB273+$C$1,"Not Sold")</f>
        <v>43948</v>
      </c>
      <c r="AG273" s="169">
        <f>$C$1+AC273</f>
        <v>43687</v>
      </c>
      <c r="AH273" s="169">
        <f>MAX(AF273,AG273)</f>
        <v>43948</v>
      </c>
      <c r="AI273" s="170">
        <f>W273*AC273</f>
        <v>1.68</v>
      </c>
      <c r="AJ273" s="170">
        <f>AA273-AI273</f>
        <v>31.32</v>
      </c>
      <c r="AK273" s="165">
        <v>1</v>
      </c>
      <c r="AL273" s="170">
        <f>IF(AE273-AJ273&lt;1,0,AE273-AJ273)</f>
        <v>0</v>
      </c>
      <c r="AM273" s="170">
        <f>AL273*D273</f>
        <v>0</v>
      </c>
      <c r="AN273" s="170">
        <f>IFERROR(AL273/W273,"-")</f>
        <v>0</v>
      </c>
      <c r="AO273" s="169">
        <f>IFERROR(AN273+AH273,"-")</f>
        <v>43948</v>
      </c>
      <c r="AP273" s="165"/>
      <c r="AQ273" s="171"/>
    </row>
    <row r="274" spans="1:43" x14ac:dyDescent="0.25">
      <c r="A274" s="151" t="s">
        <v>609</v>
      </c>
      <c r="B274" s="152" t="s">
        <v>610</v>
      </c>
      <c r="C274" s="199">
        <v>6953156284920</v>
      </c>
      <c r="D274" s="153">
        <v>11.99</v>
      </c>
      <c r="E274" s="154"/>
      <c r="F274" s="96">
        <v>2</v>
      </c>
      <c r="G274" s="96">
        <v>3</v>
      </c>
      <c r="H274" s="96">
        <v>6</v>
      </c>
      <c r="I274" s="96">
        <v>0</v>
      </c>
      <c r="J274" s="96">
        <v>0</v>
      </c>
      <c r="K274" s="96">
        <v>0</v>
      </c>
      <c r="L274" s="96">
        <v>0</v>
      </c>
      <c r="M274" s="96"/>
      <c r="N274" s="96"/>
      <c r="O274" s="96"/>
      <c r="P274" s="96"/>
      <c r="Q274" s="96"/>
      <c r="R274" s="192"/>
      <c r="S274" s="156">
        <f>COUNTIF(F274:L274,"&lt;&gt;0")</f>
        <v>3</v>
      </c>
      <c r="T274" s="157">
        <v>4</v>
      </c>
      <c r="U274" s="192"/>
      <c r="V274" s="165">
        <f>SUM(F274:Q274)</f>
        <v>11</v>
      </c>
      <c r="W274" s="166">
        <f>IFERROR(IF(L274=0,V274/(S274*30),V274/(((S274-1)*30)+(T274*7))),0)</f>
        <v>0.12222222222222222</v>
      </c>
      <c r="X274" s="166">
        <f>W274*30</f>
        <v>3.6666666666666665</v>
      </c>
      <c r="Y274" s="165">
        <v>51</v>
      </c>
      <c r="Z274" s="165">
        <v>0</v>
      </c>
      <c r="AA274" s="167">
        <f>Y274+Z274</f>
        <v>51</v>
      </c>
      <c r="AB274" s="166">
        <f>IFERROR(AA274/W274,"Not Sold")</f>
        <v>417.27272727272731</v>
      </c>
      <c r="AC274" s="166">
        <v>14</v>
      </c>
      <c r="AD274" s="166">
        <f>IFERROR(AB274-AC274,"-")</f>
        <v>403.27272727272731</v>
      </c>
      <c r="AE274" s="166">
        <f>X274*2</f>
        <v>7.333333333333333</v>
      </c>
      <c r="AF274" s="168">
        <f>IFERROR(AB274+$C$1,"Not Sold")</f>
        <v>44090.272727272728</v>
      </c>
      <c r="AG274" s="169">
        <f>$C$1+AC274</f>
        <v>43687</v>
      </c>
      <c r="AH274" s="169">
        <f>MAX(AF274,AG274)</f>
        <v>44090.272727272728</v>
      </c>
      <c r="AI274" s="170">
        <f>W274*AC274</f>
        <v>1.711111111111111</v>
      </c>
      <c r="AJ274" s="170">
        <f>AA274-AI274</f>
        <v>49.288888888888891</v>
      </c>
      <c r="AK274" s="165">
        <v>1</v>
      </c>
      <c r="AL274" s="170">
        <f>IF(AE274-AJ274&lt;1,0,AE274-AJ274)</f>
        <v>0</v>
      </c>
      <c r="AM274" s="170">
        <f>AL274*D274</f>
        <v>0</v>
      </c>
      <c r="AN274" s="170">
        <f>IFERROR(AL274/W274,"-")</f>
        <v>0</v>
      </c>
      <c r="AO274" s="169">
        <f>IFERROR(AN274+AH274,"-")</f>
        <v>44090.272727272728</v>
      </c>
      <c r="AP274" s="165"/>
      <c r="AQ274" s="171"/>
    </row>
    <row r="275" spans="1:43" x14ac:dyDescent="0.25">
      <c r="A275" s="173" t="s">
        <v>675</v>
      </c>
      <c r="B275" s="174" t="s">
        <v>676</v>
      </c>
      <c r="C275" s="201">
        <v>6953156285101</v>
      </c>
      <c r="D275" s="175">
        <v>52.61</v>
      </c>
      <c r="E275" s="154"/>
      <c r="F275" s="176">
        <v>0</v>
      </c>
      <c r="G275" s="176">
        <v>0</v>
      </c>
      <c r="H275" s="176">
        <v>0</v>
      </c>
      <c r="I275" s="176">
        <v>1</v>
      </c>
      <c r="J275" s="176">
        <v>10</v>
      </c>
      <c r="K275" s="176">
        <v>11</v>
      </c>
      <c r="L275" s="176">
        <v>9</v>
      </c>
      <c r="M275" s="176"/>
      <c r="N275" s="176"/>
      <c r="O275" s="176"/>
      <c r="P275" s="176"/>
      <c r="Q275" s="176"/>
      <c r="R275" s="192"/>
      <c r="S275" s="156">
        <f>COUNTIF(F275:L275,"&lt;&gt;0")</f>
        <v>4</v>
      </c>
      <c r="T275" s="157">
        <v>4</v>
      </c>
      <c r="U275" s="192"/>
      <c r="V275" s="165">
        <f>SUM(F275:Q275)</f>
        <v>31</v>
      </c>
      <c r="W275" s="166">
        <f>IFERROR(IF(L275=0,V275/(S275*30),V275/(((S275-1)*30)+(T275*7))),0)</f>
        <v>0.26271186440677968</v>
      </c>
      <c r="X275" s="166">
        <f>W275*30</f>
        <v>7.8813559322033901</v>
      </c>
      <c r="Y275" s="165">
        <v>3</v>
      </c>
      <c r="Z275" s="165">
        <v>36</v>
      </c>
      <c r="AA275" s="167">
        <f>Y275+Z275</f>
        <v>39</v>
      </c>
      <c r="AB275" s="166">
        <f>IFERROR(AA275/W275,"Not Sold")</f>
        <v>148.45161290322579</v>
      </c>
      <c r="AC275" s="166">
        <v>14</v>
      </c>
      <c r="AD275" s="166">
        <f>IFERROR(AB275-AC275,"-")</f>
        <v>134.45161290322579</v>
      </c>
      <c r="AE275" s="166">
        <f>X275*2</f>
        <v>15.76271186440678</v>
      </c>
      <c r="AF275" s="168">
        <f>IFERROR(AB275+$C$1,"Not Sold")</f>
        <v>43821.451612903227</v>
      </c>
      <c r="AG275" s="169">
        <f>$C$1+AC275</f>
        <v>43687</v>
      </c>
      <c r="AH275" s="169">
        <f>MAX(AF275,AG275)</f>
        <v>43821.451612903227</v>
      </c>
      <c r="AI275" s="170">
        <f>W275*AC275</f>
        <v>3.6779661016949157</v>
      </c>
      <c r="AJ275" s="170">
        <f>AA275-AI275</f>
        <v>35.322033898305087</v>
      </c>
      <c r="AK275" s="165">
        <v>1</v>
      </c>
      <c r="AL275" s="170">
        <f>IF(AE275-AJ275&lt;1,0,AE275-AJ275)</f>
        <v>0</v>
      </c>
      <c r="AM275" s="170">
        <f>AL275*D275</f>
        <v>0</v>
      </c>
      <c r="AN275" s="170">
        <f>IFERROR(AL275/W275,"-")</f>
        <v>0</v>
      </c>
      <c r="AO275" s="169">
        <f>IFERROR(AN275+AH275,"-")</f>
        <v>43821.451612903227</v>
      </c>
      <c r="AP275" s="177"/>
      <c r="AQ275" s="171"/>
    </row>
    <row r="276" spans="1:43" x14ac:dyDescent="0.25">
      <c r="A276" s="151" t="s">
        <v>619</v>
      </c>
      <c r="B276" s="152" t="s">
        <v>620</v>
      </c>
      <c r="C276" s="199">
        <v>6953156285460</v>
      </c>
      <c r="D276" s="153">
        <v>0</v>
      </c>
      <c r="E276" s="154"/>
      <c r="F276" s="96">
        <v>0</v>
      </c>
      <c r="G276" s="96">
        <v>0</v>
      </c>
      <c r="H276" s="96">
        <v>0</v>
      </c>
      <c r="I276" s="96">
        <v>0</v>
      </c>
      <c r="J276" s="96">
        <v>0</v>
      </c>
      <c r="K276" s="96">
        <v>0</v>
      </c>
      <c r="L276" s="96">
        <v>0</v>
      </c>
      <c r="M276" s="96"/>
      <c r="N276" s="96"/>
      <c r="O276" s="96"/>
      <c r="P276" s="96"/>
      <c r="Q276" s="96"/>
      <c r="R276" s="192"/>
      <c r="S276" s="156">
        <f>COUNTIF(F276:L276,"&lt;&gt;0")</f>
        <v>0</v>
      </c>
      <c r="T276" s="157">
        <v>4</v>
      </c>
      <c r="U276" s="192"/>
      <c r="V276" s="165">
        <f>SUM(F276:Q276)</f>
        <v>0</v>
      </c>
      <c r="W276" s="166">
        <f>IFERROR(IF(L276=0,V276/(S276*30),V276/(((S276-1)*30)+(T276*7))),0)</f>
        <v>0</v>
      </c>
      <c r="X276" s="166">
        <f>W276*30</f>
        <v>0</v>
      </c>
      <c r="Y276" s="165"/>
      <c r="Z276" s="165">
        <v>0</v>
      </c>
      <c r="AA276" s="167">
        <f>Y276+Z276</f>
        <v>0</v>
      </c>
      <c r="AB276" s="166" t="str">
        <f>IFERROR(AA276/W276,"Not Sold")</f>
        <v>Not Sold</v>
      </c>
      <c r="AC276" s="166">
        <v>14</v>
      </c>
      <c r="AD276" s="166" t="str">
        <f>IFERROR(AB276-AC276,"-")</f>
        <v>-</v>
      </c>
      <c r="AE276" s="166">
        <f>X276*2</f>
        <v>0</v>
      </c>
      <c r="AF276" s="168" t="str">
        <f>IFERROR(AB276+$C$1,"Not Sold")</f>
        <v>Not Sold</v>
      </c>
      <c r="AG276" s="169">
        <f>$C$1+AC276</f>
        <v>43687</v>
      </c>
      <c r="AH276" s="169">
        <f>MAX(AF276,AG276)</f>
        <v>43687</v>
      </c>
      <c r="AI276" s="170">
        <f>W276*AC276</f>
        <v>0</v>
      </c>
      <c r="AJ276" s="170">
        <f>AA276-AI276</f>
        <v>0</v>
      </c>
      <c r="AK276" s="165">
        <v>1</v>
      </c>
      <c r="AL276" s="170">
        <f>IF(AE276-AJ276&lt;1,0,AE276-AJ276)</f>
        <v>0</v>
      </c>
      <c r="AM276" s="170">
        <f>AL276*D276</f>
        <v>0</v>
      </c>
      <c r="AN276" s="170" t="str">
        <f>IFERROR(AL276/W276,"-")</f>
        <v>-</v>
      </c>
      <c r="AO276" s="169" t="str">
        <f>IFERROR(AN276+AH276,"-")</f>
        <v>-</v>
      </c>
      <c r="AP276" s="165"/>
      <c r="AQ276" s="171"/>
    </row>
    <row r="277" spans="1:43" x14ac:dyDescent="0.25">
      <c r="A277" s="151" t="s">
        <v>611</v>
      </c>
      <c r="B277" s="152" t="s">
        <v>612</v>
      </c>
      <c r="C277" s="199">
        <v>6953156285798</v>
      </c>
      <c r="D277" s="153">
        <v>7.27</v>
      </c>
      <c r="E277" s="154"/>
      <c r="F277" s="96">
        <v>1</v>
      </c>
      <c r="G277" s="96">
        <v>3</v>
      </c>
      <c r="H277" s="96">
        <v>11</v>
      </c>
      <c r="I277" s="96">
        <v>3</v>
      </c>
      <c r="J277" s="96">
        <v>11</v>
      </c>
      <c r="K277" s="96">
        <v>7</v>
      </c>
      <c r="L277" s="96">
        <v>6</v>
      </c>
      <c r="M277" s="96"/>
      <c r="N277" s="96"/>
      <c r="O277" s="96"/>
      <c r="P277" s="96"/>
      <c r="Q277" s="96"/>
      <c r="R277" s="192"/>
      <c r="S277" s="156">
        <f>COUNTIF(F277:L277,"&lt;&gt;0")</f>
        <v>7</v>
      </c>
      <c r="T277" s="157">
        <v>4</v>
      </c>
      <c r="U277" s="192"/>
      <c r="V277" s="165">
        <f>SUM(F277:Q277)</f>
        <v>42</v>
      </c>
      <c r="W277" s="166">
        <f>IFERROR(IF(L277=0,V277/(S277*30),V277/(((S277-1)*30)+(T277*7))),0)</f>
        <v>0.20192307692307693</v>
      </c>
      <c r="X277" s="166">
        <f>W277*30</f>
        <v>6.0576923076923075</v>
      </c>
      <c r="Y277" s="165">
        <v>46</v>
      </c>
      <c r="Z277" s="165">
        <v>8</v>
      </c>
      <c r="AA277" s="167">
        <f>Y277+Z277</f>
        <v>54</v>
      </c>
      <c r="AB277" s="166">
        <f>IFERROR(AA277/W277,"Not Sold")</f>
        <v>267.42857142857144</v>
      </c>
      <c r="AC277" s="166">
        <v>14</v>
      </c>
      <c r="AD277" s="166">
        <f>IFERROR(AB277-AC277,"-")</f>
        <v>253.42857142857144</v>
      </c>
      <c r="AE277" s="166">
        <f>X277*2</f>
        <v>12.115384615384615</v>
      </c>
      <c r="AF277" s="168">
        <f>IFERROR(AB277+$C$1,"Not Sold")</f>
        <v>43940.428571428572</v>
      </c>
      <c r="AG277" s="169">
        <f>$C$1+AC277</f>
        <v>43687</v>
      </c>
      <c r="AH277" s="169">
        <f>MAX(AF277,AG277)</f>
        <v>43940.428571428572</v>
      </c>
      <c r="AI277" s="170">
        <f>W277*AC277</f>
        <v>2.8269230769230771</v>
      </c>
      <c r="AJ277" s="170">
        <f>AA277-AI277</f>
        <v>51.17307692307692</v>
      </c>
      <c r="AK277" s="165">
        <v>1</v>
      </c>
      <c r="AL277" s="170">
        <f>IF(AE277-AJ277&lt;1,0,AE277-AJ277)</f>
        <v>0</v>
      </c>
      <c r="AM277" s="170">
        <f>AL277*D277</f>
        <v>0</v>
      </c>
      <c r="AN277" s="170">
        <f>IFERROR(AL277/W277,"-")</f>
        <v>0</v>
      </c>
      <c r="AO277" s="169">
        <f>IFERROR(AN277+AH277,"-")</f>
        <v>43940.428571428572</v>
      </c>
      <c r="AP277" s="165"/>
      <c r="AQ277" s="171"/>
    </row>
    <row r="278" spans="1:43" x14ac:dyDescent="0.25">
      <c r="A278" s="151" t="s">
        <v>617</v>
      </c>
      <c r="B278" s="152" t="s">
        <v>618</v>
      </c>
      <c r="C278" s="199">
        <v>6953156285804</v>
      </c>
      <c r="D278" s="153">
        <v>7.27</v>
      </c>
      <c r="E278" s="154"/>
      <c r="F278" s="96">
        <v>10</v>
      </c>
      <c r="G278" s="96">
        <v>3</v>
      </c>
      <c r="H278" s="96">
        <v>5</v>
      </c>
      <c r="I278" s="96">
        <v>1</v>
      </c>
      <c r="J278" s="96">
        <v>4</v>
      </c>
      <c r="K278" s="96">
        <v>7</v>
      </c>
      <c r="L278" s="96">
        <v>3</v>
      </c>
      <c r="M278" s="96"/>
      <c r="N278" s="96"/>
      <c r="O278" s="96"/>
      <c r="P278" s="96"/>
      <c r="Q278" s="96"/>
      <c r="R278" s="192"/>
      <c r="S278" s="156">
        <f>COUNTIF(F278:L278,"&lt;&gt;0")</f>
        <v>7</v>
      </c>
      <c r="T278" s="157">
        <v>4</v>
      </c>
      <c r="U278" s="192"/>
      <c r="V278" s="165">
        <f>SUM(F278:Q278)</f>
        <v>33</v>
      </c>
      <c r="W278" s="166">
        <f>IFERROR(IF(L278=0,V278/(S278*30),V278/(((S278-1)*30)+(T278*7))),0)</f>
        <v>0.15865384615384615</v>
      </c>
      <c r="X278" s="166">
        <f>W278*30</f>
        <v>4.7596153846153841</v>
      </c>
      <c r="Y278" s="165">
        <v>44</v>
      </c>
      <c r="Z278" s="165">
        <v>10</v>
      </c>
      <c r="AA278" s="167">
        <f>Y278+Z278</f>
        <v>54</v>
      </c>
      <c r="AB278" s="166">
        <f>IFERROR(AA278/W278,"Not Sold")</f>
        <v>340.36363636363637</v>
      </c>
      <c r="AC278" s="166">
        <v>14</v>
      </c>
      <c r="AD278" s="166">
        <f>IFERROR(AB278-AC278,"-")</f>
        <v>326.36363636363637</v>
      </c>
      <c r="AE278" s="166">
        <f>X278*2</f>
        <v>9.5192307692307683</v>
      </c>
      <c r="AF278" s="168">
        <f>IFERROR(AB278+$C$1,"Not Sold")</f>
        <v>44013.36363636364</v>
      </c>
      <c r="AG278" s="169">
        <f>$C$1+AC278</f>
        <v>43687</v>
      </c>
      <c r="AH278" s="169">
        <f>MAX(AF278,AG278)</f>
        <v>44013.36363636364</v>
      </c>
      <c r="AI278" s="170">
        <f>W278*AC278</f>
        <v>2.2211538461538458</v>
      </c>
      <c r="AJ278" s="170">
        <f>AA278-AI278</f>
        <v>51.778846153846153</v>
      </c>
      <c r="AK278" s="165">
        <v>1</v>
      </c>
      <c r="AL278" s="170">
        <f>IF(AE278-AJ278&lt;1,0,AE278-AJ278)</f>
        <v>0</v>
      </c>
      <c r="AM278" s="170">
        <f>AL278*D278</f>
        <v>0</v>
      </c>
      <c r="AN278" s="170">
        <f>IFERROR(AL278/W278,"-")</f>
        <v>0</v>
      </c>
      <c r="AO278" s="169">
        <f>IFERROR(AN278+AH278,"-")</f>
        <v>44013.36363636364</v>
      </c>
      <c r="AP278" s="165"/>
      <c r="AQ278" s="171"/>
    </row>
    <row r="279" spans="1:43" x14ac:dyDescent="0.25">
      <c r="A279" s="151" t="s">
        <v>156</v>
      </c>
      <c r="B279" s="152" t="s">
        <v>157</v>
      </c>
      <c r="C279" s="199">
        <v>6953156286030</v>
      </c>
      <c r="D279" s="153">
        <v>15.040000000000454</v>
      </c>
      <c r="E279" s="154"/>
      <c r="F279" s="96">
        <v>0</v>
      </c>
      <c r="G279" s="96">
        <v>0</v>
      </c>
      <c r="H279" s="96">
        <v>0</v>
      </c>
      <c r="I279" s="96">
        <v>0</v>
      </c>
      <c r="J279" s="96">
        <v>0</v>
      </c>
      <c r="K279" s="96">
        <v>0</v>
      </c>
      <c r="L279" s="96">
        <v>1</v>
      </c>
      <c r="M279" s="96"/>
      <c r="N279" s="96"/>
      <c r="O279" s="96"/>
      <c r="P279" s="96"/>
      <c r="Q279" s="96"/>
      <c r="R279" s="192"/>
      <c r="S279" s="156">
        <f>COUNTIF(F279:L279,"&lt;&gt;0")</f>
        <v>1</v>
      </c>
      <c r="T279" s="157">
        <v>4</v>
      </c>
      <c r="U279" s="192"/>
      <c r="V279" s="165">
        <f>SUM(F279:Q279)</f>
        <v>1</v>
      </c>
      <c r="W279" s="166">
        <f>IFERROR(IF(L279=0,V279/(S279*30),V279/(((S279-1)*30)+(T279*7))),0)</f>
        <v>3.5714285714285712E-2</v>
      </c>
      <c r="X279" s="166">
        <f>W279*30</f>
        <v>1.0714285714285714</v>
      </c>
      <c r="Y279" s="165">
        <v>1</v>
      </c>
      <c r="Z279" s="165">
        <v>2</v>
      </c>
      <c r="AA279" s="167">
        <f>Y279+Z279</f>
        <v>3</v>
      </c>
      <c r="AB279" s="166">
        <f>IFERROR(AA279/W279,"Not Sold")</f>
        <v>84</v>
      </c>
      <c r="AC279" s="166">
        <v>14</v>
      </c>
      <c r="AD279" s="166">
        <f>IFERROR(AB279-AC279,"-")</f>
        <v>70</v>
      </c>
      <c r="AE279" s="166">
        <f>X279*2</f>
        <v>2.1428571428571428</v>
      </c>
      <c r="AF279" s="168">
        <f>IFERROR(AB279+$C$1,"Not Sold")</f>
        <v>43757</v>
      </c>
      <c r="AG279" s="169">
        <f>$C$1+AC279</f>
        <v>43687</v>
      </c>
      <c r="AH279" s="169">
        <f>MAX(AF279,AG279)</f>
        <v>43757</v>
      </c>
      <c r="AI279" s="170">
        <f>W279*AC279</f>
        <v>0.5</v>
      </c>
      <c r="AJ279" s="170">
        <f>AA279-AI279</f>
        <v>2.5</v>
      </c>
      <c r="AK279" s="165">
        <v>1</v>
      </c>
      <c r="AL279" s="170">
        <f>IF(AE279-AJ279&lt;1,0,AE279-AJ279)</f>
        <v>0</v>
      </c>
      <c r="AM279" s="170">
        <f>AL279*D279</f>
        <v>0</v>
      </c>
      <c r="AN279" s="170">
        <f>IFERROR(AL279/W279,"-")</f>
        <v>0</v>
      </c>
      <c r="AO279" s="169">
        <f>IFERROR(AN279+AH279,"-")</f>
        <v>43757</v>
      </c>
      <c r="AP279" s="165"/>
      <c r="AQ279" s="171"/>
    </row>
    <row r="280" spans="1:43" x14ac:dyDescent="0.25">
      <c r="A280" s="173" t="s">
        <v>319</v>
      </c>
      <c r="B280" s="174" t="s">
        <v>320</v>
      </c>
      <c r="C280" s="201">
        <v>6953156286481</v>
      </c>
      <c r="D280" s="175">
        <v>45.32</v>
      </c>
      <c r="E280" s="154"/>
      <c r="F280" s="176">
        <v>0</v>
      </c>
      <c r="G280" s="176">
        <v>0</v>
      </c>
      <c r="H280" s="176">
        <v>0</v>
      </c>
      <c r="I280" s="176">
        <v>0</v>
      </c>
      <c r="J280" s="176">
        <v>0</v>
      </c>
      <c r="K280" s="176">
        <v>0</v>
      </c>
      <c r="L280" s="176">
        <v>0</v>
      </c>
      <c r="M280" s="176"/>
      <c r="N280" s="176"/>
      <c r="O280" s="176"/>
      <c r="P280" s="176"/>
      <c r="Q280" s="176"/>
      <c r="R280" s="192"/>
      <c r="S280" s="156">
        <f>COUNTIF(F280:L280,"&lt;&gt;0")</f>
        <v>0</v>
      </c>
      <c r="T280" s="157">
        <v>4</v>
      </c>
      <c r="U280" s="192"/>
      <c r="V280" s="165">
        <f>SUM(F280:Q280)</f>
        <v>0</v>
      </c>
      <c r="W280" s="166">
        <f>IFERROR(IF(L280=0,V280/(S280*30),V280/(((S280-1)*30)+(T280*7))),0)</f>
        <v>0</v>
      </c>
      <c r="X280" s="166">
        <f>W280*30</f>
        <v>0</v>
      </c>
      <c r="Y280" s="165"/>
      <c r="Z280" s="165">
        <v>0</v>
      </c>
      <c r="AA280" s="167">
        <f>Y280+Z280</f>
        <v>0</v>
      </c>
      <c r="AB280" s="166" t="str">
        <f>IFERROR(AA280/W280,"Not Sold")</f>
        <v>Not Sold</v>
      </c>
      <c r="AC280" s="166">
        <v>14</v>
      </c>
      <c r="AD280" s="166" t="str">
        <f>IFERROR(AB280-AC280,"-")</f>
        <v>-</v>
      </c>
      <c r="AE280" s="166">
        <f>X280*2</f>
        <v>0</v>
      </c>
      <c r="AF280" s="168" t="str">
        <f>IFERROR(AB280+$C$1,"Not Sold")</f>
        <v>Not Sold</v>
      </c>
      <c r="AG280" s="169">
        <f>$C$1+AC280</f>
        <v>43687</v>
      </c>
      <c r="AH280" s="169">
        <f>MAX(AF280,AG280)</f>
        <v>43687</v>
      </c>
      <c r="AI280" s="170">
        <f>W280*AC280</f>
        <v>0</v>
      </c>
      <c r="AJ280" s="170">
        <f>AA280-AI280</f>
        <v>0</v>
      </c>
      <c r="AK280" s="165">
        <v>1</v>
      </c>
      <c r="AL280" s="170">
        <f>IF(AE280-AJ280&lt;1,0,AE280-AJ280)</f>
        <v>0</v>
      </c>
      <c r="AM280" s="170">
        <f>AL280*D280</f>
        <v>0</v>
      </c>
      <c r="AN280" s="170" t="str">
        <f>IFERROR(AL280/W280,"-")</f>
        <v>-</v>
      </c>
      <c r="AO280" s="169" t="str">
        <f>IFERROR(AN280+AH280,"-")</f>
        <v>-</v>
      </c>
      <c r="AP280" s="177"/>
      <c r="AQ280" s="171"/>
    </row>
    <row r="281" spans="1:43" x14ac:dyDescent="0.25">
      <c r="A281" s="173" t="s">
        <v>317</v>
      </c>
      <c r="B281" s="174" t="s">
        <v>318</v>
      </c>
      <c r="C281" s="201">
        <v>6953156286498</v>
      </c>
      <c r="D281" s="175">
        <v>45.32</v>
      </c>
      <c r="E281" s="154"/>
      <c r="F281" s="176">
        <v>0</v>
      </c>
      <c r="G281" s="176">
        <v>0</v>
      </c>
      <c r="H281" s="176">
        <v>0</v>
      </c>
      <c r="I281" s="176">
        <v>0</v>
      </c>
      <c r="J281" s="176">
        <v>0</v>
      </c>
      <c r="K281" s="176">
        <v>0</v>
      </c>
      <c r="L281" s="176">
        <v>7</v>
      </c>
      <c r="M281" s="176"/>
      <c r="N281" s="176"/>
      <c r="O281" s="176"/>
      <c r="P281" s="176"/>
      <c r="Q281" s="176"/>
      <c r="R281" s="192"/>
      <c r="S281" s="156">
        <f>COUNTIF(F281:L281,"&lt;&gt;0")</f>
        <v>1</v>
      </c>
      <c r="T281" s="157">
        <v>4</v>
      </c>
      <c r="U281" s="192"/>
      <c r="V281" s="165">
        <f>SUM(F281:Q281)</f>
        <v>7</v>
      </c>
      <c r="W281" s="166">
        <f>IFERROR(IF(L281=0,V281/(S281*30),V281/(((S281-1)*30)+(T281*7))),0)</f>
        <v>0.25</v>
      </c>
      <c r="X281" s="166">
        <f>W281*30</f>
        <v>7.5</v>
      </c>
      <c r="Y281" s="165"/>
      <c r="Z281" s="165">
        <v>71</v>
      </c>
      <c r="AA281" s="167">
        <f>Y281+Z281</f>
        <v>71</v>
      </c>
      <c r="AB281" s="166">
        <f>IFERROR(AA281/W281,"Not Sold")</f>
        <v>284</v>
      </c>
      <c r="AC281" s="166">
        <v>14</v>
      </c>
      <c r="AD281" s="166">
        <f>IFERROR(AB281-AC281,"-")</f>
        <v>270</v>
      </c>
      <c r="AE281" s="166">
        <f>X281*2</f>
        <v>15</v>
      </c>
      <c r="AF281" s="168">
        <f>IFERROR(AB281+$C$1,"Not Sold")</f>
        <v>43957</v>
      </c>
      <c r="AG281" s="169">
        <f>$C$1+AC281</f>
        <v>43687</v>
      </c>
      <c r="AH281" s="169">
        <f>MAX(AF281,AG281)</f>
        <v>43957</v>
      </c>
      <c r="AI281" s="170">
        <f>W281*AC281</f>
        <v>3.5</v>
      </c>
      <c r="AJ281" s="170">
        <f>AA281-AI281</f>
        <v>67.5</v>
      </c>
      <c r="AK281" s="165">
        <v>1</v>
      </c>
      <c r="AL281" s="170">
        <f>IF(AE281-AJ281&lt;1,0,AE281-AJ281)</f>
        <v>0</v>
      </c>
      <c r="AM281" s="170">
        <f>AL281*D281</f>
        <v>0</v>
      </c>
      <c r="AN281" s="170">
        <f>IFERROR(AL281/W281,"-")</f>
        <v>0</v>
      </c>
      <c r="AO281" s="169">
        <f>IFERROR(AN281+AH281,"-")</f>
        <v>43957</v>
      </c>
      <c r="AP281" s="177"/>
      <c r="AQ281" s="171"/>
    </row>
    <row r="282" spans="1:43" x14ac:dyDescent="0.25">
      <c r="A282" s="173" t="s">
        <v>315</v>
      </c>
      <c r="B282" s="174" t="s">
        <v>316</v>
      </c>
      <c r="C282" s="201">
        <v>6953156286504</v>
      </c>
      <c r="D282" s="175">
        <v>45.32</v>
      </c>
      <c r="E282" s="154"/>
      <c r="F282" s="176">
        <v>0</v>
      </c>
      <c r="G282" s="176">
        <v>0</v>
      </c>
      <c r="H282" s="176">
        <v>0</v>
      </c>
      <c r="I282" s="176">
        <v>0</v>
      </c>
      <c r="J282" s="176">
        <v>0</v>
      </c>
      <c r="K282" s="176">
        <v>0</v>
      </c>
      <c r="L282" s="176">
        <v>0</v>
      </c>
      <c r="M282" s="176"/>
      <c r="N282" s="176"/>
      <c r="O282" s="176"/>
      <c r="P282" s="176"/>
      <c r="Q282" s="176"/>
      <c r="R282" s="192"/>
      <c r="S282" s="156">
        <f>COUNTIF(F282:L282,"&lt;&gt;0")</f>
        <v>0</v>
      </c>
      <c r="T282" s="157">
        <v>4</v>
      </c>
      <c r="U282" s="192"/>
      <c r="V282" s="165">
        <f>SUM(F282:Q282)</f>
        <v>0</v>
      </c>
      <c r="W282" s="166">
        <f>IFERROR(IF(L282=0,V282/(S282*30),V282/(((S282-1)*30)+(T282*7))),0)</f>
        <v>0</v>
      </c>
      <c r="X282" s="166">
        <f>W282*30</f>
        <v>0</v>
      </c>
      <c r="Y282" s="165"/>
      <c r="Z282" s="165">
        <v>0</v>
      </c>
      <c r="AA282" s="167">
        <f>Y282+Z282</f>
        <v>0</v>
      </c>
      <c r="AB282" s="166" t="str">
        <f>IFERROR(AA282/W282,"Not Sold")</f>
        <v>Not Sold</v>
      </c>
      <c r="AC282" s="166">
        <v>14</v>
      </c>
      <c r="AD282" s="166" t="str">
        <f>IFERROR(AB282-AC282,"-")</f>
        <v>-</v>
      </c>
      <c r="AE282" s="166">
        <f>X282*2</f>
        <v>0</v>
      </c>
      <c r="AF282" s="168" t="str">
        <f>IFERROR(AB282+$C$1,"Not Sold")</f>
        <v>Not Sold</v>
      </c>
      <c r="AG282" s="169">
        <f>$C$1+AC282</f>
        <v>43687</v>
      </c>
      <c r="AH282" s="169">
        <f>MAX(AF282,AG282)</f>
        <v>43687</v>
      </c>
      <c r="AI282" s="170">
        <f>W282*AC282</f>
        <v>0</v>
      </c>
      <c r="AJ282" s="170">
        <f>AA282-AI282</f>
        <v>0</v>
      </c>
      <c r="AK282" s="165">
        <v>1</v>
      </c>
      <c r="AL282" s="170">
        <f>IF(AE282-AJ282&lt;1,0,AE282-AJ282)</f>
        <v>0</v>
      </c>
      <c r="AM282" s="170">
        <f>AL282*D282</f>
        <v>0</v>
      </c>
      <c r="AN282" s="170" t="str">
        <f>IFERROR(AL282/W282,"-")</f>
        <v>-</v>
      </c>
      <c r="AO282" s="169" t="str">
        <f>IFERROR(AN282+AH282,"-")</f>
        <v>-</v>
      </c>
      <c r="AP282" s="177"/>
      <c r="AQ282" s="171"/>
    </row>
    <row r="283" spans="1:43" x14ac:dyDescent="0.25">
      <c r="A283" s="151" t="s">
        <v>158</v>
      </c>
      <c r="B283" s="152" t="s">
        <v>159</v>
      </c>
      <c r="C283" s="199">
        <v>6953156286559</v>
      </c>
      <c r="D283" s="153">
        <v>61.889999999999915</v>
      </c>
      <c r="E283" s="154"/>
      <c r="F283" s="96">
        <v>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96">
        <v>0</v>
      </c>
      <c r="M283" s="96"/>
      <c r="N283" s="96"/>
      <c r="O283" s="96"/>
      <c r="P283" s="96"/>
      <c r="Q283" s="96"/>
      <c r="R283" s="192"/>
      <c r="S283" s="156">
        <f>COUNTIF(F283:L283,"&lt;&gt;0")</f>
        <v>0</v>
      </c>
      <c r="T283" s="157">
        <v>4</v>
      </c>
      <c r="U283" s="192"/>
      <c r="V283" s="165">
        <f>SUM(F283:Q283)</f>
        <v>0</v>
      </c>
      <c r="W283" s="166">
        <f>IFERROR(IF(L283=0,V283/(S283*30),V283/(((S283-1)*30)+(T283*7))),0)</f>
        <v>0</v>
      </c>
      <c r="X283" s="166">
        <f>W283*30</f>
        <v>0</v>
      </c>
      <c r="Y283" s="165"/>
      <c r="Z283" s="165">
        <v>5</v>
      </c>
      <c r="AA283" s="167">
        <f>Y283+Z283</f>
        <v>5</v>
      </c>
      <c r="AB283" s="166" t="str">
        <f>IFERROR(AA283/W283,"Not Sold")</f>
        <v>Not Sold</v>
      </c>
      <c r="AC283" s="166">
        <v>14</v>
      </c>
      <c r="AD283" s="166" t="str">
        <f>IFERROR(AB283-AC283,"-")</f>
        <v>-</v>
      </c>
      <c r="AE283" s="166">
        <f>X283*2</f>
        <v>0</v>
      </c>
      <c r="AF283" s="168" t="str">
        <f>IFERROR(AB283+$C$1,"Not Sold")</f>
        <v>Not Sold</v>
      </c>
      <c r="AG283" s="169">
        <f>$C$1+AC283</f>
        <v>43687</v>
      </c>
      <c r="AH283" s="169">
        <f>MAX(AF283,AG283)</f>
        <v>43687</v>
      </c>
      <c r="AI283" s="170">
        <f>W283*AC283</f>
        <v>0</v>
      </c>
      <c r="AJ283" s="170">
        <f>AA283-AI283</f>
        <v>5</v>
      </c>
      <c r="AK283" s="165">
        <v>1</v>
      </c>
      <c r="AL283" s="170">
        <f>IF(AE283-AJ283&lt;1,0,AE283-AJ283)</f>
        <v>0</v>
      </c>
      <c r="AM283" s="170">
        <f>AL283*D283</f>
        <v>0</v>
      </c>
      <c r="AN283" s="170" t="str">
        <f>IFERROR(AL283/W283,"-")</f>
        <v>-</v>
      </c>
      <c r="AO283" s="169" t="str">
        <f>IFERROR(AN283+AH283,"-")</f>
        <v>-</v>
      </c>
      <c r="AP283" s="165"/>
      <c r="AQ283" s="171"/>
    </row>
    <row r="284" spans="1:43" x14ac:dyDescent="0.25">
      <c r="A284" s="173" t="s">
        <v>563</v>
      </c>
      <c r="B284" s="174" t="s">
        <v>160</v>
      </c>
      <c r="C284" s="201">
        <v>6953156286603</v>
      </c>
      <c r="D284" s="175">
        <v>21.039999999999992</v>
      </c>
      <c r="E284" s="154"/>
      <c r="F284" s="176">
        <v>27</v>
      </c>
      <c r="G284" s="176">
        <v>14</v>
      </c>
      <c r="H284" s="176">
        <v>14</v>
      </c>
      <c r="I284" s="176">
        <v>28</v>
      </c>
      <c r="J284" s="176">
        <v>19</v>
      </c>
      <c r="K284" s="176">
        <v>25</v>
      </c>
      <c r="L284" s="176">
        <v>22</v>
      </c>
      <c r="M284" s="176"/>
      <c r="N284" s="176"/>
      <c r="O284" s="176"/>
      <c r="P284" s="176"/>
      <c r="Q284" s="176"/>
      <c r="R284" s="192"/>
      <c r="S284" s="156">
        <f>COUNTIF(F284:L284,"&lt;&gt;0")</f>
        <v>7</v>
      </c>
      <c r="T284" s="157">
        <v>4</v>
      </c>
      <c r="U284" s="192"/>
      <c r="V284" s="165">
        <f>SUM(F284:Q284)</f>
        <v>149</v>
      </c>
      <c r="W284" s="166">
        <f>IFERROR(IF(L284=0,V284/(S284*30),V284/(((S284-1)*30)+(T284*7))),0)</f>
        <v>0.71634615384615385</v>
      </c>
      <c r="X284" s="166">
        <f>W284*30</f>
        <v>21.490384615384617</v>
      </c>
      <c r="Y284" s="165">
        <v>143</v>
      </c>
      <c r="Z284" s="165">
        <v>39</v>
      </c>
      <c r="AA284" s="167">
        <f>Y284+Z284</f>
        <v>182</v>
      </c>
      <c r="AB284" s="166">
        <f>IFERROR(AA284/W284,"Not Sold")</f>
        <v>254.06711409395973</v>
      </c>
      <c r="AC284" s="166">
        <v>14</v>
      </c>
      <c r="AD284" s="166">
        <f>IFERROR(AB284-AC284,"-")</f>
        <v>240.06711409395973</v>
      </c>
      <c r="AE284" s="166">
        <f>X284*2</f>
        <v>42.980769230769234</v>
      </c>
      <c r="AF284" s="168">
        <f>IFERROR(AB284+$C$1,"Not Sold")</f>
        <v>43927.067114093959</v>
      </c>
      <c r="AG284" s="169">
        <f>$C$1+AC284</f>
        <v>43687</v>
      </c>
      <c r="AH284" s="169">
        <f>MAX(AF284,AG284)</f>
        <v>43927.067114093959</v>
      </c>
      <c r="AI284" s="170">
        <f>W284*AC284</f>
        <v>10.028846153846153</v>
      </c>
      <c r="AJ284" s="170">
        <f>AA284-AI284</f>
        <v>171.97115384615384</v>
      </c>
      <c r="AK284" s="165">
        <v>1</v>
      </c>
      <c r="AL284" s="170">
        <f>IF(AE284-AJ284&lt;1,0,AE284-AJ284)</f>
        <v>0</v>
      </c>
      <c r="AM284" s="170">
        <f>AL284*D284</f>
        <v>0</v>
      </c>
      <c r="AN284" s="170">
        <f>IFERROR(AL284/W284,"-")</f>
        <v>0</v>
      </c>
      <c r="AO284" s="169">
        <f>IFERROR(AN284+AH284,"-")</f>
        <v>43927.067114093959</v>
      </c>
      <c r="AP284" s="177"/>
      <c r="AQ284" s="171"/>
    </row>
    <row r="285" spans="1:43" x14ac:dyDescent="0.25">
      <c r="A285" s="173" t="s">
        <v>708</v>
      </c>
      <c r="B285" s="174" t="s">
        <v>709</v>
      </c>
      <c r="C285" s="201">
        <v>6953156286962</v>
      </c>
      <c r="D285" s="175">
        <v>14.390000000000038</v>
      </c>
      <c r="E285" s="154"/>
      <c r="F285" s="176">
        <v>0</v>
      </c>
      <c r="G285" s="176">
        <v>0</v>
      </c>
      <c r="H285" s="176">
        <v>0</v>
      </c>
      <c r="I285" s="176">
        <v>0</v>
      </c>
      <c r="J285" s="176">
        <v>5</v>
      </c>
      <c r="K285" s="176">
        <v>12</v>
      </c>
      <c r="L285" s="176">
        <v>7</v>
      </c>
      <c r="M285" s="176"/>
      <c r="N285" s="176"/>
      <c r="O285" s="176"/>
      <c r="P285" s="176"/>
      <c r="Q285" s="176"/>
      <c r="R285" s="192"/>
      <c r="S285" s="156">
        <f>COUNTIF(F285:L285,"&lt;&gt;0")</f>
        <v>3</v>
      </c>
      <c r="T285" s="157">
        <v>4</v>
      </c>
      <c r="U285" s="192"/>
      <c r="V285" s="165">
        <f>SUM(F285:Q285)</f>
        <v>24</v>
      </c>
      <c r="W285" s="166">
        <f>IFERROR(IF(L285=0,V285/(S285*30),V285/(((S285-1)*30)+(T285*7))),0)</f>
        <v>0.27272727272727271</v>
      </c>
      <c r="X285" s="166">
        <f>W285*30</f>
        <v>8.1818181818181817</v>
      </c>
      <c r="Y285" s="165">
        <v>73</v>
      </c>
      <c r="Z285" s="165">
        <v>51</v>
      </c>
      <c r="AA285" s="167">
        <f>Y285+Z285</f>
        <v>124</v>
      </c>
      <c r="AB285" s="166">
        <f>IFERROR(AA285/W285,"Not Sold")</f>
        <v>454.66666666666669</v>
      </c>
      <c r="AC285" s="166">
        <v>14</v>
      </c>
      <c r="AD285" s="166">
        <f>IFERROR(AB285-AC285,"-")</f>
        <v>440.66666666666669</v>
      </c>
      <c r="AE285" s="166">
        <f>X285*2</f>
        <v>16.363636363636363</v>
      </c>
      <c r="AF285" s="168">
        <f>IFERROR(AB285+$C$1,"Not Sold")</f>
        <v>44127.666666666664</v>
      </c>
      <c r="AG285" s="169">
        <f>$C$1+AC285</f>
        <v>43687</v>
      </c>
      <c r="AH285" s="169">
        <f>MAX(AF285,AG285)</f>
        <v>44127.666666666664</v>
      </c>
      <c r="AI285" s="170">
        <f>W285*AC285</f>
        <v>3.8181818181818179</v>
      </c>
      <c r="AJ285" s="170">
        <f>AA285-AI285</f>
        <v>120.18181818181819</v>
      </c>
      <c r="AK285" s="165">
        <v>1</v>
      </c>
      <c r="AL285" s="170">
        <f>IF(AE285-AJ285&lt;1,0,AE285-AJ285)</f>
        <v>0</v>
      </c>
      <c r="AM285" s="170">
        <f>AL285*D285</f>
        <v>0</v>
      </c>
      <c r="AN285" s="170">
        <f>IFERROR(AL285/W285,"-")</f>
        <v>0</v>
      </c>
      <c r="AO285" s="169">
        <f>IFERROR(AN285+AH285,"-")</f>
        <v>44127.666666666664</v>
      </c>
      <c r="AP285" s="178"/>
      <c r="AQ285" s="171"/>
    </row>
    <row r="286" spans="1:43" x14ac:dyDescent="0.25">
      <c r="A286" s="173" t="s">
        <v>706</v>
      </c>
      <c r="B286" s="174" t="s">
        <v>707</v>
      </c>
      <c r="C286" s="201">
        <v>6953156286979</v>
      </c>
      <c r="D286" s="175">
        <v>14.404375000000011</v>
      </c>
      <c r="E286" s="154"/>
      <c r="F286" s="176">
        <v>0</v>
      </c>
      <c r="G286" s="176">
        <v>0</v>
      </c>
      <c r="H286" s="176">
        <v>0</v>
      </c>
      <c r="I286" s="176">
        <v>0</v>
      </c>
      <c r="J286" s="176">
        <v>0</v>
      </c>
      <c r="K286" s="176">
        <v>6</v>
      </c>
      <c r="L286" s="176">
        <v>2</v>
      </c>
      <c r="M286" s="176"/>
      <c r="N286" s="176"/>
      <c r="O286" s="176"/>
      <c r="P286" s="176"/>
      <c r="Q286" s="176"/>
      <c r="R286" s="192"/>
      <c r="S286" s="156">
        <f>COUNTIF(F286:L286,"&lt;&gt;0")</f>
        <v>2</v>
      </c>
      <c r="T286" s="157">
        <v>4</v>
      </c>
      <c r="U286" s="192"/>
      <c r="V286" s="165">
        <f>SUM(F286:Q286)</f>
        <v>8</v>
      </c>
      <c r="W286" s="166">
        <f>IFERROR(IF(L286=0,V286/(S286*30),V286/(((S286-1)*30)+(T286*7))),0)</f>
        <v>0.13793103448275862</v>
      </c>
      <c r="X286" s="166">
        <f>W286*30</f>
        <v>4.1379310344827589</v>
      </c>
      <c r="Y286" s="165">
        <v>59</v>
      </c>
      <c r="Z286" s="165">
        <v>29</v>
      </c>
      <c r="AA286" s="167">
        <f>Y286+Z286</f>
        <v>88</v>
      </c>
      <c r="AB286" s="166">
        <f>IFERROR(AA286/W286,"Not Sold")</f>
        <v>638</v>
      </c>
      <c r="AC286" s="166">
        <v>14</v>
      </c>
      <c r="AD286" s="166">
        <f>IFERROR(AB286-AC286,"-")</f>
        <v>624</v>
      </c>
      <c r="AE286" s="166">
        <f>X286*2</f>
        <v>8.2758620689655178</v>
      </c>
      <c r="AF286" s="168">
        <f>IFERROR(AB286+$C$1,"Not Sold")</f>
        <v>44311</v>
      </c>
      <c r="AG286" s="169">
        <f>$C$1+AC286</f>
        <v>43687</v>
      </c>
      <c r="AH286" s="169">
        <f>MAX(AF286,AG286)</f>
        <v>44311</v>
      </c>
      <c r="AI286" s="170">
        <f>W286*AC286</f>
        <v>1.9310344827586206</v>
      </c>
      <c r="AJ286" s="170">
        <f>AA286-AI286</f>
        <v>86.068965517241381</v>
      </c>
      <c r="AK286" s="165">
        <v>1</v>
      </c>
      <c r="AL286" s="170">
        <f>IF(AE286-AJ286&lt;1,0,AE286-AJ286)</f>
        <v>0</v>
      </c>
      <c r="AM286" s="170">
        <f>AL286*D286</f>
        <v>0</v>
      </c>
      <c r="AN286" s="170">
        <f>IFERROR(AL286/W286,"-")</f>
        <v>0</v>
      </c>
      <c r="AO286" s="169">
        <f>IFERROR(AN286+AH286,"-")</f>
        <v>44311</v>
      </c>
      <c r="AP286" s="178"/>
      <c r="AQ286" s="171"/>
    </row>
    <row r="287" spans="1:43" x14ac:dyDescent="0.25">
      <c r="A287" s="173" t="s">
        <v>710</v>
      </c>
      <c r="B287" s="174" t="s">
        <v>711</v>
      </c>
      <c r="C287" s="201">
        <v>6953156286986</v>
      </c>
      <c r="D287" s="175">
        <v>14.39000000000002</v>
      </c>
      <c r="E287" s="154"/>
      <c r="F287" s="176">
        <v>0</v>
      </c>
      <c r="G287" s="176">
        <v>0</v>
      </c>
      <c r="H287" s="176">
        <v>0</v>
      </c>
      <c r="I287" s="176">
        <v>0</v>
      </c>
      <c r="J287" s="176">
        <v>0</v>
      </c>
      <c r="K287" s="176">
        <v>5</v>
      </c>
      <c r="L287" s="176">
        <v>4</v>
      </c>
      <c r="M287" s="176"/>
      <c r="N287" s="176"/>
      <c r="O287" s="176"/>
      <c r="P287" s="176"/>
      <c r="Q287" s="176"/>
      <c r="R287" s="192"/>
      <c r="S287" s="156">
        <f>COUNTIF(F287:L287,"&lt;&gt;0")</f>
        <v>2</v>
      </c>
      <c r="T287" s="157">
        <v>4</v>
      </c>
      <c r="U287" s="192"/>
      <c r="V287" s="165">
        <f>SUM(F287:Q287)</f>
        <v>9</v>
      </c>
      <c r="W287" s="166">
        <f>IFERROR(IF(L287=0,V287/(S287*30),V287/(((S287-1)*30)+(T287*7))),0)</f>
        <v>0.15517241379310345</v>
      </c>
      <c r="X287" s="166">
        <f>W287*30</f>
        <v>4.6551724137931032</v>
      </c>
      <c r="Y287" s="165">
        <v>39</v>
      </c>
      <c r="Z287" s="165">
        <v>29</v>
      </c>
      <c r="AA287" s="167">
        <f>Y287+Z287</f>
        <v>68</v>
      </c>
      <c r="AB287" s="166">
        <f>IFERROR(AA287/W287,"Not Sold")</f>
        <v>438.22222222222223</v>
      </c>
      <c r="AC287" s="166">
        <v>14</v>
      </c>
      <c r="AD287" s="166">
        <f>IFERROR(AB287-AC287,"-")</f>
        <v>424.22222222222223</v>
      </c>
      <c r="AE287" s="166">
        <f>X287*2</f>
        <v>9.3103448275862064</v>
      </c>
      <c r="AF287" s="168">
        <f>IFERROR(AB287+$C$1,"Not Sold")</f>
        <v>44111.222222222219</v>
      </c>
      <c r="AG287" s="169">
        <f>$C$1+AC287</f>
        <v>43687</v>
      </c>
      <c r="AH287" s="169">
        <f>MAX(AF287,AG287)</f>
        <v>44111.222222222219</v>
      </c>
      <c r="AI287" s="170">
        <f>W287*AC287</f>
        <v>2.1724137931034484</v>
      </c>
      <c r="AJ287" s="170">
        <f>AA287-AI287</f>
        <v>65.827586206896555</v>
      </c>
      <c r="AK287" s="165">
        <v>1</v>
      </c>
      <c r="AL287" s="170">
        <f>IF(AE287-AJ287&lt;1,0,AE287-AJ287)</f>
        <v>0</v>
      </c>
      <c r="AM287" s="170">
        <f>AL287*D287</f>
        <v>0</v>
      </c>
      <c r="AN287" s="170">
        <f>IFERROR(AL287/W287,"-")</f>
        <v>0</v>
      </c>
      <c r="AO287" s="169">
        <f>IFERROR(AN287+AH287,"-")</f>
        <v>44111.222222222219</v>
      </c>
      <c r="AP287" s="178"/>
      <c r="AQ287" s="171"/>
    </row>
    <row r="288" spans="1:43" x14ac:dyDescent="0.25">
      <c r="A288" s="151" t="s">
        <v>593</v>
      </c>
      <c r="B288" s="152" t="s">
        <v>594</v>
      </c>
      <c r="C288" s="199">
        <v>6953156287372</v>
      </c>
      <c r="D288" s="153">
        <v>0</v>
      </c>
      <c r="E288" s="154"/>
      <c r="F288" s="96">
        <v>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96">
        <v>0</v>
      </c>
      <c r="M288" s="96"/>
      <c r="N288" s="96"/>
      <c r="O288" s="96"/>
      <c r="P288" s="96"/>
      <c r="Q288" s="96"/>
      <c r="R288" s="192"/>
      <c r="S288" s="156">
        <f>COUNTIF(F288:L288,"&lt;&gt;0")</f>
        <v>0</v>
      </c>
      <c r="T288" s="157">
        <v>4</v>
      </c>
      <c r="U288" s="192"/>
      <c r="V288" s="165">
        <f>SUM(F288:Q288)</f>
        <v>0</v>
      </c>
      <c r="W288" s="166">
        <f>IFERROR(IF(L288=0,V288/(S288*30),V288/(((S288-1)*30)+(T288*7))),0)</f>
        <v>0</v>
      </c>
      <c r="X288" s="166">
        <f>W288*30</f>
        <v>0</v>
      </c>
      <c r="Y288" s="165"/>
      <c r="Z288" s="165">
        <v>0</v>
      </c>
      <c r="AA288" s="167">
        <f>Y288+Z288</f>
        <v>0</v>
      </c>
      <c r="AB288" s="166" t="str">
        <f>IFERROR(AA288/W288,"Not Sold")</f>
        <v>Not Sold</v>
      </c>
      <c r="AC288" s="166">
        <v>14</v>
      </c>
      <c r="AD288" s="166" t="str">
        <f>IFERROR(AB288-AC288,"-")</f>
        <v>-</v>
      </c>
      <c r="AE288" s="166">
        <f>X288*2</f>
        <v>0</v>
      </c>
      <c r="AF288" s="168" t="str">
        <f>IFERROR(AB288+$C$1,"Not Sold")</f>
        <v>Not Sold</v>
      </c>
      <c r="AG288" s="169">
        <f>$C$1+AC288</f>
        <v>43687</v>
      </c>
      <c r="AH288" s="169">
        <f>MAX(AF288,AG288)</f>
        <v>43687</v>
      </c>
      <c r="AI288" s="170">
        <f>W288*AC288</f>
        <v>0</v>
      </c>
      <c r="AJ288" s="170">
        <f>AA288-AI288</f>
        <v>0</v>
      </c>
      <c r="AK288" s="165">
        <v>1</v>
      </c>
      <c r="AL288" s="170">
        <f>IF(AE288-AJ288&lt;1,0,AE288-AJ288)</f>
        <v>0</v>
      </c>
      <c r="AM288" s="170">
        <f>AL288*D288</f>
        <v>0</v>
      </c>
      <c r="AN288" s="170" t="str">
        <f>IFERROR(AL288/W288,"-")</f>
        <v>-</v>
      </c>
      <c r="AO288" s="169" t="str">
        <f>IFERROR(AN288+AH288,"-")</f>
        <v>-</v>
      </c>
      <c r="AP288" s="165"/>
      <c r="AQ288" s="171"/>
    </row>
    <row r="289" spans="1:43" x14ac:dyDescent="0.25">
      <c r="A289" s="151" t="s">
        <v>657</v>
      </c>
      <c r="B289" s="152" t="s">
        <v>658</v>
      </c>
      <c r="C289" s="199">
        <v>6953156287884</v>
      </c>
      <c r="D289" s="153">
        <v>13.189999999999635</v>
      </c>
      <c r="E289" s="154"/>
      <c r="F289" s="96">
        <v>0</v>
      </c>
      <c r="G289" s="96">
        <v>21</v>
      </c>
      <c r="H289" s="96">
        <v>40</v>
      </c>
      <c r="I289" s="96">
        <v>30</v>
      </c>
      <c r="J289" s="96">
        <v>16</v>
      </c>
      <c r="K289" s="96">
        <v>6</v>
      </c>
      <c r="L289" s="96">
        <v>2</v>
      </c>
      <c r="M289" s="96"/>
      <c r="N289" s="96"/>
      <c r="O289" s="96"/>
      <c r="P289" s="96"/>
      <c r="Q289" s="96"/>
      <c r="R289" s="192"/>
      <c r="S289" s="156">
        <f>COUNTIF(F289:L289,"&lt;&gt;0")</f>
        <v>6</v>
      </c>
      <c r="T289" s="157">
        <v>4</v>
      </c>
      <c r="U289" s="192"/>
      <c r="V289" s="165">
        <f>SUM(F289:Q289)</f>
        <v>115</v>
      </c>
      <c r="W289" s="166">
        <f>IFERROR(IF(L289=0,V289/(S289*30),V289/(((S289-1)*30)+(T289*7))),0)</f>
        <v>0.6460674157303371</v>
      </c>
      <c r="X289" s="166">
        <f>W289*30</f>
        <v>19.382022471910112</v>
      </c>
      <c r="Y289" s="165">
        <v>28</v>
      </c>
      <c r="Z289" s="165">
        <v>14</v>
      </c>
      <c r="AA289" s="167">
        <f>Y289+Z289</f>
        <v>42</v>
      </c>
      <c r="AB289" s="166">
        <f>IFERROR(AA289/W289,"Not Sold")</f>
        <v>65.008695652173913</v>
      </c>
      <c r="AC289" s="166">
        <v>14</v>
      </c>
      <c r="AD289" s="166">
        <f>IFERROR(AB289-AC289,"-")</f>
        <v>51.008695652173913</v>
      </c>
      <c r="AE289" s="166">
        <f>X289*2</f>
        <v>38.764044943820224</v>
      </c>
      <c r="AF289" s="168">
        <f>IFERROR(AB289+$C$1,"Not Sold")</f>
        <v>43738.008695652177</v>
      </c>
      <c r="AG289" s="169">
        <f>$C$1+AC289</f>
        <v>43687</v>
      </c>
      <c r="AH289" s="169">
        <f>MAX(AF289,AG289)</f>
        <v>43738.008695652177</v>
      </c>
      <c r="AI289" s="170">
        <f>W289*AC289</f>
        <v>9.0449438202247201</v>
      </c>
      <c r="AJ289" s="170">
        <f>AA289-AI289</f>
        <v>32.955056179775283</v>
      </c>
      <c r="AK289" s="165">
        <v>1</v>
      </c>
      <c r="AL289" s="170">
        <f>IF(AE289-AJ289&lt;1,0,AE289-AJ289)</f>
        <v>5.8089887640449405</v>
      </c>
      <c r="AM289" s="170">
        <f>AL289*D289</f>
        <v>76.620561797750653</v>
      </c>
      <c r="AN289" s="170">
        <f>IFERROR(AL289/W289,"-")</f>
        <v>8.9913043478260821</v>
      </c>
      <c r="AO289" s="169">
        <f>IFERROR(AN289+AH289,"-")</f>
        <v>43747</v>
      </c>
      <c r="AP289" s="165"/>
      <c r="AQ289" s="171"/>
    </row>
    <row r="290" spans="1:43" x14ac:dyDescent="0.25">
      <c r="A290" s="151" t="s">
        <v>659</v>
      </c>
      <c r="B290" s="152" t="s">
        <v>660</v>
      </c>
      <c r="C290" s="199">
        <v>6953156287891</v>
      </c>
      <c r="D290" s="153">
        <v>13.95</v>
      </c>
      <c r="E290" s="154"/>
      <c r="F290" s="96">
        <v>0</v>
      </c>
      <c r="G290" s="96">
        <v>37</v>
      </c>
      <c r="H290" s="96">
        <v>52</v>
      </c>
      <c r="I290" s="96">
        <v>11</v>
      </c>
      <c r="J290" s="96">
        <v>6</v>
      </c>
      <c r="K290" s="96">
        <v>0</v>
      </c>
      <c r="L290" s="96">
        <v>0</v>
      </c>
      <c r="M290" s="96"/>
      <c r="N290" s="96"/>
      <c r="O290" s="96"/>
      <c r="P290" s="96"/>
      <c r="Q290" s="96"/>
      <c r="R290" s="192"/>
      <c r="S290" s="156">
        <f>COUNTIF(F290:L290,"&lt;&gt;0")</f>
        <v>4</v>
      </c>
      <c r="T290" s="157">
        <v>4</v>
      </c>
      <c r="U290" s="192"/>
      <c r="V290" s="165">
        <f>SUM(F290:Q290)</f>
        <v>106</v>
      </c>
      <c r="W290" s="166">
        <f>IFERROR(IF(L290=0,V290/(S290*30),V290/(((S290-1)*30)+(T290*7))),0)</f>
        <v>0.8833333333333333</v>
      </c>
      <c r="X290" s="166">
        <f>W290*30</f>
        <v>26.5</v>
      </c>
      <c r="Y290" s="165">
        <v>20</v>
      </c>
      <c r="Z290" s="165">
        <v>6</v>
      </c>
      <c r="AA290" s="167">
        <f>Y290+Z290</f>
        <v>26</v>
      </c>
      <c r="AB290" s="166">
        <f>IFERROR(AA290/W290,"Not Sold")</f>
        <v>29.433962264150946</v>
      </c>
      <c r="AC290" s="166">
        <v>14</v>
      </c>
      <c r="AD290" s="166">
        <f>IFERROR(AB290-AC290,"-")</f>
        <v>15.433962264150946</v>
      </c>
      <c r="AE290" s="166">
        <f>X290*2</f>
        <v>53</v>
      </c>
      <c r="AF290" s="168">
        <f>IFERROR(AB290+$C$1,"Not Sold")</f>
        <v>43702.433962264149</v>
      </c>
      <c r="AG290" s="169">
        <f>$C$1+AC290</f>
        <v>43687</v>
      </c>
      <c r="AH290" s="169">
        <f>MAX(AF290,AG290)</f>
        <v>43702.433962264149</v>
      </c>
      <c r="AI290" s="170">
        <f>W290*AC290</f>
        <v>12.366666666666667</v>
      </c>
      <c r="AJ290" s="170">
        <f>AA290-AI290</f>
        <v>13.633333333333333</v>
      </c>
      <c r="AK290" s="165">
        <v>1</v>
      </c>
      <c r="AL290" s="170">
        <f>IF(AE290-AJ290&lt;1,0,AE290-AJ290)</f>
        <v>39.366666666666667</v>
      </c>
      <c r="AM290" s="170">
        <f>AL290*D290</f>
        <v>549.16499999999996</v>
      </c>
      <c r="AN290" s="170">
        <f>IFERROR(AL290/W290,"-")</f>
        <v>44.566037735849058</v>
      </c>
      <c r="AO290" s="169">
        <f>IFERROR(AN290+AH290,"-")</f>
        <v>43747</v>
      </c>
      <c r="AP290" s="165"/>
      <c r="AQ290" s="171"/>
    </row>
    <row r="291" spans="1:43" x14ac:dyDescent="0.25">
      <c r="A291" s="173" t="s">
        <v>665</v>
      </c>
      <c r="B291" s="174" t="s">
        <v>666</v>
      </c>
      <c r="C291" s="201">
        <v>6953156288126</v>
      </c>
      <c r="D291" s="175">
        <v>7.61</v>
      </c>
      <c r="E291" s="154"/>
      <c r="F291" s="176">
        <v>0</v>
      </c>
      <c r="G291" s="176">
        <v>0</v>
      </c>
      <c r="H291" s="176">
        <v>0</v>
      </c>
      <c r="I291" s="176">
        <v>0</v>
      </c>
      <c r="J291" s="176">
        <v>2</v>
      </c>
      <c r="K291" s="176">
        <v>1</v>
      </c>
      <c r="L291" s="176">
        <v>3</v>
      </c>
      <c r="M291" s="176"/>
      <c r="N291" s="176"/>
      <c r="O291" s="176"/>
      <c r="P291" s="176"/>
      <c r="Q291" s="176"/>
      <c r="R291" s="192"/>
      <c r="S291" s="156">
        <f>COUNTIF(F291:L291,"&lt;&gt;0")</f>
        <v>3</v>
      </c>
      <c r="T291" s="157">
        <v>4</v>
      </c>
      <c r="U291" s="192"/>
      <c r="V291" s="165">
        <f>SUM(F291:Q291)</f>
        <v>6</v>
      </c>
      <c r="W291" s="166">
        <f>IFERROR(IF(L291=0,V291/(S291*30),V291/(((S291-1)*30)+(T291*7))),0)</f>
        <v>6.8181818181818177E-2</v>
      </c>
      <c r="X291" s="166">
        <f>W291*30</f>
        <v>2.0454545454545454</v>
      </c>
      <c r="Y291" s="165">
        <v>21</v>
      </c>
      <c r="Z291" s="165">
        <v>27</v>
      </c>
      <c r="AA291" s="167">
        <f>Y291+Z291</f>
        <v>48</v>
      </c>
      <c r="AB291" s="166">
        <f>IFERROR(AA291/W291,"Not Sold")</f>
        <v>704</v>
      </c>
      <c r="AC291" s="166">
        <v>14</v>
      </c>
      <c r="AD291" s="166">
        <f>IFERROR(AB291-AC291,"-")</f>
        <v>690</v>
      </c>
      <c r="AE291" s="166">
        <f>X291*2</f>
        <v>4.0909090909090908</v>
      </c>
      <c r="AF291" s="168">
        <f>IFERROR(AB291+$C$1,"Not Sold")</f>
        <v>44377</v>
      </c>
      <c r="AG291" s="169">
        <f>$C$1+AC291</f>
        <v>43687</v>
      </c>
      <c r="AH291" s="169">
        <f>MAX(AF291,AG291)</f>
        <v>44377</v>
      </c>
      <c r="AI291" s="170">
        <f>W291*AC291</f>
        <v>0.95454545454545447</v>
      </c>
      <c r="AJ291" s="170">
        <f>AA291-AI291</f>
        <v>47.045454545454547</v>
      </c>
      <c r="AK291" s="165">
        <v>1</v>
      </c>
      <c r="AL291" s="170">
        <f>IF(AE291-AJ291&lt;1,0,AE291-AJ291)</f>
        <v>0</v>
      </c>
      <c r="AM291" s="170">
        <f>AL291*D291</f>
        <v>0</v>
      </c>
      <c r="AN291" s="170">
        <f>IFERROR(AL291/W291,"-")</f>
        <v>0</v>
      </c>
      <c r="AO291" s="169">
        <f>IFERROR(AN291+AH291,"-")</f>
        <v>44377</v>
      </c>
      <c r="AP291" s="178"/>
      <c r="AQ291" s="171"/>
    </row>
    <row r="292" spans="1:43" x14ac:dyDescent="0.25">
      <c r="A292" s="173" t="s">
        <v>667</v>
      </c>
      <c r="B292" s="174" t="s">
        <v>668</v>
      </c>
      <c r="C292" s="201">
        <v>6953156288133</v>
      </c>
      <c r="D292" s="175">
        <v>7.61</v>
      </c>
      <c r="E292" s="154"/>
      <c r="F292" s="176">
        <v>0</v>
      </c>
      <c r="G292" s="176">
        <v>0</v>
      </c>
      <c r="H292" s="176">
        <v>0</v>
      </c>
      <c r="I292" s="176">
        <v>1</v>
      </c>
      <c r="J292" s="176">
        <v>12</v>
      </c>
      <c r="K292" s="176">
        <v>14</v>
      </c>
      <c r="L292" s="176">
        <v>9</v>
      </c>
      <c r="M292" s="176"/>
      <c r="N292" s="176"/>
      <c r="O292" s="176"/>
      <c r="P292" s="176"/>
      <c r="Q292" s="176"/>
      <c r="R292" s="192"/>
      <c r="S292" s="156">
        <f>COUNTIF(F292:L292,"&lt;&gt;0")</f>
        <v>4</v>
      </c>
      <c r="T292" s="157">
        <v>4</v>
      </c>
      <c r="U292" s="192"/>
      <c r="V292" s="165">
        <f>SUM(F292:Q292)</f>
        <v>36</v>
      </c>
      <c r="W292" s="166">
        <f>IFERROR(IF(L292=0,V292/(S292*30),V292/(((S292-1)*30)+(T292*7))),0)</f>
        <v>0.30508474576271188</v>
      </c>
      <c r="X292" s="166">
        <f>W292*30</f>
        <v>9.1525423728813564</v>
      </c>
      <c r="Y292" s="165">
        <v>4</v>
      </c>
      <c r="Z292" s="165">
        <v>35</v>
      </c>
      <c r="AA292" s="167">
        <f>Y292+Z292</f>
        <v>39</v>
      </c>
      <c r="AB292" s="166">
        <f>IFERROR(AA292/W292,"Not Sold")</f>
        <v>127.83333333333333</v>
      </c>
      <c r="AC292" s="166">
        <v>14</v>
      </c>
      <c r="AD292" s="166">
        <f>IFERROR(AB292-AC292,"-")</f>
        <v>113.83333333333333</v>
      </c>
      <c r="AE292" s="166">
        <f>X292*2</f>
        <v>18.305084745762713</v>
      </c>
      <c r="AF292" s="168">
        <f>IFERROR(AB292+$C$1,"Not Sold")</f>
        <v>43800.833333333336</v>
      </c>
      <c r="AG292" s="169">
        <f>$C$1+AC292</f>
        <v>43687</v>
      </c>
      <c r="AH292" s="169">
        <f>MAX(AF292,AG292)</f>
        <v>43800.833333333336</v>
      </c>
      <c r="AI292" s="170">
        <f>W292*AC292</f>
        <v>4.2711864406779663</v>
      </c>
      <c r="AJ292" s="170">
        <f>AA292-AI292</f>
        <v>34.728813559322035</v>
      </c>
      <c r="AK292" s="165">
        <v>1</v>
      </c>
      <c r="AL292" s="170">
        <f>IF(AE292-AJ292&lt;1,0,AE292-AJ292)</f>
        <v>0</v>
      </c>
      <c r="AM292" s="170">
        <f>AL292*D292</f>
        <v>0</v>
      </c>
      <c r="AN292" s="170">
        <f>IFERROR(AL292/W292,"-")</f>
        <v>0</v>
      </c>
      <c r="AO292" s="169">
        <f>IFERROR(AN292+AH292,"-")</f>
        <v>43800.833333333336</v>
      </c>
      <c r="AP292" s="178"/>
      <c r="AQ292" s="171"/>
    </row>
    <row r="293" spans="1:43" x14ac:dyDescent="0.25">
      <c r="A293" s="151" t="s">
        <v>653</v>
      </c>
      <c r="B293" s="152" t="s">
        <v>654</v>
      </c>
      <c r="C293" s="199">
        <v>6953156288492</v>
      </c>
      <c r="D293" s="153">
        <v>9.509999999999982</v>
      </c>
      <c r="E293" s="154"/>
      <c r="F293" s="96">
        <v>0</v>
      </c>
      <c r="G293" s="96">
        <v>12</v>
      </c>
      <c r="H293" s="96">
        <v>24</v>
      </c>
      <c r="I293" s="96">
        <v>9</v>
      </c>
      <c r="J293" s="96">
        <v>20</v>
      </c>
      <c r="K293" s="96">
        <v>21</v>
      </c>
      <c r="L293" s="96">
        <v>3</v>
      </c>
      <c r="M293" s="96"/>
      <c r="N293" s="96"/>
      <c r="O293" s="96"/>
      <c r="P293" s="96"/>
      <c r="Q293" s="96"/>
      <c r="R293" s="192"/>
      <c r="S293" s="156">
        <f>COUNTIF(F293:L293,"&lt;&gt;0")</f>
        <v>6</v>
      </c>
      <c r="T293" s="157">
        <v>4</v>
      </c>
      <c r="U293" s="192"/>
      <c r="V293" s="165">
        <f>SUM(F293:Q293)</f>
        <v>89</v>
      </c>
      <c r="W293" s="166">
        <f>IFERROR(IF(L293=0,V293/(S293*30),V293/(((S293-1)*30)+(T293*7))),0)</f>
        <v>0.5</v>
      </c>
      <c r="X293" s="166">
        <f>W293*30</f>
        <v>15</v>
      </c>
      <c r="Y293" s="165">
        <v>8</v>
      </c>
      <c r="Z293" s="165">
        <v>16</v>
      </c>
      <c r="AA293" s="167">
        <f>Y293+Z293</f>
        <v>24</v>
      </c>
      <c r="AB293" s="166">
        <f>IFERROR(AA293/W293,"Not Sold")</f>
        <v>48</v>
      </c>
      <c r="AC293" s="166">
        <v>14</v>
      </c>
      <c r="AD293" s="166">
        <f>IFERROR(AB293-AC293,"-")</f>
        <v>34</v>
      </c>
      <c r="AE293" s="166">
        <f>X293*2</f>
        <v>30</v>
      </c>
      <c r="AF293" s="168">
        <f>IFERROR(AB293+$C$1,"Not Sold")</f>
        <v>43721</v>
      </c>
      <c r="AG293" s="169">
        <f>$C$1+AC293</f>
        <v>43687</v>
      </c>
      <c r="AH293" s="169">
        <f>MAX(AF293,AG293)</f>
        <v>43721</v>
      </c>
      <c r="AI293" s="170">
        <f>W293*AC293</f>
        <v>7</v>
      </c>
      <c r="AJ293" s="170">
        <f>AA293-AI293</f>
        <v>17</v>
      </c>
      <c r="AK293" s="165">
        <v>1</v>
      </c>
      <c r="AL293" s="170">
        <f>IF(AE293-AJ293&lt;1,0,AE293-AJ293)</f>
        <v>13</v>
      </c>
      <c r="AM293" s="170">
        <f>AL293*D293</f>
        <v>123.62999999999977</v>
      </c>
      <c r="AN293" s="170">
        <f>IFERROR(AL293/W293,"-")</f>
        <v>26</v>
      </c>
      <c r="AO293" s="169">
        <f>IFERROR(AN293+AH293,"-")</f>
        <v>43747</v>
      </c>
      <c r="AP293" s="165"/>
      <c r="AQ293" s="171"/>
    </row>
    <row r="294" spans="1:43" x14ac:dyDescent="0.25">
      <c r="A294" s="151" t="s">
        <v>655</v>
      </c>
      <c r="B294" s="152" t="s">
        <v>656</v>
      </c>
      <c r="C294" s="199">
        <v>6953156288508</v>
      </c>
      <c r="D294" s="153">
        <v>9.5099999999999891</v>
      </c>
      <c r="E294" s="154"/>
      <c r="F294" s="96">
        <v>0</v>
      </c>
      <c r="G294" s="96">
        <v>10</v>
      </c>
      <c r="H294" s="96">
        <v>25</v>
      </c>
      <c r="I294" s="96">
        <v>22</v>
      </c>
      <c r="J294" s="96">
        <v>19</v>
      </c>
      <c r="K294" s="96">
        <v>13</v>
      </c>
      <c r="L294" s="96">
        <v>11</v>
      </c>
      <c r="M294" s="96"/>
      <c r="N294" s="96"/>
      <c r="O294" s="96"/>
      <c r="P294" s="96"/>
      <c r="Q294" s="96"/>
      <c r="R294" s="192"/>
      <c r="S294" s="156">
        <f>COUNTIF(F294:L294,"&lt;&gt;0")</f>
        <v>6</v>
      </c>
      <c r="T294" s="157">
        <v>4</v>
      </c>
      <c r="U294" s="192"/>
      <c r="V294" s="165">
        <f>SUM(F294:Q294)</f>
        <v>100</v>
      </c>
      <c r="W294" s="166">
        <f>IFERROR(IF(L294=0,V294/(S294*30),V294/(((S294-1)*30)+(T294*7))),0)</f>
        <v>0.5617977528089888</v>
      </c>
      <c r="X294" s="166">
        <f>W294*30</f>
        <v>16.853932584269664</v>
      </c>
      <c r="Y294" s="165">
        <v>13</v>
      </c>
      <c r="Z294" s="165">
        <v>9</v>
      </c>
      <c r="AA294" s="167">
        <f>Y294+Z294</f>
        <v>22</v>
      </c>
      <c r="AB294" s="166">
        <f>IFERROR(AA294/W294,"Not Sold")</f>
        <v>39.159999999999997</v>
      </c>
      <c r="AC294" s="166">
        <v>14</v>
      </c>
      <c r="AD294" s="166">
        <f>IFERROR(AB294-AC294,"-")</f>
        <v>25.159999999999997</v>
      </c>
      <c r="AE294" s="166">
        <f>X294*2</f>
        <v>33.707865168539328</v>
      </c>
      <c r="AF294" s="168">
        <f>IFERROR(AB294+$C$1,"Not Sold")</f>
        <v>43712.160000000003</v>
      </c>
      <c r="AG294" s="169">
        <f>$C$1+AC294</f>
        <v>43687</v>
      </c>
      <c r="AH294" s="169">
        <f>MAX(AF294,AG294)</f>
        <v>43712.160000000003</v>
      </c>
      <c r="AI294" s="170">
        <f>W294*AC294</f>
        <v>7.8651685393258433</v>
      </c>
      <c r="AJ294" s="170">
        <f>AA294-AI294</f>
        <v>14.134831460674157</v>
      </c>
      <c r="AK294" s="165">
        <v>1</v>
      </c>
      <c r="AL294" s="170">
        <f>IF(AE294-AJ294&lt;1,0,AE294-AJ294)</f>
        <v>19.573033707865171</v>
      </c>
      <c r="AM294" s="170">
        <f>AL294*D294</f>
        <v>186.13955056179756</v>
      </c>
      <c r="AN294" s="170">
        <f>IFERROR(AL294/W294,"-")</f>
        <v>34.840000000000003</v>
      </c>
      <c r="AO294" s="169">
        <f>IFERROR(AN294+AH294,"-")</f>
        <v>43747</v>
      </c>
      <c r="AP294" s="165"/>
      <c r="AQ294" s="171"/>
    </row>
    <row r="295" spans="1:43" x14ac:dyDescent="0.25">
      <c r="A295" s="173" t="s">
        <v>696</v>
      </c>
      <c r="B295" s="174" t="s">
        <v>697</v>
      </c>
      <c r="C295" s="201">
        <v>6953156288935</v>
      </c>
      <c r="D295" s="175">
        <v>55.18</v>
      </c>
      <c r="E295" s="154"/>
      <c r="F295" s="176">
        <v>0</v>
      </c>
      <c r="G295" s="176">
        <v>0</v>
      </c>
      <c r="H295" s="176">
        <v>0</v>
      </c>
      <c r="I295" s="176">
        <v>0</v>
      </c>
      <c r="J295" s="176">
        <v>0</v>
      </c>
      <c r="K295" s="176">
        <v>0</v>
      </c>
      <c r="L295" s="176">
        <v>0</v>
      </c>
      <c r="M295" s="176"/>
      <c r="N295" s="176"/>
      <c r="O295" s="176"/>
      <c r="P295" s="176"/>
      <c r="Q295" s="176"/>
      <c r="R295" s="192"/>
      <c r="S295" s="156">
        <f>COUNTIF(F295:L295,"&lt;&gt;0")</f>
        <v>0</v>
      </c>
      <c r="T295" s="157">
        <v>4</v>
      </c>
      <c r="U295" s="192"/>
      <c r="V295" s="165">
        <f>SUM(F295:Q295)</f>
        <v>0</v>
      </c>
      <c r="W295" s="166">
        <f>IFERROR(IF(L295=0,V295/(S295*30),V295/(((S295-1)*30)+(T295*7))),0)</f>
        <v>0</v>
      </c>
      <c r="X295" s="166">
        <f>W295*30</f>
        <v>0</v>
      </c>
      <c r="Y295" s="165">
        <v>1</v>
      </c>
      <c r="Z295" s="165">
        <v>0</v>
      </c>
      <c r="AA295" s="167">
        <f>Y295+Z295</f>
        <v>1</v>
      </c>
      <c r="AB295" s="166" t="str">
        <f>IFERROR(AA295/W295,"Not Sold")</f>
        <v>Not Sold</v>
      </c>
      <c r="AC295" s="166">
        <v>14</v>
      </c>
      <c r="AD295" s="166" t="str">
        <f>IFERROR(AB295-AC295,"-")</f>
        <v>-</v>
      </c>
      <c r="AE295" s="166">
        <f>X295*2</f>
        <v>0</v>
      </c>
      <c r="AF295" s="168" t="str">
        <f>IFERROR(AB295+$C$1,"Not Sold")</f>
        <v>Not Sold</v>
      </c>
      <c r="AG295" s="169">
        <f>$C$1+AC295</f>
        <v>43687</v>
      </c>
      <c r="AH295" s="169">
        <f>MAX(AF295,AG295)</f>
        <v>43687</v>
      </c>
      <c r="AI295" s="170">
        <f>W295*AC295</f>
        <v>0</v>
      </c>
      <c r="AJ295" s="170">
        <f>AA295-AI295</f>
        <v>1</v>
      </c>
      <c r="AK295" s="165">
        <v>1</v>
      </c>
      <c r="AL295" s="170">
        <f>IF(AE295-AJ295&lt;1,0,AE295-AJ295)</f>
        <v>0</v>
      </c>
      <c r="AM295" s="170">
        <f>AL295*D295</f>
        <v>0</v>
      </c>
      <c r="AN295" s="170" t="str">
        <f>IFERROR(AL295/W295,"-")</f>
        <v>-</v>
      </c>
      <c r="AO295" s="169" t="str">
        <f>IFERROR(AN295+AH295,"-")</f>
        <v>-</v>
      </c>
      <c r="AP295" s="178"/>
      <c r="AQ295" s="171"/>
    </row>
    <row r="296" spans="1:43" x14ac:dyDescent="0.25">
      <c r="A296" s="151" t="s">
        <v>161</v>
      </c>
      <c r="B296" s="152" t="s">
        <v>162</v>
      </c>
      <c r="C296" s="199">
        <v>6953156289116</v>
      </c>
      <c r="D296" s="153">
        <v>0</v>
      </c>
      <c r="E296" s="154"/>
      <c r="F296" s="96">
        <v>0</v>
      </c>
      <c r="G296" s="96">
        <v>0</v>
      </c>
      <c r="H296" s="96">
        <v>0</v>
      </c>
      <c r="I296" s="96">
        <v>0</v>
      </c>
      <c r="J296" s="96">
        <v>0</v>
      </c>
      <c r="K296" s="96">
        <v>0</v>
      </c>
      <c r="L296" s="96">
        <v>0</v>
      </c>
      <c r="M296" s="96"/>
      <c r="N296" s="96"/>
      <c r="O296" s="96"/>
      <c r="P296" s="96"/>
      <c r="Q296" s="96"/>
      <c r="R296" s="192"/>
      <c r="S296" s="156">
        <f>COUNTIF(F296:L296,"&lt;&gt;0")</f>
        <v>0</v>
      </c>
      <c r="T296" s="157">
        <v>4</v>
      </c>
      <c r="U296" s="192"/>
      <c r="V296" s="165">
        <f>SUM(F296:Q296)</f>
        <v>0</v>
      </c>
      <c r="W296" s="166">
        <f>IFERROR(IF(L296=0,V296/(S296*30),V296/(((S296-1)*30)+(T296*7))),0)</f>
        <v>0</v>
      </c>
      <c r="X296" s="166">
        <f>W296*30</f>
        <v>0</v>
      </c>
      <c r="Y296" s="165"/>
      <c r="Z296" s="165">
        <v>5</v>
      </c>
      <c r="AA296" s="167">
        <f>Y296+Z296</f>
        <v>5</v>
      </c>
      <c r="AB296" s="166" t="str">
        <f>IFERROR(AA296/W296,"Not Sold")</f>
        <v>Not Sold</v>
      </c>
      <c r="AC296" s="166">
        <v>14</v>
      </c>
      <c r="AD296" s="166" t="str">
        <f>IFERROR(AB296-AC296,"-")</f>
        <v>-</v>
      </c>
      <c r="AE296" s="166">
        <f>X296*2</f>
        <v>0</v>
      </c>
      <c r="AF296" s="168" t="str">
        <f>IFERROR(AB296+$C$1,"Not Sold")</f>
        <v>Not Sold</v>
      </c>
      <c r="AG296" s="169">
        <f>$C$1+AC296</f>
        <v>43687</v>
      </c>
      <c r="AH296" s="169">
        <f>MAX(AF296,AG296)</f>
        <v>43687</v>
      </c>
      <c r="AI296" s="170">
        <f>W296*AC296</f>
        <v>0</v>
      </c>
      <c r="AJ296" s="170">
        <f>AA296-AI296</f>
        <v>5</v>
      </c>
      <c r="AK296" s="165">
        <v>1</v>
      </c>
      <c r="AL296" s="170">
        <f>IF(AE296-AJ296&lt;1,0,AE296-AJ296)</f>
        <v>0</v>
      </c>
      <c r="AM296" s="170">
        <f>AL296*D296</f>
        <v>0</v>
      </c>
      <c r="AN296" s="170" t="str">
        <f>IFERROR(AL296/W296,"-")</f>
        <v>-</v>
      </c>
      <c r="AO296" s="169" t="str">
        <f>IFERROR(AN296+AH296,"-")</f>
        <v>-</v>
      </c>
      <c r="AP296" s="165"/>
      <c r="AQ296" s="171"/>
    </row>
    <row r="297" spans="1:43" x14ac:dyDescent="0.25">
      <c r="A297" s="173" t="s">
        <v>688</v>
      </c>
      <c r="B297" s="174" t="s">
        <v>689</v>
      </c>
      <c r="C297" s="201">
        <v>6953156289734</v>
      </c>
      <c r="D297" s="175">
        <v>9.66</v>
      </c>
      <c r="E297" s="154"/>
      <c r="F297" s="176">
        <v>0</v>
      </c>
      <c r="G297" s="176">
        <v>0</v>
      </c>
      <c r="H297" s="176">
        <v>0</v>
      </c>
      <c r="I297" s="176">
        <v>0</v>
      </c>
      <c r="J297" s="176">
        <v>10</v>
      </c>
      <c r="K297" s="176">
        <v>23</v>
      </c>
      <c r="L297" s="176">
        <v>20</v>
      </c>
      <c r="M297" s="176"/>
      <c r="N297" s="176"/>
      <c r="O297" s="176"/>
      <c r="P297" s="176"/>
      <c r="Q297" s="176"/>
      <c r="R297" s="192"/>
      <c r="S297" s="156">
        <f>COUNTIF(F297:L297,"&lt;&gt;0")</f>
        <v>3</v>
      </c>
      <c r="T297" s="157">
        <v>4</v>
      </c>
      <c r="U297" s="192"/>
      <c r="V297" s="165">
        <f>SUM(F297:Q297)</f>
        <v>53</v>
      </c>
      <c r="W297" s="166">
        <f>IFERROR(IF(L297=0,V297/(S297*30),V297/(((S297-1)*30)+(T297*7))),0)</f>
        <v>0.60227272727272729</v>
      </c>
      <c r="X297" s="166">
        <f>W297*30</f>
        <v>18.06818181818182</v>
      </c>
      <c r="Y297" s="165">
        <v>8</v>
      </c>
      <c r="Z297" s="165">
        <v>25</v>
      </c>
      <c r="AA297" s="167">
        <f>Y297+Z297</f>
        <v>33</v>
      </c>
      <c r="AB297" s="166">
        <f>IFERROR(AA297/W297,"Not Sold")</f>
        <v>54.79245283018868</v>
      </c>
      <c r="AC297" s="166">
        <v>14</v>
      </c>
      <c r="AD297" s="166">
        <f>IFERROR(AB297-AC297,"-")</f>
        <v>40.79245283018868</v>
      </c>
      <c r="AE297" s="166">
        <f>X297*2</f>
        <v>36.13636363636364</v>
      </c>
      <c r="AF297" s="168">
        <f>IFERROR(AB297+$C$1,"Not Sold")</f>
        <v>43727.792452830188</v>
      </c>
      <c r="AG297" s="169">
        <f>$C$1+AC297</f>
        <v>43687</v>
      </c>
      <c r="AH297" s="169">
        <f>MAX(AF297,AG297)</f>
        <v>43727.792452830188</v>
      </c>
      <c r="AI297" s="170">
        <f>W297*AC297</f>
        <v>8.4318181818181817</v>
      </c>
      <c r="AJ297" s="170">
        <f>AA297-AI297</f>
        <v>24.56818181818182</v>
      </c>
      <c r="AK297" s="165">
        <v>1</v>
      </c>
      <c r="AL297" s="170">
        <f>IF(AE297-AJ297&lt;1,0,AE297-AJ297)</f>
        <v>11.56818181818182</v>
      </c>
      <c r="AM297" s="170">
        <f>AL297*D297</f>
        <v>111.74863636363638</v>
      </c>
      <c r="AN297" s="170">
        <f>IFERROR(AL297/W297,"-")</f>
        <v>19.207547169811324</v>
      </c>
      <c r="AO297" s="169">
        <f>IFERROR(AN297+AH297,"-")</f>
        <v>43747</v>
      </c>
      <c r="AP297" s="178"/>
      <c r="AQ297" s="171"/>
    </row>
    <row r="298" spans="1:43" x14ac:dyDescent="0.25">
      <c r="A298" s="173" t="s">
        <v>692</v>
      </c>
      <c r="B298" s="174" t="s">
        <v>693</v>
      </c>
      <c r="C298" s="201">
        <v>6953156289758</v>
      </c>
      <c r="D298" s="175">
        <v>15.69</v>
      </c>
      <c r="E298" s="154"/>
      <c r="F298" s="176">
        <v>0</v>
      </c>
      <c r="G298" s="176">
        <v>0</v>
      </c>
      <c r="H298" s="176">
        <v>0</v>
      </c>
      <c r="I298" s="176">
        <v>0</v>
      </c>
      <c r="J298" s="176">
        <v>12</v>
      </c>
      <c r="K298" s="176">
        <v>15</v>
      </c>
      <c r="L298" s="176">
        <v>18</v>
      </c>
      <c r="M298" s="176"/>
      <c r="N298" s="176"/>
      <c r="O298" s="176"/>
      <c r="P298" s="176"/>
      <c r="Q298" s="176"/>
      <c r="R298" s="192"/>
      <c r="S298" s="156">
        <f>COUNTIF(F298:L298,"&lt;&gt;0")</f>
        <v>3</v>
      </c>
      <c r="T298" s="157">
        <v>4</v>
      </c>
      <c r="U298" s="192"/>
      <c r="V298" s="165">
        <f>SUM(F298:Q298)</f>
        <v>45</v>
      </c>
      <c r="W298" s="166">
        <f>IFERROR(IF(L298=0,V298/(S298*30),V298/(((S298-1)*30)+(T298*7))),0)</f>
        <v>0.51136363636363635</v>
      </c>
      <c r="X298" s="166">
        <f>W298*30</f>
        <v>15.34090909090909</v>
      </c>
      <c r="Y298" s="165">
        <v>181</v>
      </c>
      <c r="Z298" s="165">
        <v>35</v>
      </c>
      <c r="AA298" s="167">
        <f>Y298+Z298</f>
        <v>216</v>
      </c>
      <c r="AB298" s="166">
        <f>IFERROR(AA298/W298,"Not Sold")</f>
        <v>422.40000000000003</v>
      </c>
      <c r="AC298" s="166">
        <v>14</v>
      </c>
      <c r="AD298" s="166">
        <f>IFERROR(AB298-AC298,"-")</f>
        <v>408.40000000000003</v>
      </c>
      <c r="AE298" s="166">
        <f>X298*2</f>
        <v>30.68181818181818</v>
      </c>
      <c r="AF298" s="168">
        <f>IFERROR(AB298+$C$1,"Not Sold")</f>
        <v>44095.4</v>
      </c>
      <c r="AG298" s="169">
        <f>$C$1+AC298</f>
        <v>43687</v>
      </c>
      <c r="AH298" s="169">
        <f>MAX(AF298,AG298)</f>
        <v>44095.4</v>
      </c>
      <c r="AI298" s="170">
        <f>W298*AC298</f>
        <v>7.1590909090909092</v>
      </c>
      <c r="AJ298" s="170">
        <f>AA298-AI298</f>
        <v>208.84090909090909</v>
      </c>
      <c r="AK298" s="165">
        <v>1</v>
      </c>
      <c r="AL298" s="170">
        <f>IF(AE298-AJ298&lt;1,0,AE298-AJ298)</f>
        <v>0</v>
      </c>
      <c r="AM298" s="170">
        <f>AL298*D298</f>
        <v>0</v>
      </c>
      <c r="AN298" s="170">
        <f>IFERROR(AL298/W298,"-")</f>
        <v>0</v>
      </c>
      <c r="AO298" s="169">
        <f>IFERROR(AN298+AH298,"-")</f>
        <v>44095.4</v>
      </c>
      <c r="AP298" s="177"/>
      <c r="AQ298" s="178"/>
    </row>
    <row r="299" spans="1:43" x14ac:dyDescent="0.25">
      <c r="A299" s="151" t="s">
        <v>690</v>
      </c>
      <c r="B299" s="152" t="s">
        <v>691</v>
      </c>
      <c r="C299" s="199">
        <v>6953156289796</v>
      </c>
      <c r="D299" s="153">
        <v>10.26</v>
      </c>
      <c r="E299" s="154"/>
      <c r="F299" s="96">
        <v>0</v>
      </c>
      <c r="G299" s="96">
        <v>0</v>
      </c>
      <c r="H299" s="96">
        <v>0</v>
      </c>
      <c r="I299" s="96">
        <v>0</v>
      </c>
      <c r="J299" s="96">
        <v>2</v>
      </c>
      <c r="K299" s="96">
        <v>14</v>
      </c>
      <c r="L299" s="96">
        <v>7</v>
      </c>
      <c r="M299" s="96"/>
      <c r="N299" s="96"/>
      <c r="O299" s="96"/>
      <c r="P299" s="96"/>
      <c r="Q299" s="96"/>
      <c r="R299" s="192"/>
      <c r="S299" s="156">
        <f>COUNTIF(F299:L299,"&lt;&gt;0")</f>
        <v>3</v>
      </c>
      <c r="T299" s="157">
        <v>4</v>
      </c>
      <c r="U299" s="192"/>
      <c r="V299" s="165">
        <f>SUM(F299:Q299)</f>
        <v>23</v>
      </c>
      <c r="W299" s="166">
        <f>IFERROR(IF(L299=0,V299/(S299*30),V299/(((S299-1)*30)+(T299*7))),0)</f>
        <v>0.26136363636363635</v>
      </c>
      <c r="X299" s="166">
        <f>W299*30</f>
        <v>7.8409090909090908</v>
      </c>
      <c r="Y299" s="165">
        <v>32</v>
      </c>
      <c r="Z299" s="165">
        <v>6</v>
      </c>
      <c r="AA299" s="167">
        <f>Y299+Z299</f>
        <v>38</v>
      </c>
      <c r="AB299" s="166">
        <f>IFERROR(AA299/W299,"Not Sold")</f>
        <v>145.39130434782609</v>
      </c>
      <c r="AC299" s="166">
        <v>14</v>
      </c>
      <c r="AD299" s="166">
        <f>IFERROR(AB299-AC299,"-")</f>
        <v>131.39130434782609</v>
      </c>
      <c r="AE299" s="166">
        <f>X299*2</f>
        <v>15.681818181818182</v>
      </c>
      <c r="AF299" s="168">
        <f>IFERROR(AB299+$C$1,"Not Sold")</f>
        <v>43818.391304347824</v>
      </c>
      <c r="AG299" s="169">
        <f>$C$1+AC299</f>
        <v>43687</v>
      </c>
      <c r="AH299" s="169">
        <f>MAX(AF299,AG299)</f>
        <v>43818.391304347824</v>
      </c>
      <c r="AI299" s="170">
        <f>W299*AC299</f>
        <v>3.6590909090909092</v>
      </c>
      <c r="AJ299" s="170">
        <f>AA299-AI299</f>
        <v>34.340909090909093</v>
      </c>
      <c r="AK299" s="165">
        <v>1</v>
      </c>
      <c r="AL299" s="170">
        <f>IF(AE299-AJ299&lt;1,0,AE299-AJ299)</f>
        <v>0</v>
      </c>
      <c r="AM299" s="170">
        <f>AL299*D299</f>
        <v>0</v>
      </c>
      <c r="AN299" s="170">
        <f>IFERROR(AL299/W299,"-")</f>
        <v>0</v>
      </c>
      <c r="AO299" s="169">
        <f>IFERROR(AN299+AH299,"-")</f>
        <v>43818.391304347824</v>
      </c>
      <c r="AP299" s="165"/>
      <c r="AQ299" s="171"/>
    </row>
    <row r="300" spans="1:43" x14ac:dyDescent="0.25">
      <c r="A300" s="173" t="s">
        <v>694</v>
      </c>
      <c r="B300" s="174" t="s">
        <v>695</v>
      </c>
      <c r="C300" s="201">
        <v>6953156289819</v>
      </c>
      <c r="D300" s="175">
        <v>16</v>
      </c>
      <c r="E300" s="154"/>
      <c r="F300" s="176">
        <v>0</v>
      </c>
      <c r="G300" s="176">
        <v>0</v>
      </c>
      <c r="H300" s="176">
        <v>0</v>
      </c>
      <c r="I300" s="176">
        <v>0</v>
      </c>
      <c r="J300" s="176">
        <v>11</v>
      </c>
      <c r="K300" s="176">
        <v>15</v>
      </c>
      <c r="L300" s="176">
        <v>19</v>
      </c>
      <c r="M300" s="176"/>
      <c r="N300" s="176"/>
      <c r="O300" s="176"/>
      <c r="P300" s="176"/>
      <c r="Q300" s="176"/>
      <c r="R300" s="192"/>
      <c r="S300" s="156">
        <f>COUNTIF(F300:L300,"&lt;&gt;0")</f>
        <v>3</v>
      </c>
      <c r="T300" s="157">
        <v>4</v>
      </c>
      <c r="U300" s="192"/>
      <c r="V300" s="165">
        <f>SUM(F300:Q300)</f>
        <v>45</v>
      </c>
      <c r="W300" s="166">
        <f>IFERROR(IF(L300=0,V300/(S300*30),V300/(((S300-1)*30)+(T300*7))),0)</f>
        <v>0.51136363636363635</v>
      </c>
      <c r="X300" s="166">
        <f>W300*30</f>
        <v>15.34090909090909</v>
      </c>
      <c r="Y300" s="165">
        <v>167</v>
      </c>
      <c r="Z300" s="165">
        <v>21</v>
      </c>
      <c r="AA300" s="167">
        <f>Y300+Z300</f>
        <v>188</v>
      </c>
      <c r="AB300" s="166">
        <f>IFERROR(AA300/W300,"Not Sold")</f>
        <v>367.64444444444445</v>
      </c>
      <c r="AC300" s="166">
        <v>14</v>
      </c>
      <c r="AD300" s="166">
        <f>IFERROR(AB300-AC300,"-")</f>
        <v>353.64444444444445</v>
      </c>
      <c r="AE300" s="166">
        <f>X300*2</f>
        <v>30.68181818181818</v>
      </c>
      <c r="AF300" s="168">
        <f>IFERROR(AB300+$C$1,"Not Sold")</f>
        <v>44040.644444444442</v>
      </c>
      <c r="AG300" s="169">
        <f>$C$1+AC300</f>
        <v>43687</v>
      </c>
      <c r="AH300" s="169">
        <f>MAX(AF300,AG300)</f>
        <v>44040.644444444442</v>
      </c>
      <c r="AI300" s="170">
        <f>W300*AC300</f>
        <v>7.1590909090909092</v>
      </c>
      <c r="AJ300" s="170">
        <f>AA300-AI300</f>
        <v>180.84090909090909</v>
      </c>
      <c r="AK300" s="165">
        <v>1</v>
      </c>
      <c r="AL300" s="170">
        <f>IF(AE300-AJ300&lt;1,0,AE300-AJ300)</f>
        <v>0</v>
      </c>
      <c r="AM300" s="170">
        <f>AL300*D300</f>
        <v>0</v>
      </c>
      <c r="AN300" s="170">
        <f>IFERROR(AL300/W300,"-")</f>
        <v>0</v>
      </c>
      <c r="AO300" s="169">
        <f>IFERROR(AN300+AH300,"-")</f>
        <v>44040.644444444442</v>
      </c>
      <c r="AP300" s="177"/>
      <c r="AQ300" s="171"/>
    </row>
    <row r="301" spans="1:43" x14ac:dyDescent="0.25">
      <c r="A301" s="173" t="s">
        <v>698</v>
      </c>
      <c r="B301" s="174" t="s">
        <v>699</v>
      </c>
      <c r="C301" s="201">
        <v>6953156290488</v>
      </c>
      <c r="D301" s="175">
        <v>18.32</v>
      </c>
      <c r="E301" s="154"/>
      <c r="F301" s="176">
        <v>0</v>
      </c>
      <c r="G301" s="176">
        <v>0</v>
      </c>
      <c r="H301" s="176">
        <v>0</v>
      </c>
      <c r="I301" s="176">
        <v>0</v>
      </c>
      <c r="J301" s="176">
        <v>0</v>
      </c>
      <c r="K301" s="176">
        <v>0</v>
      </c>
      <c r="L301" s="176">
        <v>0</v>
      </c>
      <c r="M301" s="176"/>
      <c r="N301" s="176"/>
      <c r="O301" s="176"/>
      <c r="P301" s="176"/>
      <c r="Q301" s="176"/>
      <c r="R301" s="192"/>
      <c r="S301" s="156">
        <f>COUNTIF(F301:L301,"&lt;&gt;0")</f>
        <v>0</v>
      </c>
      <c r="T301" s="157">
        <v>4</v>
      </c>
      <c r="U301" s="192"/>
      <c r="V301" s="165">
        <f>SUM(F301:Q301)</f>
        <v>0</v>
      </c>
      <c r="W301" s="166">
        <f>IFERROR(IF(L301=0,V301/(S301*30),V301/(((S301-1)*30)+(T301*7))),0)</f>
        <v>0</v>
      </c>
      <c r="X301" s="166">
        <f>W301*30</f>
        <v>0</v>
      </c>
      <c r="Y301" s="165">
        <v>40</v>
      </c>
      <c r="Z301" s="165">
        <v>0</v>
      </c>
      <c r="AA301" s="167">
        <f>Y301+Z301</f>
        <v>40</v>
      </c>
      <c r="AB301" s="166" t="str">
        <f>IFERROR(AA301/W301,"Not Sold")</f>
        <v>Not Sold</v>
      </c>
      <c r="AC301" s="166">
        <v>14</v>
      </c>
      <c r="AD301" s="166" t="str">
        <f>IFERROR(AB301-AC301,"-")</f>
        <v>-</v>
      </c>
      <c r="AE301" s="166">
        <f>X301*2</f>
        <v>0</v>
      </c>
      <c r="AF301" s="168" t="str">
        <f>IFERROR(AB301+$C$1,"Not Sold")</f>
        <v>Not Sold</v>
      </c>
      <c r="AG301" s="169">
        <f>$C$1+AC301</f>
        <v>43687</v>
      </c>
      <c r="AH301" s="169">
        <f>MAX(AF301,AG301)</f>
        <v>43687</v>
      </c>
      <c r="AI301" s="170">
        <f>W301*AC301</f>
        <v>0</v>
      </c>
      <c r="AJ301" s="170">
        <f>AA301-AI301</f>
        <v>40</v>
      </c>
      <c r="AK301" s="165">
        <v>1</v>
      </c>
      <c r="AL301" s="170">
        <f>IF(AE301-AJ301&lt;1,0,AE301-AJ301)</f>
        <v>0</v>
      </c>
      <c r="AM301" s="170">
        <f>AL301*D301</f>
        <v>0</v>
      </c>
      <c r="AN301" s="170" t="str">
        <f>IFERROR(AL301/W301,"-")</f>
        <v>-</v>
      </c>
      <c r="AO301" s="169" t="str">
        <f>IFERROR(AN301+AH301,"-")</f>
        <v>-</v>
      </c>
      <c r="AP301" s="177"/>
      <c r="AQ301" s="171"/>
    </row>
    <row r="302" spans="1:43" x14ac:dyDescent="0.25">
      <c r="A302" s="173" t="s">
        <v>700</v>
      </c>
      <c r="B302" s="174" t="s">
        <v>701</v>
      </c>
      <c r="C302" s="201">
        <v>6953156290495</v>
      </c>
      <c r="D302" s="175">
        <v>18.32</v>
      </c>
      <c r="E302" s="154"/>
      <c r="F302" s="176">
        <v>0</v>
      </c>
      <c r="G302" s="176">
        <v>0</v>
      </c>
      <c r="H302" s="176">
        <v>0</v>
      </c>
      <c r="I302" s="176">
        <v>0</v>
      </c>
      <c r="J302" s="176">
        <v>0</v>
      </c>
      <c r="K302" s="176">
        <v>0</v>
      </c>
      <c r="L302" s="176">
        <v>0</v>
      </c>
      <c r="M302" s="176"/>
      <c r="N302" s="176"/>
      <c r="O302" s="176"/>
      <c r="P302" s="176"/>
      <c r="Q302" s="176"/>
      <c r="R302" s="192"/>
      <c r="S302" s="156">
        <f>COUNTIF(F302:L302,"&lt;&gt;0")</f>
        <v>0</v>
      </c>
      <c r="T302" s="157">
        <v>4</v>
      </c>
      <c r="U302" s="192"/>
      <c r="V302" s="165">
        <f>SUM(F302:Q302)</f>
        <v>0</v>
      </c>
      <c r="W302" s="166">
        <f>IFERROR(IF(L302=0,V302/(S302*30),V302/(((S302-1)*30)+(T302*7))),0)</f>
        <v>0</v>
      </c>
      <c r="X302" s="166">
        <f>W302*30</f>
        <v>0</v>
      </c>
      <c r="Y302" s="165">
        <v>23</v>
      </c>
      <c r="Z302" s="165">
        <v>0</v>
      </c>
      <c r="AA302" s="167">
        <f>Y302+Z302</f>
        <v>23</v>
      </c>
      <c r="AB302" s="166" t="str">
        <f>IFERROR(AA302/W302,"Not Sold")</f>
        <v>Not Sold</v>
      </c>
      <c r="AC302" s="166">
        <v>14</v>
      </c>
      <c r="AD302" s="166" t="str">
        <f>IFERROR(AB302-AC302,"-")</f>
        <v>-</v>
      </c>
      <c r="AE302" s="166">
        <f>X302*2</f>
        <v>0</v>
      </c>
      <c r="AF302" s="168" t="str">
        <f>IFERROR(AB302+$C$1,"Not Sold")</f>
        <v>Not Sold</v>
      </c>
      <c r="AG302" s="169">
        <f>$C$1+AC302</f>
        <v>43687</v>
      </c>
      <c r="AH302" s="169">
        <f>MAX(AF302,AG302)</f>
        <v>43687</v>
      </c>
      <c r="AI302" s="170">
        <f>W302*AC302</f>
        <v>0</v>
      </c>
      <c r="AJ302" s="170">
        <f>AA302-AI302</f>
        <v>23</v>
      </c>
      <c r="AK302" s="165">
        <v>1</v>
      </c>
      <c r="AL302" s="170">
        <f>IF(AE302-AJ302&lt;1,0,AE302-AJ302)</f>
        <v>0</v>
      </c>
      <c r="AM302" s="170">
        <f>AL302*D302</f>
        <v>0</v>
      </c>
      <c r="AN302" s="170" t="str">
        <f>IFERROR(AL302/W302,"-")</f>
        <v>-</v>
      </c>
      <c r="AO302" s="169" t="str">
        <f>IFERROR(AN302+AH302,"-")</f>
        <v>-</v>
      </c>
      <c r="AP302" s="177"/>
      <c r="AQ302" s="171"/>
    </row>
    <row r="303" spans="1:43" x14ac:dyDescent="0.25">
      <c r="A303" s="151" t="s">
        <v>163</v>
      </c>
      <c r="B303" s="152" t="s">
        <v>164</v>
      </c>
      <c r="C303" s="199">
        <v>6953156290501</v>
      </c>
      <c r="D303" s="153">
        <v>6.6899999999999951</v>
      </c>
      <c r="E303" s="154"/>
      <c r="F303" s="96">
        <v>0</v>
      </c>
      <c r="G303" s="96">
        <v>0</v>
      </c>
      <c r="H303" s="96">
        <v>0</v>
      </c>
      <c r="I303" s="96">
        <v>0</v>
      </c>
      <c r="J303" s="96">
        <v>0</v>
      </c>
      <c r="K303" s="96">
        <v>0</v>
      </c>
      <c r="L303" s="96">
        <v>1</v>
      </c>
      <c r="M303" s="96"/>
      <c r="N303" s="96"/>
      <c r="O303" s="96"/>
      <c r="P303" s="96"/>
      <c r="Q303" s="96"/>
      <c r="R303" s="192"/>
      <c r="S303" s="156">
        <f>COUNTIF(F303:L303,"&lt;&gt;0")</f>
        <v>1</v>
      </c>
      <c r="T303" s="157">
        <v>4</v>
      </c>
      <c r="U303" s="192"/>
      <c r="V303" s="165">
        <f>SUM(F303:Q303)</f>
        <v>1</v>
      </c>
      <c r="W303" s="166">
        <f>IFERROR(IF(L303=0,V303/(S303*30),V303/(((S303-1)*30)+(T303*7))),0)</f>
        <v>3.5714285714285712E-2</v>
      </c>
      <c r="X303" s="166">
        <f>W303*30</f>
        <v>1.0714285714285714</v>
      </c>
      <c r="Y303" s="165"/>
      <c r="Z303" s="165">
        <v>4</v>
      </c>
      <c r="AA303" s="167">
        <f>Y303+Z303</f>
        <v>4</v>
      </c>
      <c r="AB303" s="166">
        <f>IFERROR(AA303/W303,"Not Sold")</f>
        <v>112</v>
      </c>
      <c r="AC303" s="166">
        <v>14</v>
      </c>
      <c r="AD303" s="166">
        <f>IFERROR(AB303-AC303,"-")</f>
        <v>98</v>
      </c>
      <c r="AE303" s="166">
        <f>X303*2</f>
        <v>2.1428571428571428</v>
      </c>
      <c r="AF303" s="168">
        <f>IFERROR(AB303+$C$1,"Not Sold")</f>
        <v>43785</v>
      </c>
      <c r="AG303" s="169">
        <f>$C$1+AC303</f>
        <v>43687</v>
      </c>
      <c r="AH303" s="169">
        <f>MAX(AF303,AG303)</f>
        <v>43785</v>
      </c>
      <c r="AI303" s="170">
        <f>W303*AC303</f>
        <v>0.5</v>
      </c>
      <c r="AJ303" s="170">
        <f>AA303-AI303</f>
        <v>3.5</v>
      </c>
      <c r="AK303" s="165">
        <v>1</v>
      </c>
      <c r="AL303" s="170">
        <f>IF(AE303-AJ303&lt;1,0,AE303-AJ303)</f>
        <v>0</v>
      </c>
      <c r="AM303" s="170">
        <f>AL303*D303</f>
        <v>0</v>
      </c>
      <c r="AN303" s="170">
        <f>IFERROR(AL303/W303,"-")</f>
        <v>0</v>
      </c>
      <c r="AO303" s="169">
        <f>IFERROR(AN303+AH303,"-")</f>
        <v>43785</v>
      </c>
      <c r="AP303" s="165"/>
      <c r="AQ303" s="171"/>
    </row>
    <row r="304" spans="1:43" x14ac:dyDescent="0.25">
      <c r="A304" s="173" t="s">
        <v>677</v>
      </c>
      <c r="B304" s="174" t="s">
        <v>678</v>
      </c>
      <c r="C304" s="201">
        <v>6953156290853</v>
      </c>
      <c r="D304" s="175">
        <v>26</v>
      </c>
      <c r="E304" s="154"/>
      <c r="F304" s="176">
        <v>0</v>
      </c>
      <c r="G304" s="176">
        <v>0</v>
      </c>
      <c r="H304" s="176">
        <v>0</v>
      </c>
      <c r="I304" s="176">
        <v>0</v>
      </c>
      <c r="J304" s="176">
        <v>1</v>
      </c>
      <c r="K304" s="176">
        <v>2</v>
      </c>
      <c r="L304" s="176">
        <v>2</v>
      </c>
      <c r="M304" s="176"/>
      <c r="N304" s="176"/>
      <c r="O304" s="176"/>
      <c r="P304" s="176"/>
      <c r="Q304" s="176"/>
      <c r="R304" s="192"/>
      <c r="S304" s="156">
        <f>COUNTIF(F304:L304,"&lt;&gt;0")</f>
        <v>3</v>
      </c>
      <c r="T304" s="157">
        <v>4</v>
      </c>
      <c r="U304" s="192"/>
      <c r="V304" s="165">
        <f>SUM(F304:Q304)</f>
        <v>5</v>
      </c>
      <c r="W304" s="166">
        <f>IFERROR(IF(L304=0,V304/(S304*30),V304/(((S304-1)*30)+(T304*7))),0)</f>
        <v>5.6818181818181816E-2</v>
      </c>
      <c r="X304" s="166">
        <f>W304*30</f>
        <v>1.7045454545454546</v>
      </c>
      <c r="Y304" s="165">
        <v>6</v>
      </c>
      <c r="Z304" s="165">
        <v>12</v>
      </c>
      <c r="AA304" s="167">
        <f>Y304+Z304</f>
        <v>18</v>
      </c>
      <c r="AB304" s="166">
        <f>IFERROR(AA304/W304,"Not Sold")</f>
        <v>316.8</v>
      </c>
      <c r="AC304" s="166">
        <v>14</v>
      </c>
      <c r="AD304" s="166">
        <f>IFERROR(AB304-AC304,"-")</f>
        <v>302.8</v>
      </c>
      <c r="AE304" s="166">
        <f>X304*2</f>
        <v>3.4090909090909092</v>
      </c>
      <c r="AF304" s="168">
        <f>IFERROR(AB304+$C$1,"Not Sold")</f>
        <v>43989.8</v>
      </c>
      <c r="AG304" s="169">
        <f>$C$1+AC304</f>
        <v>43687</v>
      </c>
      <c r="AH304" s="169">
        <f>MAX(AF304,AG304)</f>
        <v>43989.8</v>
      </c>
      <c r="AI304" s="170">
        <f>W304*AC304</f>
        <v>0.79545454545454541</v>
      </c>
      <c r="AJ304" s="170">
        <f>AA304-AI304</f>
        <v>17.204545454545453</v>
      </c>
      <c r="AK304" s="165">
        <v>1</v>
      </c>
      <c r="AL304" s="170">
        <f>IF(AE304-AJ304&lt;1,0,AE304-AJ304)</f>
        <v>0</v>
      </c>
      <c r="AM304" s="170">
        <f>AL304*D304</f>
        <v>0</v>
      </c>
      <c r="AN304" s="170">
        <f>IFERROR(AL304/W304,"-")</f>
        <v>0</v>
      </c>
      <c r="AO304" s="169">
        <f>IFERROR(AN304+AH304,"-")</f>
        <v>43989.8</v>
      </c>
      <c r="AP304" s="177"/>
      <c r="AQ304" s="171"/>
    </row>
    <row r="305" spans="1:43" x14ac:dyDescent="0.25">
      <c r="A305" s="173" t="s">
        <v>679</v>
      </c>
      <c r="B305" s="174" t="s">
        <v>680</v>
      </c>
      <c r="C305" s="201">
        <v>6953156290860</v>
      </c>
      <c r="D305" s="175">
        <v>26</v>
      </c>
      <c r="E305" s="154"/>
      <c r="F305" s="176">
        <v>0</v>
      </c>
      <c r="G305" s="176">
        <v>0</v>
      </c>
      <c r="H305" s="176">
        <v>0</v>
      </c>
      <c r="I305" s="176">
        <v>0</v>
      </c>
      <c r="J305" s="176">
        <v>0</v>
      </c>
      <c r="K305" s="176">
        <v>3</v>
      </c>
      <c r="L305" s="176">
        <v>0</v>
      </c>
      <c r="M305" s="176"/>
      <c r="N305" s="176"/>
      <c r="O305" s="176"/>
      <c r="P305" s="176"/>
      <c r="Q305" s="176"/>
      <c r="R305" s="192"/>
      <c r="S305" s="156">
        <f>COUNTIF(F305:L305,"&lt;&gt;0")</f>
        <v>1</v>
      </c>
      <c r="T305" s="157">
        <v>4</v>
      </c>
      <c r="U305" s="192"/>
      <c r="V305" s="165">
        <f>SUM(F305:Q305)</f>
        <v>3</v>
      </c>
      <c r="W305" s="166">
        <f>IFERROR(IF(L305=0,V305/(S305*30),V305/(((S305-1)*30)+(T305*7))),0)</f>
        <v>0.1</v>
      </c>
      <c r="X305" s="166">
        <f>W305*30</f>
        <v>3</v>
      </c>
      <c r="Y305" s="165">
        <v>3</v>
      </c>
      <c r="Z305" s="165">
        <v>10</v>
      </c>
      <c r="AA305" s="167">
        <f>Y305+Z305</f>
        <v>13</v>
      </c>
      <c r="AB305" s="166">
        <f>IFERROR(AA305/W305,"Not Sold")</f>
        <v>130</v>
      </c>
      <c r="AC305" s="166">
        <v>14</v>
      </c>
      <c r="AD305" s="166">
        <f>IFERROR(AB305-AC305,"-")</f>
        <v>116</v>
      </c>
      <c r="AE305" s="166">
        <f>X305*2</f>
        <v>6</v>
      </c>
      <c r="AF305" s="168">
        <f>IFERROR(AB305+$C$1,"Not Sold")</f>
        <v>43803</v>
      </c>
      <c r="AG305" s="169">
        <f>$C$1+AC305</f>
        <v>43687</v>
      </c>
      <c r="AH305" s="169">
        <f>MAX(AF305,AG305)</f>
        <v>43803</v>
      </c>
      <c r="AI305" s="170">
        <f>W305*AC305</f>
        <v>1.4000000000000001</v>
      </c>
      <c r="AJ305" s="170">
        <f>AA305-AI305</f>
        <v>11.6</v>
      </c>
      <c r="AK305" s="165">
        <v>1</v>
      </c>
      <c r="AL305" s="170">
        <f>IF(AE305-AJ305&lt;1,0,AE305-AJ305)</f>
        <v>0</v>
      </c>
      <c r="AM305" s="170">
        <f>AL305*D305</f>
        <v>0</v>
      </c>
      <c r="AN305" s="170">
        <f>IFERROR(AL305/W305,"-")</f>
        <v>0</v>
      </c>
      <c r="AO305" s="169">
        <f>IFERROR(AN305+AH305,"-")</f>
        <v>43803</v>
      </c>
      <c r="AP305" s="177"/>
      <c r="AQ305" s="171"/>
    </row>
    <row r="306" spans="1:43" x14ac:dyDescent="0.25">
      <c r="A306" s="173" t="s">
        <v>702</v>
      </c>
      <c r="B306" s="174" t="s">
        <v>703</v>
      </c>
      <c r="C306" s="201">
        <v>6953156291492</v>
      </c>
      <c r="D306" s="175">
        <v>107.83999999999989</v>
      </c>
      <c r="E306" s="154"/>
      <c r="F306" s="176">
        <v>0</v>
      </c>
      <c r="G306" s="176">
        <v>0</v>
      </c>
      <c r="H306" s="176">
        <v>0</v>
      </c>
      <c r="I306" s="176">
        <v>0</v>
      </c>
      <c r="J306" s="176">
        <v>0</v>
      </c>
      <c r="K306" s="176">
        <v>0</v>
      </c>
      <c r="L306" s="176">
        <v>0</v>
      </c>
      <c r="M306" s="176"/>
      <c r="N306" s="176"/>
      <c r="O306" s="176"/>
      <c r="P306" s="176"/>
      <c r="Q306" s="176"/>
      <c r="R306" s="192"/>
      <c r="S306" s="156">
        <f>COUNTIF(F306:L306,"&lt;&gt;0")</f>
        <v>0</v>
      </c>
      <c r="T306" s="157">
        <v>4</v>
      </c>
      <c r="U306" s="192"/>
      <c r="V306" s="165">
        <f>SUM(F306:Q306)</f>
        <v>0</v>
      </c>
      <c r="W306" s="166">
        <f>IFERROR(IF(L306=0,V306/(S306*30),V306/(((S306-1)*30)+(T306*7))),0)</f>
        <v>0</v>
      </c>
      <c r="X306" s="166">
        <f>W306*30</f>
        <v>0</v>
      </c>
      <c r="Y306" s="165">
        <v>2</v>
      </c>
      <c r="Z306" s="165">
        <v>0</v>
      </c>
      <c r="AA306" s="167">
        <f>Y306+Z306</f>
        <v>2</v>
      </c>
      <c r="AB306" s="166" t="str">
        <f>IFERROR(AA306/W306,"Not Sold")</f>
        <v>Not Sold</v>
      </c>
      <c r="AC306" s="166">
        <v>14</v>
      </c>
      <c r="AD306" s="166" t="str">
        <f>IFERROR(AB306-AC306,"-")</f>
        <v>-</v>
      </c>
      <c r="AE306" s="166">
        <f>X306*2</f>
        <v>0</v>
      </c>
      <c r="AF306" s="168" t="str">
        <f>IFERROR(AB306+$C$1,"Not Sold")</f>
        <v>Not Sold</v>
      </c>
      <c r="AG306" s="169">
        <f>$C$1+AC306</f>
        <v>43687</v>
      </c>
      <c r="AH306" s="169">
        <f>MAX(AF306,AG306)</f>
        <v>43687</v>
      </c>
      <c r="AI306" s="170">
        <f>W306*AC306</f>
        <v>0</v>
      </c>
      <c r="AJ306" s="170">
        <f>AA306-AI306</f>
        <v>2</v>
      </c>
      <c r="AK306" s="165">
        <v>1</v>
      </c>
      <c r="AL306" s="170">
        <f>IF(AE306-AJ306&lt;1,0,AE306-AJ306)</f>
        <v>0</v>
      </c>
      <c r="AM306" s="170">
        <f>AL306*D306</f>
        <v>0</v>
      </c>
      <c r="AN306" s="170" t="str">
        <f>IFERROR(AL306/W306,"-")</f>
        <v>-</v>
      </c>
      <c r="AO306" s="169" t="str">
        <f>IFERROR(AN306+AH306,"-")</f>
        <v>-</v>
      </c>
      <c r="AP306" s="177"/>
      <c r="AQ306" s="171"/>
    </row>
    <row r="307" spans="1:43" x14ac:dyDescent="0.25">
      <c r="A307" s="173" t="s">
        <v>704</v>
      </c>
      <c r="B307" s="174" t="s">
        <v>705</v>
      </c>
      <c r="C307" s="201">
        <v>6953156291638</v>
      </c>
      <c r="D307" s="175">
        <v>21.070000000000007</v>
      </c>
      <c r="E307" s="154"/>
      <c r="F307" s="176">
        <v>0</v>
      </c>
      <c r="G307" s="176">
        <v>0</v>
      </c>
      <c r="H307" s="176">
        <v>0</v>
      </c>
      <c r="I307" s="176">
        <v>0</v>
      </c>
      <c r="J307" s="176">
        <v>0</v>
      </c>
      <c r="K307" s="176">
        <v>13</v>
      </c>
      <c r="L307" s="176">
        <v>23</v>
      </c>
      <c r="M307" s="176"/>
      <c r="N307" s="176"/>
      <c r="O307" s="176"/>
      <c r="P307" s="176"/>
      <c r="Q307" s="176"/>
      <c r="R307" s="192"/>
      <c r="S307" s="156">
        <f>COUNTIF(F307:L307,"&lt;&gt;0")</f>
        <v>2</v>
      </c>
      <c r="T307" s="157">
        <v>4</v>
      </c>
      <c r="U307" s="192"/>
      <c r="V307" s="165">
        <f>SUM(F307:Q307)</f>
        <v>36</v>
      </c>
      <c r="W307" s="166">
        <f>IFERROR(IF(L307=0,V307/(S307*30),V307/(((S307-1)*30)+(T307*7))),0)</f>
        <v>0.62068965517241381</v>
      </c>
      <c r="X307" s="166">
        <f>W307*30</f>
        <v>18.620689655172413</v>
      </c>
      <c r="Y307" s="165"/>
      <c r="Z307" s="165">
        <v>43</v>
      </c>
      <c r="AA307" s="167">
        <f>Y307+Z307</f>
        <v>43</v>
      </c>
      <c r="AB307" s="166">
        <f>IFERROR(AA307/W307,"Not Sold")</f>
        <v>69.277777777777771</v>
      </c>
      <c r="AC307" s="166">
        <v>14</v>
      </c>
      <c r="AD307" s="166">
        <f>IFERROR(AB307-AC307,"-")</f>
        <v>55.277777777777771</v>
      </c>
      <c r="AE307" s="166">
        <f>X307*2</f>
        <v>37.241379310344826</v>
      </c>
      <c r="AF307" s="168">
        <f>IFERROR(AB307+$C$1,"Not Sold")</f>
        <v>43742.277777777781</v>
      </c>
      <c r="AG307" s="169">
        <f>$C$1+AC307</f>
        <v>43687</v>
      </c>
      <c r="AH307" s="169">
        <f>MAX(AF307,AG307)</f>
        <v>43742.277777777781</v>
      </c>
      <c r="AI307" s="170">
        <f>W307*AC307</f>
        <v>8.6896551724137936</v>
      </c>
      <c r="AJ307" s="170">
        <f>AA307-AI307</f>
        <v>34.310344827586206</v>
      </c>
      <c r="AK307" s="165">
        <v>1</v>
      </c>
      <c r="AL307" s="170">
        <f>IF(AE307-AJ307&lt;1,0,AE307-AJ307)</f>
        <v>2.9310344827586192</v>
      </c>
      <c r="AM307" s="170">
        <f>AL307*D307</f>
        <v>61.756896551724125</v>
      </c>
      <c r="AN307" s="170">
        <f>IFERROR(AL307/W307,"-")</f>
        <v>4.7222222222222197</v>
      </c>
      <c r="AO307" s="169">
        <f>IFERROR(AN307+AH307,"-")</f>
        <v>43747</v>
      </c>
      <c r="AP307" s="177"/>
      <c r="AQ307" s="171"/>
    </row>
    <row r="308" spans="1:43" x14ac:dyDescent="0.25">
      <c r="A308" s="173" t="s">
        <v>313</v>
      </c>
      <c r="B308" s="174" t="s">
        <v>165</v>
      </c>
      <c r="C308" s="201">
        <v>6953156292079</v>
      </c>
      <c r="D308" s="175">
        <v>88.91</v>
      </c>
      <c r="E308" s="154"/>
      <c r="F308" s="176">
        <v>0</v>
      </c>
      <c r="G308" s="176">
        <v>0</v>
      </c>
      <c r="H308" s="176">
        <v>0</v>
      </c>
      <c r="I308" s="176">
        <v>0</v>
      </c>
      <c r="J308" s="176">
        <v>0</v>
      </c>
      <c r="K308" s="176">
        <v>0</v>
      </c>
      <c r="L308" s="176">
        <v>0</v>
      </c>
      <c r="M308" s="176"/>
      <c r="N308" s="176"/>
      <c r="O308" s="176"/>
      <c r="P308" s="176"/>
      <c r="Q308" s="176"/>
      <c r="R308" s="192"/>
      <c r="S308" s="156">
        <f>COUNTIF(F308:L308,"&lt;&gt;0")</f>
        <v>0</v>
      </c>
      <c r="T308" s="157">
        <v>4</v>
      </c>
      <c r="U308" s="192"/>
      <c r="V308" s="165">
        <f>SUM(F308:Q308)</f>
        <v>0</v>
      </c>
      <c r="W308" s="166">
        <f>IFERROR(IF(L308=0,V308/(S308*30),V308/(((S308-1)*30)+(T308*7))),0)</f>
        <v>0</v>
      </c>
      <c r="X308" s="166">
        <f>W308*30</f>
        <v>0</v>
      </c>
      <c r="Y308" s="165"/>
      <c r="Z308" s="165">
        <v>5</v>
      </c>
      <c r="AA308" s="167">
        <f>Y308+Z308</f>
        <v>5</v>
      </c>
      <c r="AB308" s="166" t="str">
        <f>IFERROR(AA308/W308,"Not Sold")</f>
        <v>Not Sold</v>
      </c>
      <c r="AC308" s="166">
        <v>14</v>
      </c>
      <c r="AD308" s="166" t="str">
        <f>IFERROR(AB308-AC308,"-")</f>
        <v>-</v>
      </c>
      <c r="AE308" s="166">
        <f>X308*2</f>
        <v>0</v>
      </c>
      <c r="AF308" s="168" t="str">
        <f>IFERROR(AB308+$C$1,"Not Sold")</f>
        <v>Not Sold</v>
      </c>
      <c r="AG308" s="169">
        <f>$C$1+AC308</f>
        <v>43687</v>
      </c>
      <c r="AH308" s="169">
        <f>MAX(AF308,AG308)</f>
        <v>43687</v>
      </c>
      <c r="AI308" s="170">
        <f>W308*AC308</f>
        <v>0</v>
      </c>
      <c r="AJ308" s="170">
        <f>AA308-AI308</f>
        <v>5</v>
      </c>
      <c r="AK308" s="165">
        <v>1</v>
      </c>
      <c r="AL308" s="170">
        <f>IF(AE308-AJ308&lt;1,0,AE308-AJ308)</f>
        <v>0</v>
      </c>
      <c r="AM308" s="170">
        <f>AL308*D308</f>
        <v>0</v>
      </c>
      <c r="AN308" s="170" t="str">
        <f>IFERROR(AL308/W308,"-")</f>
        <v>-</v>
      </c>
      <c r="AO308" s="169" t="str">
        <f>IFERROR(AN308+AH308,"-")</f>
        <v>-</v>
      </c>
      <c r="AP308" s="177"/>
      <c r="AQ308" s="171"/>
    </row>
    <row r="309" spans="1:43" x14ac:dyDescent="0.25">
      <c r="A309" s="173" t="s">
        <v>297</v>
      </c>
      <c r="B309" s="174" t="s">
        <v>298</v>
      </c>
      <c r="C309" s="201">
        <v>6953156292314</v>
      </c>
      <c r="D309" s="175">
        <v>18.130000000000013</v>
      </c>
      <c r="E309" s="154"/>
      <c r="F309" s="176">
        <v>0</v>
      </c>
      <c r="G309" s="176">
        <v>0</v>
      </c>
      <c r="H309" s="176">
        <v>0</v>
      </c>
      <c r="I309" s="176">
        <v>0</v>
      </c>
      <c r="J309" s="176">
        <v>0</v>
      </c>
      <c r="K309" s="176">
        <v>0</v>
      </c>
      <c r="L309" s="176">
        <v>3</v>
      </c>
      <c r="M309" s="176"/>
      <c r="N309" s="176"/>
      <c r="O309" s="176"/>
      <c r="P309" s="176"/>
      <c r="Q309" s="176"/>
      <c r="R309" s="192"/>
      <c r="S309" s="156">
        <f>COUNTIF(F309:L309,"&lt;&gt;0")</f>
        <v>1</v>
      </c>
      <c r="T309" s="157">
        <v>4</v>
      </c>
      <c r="U309" s="192"/>
      <c r="V309" s="165">
        <f>SUM(F309:Q309)</f>
        <v>3</v>
      </c>
      <c r="W309" s="166">
        <f>IFERROR(IF(L309=0,V309/(S309*30),V309/(((S309-1)*30)+(T309*7))),0)</f>
        <v>0.10714285714285714</v>
      </c>
      <c r="X309" s="166">
        <f>W309*30</f>
        <v>3.214285714285714</v>
      </c>
      <c r="Y309" s="165"/>
      <c r="Z309" s="165">
        <v>77</v>
      </c>
      <c r="AA309" s="167">
        <f>Y309+Z309</f>
        <v>77</v>
      </c>
      <c r="AB309" s="166">
        <f>IFERROR(AA309/W309,"Not Sold")</f>
        <v>718.66666666666674</v>
      </c>
      <c r="AC309" s="166">
        <v>14</v>
      </c>
      <c r="AD309" s="166">
        <f>IFERROR(AB309-AC309,"-")</f>
        <v>704.66666666666674</v>
      </c>
      <c r="AE309" s="166">
        <f>X309*2</f>
        <v>6.4285714285714279</v>
      </c>
      <c r="AF309" s="168">
        <f>IFERROR(AB309+$C$1,"Not Sold")</f>
        <v>44391.666666666664</v>
      </c>
      <c r="AG309" s="169">
        <f>$C$1+AC309</f>
        <v>43687</v>
      </c>
      <c r="AH309" s="169">
        <f>MAX(AF309,AG309)</f>
        <v>44391.666666666664</v>
      </c>
      <c r="AI309" s="170">
        <f>W309*AC309</f>
        <v>1.5</v>
      </c>
      <c r="AJ309" s="170">
        <f>AA309-AI309</f>
        <v>75.5</v>
      </c>
      <c r="AK309" s="165">
        <v>1</v>
      </c>
      <c r="AL309" s="170">
        <f>IF(AE309-AJ309&lt;1,0,AE309-AJ309)</f>
        <v>0</v>
      </c>
      <c r="AM309" s="170">
        <f>AL309*D309</f>
        <v>0</v>
      </c>
      <c r="AN309" s="170">
        <f>IFERROR(AL309/W309,"-")</f>
        <v>0</v>
      </c>
      <c r="AO309" s="169">
        <f>IFERROR(AN309+AH309,"-")</f>
        <v>44391.666666666664</v>
      </c>
      <c r="AP309" s="177"/>
      <c r="AQ309" s="171"/>
    </row>
    <row r="310" spans="1:43" x14ac:dyDescent="0.25">
      <c r="A310" s="173" t="s">
        <v>299</v>
      </c>
      <c r="B310" s="174" t="s">
        <v>300</v>
      </c>
      <c r="C310" s="201">
        <v>6953156292321</v>
      </c>
      <c r="D310" s="175">
        <v>18.13</v>
      </c>
      <c r="E310" s="154"/>
      <c r="F310" s="176">
        <v>0</v>
      </c>
      <c r="G310" s="176">
        <v>0</v>
      </c>
      <c r="H310" s="176">
        <v>0</v>
      </c>
      <c r="I310" s="176">
        <v>0</v>
      </c>
      <c r="J310" s="176">
        <v>0</v>
      </c>
      <c r="K310" s="176">
        <v>0</v>
      </c>
      <c r="L310" s="176">
        <v>2</v>
      </c>
      <c r="M310" s="176"/>
      <c r="N310" s="176"/>
      <c r="O310" s="176"/>
      <c r="P310" s="176"/>
      <c r="Q310" s="176"/>
      <c r="R310" s="192"/>
      <c r="S310" s="156">
        <f>COUNTIF(F310:L310,"&lt;&gt;0")</f>
        <v>1</v>
      </c>
      <c r="T310" s="157">
        <v>4</v>
      </c>
      <c r="U310" s="192"/>
      <c r="V310" s="165">
        <f>SUM(F310:Q310)</f>
        <v>2</v>
      </c>
      <c r="W310" s="166">
        <f>IFERROR(IF(L310=0,V310/(S310*30),V310/(((S310-1)*30)+(T310*7))),0)</f>
        <v>7.1428571428571425E-2</v>
      </c>
      <c r="X310" s="166">
        <f>W310*30</f>
        <v>2.1428571428571428</v>
      </c>
      <c r="Y310" s="165">
        <v>5</v>
      </c>
      <c r="Z310" s="165">
        <v>78</v>
      </c>
      <c r="AA310" s="167">
        <f>Y310+Z310</f>
        <v>83</v>
      </c>
      <c r="AB310" s="166">
        <f>IFERROR(AA310/W310,"Not Sold")</f>
        <v>1162</v>
      </c>
      <c r="AC310" s="166">
        <v>14</v>
      </c>
      <c r="AD310" s="166">
        <f>IFERROR(AB310-AC310,"-")</f>
        <v>1148</v>
      </c>
      <c r="AE310" s="166">
        <f>X310*2</f>
        <v>4.2857142857142856</v>
      </c>
      <c r="AF310" s="168">
        <f>IFERROR(AB310+$C$1,"Not Sold")</f>
        <v>44835</v>
      </c>
      <c r="AG310" s="169">
        <f>$C$1+AC310</f>
        <v>43687</v>
      </c>
      <c r="AH310" s="169">
        <f>MAX(AF310,AG310)</f>
        <v>44835</v>
      </c>
      <c r="AI310" s="170">
        <f>W310*AC310</f>
        <v>1</v>
      </c>
      <c r="AJ310" s="170">
        <f>AA310-AI310</f>
        <v>82</v>
      </c>
      <c r="AK310" s="165">
        <v>1</v>
      </c>
      <c r="AL310" s="170">
        <f>IF(AE310-AJ310&lt;1,0,AE310-AJ310)</f>
        <v>0</v>
      </c>
      <c r="AM310" s="170">
        <f>AL310*D310</f>
        <v>0</v>
      </c>
      <c r="AN310" s="170">
        <f>IFERROR(AL310/W310,"-")</f>
        <v>0</v>
      </c>
      <c r="AO310" s="169">
        <f>IFERROR(AN310+AH310,"-")</f>
        <v>44835</v>
      </c>
      <c r="AP310" s="177"/>
      <c r="AQ310" s="171"/>
    </row>
    <row r="311" spans="1:43" x14ac:dyDescent="0.25">
      <c r="A311" s="151" t="s">
        <v>166</v>
      </c>
      <c r="B311" s="152" t="s">
        <v>167</v>
      </c>
      <c r="C311" s="199">
        <v>6953156292338</v>
      </c>
      <c r="D311" s="153">
        <v>0</v>
      </c>
      <c r="E311" s="154"/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96">
        <v>0</v>
      </c>
      <c r="M311" s="96"/>
      <c r="N311" s="96"/>
      <c r="O311" s="96"/>
      <c r="P311" s="96"/>
      <c r="Q311" s="96"/>
      <c r="R311" s="192"/>
      <c r="S311" s="156">
        <f>COUNTIF(F311:L311,"&lt;&gt;0")</f>
        <v>0</v>
      </c>
      <c r="T311" s="157">
        <v>4</v>
      </c>
      <c r="U311" s="192"/>
      <c r="V311" s="165">
        <f>SUM(F311:Q311)</f>
        <v>0</v>
      </c>
      <c r="W311" s="166">
        <f>IFERROR(IF(L311=0,V311/(S311*30),V311/(((S311-1)*30)+(T311*7))),0)</f>
        <v>0</v>
      </c>
      <c r="X311" s="166">
        <f>W311*30</f>
        <v>0</v>
      </c>
      <c r="Y311" s="165">
        <v>45</v>
      </c>
      <c r="Z311" s="165">
        <v>5</v>
      </c>
      <c r="AA311" s="167">
        <f>Y311+Z311</f>
        <v>50</v>
      </c>
      <c r="AB311" s="166" t="str">
        <f>IFERROR(AA311/W311,"Not Sold")</f>
        <v>Not Sold</v>
      </c>
      <c r="AC311" s="166">
        <v>14</v>
      </c>
      <c r="AD311" s="166" t="str">
        <f>IFERROR(AB311-AC311,"-")</f>
        <v>-</v>
      </c>
      <c r="AE311" s="166">
        <f>X311*2</f>
        <v>0</v>
      </c>
      <c r="AF311" s="168" t="str">
        <f>IFERROR(AB311+$C$1,"Not Sold")</f>
        <v>Not Sold</v>
      </c>
      <c r="AG311" s="169">
        <f>$C$1+AC311</f>
        <v>43687</v>
      </c>
      <c r="AH311" s="169">
        <f>MAX(AF311,AG311)</f>
        <v>43687</v>
      </c>
      <c r="AI311" s="170">
        <f>W311*AC311</f>
        <v>0</v>
      </c>
      <c r="AJ311" s="170">
        <f>AA311-AI311</f>
        <v>50</v>
      </c>
      <c r="AK311" s="165">
        <v>1</v>
      </c>
      <c r="AL311" s="170">
        <f>IF(AE311-AJ311&lt;1,0,AE311-AJ311)</f>
        <v>0</v>
      </c>
      <c r="AM311" s="170">
        <f>AL311*D311</f>
        <v>0</v>
      </c>
      <c r="AN311" s="170" t="str">
        <f>IFERROR(AL311/W311,"-")</f>
        <v>-</v>
      </c>
      <c r="AO311" s="169" t="str">
        <f>IFERROR(AN311+AH311,"-")</f>
        <v>-</v>
      </c>
      <c r="AP311" s="165"/>
      <c r="AQ311" s="171"/>
    </row>
    <row r="312" spans="1:43" x14ac:dyDescent="0.25">
      <c r="A312" s="151" t="s">
        <v>168</v>
      </c>
      <c r="B312" s="152" t="s">
        <v>169</v>
      </c>
      <c r="C312" s="199">
        <v>6953156292345</v>
      </c>
      <c r="D312" s="153">
        <v>0</v>
      </c>
      <c r="E312" s="154"/>
      <c r="F312" s="96">
        <v>0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96">
        <v>0</v>
      </c>
      <c r="M312" s="96"/>
      <c r="N312" s="96"/>
      <c r="O312" s="96"/>
      <c r="P312" s="96"/>
      <c r="Q312" s="96"/>
      <c r="R312" s="192"/>
      <c r="S312" s="156">
        <f>COUNTIF(F312:L312,"&lt;&gt;0")</f>
        <v>0</v>
      </c>
      <c r="T312" s="157">
        <v>4</v>
      </c>
      <c r="U312" s="192"/>
      <c r="V312" s="165">
        <f>SUM(F312:Q312)</f>
        <v>0</v>
      </c>
      <c r="W312" s="166">
        <f>IFERROR(IF(L312=0,V312/(S312*30),V312/(((S312-1)*30)+(T312*7))),0)</f>
        <v>0</v>
      </c>
      <c r="X312" s="166">
        <f>W312*30</f>
        <v>0</v>
      </c>
      <c r="Y312" s="165">
        <v>12</v>
      </c>
      <c r="Z312" s="165">
        <v>5</v>
      </c>
      <c r="AA312" s="167">
        <f>Y312+Z312</f>
        <v>17</v>
      </c>
      <c r="AB312" s="166" t="str">
        <f>IFERROR(AA312/W312,"Not Sold")</f>
        <v>Not Sold</v>
      </c>
      <c r="AC312" s="166">
        <v>14</v>
      </c>
      <c r="AD312" s="166" t="str">
        <f>IFERROR(AB312-AC312,"-")</f>
        <v>-</v>
      </c>
      <c r="AE312" s="166">
        <f>X312*2</f>
        <v>0</v>
      </c>
      <c r="AF312" s="168" t="str">
        <f>IFERROR(AB312+$C$1,"Not Sold")</f>
        <v>Not Sold</v>
      </c>
      <c r="AG312" s="169">
        <f>$C$1+AC312</f>
        <v>43687</v>
      </c>
      <c r="AH312" s="169">
        <f>MAX(AF312,AG312)</f>
        <v>43687</v>
      </c>
      <c r="AI312" s="170">
        <f>W312*AC312</f>
        <v>0</v>
      </c>
      <c r="AJ312" s="170">
        <f>AA312-AI312</f>
        <v>17</v>
      </c>
      <c r="AK312" s="165">
        <v>1</v>
      </c>
      <c r="AL312" s="170">
        <f>IF(AE312-AJ312&lt;1,0,AE312-AJ312)</f>
        <v>0</v>
      </c>
      <c r="AM312" s="170">
        <f>AL312*D312</f>
        <v>0</v>
      </c>
      <c r="AN312" s="170" t="str">
        <f>IFERROR(AL312/W312,"-")</f>
        <v>-</v>
      </c>
      <c r="AO312" s="169" t="str">
        <f>IFERROR(AN312+AH312,"-")</f>
        <v>-</v>
      </c>
      <c r="AP312" s="165"/>
      <c r="AQ312" s="171"/>
    </row>
    <row r="313" spans="1:43" x14ac:dyDescent="0.25">
      <c r="A313" s="173" t="s">
        <v>295</v>
      </c>
      <c r="B313" s="174" t="s">
        <v>296</v>
      </c>
      <c r="C313" s="201">
        <v>6953156293014</v>
      </c>
      <c r="D313" s="175">
        <v>102.13</v>
      </c>
      <c r="E313" s="154"/>
      <c r="F313" s="176">
        <v>0</v>
      </c>
      <c r="G313" s="176">
        <v>0</v>
      </c>
      <c r="H313" s="176">
        <v>0</v>
      </c>
      <c r="I313" s="176">
        <v>0</v>
      </c>
      <c r="J313" s="176">
        <v>0</v>
      </c>
      <c r="K313" s="176">
        <v>0</v>
      </c>
      <c r="L313" s="176">
        <v>2</v>
      </c>
      <c r="M313" s="176"/>
      <c r="N313" s="176"/>
      <c r="O313" s="176"/>
      <c r="P313" s="176"/>
      <c r="Q313" s="176"/>
      <c r="R313" s="192"/>
      <c r="S313" s="156">
        <f>COUNTIF(F313:L313,"&lt;&gt;0")</f>
        <v>1</v>
      </c>
      <c r="T313" s="157">
        <v>4</v>
      </c>
      <c r="U313" s="192"/>
      <c r="V313" s="165">
        <f>SUM(F313:Q313)</f>
        <v>2</v>
      </c>
      <c r="W313" s="166">
        <f>IFERROR(IF(L313=0,V313/(S313*30),V313/(((S313-1)*30)+(T313*7))),0)</f>
        <v>7.1428571428571425E-2</v>
      </c>
      <c r="X313" s="166">
        <f>W313*30</f>
        <v>2.1428571428571428</v>
      </c>
      <c r="Y313" s="165">
        <v>53</v>
      </c>
      <c r="Z313" s="165">
        <v>68</v>
      </c>
      <c r="AA313" s="167">
        <f>Y313+Z313</f>
        <v>121</v>
      </c>
      <c r="AB313" s="166">
        <f>IFERROR(AA313/W313,"Not Sold")</f>
        <v>1694</v>
      </c>
      <c r="AC313" s="166">
        <v>14</v>
      </c>
      <c r="AD313" s="166">
        <f>IFERROR(AB313-AC313,"-")</f>
        <v>1680</v>
      </c>
      <c r="AE313" s="166">
        <f>X313*2</f>
        <v>4.2857142857142856</v>
      </c>
      <c r="AF313" s="168">
        <f>IFERROR(AB313+$C$1,"Not Sold")</f>
        <v>45367</v>
      </c>
      <c r="AG313" s="169">
        <f>$C$1+AC313</f>
        <v>43687</v>
      </c>
      <c r="AH313" s="169">
        <f>MAX(AF313,AG313)</f>
        <v>45367</v>
      </c>
      <c r="AI313" s="170">
        <f>W313*AC313</f>
        <v>1</v>
      </c>
      <c r="AJ313" s="170">
        <f>AA313-AI313</f>
        <v>120</v>
      </c>
      <c r="AK313" s="165">
        <v>1</v>
      </c>
      <c r="AL313" s="170">
        <f>IF(AE313-AJ313&lt;1,0,AE313-AJ313)</f>
        <v>0</v>
      </c>
      <c r="AM313" s="170">
        <f>AL313*D313</f>
        <v>0</v>
      </c>
      <c r="AN313" s="170">
        <f>IFERROR(AL313/W313,"-")</f>
        <v>0</v>
      </c>
      <c r="AO313" s="169">
        <f>IFERROR(AN313+AH313,"-")</f>
        <v>45367</v>
      </c>
      <c r="AP313" s="177"/>
      <c r="AQ313" s="171"/>
    </row>
    <row r="314" spans="1:43" x14ac:dyDescent="0.25">
      <c r="A314" s="151" t="s">
        <v>170</v>
      </c>
      <c r="B314" s="152" t="s">
        <v>171</v>
      </c>
      <c r="C314" s="199">
        <v>6953156293038</v>
      </c>
      <c r="D314" s="153">
        <v>0</v>
      </c>
      <c r="E314" s="154"/>
      <c r="F314" s="96">
        <v>0</v>
      </c>
      <c r="G314" s="96">
        <v>0</v>
      </c>
      <c r="H314" s="96">
        <v>0</v>
      </c>
      <c r="I314" s="96">
        <v>0</v>
      </c>
      <c r="J314" s="96">
        <v>0</v>
      </c>
      <c r="K314" s="96">
        <v>0</v>
      </c>
      <c r="L314" s="96">
        <v>0</v>
      </c>
      <c r="M314" s="96"/>
      <c r="N314" s="96"/>
      <c r="O314" s="96"/>
      <c r="P314" s="96"/>
      <c r="Q314" s="96"/>
      <c r="R314" s="192"/>
      <c r="S314" s="156">
        <f>COUNTIF(F314:L314,"&lt;&gt;0")</f>
        <v>0</v>
      </c>
      <c r="T314" s="157">
        <v>4</v>
      </c>
      <c r="U314" s="192"/>
      <c r="V314" s="165">
        <f>SUM(F314:Q314)</f>
        <v>0</v>
      </c>
      <c r="W314" s="166">
        <f>IFERROR(IF(L314=0,V314/(S314*30),V314/(((S314-1)*30)+(T314*7))),0)</f>
        <v>0</v>
      </c>
      <c r="X314" s="166">
        <f>W314*30</f>
        <v>0</v>
      </c>
      <c r="Y314" s="165">
        <v>12</v>
      </c>
      <c r="Z314" s="165">
        <v>5</v>
      </c>
      <c r="AA314" s="167">
        <f>Y314+Z314</f>
        <v>17</v>
      </c>
      <c r="AB314" s="166" t="str">
        <f>IFERROR(AA314/W314,"Not Sold")</f>
        <v>Not Sold</v>
      </c>
      <c r="AC314" s="166">
        <v>14</v>
      </c>
      <c r="AD314" s="166" t="str">
        <f>IFERROR(AB314-AC314,"-")</f>
        <v>-</v>
      </c>
      <c r="AE314" s="166">
        <f>X314*2</f>
        <v>0</v>
      </c>
      <c r="AF314" s="168" t="str">
        <f>IFERROR(AB314+$C$1,"Not Sold")</f>
        <v>Not Sold</v>
      </c>
      <c r="AG314" s="169">
        <f>$C$1+AC314</f>
        <v>43687</v>
      </c>
      <c r="AH314" s="169">
        <f>MAX(AF314,AG314)</f>
        <v>43687</v>
      </c>
      <c r="AI314" s="170">
        <f>W314*AC314</f>
        <v>0</v>
      </c>
      <c r="AJ314" s="170">
        <f>AA314-AI314</f>
        <v>17</v>
      </c>
      <c r="AK314" s="165">
        <v>1</v>
      </c>
      <c r="AL314" s="170">
        <f>IF(AE314-AJ314&lt;1,0,AE314-AJ314)</f>
        <v>0</v>
      </c>
      <c r="AM314" s="170">
        <f>AL314*D314</f>
        <v>0</v>
      </c>
      <c r="AN314" s="170" t="str">
        <f>IFERROR(AL314/W314,"-")</f>
        <v>-</v>
      </c>
      <c r="AO314" s="169" t="str">
        <f>IFERROR(AN314+AH314,"-")</f>
        <v>-</v>
      </c>
      <c r="AP314" s="165"/>
      <c r="AQ314" s="171"/>
    </row>
    <row r="315" spans="1:43" x14ac:dyDescent="0.25">
      <c r="A315" s="151" t="s">
        <v>172</v>
      </c>
      <c r="B315" s="152" t="s">
        <v>173</v>
      </c>
      <c r="C315" s="199">
        <v>6953156293045</v>
      </c>
      <c r="D315" s="153">
        <v>0</v>
      </c>
      <c r="E315" s="154"/>
      <c r="F315" s="96">
        <v>0</v>
      </c>
      <c r="G315" s="96">
        <v>0</v>
      </c>
      <c r="H315" s="96">
        <v>0</v>
      </c>
      <c r="I315" s="96">
        <v>0</v>
      </c>
      <c r="J315" s="96">
        <v>0</v>
      </c>
      <c r="K315" s="96">
        <v>0</v>
      </c>
      <c r="L315" s="96">
        <v>0</v>
      </c>
      <c r="M315" s="96"/>
      <c r="N315" s="96"/>
      <c r="O315" s="96"/>
      <c r="P315" s="96"/>
      <c r="Q315" s="96"/>
      <c r="R315" s="192"/>
      <c r="S315" s="156">
        <f>COUNTIF(F315:L315,"&lt;&gt;0")</f>
        <v>0</v>
      </c>
      <c r="T315" s="157">
        <v>4</v>
      </c>
      <c r="U315" s="192"/>
      <c r="V315" s="165">
        <f>SUM(F315:Q315)</f>
        <v>0</v>
      </c>
      <c r="W315" s="166">
        <f>IFERROR(IF(L315=0,V315/(S315*30),V315/(((S315-1)*30)+(T315*7))),0)</f>
        <v>0</v>
      </c>
      <c r="X315" s="166">
        <f>W315*30</f>
        <v>0</v>
      </c>
      <c r="Y315" s="165">
        <v>21</v>
      </c>
      <c r="Z315" s="165">
        <v>5</v>
      </c>
      <c r="AA315" s="167">
        <f>Y315+Z315</f>
        <v>26</v>
      </c>
      <c r="AB315" s="166" t="str">
        <f>IFERROR(AA315/W315,"Not Sold")</f>
        <v>Not Sold</v>
      </c>
      <c r="AC315" s="166">
        <v>14</v>
      </c>
      <c r="AD315" s="166" t="str">
        <f>IFERROR(AB315-AC315,"-")</f>
        <v>-</v>
      </c>
      <c r="AE315" s="166">
        <f>X315*2</f>
        <v>0</v>
      </c>
      <c r="AF315" s="168" t="str">
        <f>IFERROR(AB315+$C$1,"Not Sold")</f>
        <v>Not Sold</v>
      </c>
      <c r="AG315" s="169">
        <f>$C$1+AC315</f>
        <v>43687</v>
      </c>
      <c r="AH315" s="169">
        <f>MAX(AF315,AG315)</f>
        <v>43687</v>
      </c>
      <c r="AI315" s="170">
        <f>W315*AC315</f>
        <v>0</v>
      </c>
      <c r="AJ315" s="170">
        <f>AA315-AI315</f>
        <v>26</v>
      </c>
      <c r="AK315" s="165">
        <v>1</v>
      </c>
      <c r="AL315" s="170">
        <f>IF(AE315-AJ315&lt;1,0,AE315-AJ315)</f>
        <v>0</v>
      </c>
      <c r="AM315" s="170">
        <f>AL315*D315</f>
        <v>0</v>
      </c>
      <c r="AN315" s="170" t="str">
        <f>IFERROR(AL315/W315,"-")</f>
        <v>-</v>
      </c>
      <c r="AO315" s="169" t="str">
        <f>IFERROR(AN315+AH315,"-")</f>
        <v>-</v>
      </c>
      <c r="AP315" s="165"/>
      <c r="AQ315" s="171"/>
    </row>
    <row r="316" spans="1:43" x14ac:dyDescent="0.25">
      <c r="A316" s="151" t="s">
        <v>174</v>
      </c>
      <c r="B316" s="152" t="s">
        <v>175</v>
      </c>
      <c r="C316" s="199">
        <v>6953156293052</v>
      </c>
      <c r="D316" s="153">
        <v>0</v>
      </c>
      <c r="E316" s="154"/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6"/>
      <c r="Q316" s="96"/>
      <c r="R316" s="192"/>
      <c r="S316" s="156">
        <f>COUNTIF(F316:L316,"&lt;&gt;0")</f>
        <v>0</v>
      </c>
      <c r="T316" s="157">
        <v>4</v>
      </c>
      <c r="U316" s="192"/>
      <c r="V316" s="165">
        <f>SUM(F316:Q316)</f>
        <v>0</v>
      </c>
      <c r="W316" s="166">
        <f>IFERROR(IF(L316=0,V316/(S316*30),V316/(((S316-1)*30)+(T316*7))),0)</f>
        <v>0</v>
      </c>
      <c r="X316" s="166">
        <f>W316*30</f>
        <v>0</v>
      </c>
      <c r="Y316" s="165">
        <v>3</v>
      </c>
      <c r="Z316" s="165">
        <v>5</v>
      </c>
      <c r="AA316" s="167">
        <f>Y316+Z316</f>
        <v>8</v>
      </c>
      <c r="AB316" s="166" t="str">
        <f>IFERROR(AA316/W316,"Not Sold")</f>
        <v>Not Sold</v>
      </c>
      <c r="AC316" s="166">
        <v>14</v>
      </c>
      <c r="AD316" s="166" t="str">
        <f>IFERROR(AB316-AC316,"-")</f>
        <v>-</v>
      </c>
      <c r="AE316" s="166">
        <f>X316*2</f>
        <v>0</v>
      </c>
      <c r="AF316" s="168" t="str">
        <f>IFERROR(AB316+$C$1,"Not Sold")</f>
        <v>Not Sold</v>
      </c>
      <c r="AG316" s="169">
        <f>$C$1+AC316</f>
        <v>43687</v>
      </c>
      <c r="AH316" s="169">
        <f>MAX(AF316,AG316)</f>
        <v>43687</v>
      </c>
      <c r="AI316" s="170">
        <f>W316*AC316</f>
        <v>0</v>
      </c>
      <c r="AJ316" s="170">
        <f>AA316-AI316</f>
        <v>8</v>
      </c>
      <c r="AK316" s="165">
        <v>1</v>
      </c>
      <c r="AL316" s="170">
        <f>IF(AE316-AJ316&lt;1,0,AE316-AJ316)</f>
        <v>0</v>
      </c>
      <c r="AM316" s="170">
        <f>AL316*D316</f>
        <v>0</v>
      </c>
      <c r="AN316" s="170" t="str">
        <f>IFERROR(AL316/W316,"-")</f>
        <v>-</v>
      </c>
      <c r="AO316" s="169" t="str">
        <f>IFERROR(AN316+AH316,"-")</f>
        <v>-</v>
      </c>
      <c r="AP316" s="165"/>
      <c r="AQ316" s="171"/>
    </row>
    <row r="317" spans="1:43" x14ac:dyDescent="0.25">
      <c r="A317" s="173" t="s">
        <v>305</v>
      </c>
      <c r="B317" s="174" t="s">
        <v>176</v>
      </c>
      <c r="C317" s="201">
        <v>6953156293243</v>
      </c>
      <c r="D317" s="175">
        <v>30.820000000000391</v>
      </c>
      <c r="E317" s="154"/>
      <c r="F317" s="176">
        <v>0</v>
      </c>
      <c r="G317" s="176">
        <v>0</v>
      </c>
      <c r="H317" s="176">
        <v>0</v>
      </c>
      <c r="I317" s="176">
        <v>0</v>
      </c>
      <c r="J317" s="176">
        <v>0</v>
      </c>
      <c r="K317" s="176">
        <v>0</v>
      </c>
      <c r="L317" s="176">
        <v>13</v>
      </c>
      <c r="M317" s="176"/>
      <c r="N317" s="176"/>
      <c r="O317" s="176"/>
      <c r="P317" s="176"/>
      <c r="Q317" s="176"/>
      <c r="R317" s="192"/>
      <c r="S317" s="156">
        <f>COUNTIF(F317:L317,"&lt;&gt;0")</f>
        <v>1</v>
      </c>
      <c r="T317" s="157">
        <v>4</v>
      </c>
      <c r="U317" s="192"/>
      <c r="V317" s="165">
        <f>SUM(F317:Q317)</f>
        <v>13</v>
      </c>
      <c r="W317" s="166">
        <f>IFERROR(IF(L317=0,V317/(S317*30),V317/(((S317-1)*30)+(T317*7))),0)</f>
        <v>0.4642857142857143</v>
      </c>
      <c r="X317" s="166">
        <f>W317*30</f>
        <v>13.928571428571429</v>
      </c>
      <c r="Y317" s="165">
        <v>1</v>
      </c>
      <c r="Z317" s="165">
        <v>43</v>
      </c>
      <c r="AA317" s="167">
        <f>Y317+Z317</f>
        <v>44</v>
      </c>
      <c r="AB317" s="166">
        <f>IFERROR(AA317/W317,"Not Sold")</f>
        <v>94.769230769230759</v>
      </c>
      <c r="AC317" s="166">
        <v>14</v>
      </c>
      <c r="AD317" s="166">
        <f>IFERROR(AB317-AC317,"-")</f>
        <v>80.769230769230759</v>
      </c>
      <c r="AE317" s="166">
        <f>X317*2</f>
        <v>27.857142857142858</v>
      </c>
      <c r="AF317" s="168">
        <f>IFERROR(AB317+$C$1,"Not Sold")</f>
        <v>43767.769230769234</v>
      </c>
      <c r="AG317" s="169">
        <f>$C$1+AC317</f>
        <v>43687</v>
      </c>
      <c r="AH317" s="169">
        <f>MAX(AF317,AG317)</f>
        <v>43767.769230769234</v>
      </c>
      <c r="AI317" s="170">
        <f>W317*AC317</f>
        <v>6.5</v>
      </c>
      <c r="AJ317" s="170">
        <f>AA317-AI317</f>
        <v>37.5</v>
      </c>
      <c r="AK317" s="165">
        <v>1</v>
      </c>
      <c r="AL317" s="170">
        <f>IF(AE317-AJ317&lt;1,0,AE317-AJ317)</f>
        <v>0</v>
      </c>
      <c r="AM317" s="170">
        <f>AL317*D317</f>
        <v>0</v>
      </c>
      <c r="AN317" s="170">
        <f>IFERROR(AL317/W317,"-")</f>
        <v>0</v>
      </c>
      <c r="AO317" s="169">
        <f>IFERROR(AN317+AH317,"-")</f>
        <v>43767.769230769234</v>
      </c>
      <c r="AP317" s="177"/>
      <c r="AQ317" s="171"/>
    </row>
    <row r="318" spans="1:43" x14ac:dyDescent="0.25">
      <c r="A318" s="173" t="s">
        <v>307</v>
      </c>
      <c r="B318" s="174" t="s">
        <v>177</v>
      </c>
      <c r="C318" s="201">
        <v>6953156293250</v>
      </c>
      <c r="D318" s="175">
        <v>27.19</v>
      </c>
      <c r="E318" s="154"/>
      <c r="F318" s="176">
        <v>0</v>
      </c>
      <c r="G318" s="176">
        <v>0</v>
      </c>
      <c r="H318" s="176">
        <v>0</v>
      </c>
      <c r="I318" s="176">
        <v>0</v>
      </c>
      <c r="J318" s="176">
        <v>0</v>
      </c>
      <c r="K318" s="176">
        <v>0</v>
      </c>
      <c r="L318" s="176">
        <v>9</v>
      </c>
      <c r="M318" s="176"/>
      <c r="N318" s="176"/>
      <c r="O318" s="176"/>
      <c r="P318" s="176"/>
      <c r="Q318" s="176"/>
      <c r="R318" s="192"/>
      <c r="S318" s="156">
        <f>COUNTIF(F318:L318,"&lt;&gt;0")</f>
        <v>1</v>
      </c>
      <c r="T318" s="157">
        <v>4</v>
      </c>
      <c r="U318" s="192"/>
      <c r="V318" s="165">
        <f>SUM(F318:Q318)</f>
        <v>9</v>
      </c>
      <c r="W318" s="166">
        <f>IFERROR(IF(L318=0,V318/(S318*30),V318/(((S318-1)*30)+(T318*7))),0)</f>
        <v>0.32142857142857145</v>
      </c>
      <c r="X318" s="166">
        <f>W318*30</f>
        <v>9.6428571428571441</v>
      </c>
      <c r="Y318" s="165">
        <v>21</v>
      </c>
      <c r="Z318" s="165">
        <v>75</v>
      </c>
      <c r="AA318" s="167">
        <f>Y318+Z318</f>
        <v>96</v>
      </c>
      <c r="AB318" s="166">
        <f>IFERROR(AA318/W318,"Not Sold")</f>
        <v>298.66666666666663</v>
      </c>
      <c r="AC318" s="166">
        <v>14</v>
      </c>
      <c r="AD318" s="166">
        <f>IFERROR(AB318-AC318,"-")</f>
        <v>284.66666666666663</v>
      </c>
      <c r="AE318" s="166">
        <f>X318*2</f>
        <v>19.285714285714288</v>
      </c>
      <c r="AF318" s="168">
        <f>IFERROR(AB318+$C$1,"Not Sold")</f>
        <v>43971.666666666664</v>
      </c>
      <c r="AG318" s="169">
        <f>$C$1+AC318</f>
        <v>43687</v>
      </c>
      <c r="AH318" s="169">
        <f>MAX(AF318,AG318)</f>
        <v>43971.666666666664</v>
      </c>
      <c r="AI318" s="170">
        <f>W318*AC318</f>
        <v>4.5</v>
      </c>
      <c r="AJ318" s="170">
        <f>AA318-AI318</f>
        <v>91.5</v>
      </c>
      <c r="AK318" s="165">
        <v>1</v>
      </c>
      <c r="AL318" s="170">
        <f>IF(AE318-AJ318&lt;1,0,AE318-AJ318)</f>
        <v>0</v>
      </c>
      <c r="AM318" s="170">
        <f>AL318*D318</f>
        <v>0</v>
      </c>
      <c r="AN318" s="170">
        <f>IFERROR(AL318/W318,"-")</f>
        <v>0</v>
      </c>
      <c r="AO318" s="169">
        <f>IFERROR(AN318+AH318,"-")</f>
        <v>43971.666666666664</v>
      </c>
      <c r="AP318" s="177"/>
      <c r="AQ318" s="171"/>
    </row>
    <row r="319" spans="1:43" x14ac:dyDescent="0.25">
      <c r="A319" s="173" t="s">
        <v>301</v>
      </c>
      <c r="B319" s="174" t="s">
        <v>302</v>
      </c>
      <c r="C319" s="201">
        <v>6953156293267</v>
      </c>
      <c r="D319" s="175">
        <v>66.22</v>
      </c>
      <c r="E319" s="154"/>
      <c r="F319" s="176">
        <v>0</v>
      </c>
      <c r="G319" s="176">
        <v>0</v>
      </c>
      <c r="H319" s="176">
        <v>0</v>
      </c>
      <c r="I319" s="176">
        <v>0</v>
      </c>
      <c r="J319" s="176">
        <v>0</v>
      </c>
      <c r="K319" s="176">
        <v>0</v>
      </c>
      <c r="L319" s="176">
        <v>0</v>
      </c>
      <c r="M319" s="176"/>
      <c r="N319" s="176"/>
      <c r="O319" s="176"/>
      <c r="P319" s="176"/>
      <c r="Q319" s="176"/>
      <c r="R319" s="192"/>
      <c r="S319" s="156">
        <f>COUNTIF(F319:L319,"&lt;&gt;0")</f>
        <v>0</v>
      </c>
      <c r="T319" s="157">
        <v>4</v>
      </c>
      <c r="U319" s="192"/>
      <c r="V319" s="165">
        <f>SUM(F319:Q319)</f>
        <v>0</v>
      </c>
      <c r="W319" s="166">
        <f>IFERROR(IF(L319=0,V319/(S319*30),V319/(((S319-1)*30)+(T319*7))),0)</f>
        <v>0</v>
      </c>
      <c r="X319" s="166">
        <f>W319*30</f>
        <v>0</v>
      </c>
      <c r="Y319" s="165">
        <v>16</v>
      </c>
      <c r="Z319" s="165">
        <v>64</v>
      </c>
      <c r="AA319" s="167">
        <f>Y319+Z319</f>
        <v>80</v>
      </c>
      <c r="AB319" s="166" t="str">
        <f>IFERROR(AA319/W319,"Not Sold")</f>
        <v>Not Sold</v>
      </c>
      <c r="AC319" s="166">
        <v>14</v>
      </c>
      <c r="AD319" s="166" t="str">
        <f>IFERROR(AB319-AC319,"-")</f>
        <v>-</v>
      </c>
      <c r="AE319" s="166">
        <f>X319*2</f>
        <v>0</v>
      </c>
      <c r="AF319" s="168" t="str">
        <f>IFERROR(AB319+$C$1,"Not Sold")</f>
        <v>Not Sold</v>
      </c>
      <c r="AG319" s="169">
        <f>$C$1+AC319</f>
        <v>43687</v>
      </c>
      <c r="AH319" s="169">
        <f>MAX(AF319,AG319)</f>
        <v>43687</v>
      </c>
      <c r="AI319" s="170">
        <f>W319*AC319</f>
        <v>0</v>
      </c>
      <c r="AJ319" s="170">
        <f>AA319-AI319</f>
        <v>80</v>
      </c>
      <c r="AK319" s="165">
        <v>1</v>
      </c>
      <c r="AL319" s="170">
        <f>IF(AE319-AJ319&lt;1,0,AE319-AJ319)</f>
        <v>0</v>
      </c>
      <c r="AM319" s="170">
        <f>AL319*D319</f>
        <v>0</v>
      </c>
      <c r="AN319" s="170" t="str">
        <f>IFERROR(AL319/W319,"-")</f>
        <v>-</v>
      </c>
      <c r="AO319" s="169" t="str">
        <f>IFERROR(AN319+AH319,"-")</f>
        <v>-</v>
      </c>
      <c r="AP319" s="177"/>
      <c r="AQ319" s="171"/>
    </row>
    <row r="320" spans="1:43" x14ac:dyDescent="0.25">
      <c r="A320" s="173" t="s">
        <v>303</v>
      </c>
      <c r="B320" s="174" t="s">
        <v>304</v>
      </c>
      <c r="C320" s="201">
        <v>6953156293274</v>
      </c>
      <c r="D320" s="175">
        <v>66.220000000000013</v>
      </c>
      <c r="E320" s="154"/>
      <c r="F320" s="176">
        <v>0</v>
      </c>
      <c r="G320" s="176">
        <v>0</v>
      </c>
      <c r="H320" s="176">
        <v>0</v>
      </c>
      <c r="I320" s="176">
        <v>0</v>
      </c>
      <c r="J320" s="176">
        <v>0</v>
      </c>
      <c r="K320" s="176">
        <v>4</v>
      </c>
      <c r="L320" s="176">
        <v>3</v>
      </c>
      <c r="M320" s="176"/>
      <c r="N320" s="176"/>
      <c r="O320" s="176"/>
      <c r="P320" s="176"/>
      <c r="Q320" s="176"/>
      <c r="R320" s="192"/>
      <c r="S320" s="156">
        <f>COUNTIF(F320:L320,"&lt;&gt;0")</f>
        <v>2</v>
      </c>
      <c r="T320" s="157">
        <v>4</v>
      </c>
      <c r="U320" s="192"/>
      <c r="V320" s="165">
        <f>SUM(F320:Q320)</f>
        <v>7</v>
      </c>
      <c r="W320" s="166">
        <f>IFERROR(IF(L320=0,V320/(S320*30),V320/(((S320-1)*30)+(T320*7))),0)</f>
        <v>0.1206896551724138</v>
      </c>
      <c r="X320" s="166">
        <f>W320*30</f>
        <v>3.6206896551724141</v>
      </c>
      <c r="Y320" s="165">
        <v>38</v>
      </c>
      <c r="Z320" s="165">
        <v>56</v>
      </c>
      <c r="AA320" s="167">
        <f>Y320+Z320</f>
        <v>94</v>
      </c>
      <c r="AB320" s="166">
        <f>IFERROR(AA320/W320,"Not Sold")</f>
        <v>778.85714285714278</v>
      </c>
      <c r="AC320" s="166">
        <v>14</v>
      </c>
      <c r="AD320" s="166">
        <f>IFERROR(AB320-AC320,"-")</f>
        <v>764.85714285714278</v>
      </c>
      <c r="AE320" s="166">
        <f>X320*2</f>
        <v>7.2413793103448283</v>
      </c>
      <c r="AF320" s="168">
        <f>IFERROR(AB320+$C$1,"Not Sold")</f>
        <v>44451.857142857145</v>
      </c>
      <c r="AG320" s="169">
        <f>$C$1+AC320</f>
        <v>43687</v>
      </c>
      <c r="AH320" s="169">
        <f>MAX(AF320,AG320)</f>
        <v>44451.857142857145</v>
      </c>
      <c r="AI320" s="170">
        <f>W320*AC320</f>
        <v>1.6896551724137931</v>
      </c>
      <c r="AJ320" s="170">
        <f>AA320-AI320</f>
        <v>92.310344827586206</v>
      </c>
      <c r="AK320" s="165">
        <v>1</v>
      </c>
      <c r="AL320" s="170">
        <f>IF(AE320-AJ320&lt;1,0,AE320-AJ320)</f>
        <v>0</v>
      </c>
      <c r="AM320" s="170">
        <f>AL320*D320</f>
        <v>0</v>
      </c>
      <c r="AN320" s="170">
        <f>IFERROR(AL320/W320,"-")</f>
        <v>0</v>
      </c>
      <c r="AO320" s="169">
        <f>IFERROR(AN320+AH320,"-")</f>
        <v>44451.857142857145</v>
      </c>
      <c r="AP320" s="177"/>
      <c r="AQ320" s="171"/>
    </row>
    <row r="321" spans="1:43" x14ac:dyDescent="0.25">
      <c r="A321" s="151" t="s">
        <v>178</v>
      </c>
      <c r="B321" s="152" t="s">
        <v>179</v>
      </c>
      <c r="C321" s="199">
        <v>6953156293427</v>
      </c>
      <c r="D321" s="153">
        <v>0</v>
      </c>
      <c r="E321" s="154"/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6"/>
      <c r="Q321" s="96"/>
      <c r="R321" s="192"/>
      <c r="S321" s="156">
        <f>COUNTIF(F321:L321,"&lt;&gt;0")</f>
        <v>0</v>
      </c>
      <c r="T321" s="157">
        <v>4</v>
      </c>
      <c r="U321" s="192"/>
      <c r="V321" s="165">
        <f>SUM(F321:Q321)</f>
        <v>0</v>
      </c>
      <c r="W321" s="166">
        <f>IFERROR(IF(L321=0,V321/(S321*30),V321/(((S321-1)*30)+(T321*7))),0)</f>
        <v>0</v>
      </c>
      <c r="X321" s="166">
        <f>W321*30</f>
        <v>0</v>
      </c>
      <c r="Y321" s="165">
        <v>7</v>
      </c>
      <c r="Z321" s="165">
        <v>10</v>
      </c>
      <c r="AA321" s="167">
        <f>Y321+Z321</f>
        <v>17</v>
      </c>
      <c r="AB321" s="166" t="str">
        <f>IFERROR(AA321/W321,"Not Sold")</f>
        <v>Not Sold</v>
      </c>
      <c r="AC321" s="166">
        <v>14</v>
      </c>
      <c r="AD321" s="166" t="str">
        <f>IFERROR(AB321-AC321,"-")</f>
        <v>-</v>
      </c>
      <c r="AE321" s="166">
        <f>X321*2</f>
        <v>0</v>
      </c>
      <c r="AF321" s="168" t="str">
        <f>IFERROR(AB321+$C$1,"Not Sold")</f>
        <v>Not Sold</v>
      </c>
      <c r="AG321" s="169">
        <f>$C$1+AC321</f>
        <v>43687</v>
      </c>
      <c r="AH321" s="169">
        <f>MAX(AF321,AG321)</f>
        <v>43687</v>
      </c>
      <c r="AI321" s="170">
        <f>W321*AC321</f>
        <v>0</v>
      </c>
      <c r="AJ321" s="170">
        <f>AA321-AI321</f>
        <v>17</v>
      </c>
      <c r="AK321" s="165">
        <v>1</v>
      </c>
      <c r="AL321" s="170">
        <f>IF(AE321-AJ321&lt;1,0,AE321-AJ321)</f>
        <v>0</v>
      </c>
      <c r="AM321" s="170">
        <f>AL321*D321</f>
        <v>0</v>
      </c>
      <c r="AN321" s="170" t="str">
        <f>IFERROR(AL321/W321,"-")</f>
        <v>-</v>
      </c>
      <c r="AO321" s="169" t="str">
        <f>IFERROR(AN321+AH321,"-")</f>
        <v>-</v>
      </c>
      <c r="AP321" s="165"/>
      <c r="AQ321" s="171"/>
    </row>
    <row r="322" spans="1:43" x14ac:dyDescent="0.25">
      <c r="A322" s="151" t="s">
        <v>180</v>
      </c>
      <c r="B322" s="152" t="s">
        <v>181</v>
      </c>
      <c r="C322" s="199">
        <v>6953156293434</v>
      </c>
      <c r="D322" s="153">
        <v>0</v>
      </c>
      <c r="E322" s="154"/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6"/>
      <c r="Q322" s="96"/>
      <c r="R322" s="192"/>
      <c r="S322" s="156">
        <f>COUNTIF(F322:L322,"&lt;&gt;0")</f>
        <v>0</v>
      </c>
      <c r="T322" s="157">
        <v>4</v>
      </c>
      <c r="U322" s="192"/>
      <c r="V322" s="165">
        <f>SUM(F322:Q322)</f>
        <v>0</v>
      </c>
      <c r="W322" s="166">
        <f>IFERROR(IF(L322=0,V322/(S322*30),V322/(((S322-1)*30)+(T322*7))),0)</f>
        <v>0</v>
      </c>
      <c r="X322" s="166">
        <f>W322*30</f>
        <v>0</v>
      </c>
      <c r="Y322" s="165">
        <v>22</v>
      </c>
      <c r="Z322" s="165">
        <v>10</v>
      </c>
      <c r="AA322" s="167">
        <f>Y322+Z322</f>
        <v>32</v>
      </c>
      <c r="AB322" s="166" t="str">
        <f>IFERROR(AA322/W322,"Not Sold")</f>
        <v>Not Sold</v>
      </c>
      <c r="AC322" s="166">
        <v>14</v>
      </c>
      <c r="AD322" s="166" t="str">
        <f>IFERROR(AB322-AC322,"-")</f>
        <v>-</v>
      </c>
      <c r="AE322" s="166">
        <f>X322*2</f>
        <v>0</v>
      </c>
      <c r="AF322" s="168" t="str">
        <f>IFERROR(AB322+$C$1,"Not Sold")</f>
        <v>Not Sold</v>
      </c>
      <c r="AG322" s="169">
        <f>$C$1+AC322</f>
        <v>43687</v>
      </c>
      <c r="AH322" s="169">
        <f>MAX(AF322,AG322)</f>
        <v>43687</v>
      </c>
      <c r="AI322" s="170">
        <f>W322*AC322</f>
        <v>0</v>
      </c>
      <c r="AJ322" s="170">
        <f>AA322-AI322</f>
        <v>32</v>
      </c>
      <c r="AK322" s="165">
        <v>1</v>
      </c>
      <c r="AL322" s="170">
        <f>IF(AE322-AJ322&lt;1,0,AE322-AJ322)</f>
        <v>0</v>
      </c>
      <c r="AM322" s="170">
        <f>AL322*D322</f>
        <v>0</v>
      </c>
      <c r="AN322" s="170" t="str">
        <f>IFERROR(AL322/W322,"-")</f>
        <v>-</v>
      </c>
      <c r="AO322" s="169" t="str">
        <f>IFERROR(AN322+AH322,"-")</f>
        <v>-</v>
      </c>
      <c r="AP322" s="165"/>
      <c r="AQ322" s="171"/>
    </row>
    <row r="323" spans="1:43" x14ac:dyDescent="0.25">
      <c r="A323" s="173" t="s">
        <v>722</v>
      </c>
      <c r="B323" s="174" t="s">
        <v>182</v>
      </c>
      <c r="C323" s="201">
        <v>6953156293618</v>
      </c>
      <c r="D323" s="175">
        <v>28.962539682539674</v>
      </c>
      <c r="E323" s="154"/>
      <c r="F323" s="176">
        <v>0</v>
      </c>
      <c r="G323" s="176">
        <v>0</v>
      </c>
      <c r="H323" s="176">
        <v>0</v>
      </c>
      <c r="I323" s="176">
        <v>0</v>
      </c>
      <c r="J323" s="176">
        <v>0</v>
      </c>
      <c r="K323" s="176">
        <v>0</v>
      </c>
      <c r="L323" s="176">
        <v>0</v>
      </c>
      <c r="M323" s="176"/>
      <c r="N323" s="176"/>
      <c r="O323" s="176"/>
      <c r="P323" s="176"/>
      <c r="Q323" s="176"/>
      <c r="R323" s="192"/>
      <c r="S323" s="156">
        <f>COUNTIF(F323:L323,"&lt;&gt;0")</f>
        <v>0</v>
      </c>
      <c r="T323" s="157">
        <v>4</v>
      </c>
      <c r="U323" s="192"/>
      <c r="V323" s="165">
        <f>SUM(F323:Q323)</f>
        <v>0</v>
      </c>
      <c r="W323" s="166">
        <f>IFERROR(IF(L323=0,V323/(S323*30),V323/(((S323-1)*30)+(T323*7))),0)</f>
        <v>0</v>
      </c>
      <c r="X323" s="166">
        <f>W323*30</f>
        <v>0</v>
      </c>
      <c r="Y323" s="165">
        <v>115</v>
      </c>
      <c r="Z323" s="165">
        <v>10</v>
      </c>
      <c r="AA323" s="167">
        <f>Y323+Z323</f>
        <v>125</v>
      </c>
      <c r="AB323" s="166" t="str">
        <f>IFERROR(AA323/W323,"Not Sold")</f>
        <v>Not Sold</v>
      </c>
      <c r="AC323" s="166">
        <v>14</v>
      </c>
      <c r="AD323" s="166" t="str">
        <f>IFERROR(AB323-AC323,"-")</f>
        <v>-</v>
      </c>
      <c r="AE323" s="166">
        <f>X323*2</f>
        <v>0</v>
      </c>
      <c r="AF323" s="168" t="str">
        <f>IFERROR(AB323+$C$1,"Not Sold")</f>
        <v>Not Sold</v>
      </c>
      <c r="AG323" s="169">
        <f>$C$1+AC323</f>
        <v>43687</v>
      </c>
      <c r="AH323" s="169">
        <f>MAX(AF323,AG323)</f>
        <v>43687</v>
      </c>
      <c r="AI323" s="170">
        <f>W323*AC323</f>
        <v>0</v>
      </c>
      <c r="AJ323" s="170">
        <f>AA323-AI323</f>
        <v>125</v>
      </c>
      <c r="AK323" s="165">
        <v>1</v>
      </c>
      <c r="AL323" s="170">
        <f>IF(AE323-AJ323&lt;1,0,AE323-AJ323)</f>
        <v>0</v>
      </c>
      <c r="AM323" s="170">
        <f>AL323*D323</f>
        <v>0</v>
      </c>
      <c r="AN323" s="170" t="str">
        <f>IFERROR(AL323/W323,"-")</f>
        <v>-</v>
      </c>
      <c r="AO323" s="169" t="str">
        <f>IFERROR(AN323+AH323,"-")</f>
        <v>-</v>
      </c>
      <c r="AP323" s="177"/>
      <c r="AQ323" s="171"/>
    </row>
    <row r="324" spans="1:43" x14ac:dyDescent="0.25">
      <c r="A324" s="151" t="s">
        <v>183</v>
      </c>
      <c r="B324" s="152" t="s">
        <v>184</v>
      </c>
      <c r="C324" s="199">
        <v>6953156293632</v>
      </c>
      <c r="D324" s="153">
        <v>0</v>
      </c>
      <c r="E324" s="154"/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/>
      <c r="N324" s="96"/>
      <c r="O324" s="96"/>
      <c r="P324" s="96"/>
      <c r="Q324" s="96"/>
      <c r="R324" s="192"/>
      <c r="S324" s="156">
        <f>COUNTIF(F324:L324,"&lt;&gt;0")</f>
        <v>0</v>
      </c>
      <c r="T324" s="157">
        <v>4</v>
      </c>
      <c r="U324" s="192"/>
      <c r="V324" s="165">
        <f>SUM(F324:Q324)</f>
        <v>0</v>
      </c>
      <c r="W324" s="166">
        <f>IFERROR(IF(L324=0,V324/(S324*30),V324/(((S324-1)*30)+(T324*7))),0)</f>
        <v>0</v>
      </c>
      <c r="X324" s="166">
        <f>W324*30</f>
        <v>0</v>
      </c>
      <c r="Y324" s="165">
        <v>41</v>
      </c>
      <c r="Z324" s="165">
        <v>5</v>
      </c>
      <c r="AA324" s="167">
        <f>Y324+Z324</f>
        <v>46</v>
      </c>
      <c r="AB324" s="166" t="str">
        <f>IFERROR(AA324/W324,"Not Sold")</f>
        <v>Not Sold</v>
      </c>
      <c r="AC324" s="166">
        <v>14</v>
      </c>
      <c r="AD324" s="166" t="str">
        <f>IFERROR(AB324-AC324,"-")</f>
        <v>-</v>
      </c>
      <c r="AE324" s="166">
        <f>X324*2</f>
        <v>0</v>
      </c>
      <c r="AF324" s="168" t="str">
        <f>IFERROR(AB324+$C$1,"Not Sold")</f>
        <v>Not Sold</v>
      </c>
      <c r="AG324" s="169">
        <f>$C$1+AC324</f>
        <v>43687</v>
      </c>
      <c r="AH324" s="169">
        <f>MAX(AF324,AG324)</f>
        <v>43687</v>
      </c>
      <c r="AI324" s="170">
        <f>W324*AC324</f>
        <v>0</v>
      </c>
      <c r="AJ324" s="170">
        <f>AA324-AI324</f>
        <v>46</v>
      </c>
      <c r="AK324" s="165">
        <v>1</v>
      </c>
      <c r="AL324" s="170">
        <f>IF(AE324-AJ324&lt;1,0,AE324-AJ324)</f>
        <v>0</v>
      </c>
      <c r="AM324" s="170">
        <f>AL324*D324</f>
        <v>0</v>
      </c>
      <c r="AN324" s="170" t="str">
        <f>IFERROR(AL324/W324,"-")</f>
        <v>-</v>
      </c>
      <c r="AO324" s="169" t="str">
        <f>IFERROR(AN324+AH324,"-")</f>
        <v>-</v>
      </c>
      <c r="AP324" s="165"/>
      <c r="AQ324" s="171"/>
    </row>
    <row r="325" spans="1:43" x14ac:dyDescent="0.25">
      <c r="A325" s="151" t="s">
        <v>185</v>
      </c>
      <c r="B325" s="152" t="s">
        <v>186</v>
      </c>
      <c r="C325" s="199">
        <v>6953156293649</v>
      </c>
      <c r="D325" s="153">
        <v>0</v>
      </c>
      <c r="E325" s="154"/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6"/>
      <c r="Q325" s="96"/>
      <c r="R325" s="192"/>
      <c r="S325" s="156">
        <f>COUNTIF(F325:L325,"&lt;&gt;0")</f>
        <v>0</v>
      </c>
      <c r="T325" s="157">
        <v>4</v>
      </c>
      <c r="U325" s="192"/>
      <c r="V325" s="165">
        <f>SUM(F325:Q325)</f>
        <v>0</v>
      </c>
      <c r="W325" s="166">
        <f>IFERROR(IF(L325=0,V325/(S325*30),V325/(((S325-1)*30)+(T325*7))),0)</f>
        <v>0</v>
      </c>
      <c r="X325" s="166">
        <f>W325*30</f>
        <v>0</v>
      </c>
      <c r="Y325" s="165">
        <v>6</v>
      </c>
      <c r="Z325" s="165">
        <v>5</v>
      </c>
      <c r="AA325" s="167">
        <f>Y325+Z325</f>
        <v>11</v>
      </c>
      <c r="AB325" s="166" t="str">
        <f>IFERROR(AA325/W325,"Not Sold")</f>
        <v>Not Sold</v>
      </c>
      <c r="AC325" s="166">
        <v>14</v>
      </c>
      <c r="AD325" s="166" t="str">
        <f>IFERROR(AB325-AC325,"-")</f>
        <v>-</v>
      </c>
      <c r="AE325" s="166">
        <f>X325*2</f>
        <v>0</v>
      </c>
      <c r="AF325" s="168" t="str">
        <f>IFERROR(AB325+$C$1,"Not Sold")</f>
        <v>Not Sold</v>
      </c>
      <c r="AG325" s="169">
        <f>$C$1+AC325</f>
        <v>43687</v>
      </c>
      <c r="AH325" s="169">
        <f>MAX(AF325,AG325)</f>
        <v>43687</v>
      </c>
      <c r="AI325" s="170">
        <f>W325*AC325</f>
        <v>0</v>
      </c>
      <c r="AJ325" s="170">
        <f>AA325-AI325</f>
        <v>11</v>
      </c>
      <c r="AK325" s="165">
        <v>1</v>
      </c>
      <c r="AL325" s="170">
        <f>IF(AE325-AJ325&lt;1,0,AE325-AJ325)</f>
        <v>0</v>
      </c>
      <c r="AM325" s="170">
        <f>AL325*D325</f>
        <v>0</v>
      </c>
      <c r="AN325" s="170" t="str">
        <f>IFERROR(AL325/W325,"-")</f>
        <v>-</v>
      </c>
      <c r="AO325" s="169" t="str">
        <f>IFERROR(AN325+AH325,"-")</f>
        <v>-</v>
      </c>
      <c r="AP325" s="165"/>
      <c r="AQ325" s="171"/>
    </row>
    <row r="326" spans="1:43" x14ac:dyDescent="0.25">
      <c r="A326" s="151" t="s">
        <v>187</v>
      </c>
      <c r="B326" s="152" t="s">
        <v>188</v>
      </c>
      <c r="C326" s="199">
        <v>6953156293892</v>
      </c>
      <c r="D326" s="153">
        <v>0</v>
      </c>
      <c r="E326" s="154"/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6"/>
      <c r="Q326" s="96"/>
      <c r="R326" s="192"/>
      <c r="S326" s="156">
        <f>COUNTIF(F326:L326,"&lt;&gt;0")</f>
        <v>0</v>
      </c>
      <c r="T326" s="157">
        <v>4</v>
      </c>
      <c r="U326" s="192"/>
      <c r="V326" s="165">
        <f>SUM(F326:Q326)</f>
        <v>0</v>
      </c>
      <c r="W326" s="166">
        <f>IFERROR(IF(L326=0,V326/(S326*30),V326/(((S326-1)*30)+(T326*7))),0)</f>
        <v>0</v>
      </c>
      <c r="X326" s="166">
        <f>W326*30</f>
        <v>0</v>
      </c>
      <c r="Y326" s="165">
        <v>4</v>
      </c>
      <c r="Z326" s="165">
        <v>5</v>
      </c>
      <c r="AA326" s="167">
        <f>Y326+Z326</f>
        <v>9</v>
      </c>
      <c r="AB326" s="166" t="str">
        <f>IFERROR(AA326/W326,"Not Sold")</f>
        <v>Not Sold</v>
      </c>
      <c r="AC326" s="166">
        <v>14</v>
      </c>
      <c r="AD326" s="166" t="str">
        <f>IFERROR(AB326-AC326,"-")</f>
        <v>-</v>
      </c>
      <c r="AE326" s="166">
        <f>X326*2</f>
        <v>0</v>
      </c>
      <c r="AF326" s="168" t="str">
        <f>IFERROR(AB326+$C$1,"Not Sold")</f>
        <v>Not Sold</v>
      </c>
      <c r="AG326" s="169">
        <f>$C$1+AC326</f>
        <v>43687</v>
      </c>
      <c r="AH326" s="169">
        <f>MAX(AF326,AG326)</f>
        <v>43687</v>
      </c>
      <c r="AI326" s="170">
        <f>W326*AC326</f>
        <v>0</v>
      </c>
      <c r="AJ326" s="170">
        <f>AA326-AI326</f>
        <v>9</v>
      </c>
      <c r="AK326" s="165">
        <v>1</v>
      </c>
      <c r="AL326" s="170">
        <f>IF(AE326-AJ326&lt;1,0,AE326-AJ326)</f>
        <v>0</v>
      </c>
      <c r="AM326" s="170">
        <f>AL326*D326</f>
        <v>0</v>
      </c>
      <c r="AN326" s="170" t="str">
        <f>IFERROR(AL326/W326,"-")</f>
        <v>-</v>
      </c>
      <c r="AO326" s="169" t="str">
        <f>IFERROR(AN326+AH326,"-")</f>
        <v>-</v>
      </c>
      <c r="AP326" s="165"/>
      <c r="AQ326" s="171"/>
    </row>
    <row r="327" spans="1:43" x14ac:dyDescent="0.25">
      <c r="A327" s="173" t="s">
        <v>309</v>
      </c>
      <c r="B327" s="174" t="s">
        <v>189</v>
      </c>
      <c r="C327" s="201">
        <v>6953156294073</v>
      </c>
      <c r="D327" s="175">
        <v>23.570000000000004</v>
      </c>
      <c r="E327" s="154"/>
      <c r="F327" s="176">
        <v>0</v>
      </c>
      <c r="G327" s="176">
        <v>0</v>
      </c>
      <c r="H327" s="176">
        <v>0</v>
      </c>
      <c r="I327" s="176">
        <v>0</v>
      </c>
      <c r="J327" s="176">
        <v>0</v>
      </c>
      <c r="K327" s="176">
        <v>1</v>
      </c>
      <c r="L327" s="176">
        <v>6</v>
      </c>
      <c r="M327" s="176"/>
      <c r="N327" s="176"/>
      <c r="O327" s="176"/>
      <c r="P327" s="176"/>
      <c r="Q327" s="176"/>
      <c r="R327" s="192"/>
      <c r="S327" s="156">
        <f>COUNTIF(F327:L327,"&lt;&gt;0")</f>
        <v>2</v>
      </c>
      <c r="T327" s="157">
        <v>4</v>
      </c>
      <c r="U327" s="192"/>
      <c r="V327" s="165">
        <f>SUM(F327:Q327)</f>
        <v>7</v>
      </c>
      <c r="W327" s="166">
        <f>IFERROR(IF(L327=0,V327/(S327*30),V327/(((S327-1)*30)+(T327*7))),0)</f>
        <v>0.1206896551724138</v>
      </c>
      <c r="X327" s="166">
        <f>W327*30</f>
        <v>3.6206896551724141</v>
      </c>
      <c r="Y327" s="165">
        <v>18</v>
      </c>
      <c r="Z327" s="165">
        <v>84</v>
      </c>
      <c r="AA327" s="167">
        <f>Y327+Z327</f>
        <v>102</v>
      </c>
      <c r="AB327" s="166">
        <f>IFERROR(AA327/W327,"Not Sold")</f>
        <v>845.14285714285711</v>
      </c>
      <c r="AC327" s="166">
        <v>14</v>
      </c>
      <c r="AD327" s="166">
        <f>IFERROR(AB327-AC327,"-")</f>
        <v>831.14285714285711</v>
      </c>
      <c r="AE327" s="166">
        <f>X327*2</f>
        <v>7.2413793103448283</v>
      </c>
      <c r="AF327" s="168">
        <f>IFERROR(AB327+$C$1,"Not Sold")</f>
        <v>44518.142857142855</v>
      </c>
      <c r="AG327" s="169">
        <f>$C$1+AC327</f>
        <v>43687</v>
      </c>
      <c r="AH327" s="169">
        <f>MAX(AF327,AG327)</f>
        <v>44518.142857142855</v>
      </c>
      <c r="AI327" s="170">
        <f>W327*AC327</f>
        <v>1.6896551724137931</v>
      </c>
      <c r="AJ327" s="170">
        <f>AA327-AI327</f>
        <v>100.31034482758621</v>
      </c>
      <c r="AK327" s="165">
        <v>1</v>
      </c>
      <c r="AL327" s="170">
        <f>IF(AE327-AJ327&lt;1,0,AE327-AJ327)</f>
        <v>0</v>
      </c>
      <c r="AM327" s="170">
        <f>AL327*D327</f>
        <v>0</v>
      </c>
      <c r="AN327" s="170">
        <f>IFERROR(AL327/W327,"-")</f>
        <v>0</v>
      </c>
      <c r="AO327" s="169">
        <f>IFERROR(AN327+AH327,"-")</f>
        <v>44518.142857142855</v>
      </c>
      <c r="AP327" s="177"/>
      <c r="AQ327" s="171"/>
    </row>
    <row r="328" spans="1:43" x14ac:dyDescent="0.25">
      <c r="A328" s="173" t="s">
        <v>311</v>
      </c>
      <c r="B328" s="174" t="s">
        <v>312</v>
      </c>
      <c r="C328" s="201">
        <v>6953156294080</v>
      </c>
      <c r="D328" s="175">
        <v>23.569999999999997</v>
      </c>
      <c r="E328" s="154"/>
      <c r="F328" s="176">
        <v>0</v>
      </c>
      <c r="G328" s="176">
        <v>0</v>
      </c>
      <c r="H328" s="176">
        <v>0</v>
      </c>
      <c r="I328" s="176">
        <v>0</v>
      </c>
      <c r="J328" s="176">
        <v>0</v>
      </c>
      <c r="K328" s="176">
        <v>0</v>
      </c>
      <c r="L328" s="176">
        <v>3</v>
      </c>
      <c r="M328" s="176"/>
      <c r="N328" s="176"/>
      <c r="O328" s="176"/>
      <c r="P328" s="176"/>
      <c r="Q328" s="176"/>
      <c r="R328" s="192"/>
      <c r="S328" s="156">
        <f>COUNTIF(F328:L328,"&lt;&gt;0")</f>
        <v>1</v>
      </c>
      <c r="T328" s="157">
        <v>4</v>
      </c>
      <c r="U328" s="192"/>
      <c r="V328" s="165">
        <f>SUM(F328:Q328)</f>
        <v>3</v>
      </c>
      <c r="W328" s="166">
        <f>IFERROR(IF(L328=0,V328/(S328*30),V328/(((S328-1)*30)+(T328*7))),0)</f>
        <v>0.10714285714285714</v>
      </c>
      <c r="X328" s="166">
        <f>W328*30</f>
        <v>3.214285714285714</v>
      </c>
      <c r="Y328" s="165">
        <v>19</v>
      </c>
      <c r="Z328" s="165">
        <v>77</v>
      </c>
      <c r="AA328" s="167">
        <f>Y328+Z328</f>
        <v>96</v>
      </c>
      <c r="AB328" s="166">
        <f>IFERROR(AA328/W328,"Not Sold")</f>
        <v>896</v>
      </c>
      <c r="AC328" s="166">
        <v>14</v>
      </c>
      <c r="AD328" s="166">
        <f>IFERROR(AB328-AC328,"-")</f>
        <v>882</v>
      </c>
      <c r="AE328" s="166">
        <f>X328*2</f>
        <v>6.4285714285714279</v>
      </c>
      <c r="AF328" s="168">
        <f>IFERROR(AB328+$C$1,"Not Sold")</f>
        <v>44569</v>
      </c>
      <c r="AG328" s="169">
        <f>$C$1+AC328</f>
        <v>43687</v>
      </c>
      <c r="AH328" s="169">
        <f>MAX(AF328,AG328)</f>
        <v>44569</v>
      </c>
      <c r="AI328" s="170">
        <f>W328*AC328</f>
        <v>1.5</v>
      </c>
      <c r="AJ328" s="170">
        <f>AA328-AI328</f>
        <v>94.5</v>
      </c>
      <c r="AK328" s="165">
        <v>1</v>
      </c>
      <c r="AL328" s="170">
        <f>IF(AE328-AJ328&lt;1,0,AE328-AJ328)</f>
        <v>0</v>
      </c>
      <c r="AM328" s="170">
        <f>AL328*D328</f>
        <v>0</v>
      </c>
      <c r="AN328" s="170">
        <f>IFERROR(AL328/W328,"-")</f>
        <v>0</v>
      </c>
      <c r="AO328" s="169">
        <f>IFERROR(AN328+AH328,"-")</f>
        <v>44569</v>
      </c>
      <c r="AP328" s="177"/>
      <c r="AQ328" s="171"/>
    </row>
    <row r="329" spans="1:43" x14ac:dyDescent="0.25">
      <c r="A329" s="173" t="s">
        <v>724</v>
      </c>
      <c r="B329" s="174" t="s">
        <v>190</v>
      </c>
      <c r="C329" s="201">
        <v>6953156295117</v>
      </c>
      <c r="D329" s="175">
        <v>6.5999999999999979</v>
      </c>
      <c r="E329" s="154"/>
      <c r="F329" s="176">
        <v>0</v>
      </c>
      <c r="G329" s="176">
        <v>0</v>
      </c>
      <c r="H329" s="176">
        <v>0</v>
      </c>
      <c r="I329" s="176">
        <v>0</v>
      </c>
      <c r="J329" s="176">
        <v>0</v>
      </c>
      <c r="K329" s="176">
        <v>0</v>
      </c>
      <c r="L329" s="176">
        <v>6</v>
      </c>
      <c r="M329" s="176"/>
      <c r="N329" s="176"/>
      <c r="O329" s="176"/>
      <c r="P329" s="176"/>
      <c r="Q329" s="176"/>
      <c r="R329" s="192"/>
      <c r="S329" s="156">
        <f>COUNTIF(F329:L329,"&lt;&gt;0")</f>
        <v>1</v>
      </c>
      <c r="T329" s="157">
        <v>4</v>
      </c>
      <c r="U329" s="192"/>
      <c r="V329" s="165">
        <f>SUM(F329:Q329)</f>
        <v>6</v>
      </c>
      <c r="W329" s="166">
        <f>IFERROR(IF(L329=0,V329/(S329*30),V329/(((S329-1)*30)+(T329*7))),0)</f>
        <v>0.21428571428571427</v>
      </c>
      <c r="X329" s="166">
        <f>W329*30</f>
        <v>6.4285714285714279</v>
      </c>
      <c r="Y329" s="165"/>
      <c r="Z329" s="165">
        <v>77</v>
      </c>
      <c r="AA329" s="167">
        <f>Y329+Z329</f>
        <v>77</v>
      </c>
      <c r="AB329" s="166">
        <f>IFERROR(AA329/W329,"Not Sold")</f>
        <v>359.33333333333337</v>
      </c>
      <c r="AC329" s="166">
        <v>14</v>
      </c>
      <c r="AD329" s="166">
        <f>IFERROR(AB329-AC329,"-")</f>
        <v>345.33333333333337</v>
      </c>
      <c r="AE329" s="166">
        <f>X329*2</f>
        <v>12.857142857142856</v>
      </c>
      <c r="AF329" s="168">
        <f>IFERROR(AB329+$C$1,"Not Sold")</f>
        <v>44032.333333333336</v>
      </c>
      <c r="AG329" s="169">
        <f>$C$1+AC329</f>
        <v>43687</v>
      </c>
      <c r="AH329" s="169">
        <f>MAX(AF329,AG329)</f>
        <v>44032.333333333336</v>
      </c>
      <c r="AI329" s="170">
        <f>W329*AC329</f>
        <v>3</v>
      </c>
      <c r="AJ329" s="170">
        <f>AA329-AI329</f>
        <v>74</v>
      </c>
      <c r="AK329" s="165">
        <v>1</v>
      </c>
      <c r="AL329" s="170">
        <f>IF(AE329-AJ329&lt;1,0,AE329-AJ329)</f>
        <v>0</v>
      </c>
      <c r="AM329" s="170">
        <f>AL329*D329</f>
        <v>0</v>
      </c>
      <c r="AN329" s="170">
        <f>IFERROR(AL329/W329,"-")</f>
        <v>0</v>
      </c>
      <c r="AO329" s="169">
        <f>IFERROR(AN329+AH329,"-")</f>
        <v>44032.333333333336</v>
      </c>
      <c r="AP329" s="177"/>
      <c r="AQ329" s="171"/>
    </row>
    <row r="330" spans="1:43" x14ac:dyDescent="0.25">
      <c r="A330" s="173" t="s">
        <v>726</v>
      </c>
      <c r="B330" s="174" t="s">
        <v>191</v>
      </c>
      <c r="C330" s="201">
        <v>6953156295124</v>
      </c>
      <c r="D330" s="175">
        <v>6.5999999999999988</v>
      </c>
      <c r="E330" s="154"/>
      <c r="F330" s="176">
        <v>0</v>
      </c>
      <c r="G330" s="176">
        <v>0</v>
      </c>
      <c r="H330" s="176">
        <v>0</v>
      </c>
      <c r="I330" s="176">
        <v>0</v>
      </c>
      <c r="J330" s="176">
        <v>0</v>
      </c>
      <c r="K330" s="176">
        <v>0</v>
      </c>
      <c r="L330" s="176">
        <v>6</v>
      </c>
      <c r="M330" s="176"/>
      <c r="N330" s="176"/>
      <c r="O330" s="176"/>
      <c r="P330" s="176"/>
      <c r="Q330" s="176"/>
      <c r="R330" s="192"/>
      <c r="S330" s="156">
        <f>COUNTIF(F330:L330,"&lt;&gt;0")</f>
        <v>1</v>
      </c>
      <c r="T330" s="157">
        <v>4</v>
      </c>
      <c r="U330" s="192"/>
      <c r="V330" s="165">
        <f>SUM(F330:Q330)</f>
        <v>6</v>
      </c>
      <c r="W330" s="166">
        <f>IFERROR(IF(L330=0,V330/(S330*30),V330/(((S330-1)*30)+(T330*7))),0)</f>
        <v>0.21428571428571427</v>
      </c>
      <c r="X330" s="166">
        <f>W330*30</f>
        <v>6.4285714285714279</v>
      </c>
      <c r="Y330" s="165">
        <v>6</v>
      </c>
      <c r="Z330" s="165">
        <v>76</v>
      </c>
      <c r="AA330" s="167">
        <f>Y330+Z330</f>
        <v>82</v>
      </c>
      <c r="AB330" s="166">
        <f>IFERROR(AA330/W330,"Not Sold")</f>
        <v>382.66666666666669</v>
      </c>
      <c r="AC330" s="166">
        <v>14</v>
      </c>
      <c r="AD330" s="166">
        <f>IFERROR(AB330-AC330,"-")</f>
        <v>368.66666666666669</v>
      </c>
      <c r="AE330" s="166">
        <f>X330*2</f>
        <v>12.857142857142856</v>
      </c>
      <c r="AF330" s="168">
        <f>IFERROR(AB330+$C$1,"Not Sold")</f>
        <v>44055.666666666664</v>
      </c>
      <c r="AG330" s="169">
        <f>$C$1+AC330</f>
        <v>43687</v>
      </c>
      <c r="AH330" s="169">
        <f>MAX(AF330,AG330)</f>
        <v>44055.666666666664</v>
      </c>
      <c r="AI330" s="170">
        <f>W330*AC330</f>
        <v>3</v>
      </c>
      <c r="AJ330" s="170">
        <f>AA330-AI330</f>
        <v>79</v>
      </c>
      <c r="AK330" s="165">
        <v>1</v>
      </c>
      <c r="AL330" s="170">
        <f>IF(AE330-AJ330&lt;1,0,AE330-AJ330)</f>
        <v>0</v>
      </c>
      <c r="AM330" s="170">
        <f>AL330*D330</f>
        <v>0</v>
      </c>
      <c r="AN330" s="170">
        <f>IFERROR(AL330/W330,"-")</f>
        <v>0</v>
      </c>
      <c r="AO330" s="169">
        <f>IFERROR(AN330+AH330,"-")</f>
        <v>44055.666666666664</v>
      </c>
      <c r="AP330" s="177"/>
      <c r="AQ330" s="171"/>
    </row>
    <row r="331" spans="1:43" x14ac:dyDescent="0.25">
      <c r="A331" s="151" t="s">
        <v>192</v>
      </c>
      <c r="B331" s="152" t="s">
        <v>193</v>
      </c>
      <c r="C331" s="199">
        <v>6953156295131</v>
      </c>
      <c r="D331" s="153">
        <v>0</v>
      </c>
      <c r="E331" s="154"/>
      <c r="F331" s="96">
        <v>0</v>
      </c>
      <c r="G331" s="96">
        <v>0</v>
      </c>
      <c r="H331" s="96">
        <v>0</v>
      </c>
      <c r="I331" s="96">
        <v>0</v>
      </c>
      <c r="J331" s="96">
        <v>0</v>
      </c>
      <c r="K331" s="96">
        <v>0</v>
      </c>
      <c r="L331" s="96">
        <v>5</v>
      </c>
      <c r="M331" s="96"/>
      <c r="N331" s="96"/>
      <c r="O331" s="96"/>
      <c r="P331" s="96"/>
      <c r="Q331" s="96"/>
      <c r="R331" s="192"/>
      <c r="S331" s="156">
        <f>COUNTIF(F331:L331,"&lt;&gt;0")</f>
        <v>1</v>
      </c>
      <c r="T331" s="157">
        <v>4</v>
      </c>
      <c r="U331" s="192"/>
      <c r="V331" s="165">
        <f>SUM(F331:Q331)</f>
        <v>5</v>
      </c>
      <c r="W331" s="166">
        <f>IFERROR(IF(L331=0,V331/(S331*30),V331/(((S331-1)*30)+(T331*7))),0)</f>
        <v>0.17857142857142858</v>
      </c>
      <c r="X331" s="166">
        <f>W331*30</f>
        <v>5.3571428571428577</v>
      </c>
      <c r="Y331" s="165">
        <v>15</v>
      </c>
      <c r="Z331" s="165">
        <v>5</v>
      </c>
      <c r="AA331" s="167">
        <f>Y331+Z331</f>
        <v>20</v>
      </c>
      <c r="AB331" s="166">
        <f>IFERROR(AA331/W331,"Not Sold")</f>
        <v>112</v>
      </c>
      <c r="AC331" s="166">
        <v>14</v>
      </c>
      <c r="AD331" s="166">
        <f>IFERROR(AB331-AC331,"-")</f>
        <v>98</v>
      </c>
      <c r="AE331" s="166">
        <f>X331*2</f>
        <v>10.714285714285715</v>
      </c>
      <c r="AF331" s="168">
        <f>IFERROR(AB331+$C$1,"Not Sold")</f>
        <v>43785</v>
      </c>
      <c r="AG331" s="169">
        <f>$C$1+AC331</f>
        <v>43687</v>
      </c>
      <c r="AH331" s="169">
        <f>MAX(AF331,AG331)</f>
        <v>43785</v>
      </c>
      <c r="AI331" s="170">
        <f>W331*AC331</f>
        <v>2.5</v>
      </c>
      <c r="AJ331" s="170">
        <f>AA331-AI331</f>
        <v>17.5</v>
      </c>
      <c r="AK331" s="165">
        <v>1</v>
      </c>
      <c r="AL331" s="170">
        <f>IF(AE331-AJ331&lt;1,0,AE331-AJ331)</f>
        <v>0</v>
      </c>
      <c r="AM331" s="170">
        <f>AL331*D331</f>
        <v>0</v>
      </c>
      <c r="AN331" s="170">
        <f>IFERROR(AL331/W331,"-")</f>
        <v>0</v>
      </c>
      <c r="AO331" s="169">
        <f>IFERROR(AN331+AH331,"-")</f>
        <v>43785</v>
      </c>
      <c r="AP331" s="165"/>
      <c r="AQ331" s="171"/>
    </row>
    <row r="332" spans="1:43" x14ac:dyDescent="0.25">
      <c r="A332" s="151" t="s">
        <v>194</v>
      </c>
      <c r="B332" s="152" t="s">
        <v>195</v>
      </c>
      <c r="C332" s="199">
        <v>6953156295148</v>
      </c>
      <c r="D332" s="153">
        <v>0</v>
      </c>
      <c r="E332" s="154"/>
      <c r="F332" s="96">
        <v>0</v>
      </c>
      <c r="G332" s="96">
        <v>0</v>
      </c>
      <c r="H332" s="96">
        <v>0</v>
      </c>
      <c r="I332" s="96">
        <v>0</v>
      </c>
      <c r="J332" s="96">
        <v>0</v>
      </c>
      <c r="K332" s="96">
        <v>0</v>
      </c>
      <c r="L332" s="96">
        <v>5</v>
      </c>
      <c r="M332" s="96"/>
      <c r="N332" s="96"/>
      <c r="O332" s="96"/>
      <c r="P332" s="96"/>
      <c r="Q332" s="96"/>
      <c r="R332" s="192"/>
      <c r="S332" s="156">
        <f>COUNTIF(F332:L332,"&lt;&gt;0")</f>
        <v>1</v>
      </c>
      <c r="T332" s="157">
        <v>4</v>
      </c>
      <c r="U332" s="192"/>
      <c r="V332" s="165">
        <f>SUM(F332:Q332)</f>
        <v>5</v>
      </c>
      <c r="W332" s="166">
        <f>IFERROR(IF(L332=0,V332/(S332*30),V332/(((S332-1)*30)+(T332*7))),0)</f>
        <v>0.17857142857142858</v>
      </c>
      <c r="X332" s="166">
        <f>W332*30</f>
        <v>5.3571428571428577</v>
      </c>
      <c r="Y332" s="165">
        <v>40</v>
      </c>
      <c r="Z332" s="165">
        <v>0</v>
      </c>
      <c r="AA332" s="167">
        <f>Y332+Z332</f>
        <v>40</v>
      </c>
      <c r="AB332" s="166">
        <f>IFERROR(AA332/W332,"Not Sold")</f>
        <v>224</v>
      </c>
      <c r="AC332" s="166">
        <v>14</v>
      </c>
      <c r="AD332" s="166">
        <f>IFERROR(AB332-AC332,"-")</f>
        <v>210</v>
      </c>
      <c r="AE332" s="166">
        <f>X332*2</f>
        <v>10.714285714285715</v>
      </c>
      <c r="AF332" s="168">
        <f>IFERROR(AB332+$C$1,"Not Sold")</f>
        <v>43897</v>
      </c>
      <c r="AG332" s="169">
        <f>$C$1+AC332</f>
        <v>43687</v>
      </c>
      <c r="AH332" s="169">
        <f>MAX(AF332,AG332)</f>
        <v>43897</v>
      </c>
      <c r="AI332" s="170">
        <f>W332*AC332</f>
        <v>2.5</v>
      </c>
      <c r="AJ332" s="170">
        <f>AA332-AI332</f>
        <v>37.5</v>
      </c>
      <c r="AK332" s="165">
        <v>1</v>
      </c>
      <c r="AL332" s="170">
        <f>IF(AE332-AJ332&lt;1,0,AE332-AJ332)</f>
        <v>0</v>
      </c>
      <c r="AM332" s="170">
        <f>AL332*D332</f>
        <v>0</v>
      </c>
      <c r="AN332" s="170">
        <f>IFERROR(AL332/W332,"-")</f>
        <v>0</v>
      </c>
      <c r="AO332" s="169">
        <f>IFERROR(AN332+AH332,"-")</f>
        <v>43897</v>
      </c>
      <c r="AP332" s="165"/>
      <c r="AQ332" s="171"/>
    </row>
    <row r="333" spans="1:43" x14ac:dyDescent="0.25">
      <c r="A333" s="151" t="s">
        <v>196</v>
      </c>
      <c r="B333" s="152" t="s">
        <v>197</v>
      </c>
      <c r="C333" s="199">
        <v>6953156295162</v>
      </c>
      <c r="D333" s="153">
        <v>0</v>
      </c>
      <c r="E333" s="154"/>
      <c r="F333" s="96">
        <v>0</v>
      </c>
      <c r="G333" s="96">
        <v>0</v>
      </c>
      <c r="H333" s="96">
        <v>0</v>
      </c>
      <c r="I333" s="96">
        <v>0</v>
      </c>
      <c r="J333" s="96">
        <v>0</v>
      </c>
      <c r="K333" s="96">
        <v>0</v>
      </c>
      <c r="L333" s="96">
        <v>1</v>
      </c>
      <c r="M333" s="96"/>
      <c r="N333" s="96"/>
      <c r="O333" s="96"/>
      <c r="P333" s="96"/>
      <c r="Q333" s="96"/>
      <c r="R333" s="192"/>
      <c r="S333" s="156">
        <f>COUNTIF(F333:L333,"&lt;&gt;0")</f>
        <v>1</v>
      </c>
      <c r="T333" s="157">
        <v>4</v>
      </c>
      <c r="U333" s="192"/>
      <c r="V333" s="165">
        <f>SUM(F333:Q333)</f>
        <v>1</v>
      </c>
      <c r="W333" s="166">
        <f>IFERROR(IF(L333=0,V333/(S333*30),V333/(((S333-1)*30)+(T333*7))),0)</f>
        <v>3.5714285714285712E-2</v>
      </c>
      <c r="X333" s="166">
        <f>W333*30</f>
        <v>1.0714285714285714</v>
      </c>
      <c r="Y333" s="165">
        <v>32</v>
      </c>
      <c r="Z333" s="165">
        <v>4</v>
      </c>
      <c r="AA333" s="167">
        <f>Y333+Z333</f>
        <v>36</v>
      </c>
      <c r="AB333" s="166">
        <f>IFERROR(AA333/W333,"Not Sold")</f>
        <v>1008</v>
      </c>
      <c r="AC333" s="166">
        <v>14</v>
      </c>
      <c r="AD333" s="166">
        <f>IFERROR(AB333-AC333,"-")</f>
        <v>994</v>
      </c>
      <c r="AE333" s="166">
        <f>X333*2</f>
        <v>2.1428571428571428</v>
      </c>
      <c r="AF333" s="168">
        <f>IFERROR(AB333+$C$1,"Not Sold")</f>
        <v>44681</v>
      </c>
      <c r="AG333" s="169">
        <f>$C$1+AC333</f>
        <v>43687</v>
      </c>
      <c r="AH333" s="169">
        <f>MAX(AF333,AG333)</f>
        <v>44681</v>
      </c>
      <c r="AI333" s="170">
        <f>W333*AC333</f>
        <v>0.5</v>
      </c>
      <c r="AJ333" s="170">
        <f>AA333-AI333</f>
        <v>35.5</v>
      </c>
      <c r="AK333" s="165">
        <v>1</v>
      </c>
      <c r="AL333" s="170">
        <f>IF(AE333-AJ333&lt;1,0,AE333-AJ333)</f>
        <v>0</v>
      </c>
      <c r="AM333" s="170">
        <f>AL333*D333</f>
        <v>0</v>
      </c>
      <c r="AN333" s="170">
        <f>IFERROR(AL333/W333,"-")</f>
        <v>0</v>
      </c>
      <c r="AO333" s="169">
        <f>IFERROR(AN333+AH333,"-")</f>
        <v>44681</v>
      </c>
      <c r="AP333" s="165"/>
      <c r="AQ333" s="171"/>
    </row>
    <row r="334" spans="1:43" x14ac:dyDescent="0.25">
      <c r="A334" s="151" t="s">
        <v>198</v>
      </c>
      <c r="B334" s="152" t="s">
        <v>199</v>
      </c>
      <c r="C334" s="199">
        <v>6953156295179</v>
      </c>
      <c r="D334" s="153">
        <v>0</v>
      </c>
      <c r="E334" s="154"/>
      <c r="F334" s="96">
        <v>0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96">
        <v>0</v>
      </c>
      <c r="M334" s="96"/>
      <c r="N334" s="96"/>
      <c r="O334" s="96"/>
      <c r="P334" s="96"/>
      <c r="Q334" s="96"/>
      <c r="R334" s="192"/>
      <c r="S334" s="156">
        <f>COUNTIF(F334:L334,"&lt;&gt;0")</f>
        <v>0</v>
      </c>
      <c r="T334" s="157">
        <v>4</v>
      </c>
      <c r="U334" s="192"/>
      <c r="V334" s="165">
        <f>SUM(F334:Q334)</f>
        <v>0</v>
      </c>
      <c r="W334" s="166">
        <f>IFERROR(IF(L334=0,V334/(S334*30),V334/(((S334-1)*30)+(T334*7))),0)</f>
        <v>0</v>
      </c>
      <c r="X334" s="166">
        <f>W334*30</f>
        <v>0</v>
      </c>
      <c r="Y334" s="165">
        <v>15</v>
      </c>
      <c r="Z334" s="165">
        <v>5</v>
      </c>
      <c r="AA334" s="167">
        <f>Y334+Z334</f>
        <v>20</v>
      </c>
      <c r="AB334" s="166" t="str">
        <f>IFERROR(AA334/W334,"Not Sold")</f>
        <v>Not Sold</v>
      </c>
      <c r="AC334" s="166">
        <v>14</v>
      </c>
      <c r="AD334" s="166" t="str">
        <f>IFERROR(AB334-AC334,"-")</f>
        <v>-</v>
      </c>
      <c r="AE334" s="166">
        <f>X334*2</f>
        <v>0</v>
      </c>
      <c r="AF334" s="168" t="str">
        <f>IFERROR(AB334+$C$1,"Not Sold")</f>
        <v>Not Sold</v>
      </c>
      <c r="AG334" s="169">
        <f>$C$1+AC334</f>
        <v>43687</v>
      </c>
      <c r="AH334" s="169">
        <f>MAX(AF334,AG334)</f>
        <v>43687</v>
      </c>
      <c r="AI334" s="170">
        <f>W334*AC334</f>
        <v>0</v>
      </c>
      <c r="AJ334" s="170">
        <f>AA334-AI334</f>
        <v>20</v>
      </c>
      <c r="AK334" s="165">
        <v>1</v>
      </c>
      <c r="AL334" s="170">
        <f>IF(AE334-AJ334&lt;1,0,AE334-AJ334)</f>
        <v>0</v>
      </c>
      <c r="AM334" s="170">
        <f>AL334*D334</f>
        <v>0</v>
      </c>
      <c r="AN334" s="170" t="str">
        <f>IFERROR(AL334/W334,"-")</f>
        <v>-</v>
      </c>
      <c r="AO334" s="169" t="str">
        <f>IFERROR(AN334+AH334,"-")</f>
        <v>-</v>
      </c>
      <c r="AP334" s="165"/>
      <c r="AQ334" s="171"/>
    </row>
    <row r="335" spans="1:43" x14ac:dyDescent="0.25">
      <c r="A335" s="173" t="s">
        <v>718</v>
      </c>
      <c r="B335" s="174" t="s">
        <v>200</v>
      </c>
      <c r="C335" s="201">
        <v>6953156295483</v>
      </c>
      <c r="D335" s="175">
        <v>51.18</v>
      </c>
      <c r="E335" s="154"/>
      <c r="F335" s="176">
        <v>0</v>
      </c>
      <c r="G335" s="176">
        <v>0</v>
      </c>
      <c r="H335" s="176">
        <v>0</v>
      </c>
      <c r="I335" s="176">
        <v>0</v>
      </c>
      <c r="J335" s="176">
        <v>0</v>
      </c>
      <c r="K335" s="176">
        <v>0</v>
      </c>
      <c r="L335" s="176">
        <v>4</v>
      </c>
      <c r="M335" s="176"/>
      <c r="N335" s="176"/>
      <c r="O335" s="176"/>
      <c r="P335" s="176"/>
      <c r="Q335" s="176"/>
      <c r="R335" s="192"/>
      <c r="S335" s="156">
        <f>COUNTIF(F335:L335,"&lt;&gt;0")</f>
        <v>1</v>
      </c>
      <c r="T335" s="157">
        <v>4</v>
      </c>
      <c r="U335" s="192"/>
      <c r="V335" s="165">
        <f>SUM(F335:Q335)</f>
        <v>4</v>
      </c>
      <c r="W335" s="166">
        <f>IFERROR(IF(L335=0,V335/(S335*30),V335/(((S335-1)*30)+(T335*7))),0)</f>
        <v>0.14285714285714285</v>
      </c>
      <c r="X335" s="166">
        <f>W335*30</f>
        <v>4.2857142857142856</v>
      </c>
      <c r="Y335" s="165">
        <v>9</v>
      </c>
      <c r="Z335" s="165">
        <v>51</v>
      </c>
      <c r="AA335" s="167">
        <f>Y335+Z335</f>
        <v>60</v>
      </c>
      <c r="AB335" s="166">
        <f>IFERROR(AA335/W335,"Not Sold")</f>
        <v>420</v>
      </c>
      <c r="AC335" s="166">
        <v>14</v>
      </c>
      <c r="AD335" s="166">
        <f>IFERROR(AB335-AC335,"-")</f>
        <v>406</v>
      </c>
      <c r="AE335" s="166">
        <f>X335*2</f>
        <v>8.5714285714285712</v>
      </c>
      <c r="AF335" s="168">
        <f>IFERROR(AB335+$C$1,"Not Sold")</f>
        <v>44093</v>
      </c>
      <c r="AG335" s="169">
        <f>$C$1+AC335</f>
        <v>43687</v>
      </c>
      <c r="AH335" s="169">
        <f>MAX(AF335,AG335)</f>
        <v>44093</v>
      </c>
      <c r="AI335" s="170">
        <f>W335*AC335</f>
        <v>2</v>
      </c>
      <c r="AJ335" s="170">
        <f>AA335-AI335</f>
        <v>58</v>
      </c>
      <c r="AK335" s="165">
        <v>1</v>
      </c>
      <c r="AL335" s="170">
        <f>IF(AE335-AJ335&lt;1,0,AE335-AJ335)</f>
        <v>0</v>
      </c>
      <c r="AM335" s="170">
        <f>AL335*D335</f>
        <v>0</v>
      </c>
      <c r="AN335" s="170">
        <f>IFERROR(AL335/W335,"-")</f>
        <v>0</v>
      </c>
      <c r="AO335" s="169">
        <f>IFERROR(AN335+AH335,"-")</f>
        <v>44093</v>
      </c>
      <c r="AP335" s="177"/>
      <c r="AQ335" s="171"/>
    </row>
    <row r="336" spans="1:43" x14ac:dyDescent="0.25">
      <c r="A336" s="173" t="s">
        <v>720</v>
      </c>
      <c r="B336" s="174" t="s">
        <v>201</v>
      </c>
      <c r="C336" s="201">
        <v>6953156295490</v>
      </c>
      <c r="D336" s="175">
        <v>55.169999999999845</v>
      </c>
      <c r="E336" s="154"/>
      <c r="F336" s="176">
        <v>0</v>
      </c>
      <c r="G336" s="176">
        <v>0</v>
      </c>
      <c r="H336" s="176">
        <v>0</v>
      </c>
      <c r="I336" s="176">
        <v>0</v>
      </c>
      <c r="J336" s="176">
        <v>0</v>
      </c>
      <c r="K336" s="176">
        <v>0</v>
      </c>
      <c r="L336" s="176">
        <v>7</v>
      </c>
      <c r="M336" s="176"/>
      <c r="N336" s="176"/>
      <c r="O336" s="176"/>
      <c r="P336" s="176"/>
      <c r="Q336" s="176"/>
      <c r="R336" s="192"/>
      <c r="S336" s="156">
        <f>COUNTIF(F336:L336,"&lt;&gt;0")</f>
        <v>1</v>
      </c>
      <c r="T336" s="157">
        <v>4</v>
      </c>
      <c r="U336" s="192"/>
      <c r="V336" s="165">
        <f>SUM(F336:Q336)</f>
        <v>7</v>
      </c>
      <c r="W336" s="166">
        <f>IFERROR(IF(L336=0,V336/(S336*30),V336/(((S336-1)*30)+(T336*7))),0)</f>
        <v>0.25</v>
      </c>
      <c r="X336" s="166">
        <f>W336*30</f>
        <v>7.5</v>
      </c>
      <c r="Y336" s="165">
        <v>4</v>
      </c>
      <c r="Z336" s="165">
        <v>9</v>
      </c>
      <c r="AA336" s="167">
        <f>Y336+Z336</f>
        <v>13</v>
      </c>
      <c r="AB336" s="166">
        <f>IFERROR(AA336/W336,"Not Sold")</f>
        <v>52</v>
      </c>
      <c r="AC336" s="166">
        <v>14</v>
      </c>
      <c r="AD336" s="166">
        <f>IFERROR(AB336-AC336,"-")</f>
        <v>38</v>
      </c>
      <c r="AE336" s="166">
        <f>X336*2</f>
        <v>15</v>
      </c>
      <c r="AF336" s="168">
        <f>IFERROR(AB336+$C$1,"Not Sold")</f>
        <v>43725</v>
      </c>
      <c r="AG336" s="169">
        <f>$C$1+AC336</f>
        <v>43687</v>
      </c>
      <c r="AH336" s="169">
        <f>MAX(AF336,AG336)</f>
        <v>43725</v>
      </c>
      <c r="AI336" s="170">
        <f>W336*AC336</f>
        <v>3.5</v>
      </c>
      <c r="AJ336" s="170">
        <f>AA336-AI336</f>
        <v>9.5</v>
      </c>
      <c r="AK336" s="165">
        <v>1</v>
      </c>
      <c r="AL336" s="170">
        <f>IF(AE336-AJ336&lt;1,0,AE336-AJ336)</f>
        <v>5.5</v>
      </c>
      <c r="AM336" s="170">
        <f>AL336*D336</f>
        <v>303.43499999999915</v>
      </c>
      <c r="AN336" s="170">
        <f>IFERROR(AL336/W336,"-")</f>
        <v>22</v>
      </c>
      <c r="AO336" s="169">
        <f>IFERROR(AN336+AH336,"-")</f>
        <v>43747</v>
      </c>
      <c r="AP336" s="177"/>
      <c r="AQ336" s="171"/>
    </row>
    <row r="337" spans="1:43" x14ac:dyDescent="0.25">
      <c r="A337" s="151" t="s">
        <v>581</v>
      </c>
      <c r="B337" s="152" t="s">
        <v>582</v>
      </c>
      <c r="C337" s="199">
        <v>6958444961736</v>
      </c>
      <c r="D337" s="153">
        <v>45</v>
      </c>
      <c r="E337" s="154"/>
      <c r="F337" s="96">
        <v>34</v>
      </c>
      <c r="G337" s="96">
        <v>9</v>
      </c>
      <c r="H337" s="96">
        <v>0</v>
      </c>
      <c r="I337" s="96">
        <v>0</v>
      </c>
      <c r="J337" s="96">
        <v>0</v>
      </c>
      <c r="K337" s="96">
        <v>0</v>
      </c>
      <c r="L337" s="96">
        <v>0</v>
      </c>
      <c r="M337" s="96"/>
      <c r="N337" s="96"/>
      <c r="O337" s="96"/>
      <c r="P337" s="96"/>
      <c r="Q337" s="96"/>
      <c r="R337" s="192"/>
      <c r="S337" s="156">
        <f>COUNTIF(F337:L337,"&lt;&gt;0")</f>
        <v>2</v>
      </c>
      <c r="T337" s="157">
        <v>4</v>
      </c>
      <c r="U337" s="192"/>
      <c r="V337" s="165">
        <f>SUM(F337:Q337)</f>
        <v>43</v>
      </c>
      <c r="W337" s="166">
        <f>IFERROR(IF(L337=0,V337/(S337*30),V337/(((S337-1)*30)+(T337*7))),0)</f>
        <v>0.71666666666666667</v>
      </c>
      <c r="X337" s="166">
        <f>W337*30</f>
        <v>21.5</v>
      </c>
      <c r="Y337" s="165"/>
      <c r="Z337" s="165">
        <v>0</v>
      </c>
      <c r="AA337" s="167">
        <f>Y337+Z337</f>
        <v>0</v>
      </c>
      <c r="AB337" s="166">
        <f>IFERROR(AA337/W337,"Not Sold")</f>
        <v>0</v>
      </c>
      <c r="AC337" s="166">
        <v>14</v>
      </c>
      <c r="AD337" s="166">
        <f>IFERROR(AB337-AC337,"-")</f>
        <v>-14</v>
      </c>
      <c r="AE337" s="166">
        <f>X337*2</f>
        <v>43</v>
      </c>
      <c r="AF337" s="168">
        <f>IFERROR(AB337+$C$1,"Not Sold")</f>
        <v>43673</v>
      </c>
      <c r="AG337" s="169">
        <f>$C$1+AC337</f>
        <v>43687</v>
      </c>
      <c r="AH337" s="169">
        <f>MAX(AF337,AG337)</f>
        <v>43687</v>
      </c>
      <c r="AI337" s="170">
        <f>W337*AC337</f>
        <v>10.033333333333333</v>
      </c>
      <c r="AJ337" s="170">
        <f>AA337-AI337</f>
        <v>-10.033333333333333</v>
      </c>
      <c r="AK337" s="165">
        <v>1</v>
      </c>
      <c r="AL337" s="170">
        <f>IF(AE337-AJ337&lt;1,0,AE337-AJ337)</f>
        <v>53.033333333333331</v>
      </c>
      <c r="AM337" s="170">
        <f>AL337*D337</f>
        <v>2386.5</v>
      </c>
      <c r="AN337" s="170">
        <f>IFERROR(AL337/W337,"-")</f>
        <v>74</v>
      </c>
      <c r="AO337" s="169">
        <f>IFERROR(AN337+AH337,"-")</f>
        <v>43761</v>
      </c>
      <c r="AP337" s="165"/>
      <c r="AQ337" s="171"/>
    </row>
    <row r="338" spans="1:43" x14ac:dyDescent="0.25">
      <c r="A338" s="173" t="s">
        <v>685</v>
      </c>
      <c r="B338" s="174" t="s">
        <v>686</v>
      </c>
      <c r="C338" s="201">
        <v>6971680477397</v>
      </c>
      <c r="D338" s="175">
        <v>18</v>
      </c>
      <c r="E338" s="154"/>
      <c r="F338" s="176">
        <v>0</v>
      </c>
      <c r="G338" s="176">
        <v>0</v>
      </c>
      <c r="H338" s="176">
        <v>0</v>
      </c>
      <c r="I338" s="176">
        <v>0</v>
      </c>
      <c r="J338" s="176">
        <v>0</v>
      </c>
      <c r="K338" s="176">
        <v>0</v>
      </c>
      <c r="L338" s="176">
        <v>0</v>
      </c>
      <c r="M338" s="176"/>
      <c r="N338" s="176"/>
      <c r="O338" s="176"/>
      <c r="P338" s="176"/>
      <c r="Q338" s="176"/>
      <c r="R338" s="192"/>
      <c r="S338" s="156">
        <f>COUNTIF(F338:L338,"&lt;&gt;0")</f>
        <v>0</v>
      </c>
      <c r="T338" s="157">
        <v>4</v>
      </c>
      <c r="U338" s="192"/>
      <c r="V338" s="165">
        <f>SUM(F338:Q338)</f>
        <v>0</v>
      </c>
      <c r="W338" s="166">
        <f>IFERROR(IF(L338=0,V338/(S338*30),V338/(((S338-1)*30)+(T338*7))),0)</f>
        <v>0</v>
      </c>
      <c r="X338" s="166">
        <f>W338*30</f>
        <v>0</v>
      </c>
      <c r="Y338" s="165"/>
      <c r="Z338" s="165">
        <v>0</v>
      </c>
      <c r="AA338" s="167">
        <f>Y338+Z338</f>
        <v>0</v>
      </c>
      <c r="AB338" s="166" t="str">
        <f>IFERROR(AA338/W338,"Not Sold")</f>
        <v>Not Sold</v>
      </c>
      <c r="AC338" s="166">
        <v>14</v>
      </c>
      <c r="AD338" s="166" t="str">
        <f>IFERROR(AB338-AC338,"-")</f>
        <v>-</v>
      </c>
      <c r="AE338" s="166">
        <f>X338*2</f>
        <v>0</v>
      </c>
      <c r="AF338" s="168" t="str">
        <f>IFERROR(AB338+$C$1,"Not Sold")</f>
        <v>Not Sold</v>
      </c>
      <c r="AG338" s="169">
        <f>$C$1+AC338</f>
        <v>43687</v>
      </c>
      <c r="AH338" s="169">
        <f>MAX(AF338,AG338)</f>
        <v>43687</v>
      </c>
      <c r="AI338" s="170">
        <f>W338*AC338</f>
        <v>0</v>
      </c>
      <c r="AJ338" s="170">
        <f>AA338-AI338</f>
        <v>0</v>
      </c>
      <c r="AK338" s="165">
        <v>1</v>
      </c>
      <c r="AL338" s="170">
        <f>IF(AE338-AJ338&lt;1,0,AE338-AJ338)</f>
        <v>0</v>
      </c>
      <c r="AM338" s="170">
        <f>AL338*D338</f>
        <v>0</v>
      </c>
      <c r="AN338" s="170" t="str">
        <f>IFERROR(AL338/W338,"-")</f>
        <v>-</v>
      </c>
      <c r="AO338" s="169" t="str">
        <f>IFERROR(AN338+AH338,"-")</f>
        <v>-</v>
      </c>
      <c r="AP338" s="177"/>
      <c r="AQ338" s="171"/>
    </row>
    <row r="339" spans="1:43" x14ac:dyDescent="0.25">
      <c r="A339" s="173" t="s">
        <v>321</v>
      </c>
      <c r="B339" s="174" t="s">
        <v>202</v>
      </c>
      <c r="C339" s="201">
        <v>7447902860074</v>
      </c>
      <c r="D339" s="175">
        <v>15.43</v>
      </c>
      <c r="E339" s="154"/>
      <c r="F339" s="176">
        <v>0</v>
      </c>
      <c r="G339" s="176">
        <v>0</v>
      </c>
      <c r="H339" s="176">
        <v>0</v>
      </c>
      <c r="I339" s="176">
        <v>0</v>
      </c>
      <c r="J339" s="176">
        <v>0</v>
      </c>
      <c r="K339" s="176">
        <v>5</v>
      </c>
      <c r="L339" s="176">
        <v>35</v>
      </c>
      <c r="M339" s="176"/>
      <c r="N339" s="176"/>
      <c r="O339" s="176"/>
      <c r="P339" s="176"/>
      <c r="Q339" s="176"/>
      <c r="R339" s="192"/>
      <c r="S339" s="156">
        <f>COUNTIF(F339:L339,"&lt;&gt;0")</f>
        <v>2</v>
      </c>
      <c r="T339" s="157">
        <v>4</v>
      </c>
      <c r="U339" s="192"/>
      <c r="V339" s="165">
        <f>SUM(F339:Q339)</f>
        <v>40</v>
      </c>
      <c r="W339" s="166">
        <f>IFERROR(IF(L339=0,V339/(S339*30),V339/(((S339-1)*30)+(T339*7))),0)</f>
        <v>0.68965517241379315</v>
      </c>
      <c r="X339" s="166">
        <f>W339*30</f>
        <v>20.689655172413794</v>
      </c>
      <c r="Y339" s="165">
        <v>2680</v>
      </c>
      <c r="Z339" s="165">
        <v>79</v>
      </c>
      <c r="AA339" s="167">
        <f>Y339+Z339</f>
        <v>2759</v>
      </c>
      <c r="AB339" s="166">
        <f>IFERROR(AA339/W339,"Not Sold")</f>
        <v>4000.5499999999997</v>
      </c>
      <c r="AC339" s="166">
        <v>14</v>
      </c>
      <c r="AD339" s="166">
        <f>IFERROR(AB339-AC339,"-")</f>
        <v>3986.5499999999997</v>
      </c>
      <c r="AE339" s="166">
        <f>X339*2</f>
        <v>41.379310344827587</v>
      </c>
      <c r="AF339" s="168">
        <f>IFERROR(AB339+$C$1,"Not Sold")</f>
        <v>47673.55</v>
      </c>
      <c r="AG339" s="169">
        <f>$C$1+AC339</f>
        <v>43687</v>
      </c>
      <c r="AH339" s="169">
        <f>MAX(AF339,AG339)</f>
        <v>47673.55</v>
      </c>
      <c r="AI339" s="170">
        <f>W339*AC339</f>
        <v>9.6551724137931032</v>
      </c>
      <c r="AJ339" s="170">
        <f>AA339-AI339</f>
        <v>2749.344827586207</v>
      </c>
      <c r="AK339" s="165">
        <v>1</v>
      </c>
      <c r="AL339" s="170">
        <f>IF(AE339-AJ339&lt;1,0,AE339-AJ339)</f>
        <v>0</v>
      </c>
      <c r="AM339" s="170">
        <f>AL339*D339</f>
        <v>0</v>
      </c>
      <c r="AN339" s="170">
        <f>IFERROR(AL339/W339,"-")</f>
        <v>0</v>
      </c>
      <c r="AO339" s="169">
        <f>IFERROR(AN339+AH339,"-")</f>
        <v>47673.55</v>
      </c>
      <c r="AP339" s="177"/>
      <c r="AQ339" s="171"/>
    </row>
    <row r="340" spans="1:43" x14ac:dyDescent="0.25">
      <c r="A340" s="151" t="s">
        <v>641</v>
      </c>
      <c r="B340" s="152" t="s">
        <v>203</v>
      </c>
      <c r="C340" s="199">
        <v>7447902860388</v>
      </c>
      <c r="D340" s="153">
        <v>197.68</v>
      </c>
      <c r="E340" s="154"/>
      <c r="F340" s="96">
        <v>0</v>
      </c>
      <c r="G340" s="96">
        <v>1</v>
      </c>
      <c r="H340" s="96">
        <v>0</v>
      </c>
      <c r="I340" s="96">
        <v>1</v>
      </c>
      <c r="J340" s="96">
        <v>1</v>
      </c>
      <c r="K340" s="96">
        <v>0</v>
      </c>
      <c r="L340" s="96">
        <v>0</v>
      </c>
      <c r="M340" s="96"/>
      <c r="N340" s="96"/>
      <c r="O340" s="96"/>
      <c r="P340" s="96"/>
      <c r="Q340" s="96"/>
      <c r="R340" s="192"/>
      <c r="S340" s="156">
        <f>COUNTIF(F340:L340,"&lt;&gt;0")</f>
        <v>3</v>
      </c>
      <c r="T340" s="157">
        <v>4</v>
      </c>
      <c r="U340" s="192"/>
      <c r="V340" s="165">
        <f>SUM(F340:Q340)</f>
        <v>3</v>
      </c>
      <c r="W340" s="166">
        <f>IFERROR(IF(L340=0,V340/(S340*30),V340/(((S340-1)*30)+(T340*7))),0)</f>
        <v>3.3333333333333333E-2</v>
      </c>
      <c r="X340" s="166">
        <f>W340*30</f>
        <v>1</v>
      </c>
      <c r="Y340" s="165">
        <v>87</v>
      </c>
      <c r="Z340" s="165">
        <v>5</v>
      </c>
      <c r="AA340" s="167">
        <f>Y340+Z340</f>
        <v>92</v>
      </c>
      <c r="AB340" s="166">
        <f>IFERROR(AA340/W340,"Not Sold")</f>
        <v>2760</v>
      </c>
      <c r="AC340" s="166">
        <v>14</v>
      </c>
      <c r="AD340" s="166">
        <f>IFERROR(AB340-AC340,"-")</f>
        <v>2746</v>
      </c>
      <c r="AE340" s="166">
        <f>X340*2</f>
        <v>2</v>
      </c>
      <c r="AF340" s="168">
        <f>IFERROR(AB340+$C$1,"Not Sold")</f>
        <v>46433</v>
      </c>
      <c r="AG340" s="169">
        <f>$C$1+AC340</f>
        <v>43687</v>
      </c>
      <c r="AH340" s="169">
        <f>MAX(AF340,AG340)</f>
        <v>46433</v>
      </c>
      <c r="AI340" s="170">
        <f>W340*AC340</f>
        <v>0.46666666666666667</v>
      </c>
      <c r="AJ340" s="170">
        <f>AA340-AI340</f>
        <v>91.533333333333331</v>
      </c>
      <c r="AK340" s="165">
        <v>1</v>
      </c>
      <c r="AL340" s="170">
        <f>IF(AE340-AJ340&lt;1,0,AE340-AJ340)</f>
        <v>0</v>
      </c>
      <c r="AM340" s="170">
        <f>AL340*D340</f>
        <v>0</v>
      </c>
      <c r="AN340" s="170">
        <f>IFERROR(AL340/W340,"-")</f>
        <v>0</v>
      </c>
      <c r="AO340" s="169">
        <f>IFERROR(AN340+AH340,"-")</f>
        <v>46433</v>
      </c>
      <c r="AP340" s="165"/>
      <c r="AQ340" s="171"/>
    </row>
    <row r="341" spans="1:43" x14ac:dyDescent="0.25">
      <c r="A341" s="151" t="s">
        <v>639</v>
      </c>
      <c r="B341" s="152" t="s">
        <v>204</v>
      </c>
      <c r="C341" s="199">
        <v>7447902860456</v>
      </c>
      <c r="D341" s="153">
        <v>197.68</v>
      </c>
      <c r="E341" s="154"/>
      <c r="F341" s="96">
        <v>1</v>
      </c>
      <c r="G341" s="96">
        <v>2</v>
      </c>
      <c r="H341" s="96">
        <v>1</v>
      </c>
      <c r="I341" s="96">
        <v>3</v>
      </c>
      <c r="J341" s="96">
        <v>0</v>
      </c>
      <c r="K341" s="96">
        <v>6</v>
      </c>
      <c r="L341" s="96">
        <v>2</v>
      </c>
      <c r="M341" s="96"/>
      <c r="N341" s="96"/>
      <c r="O341" s="96"/>
      <c r="P341" s="96"/>
      <c r="Q341" s="96"/>
      <c r="R341" s="192"/>
      <c r="S341" s="156">
        <f>COUNTIF(F341:L341,"&lt;&gt;0")</f>
        <v>6</v>
      </c>
      <c r="T341" s="157">
        <v>4</v>
      </c>
      <c r="U341" s="192"/>
      <c r="V341" s="165">
        <f>SUM(F341:Q341)</f>
        <v>15</v>
      </c>
      <c r="W341" s="166">
        <f>IFERROR(IF(L341=0,V341/(S341*30),V341/(((S341-1)*30)+(T341*7))),0)</f>
        <v>8.4269662921348312E-2</v>
      </c>
      <c r="X341" s="166">
        <f>W341*30</f>
        <v>2.5280898876404492</v>
      </c>
      <c r="Y341" s="165">
        <v>28</v>
      </c>
      <c r="Z341" s="165">
        <v>3</v>
      </c>
      <c r="AA341" s="167">
        <f>Y341+Z341</f>
        <v>31</v>
      </c>
      <c r="AB341" s="166">
        <f>IFERROR(AA341/W341,"Not Sold")</f>
        <v>367.86666666666667</v>
      </c>
      <c r="AC341" s="166">
        <v>14</v>
      </c>
      <c r="AD341" s="166">
        <f>IFERROR(AB341-AC341,"-")</f>
        <v>353.86666666666667</v>
      </c>
      <c r="AE341" s="166">
        <f>X341*2</f>
        <v>5.0561797752808983</v>
      </c>
      <c r="AF341" s="168">
        <f>IFERROR(AB341+$C$1,"Not Sold")</f>
        <v>44040.866666666669</v>
      </c>
      <c r="AG341" s="169">
        <f>$C$1+AC341</f>
        <v>43687</v>
      </c>
      <c r="AH341" s="169">
        <f>MAX(AF341,AG341)</f>
        <v>44040.866666666669</v>
      </c>
      <c r="AI341" s="170">
        <f>W341*AC341</f>
        <v>1.1797752808988764</v>
      </c>
      <c r="AJ341" s="170">
        <f>AA341-AI341</f>
        <v>29.820224719101123</v>
      </c>
      <c r="AK341" s="165">
        <v>1</v>
      </c>
      <c r="AL341" s="170">
        <f>IF(AE341-AJ341&lt;1,0,AE341-AJ341)</f>
        <v>0</v>
      </c>
      <c r="AM341" s="170">
        <f>AL341*D341</f>
        <v>0</v>
      </c>
      <c r="AN341" s="170">
        <f>IFERROR(AL341/W341,"-")</f>
        <v>0</v>
      </c>
      <c r="AO341" s="169">
        <f>IFERROR(AN341+AH341,"-")</f>
        <v>44040.866666666669</v>
      </c>
      <c r="AP341" s="165"/>
      <c r="AQ341" s="171"/>
    </row>
    <row r="342" spans="1:43" x14ac:dyDescent="0.25">
      <c r="A342" s="151" t="s">
        <v>637</v>
      </c>
      <c r="B342" s="152" t="s">
        <v>205</v>
      </c>
      <c r="C342" s="199">
        <v>7447902860524</v>
      </c>
      <c r="D342" s="153">
        <v>197.68</v>
      </c>
      <c r="E342" s="154"/>
      <c r="F342" s="96">
        <v>0</v>
      </c>
      <c r="G342" s="96">
        <v>0</v>
      </c>
      <c r="H342" s="96">
        <v>1</v>
      </c>
      <c r="I342" s="96">
        <v>2</v>
      </c>
      <c r="J342" s="96">
        <v>0</v>
      </c>
      <c r="K342" s="96">
        <v>0</v>
      </c>
      <c r="L342" s="96">
        <v>0</v>
      </c>
      <c r="M342" s="96"/>
      <c r="N342" s="96"/>
      <c r="O342" s="96"/>
      <c r="P342" s="96"/>
      <c r="Q342" s="96"/>
      <c r="R342" s="192"/>
      <c r="S342" s="156">
        <f>COUNTIF(F342:L342,"&lt;&gt;0")</f>
        <v>2</v>
      </c>
      <c r="T342" s="157">
        <v>4</v>
      </c>
      <c r="U342" s="192"/>
      <c r="V342" s="165">
        <f>SUM(F342:Q342)</f>
        <v>3</v>
      </c>
      <c r="W342" s="166">
        <f>IFERROR(IF(L342=0,V342/(S342*30),V342/(((S342-1)*30)+(T342*7))),0)</f>
        <v>0.05</v>
      </c>
      <c r="X342" s="166">
        <f>W342*30</f>
        <v>1.5</v>
      </c>
      <c r="Y342" s="165">
        <v>33</v>
      </c>
      <c r="Z342" s="165">
        <v>0</v>
      </c>
      <c r="AA342" s="167">
        <f>Y342+Z342</f>
        <v>33</v>
      </c>
      <c r="AB342" s="166">
        <f>IFERROR(AA342/W342,"Not Sold")</f>
        <v>660</v>
      </c>
      <c r="AC342" s="166">
        <v>14</v>
      </c>
      <c r="AD342" s="166">
        <f>IFERROR(AB342-AC342,"-")</f>
        <v>646</v>
      </c>
      <c r="AE342" s="166">
        <f>X342*2</f>
        <v>3</v>
      </c>
      <c r="AF342" s="168">
        <f>IFERROR(AB342+$C$1,"Not Sold")</f>
        <v>44333</v>
      </c>
      <c r="AG342" s="169">
        <f>$C$1+AC342</f>
        <v>43687</v>
      </c>
      <c r="AH342" s="169">
        <f>MAX(AF342,AG342)</f>
        <v>44333</v>
      </c>
      <c r="AI342" s="170">
        <f>W342*AC342</f>
        <v>0.70000000000000007</v>
      </c>
      <c r="AJ342" s="170">
        <f>AA342-AI342</f>
        <v>32.299999999999997</v>
      </c>
      <c r="AK342" s="165">
        <v>1</v>
      </c>
      <c r="AL342" s="170">
        <f>IF(AE342-AJ342&lt;1,0,AE342-AJ342)</f>
        <v>0</v>
      </c>
      <c r="AM342" s="170">
        <f>AL342*D342</f>
        <v>0</v>
      </c>
      <c r="AN342" s="170">
        <f>IFERROR(AL342/W342,"-")</f>
        <v>0</v>
      </c>
      <c r="AO342" s="169">
        <f>IFERROR(AN342+AH342,"-")</f>
        <v>44333</v>
      </c>
      <c r="AP342" s="165"/>
      <c r="AQ342" s="171"/>
    </row>
    <row r="343" spans="1:43" x14ac:dyDescent="0.25">
      <c r="A343" s="151" t="s">
        <v>635</v>
      </c>
      <c r="B343" s="152" t="s">
        <v>206</v>
      </c>
      <c r="C343" s="199">
        <v>7447902860692</v>
      </c>
      <c r="D343" s="153">
        <v>197.68</v>
      </c>
      <c r="E343" s="154"/>
      <c r="F343" s="96">
        <v>1</v>
      </c>
      <c r="G343" s="96">
        <v>5</v>
      </c>
      <c r="H343" s="96">
        <v>0</v>
      </c>
      <c r="I343" s="96">
        <v>2</v>
      </c>
      <c r="J343" s="96">
        <v>0</v>
      </c>
      <c r="K343" s="96">
        <v>3</v>
      </c>
      <c r="L343" s="96">
        <v>1</v>
      </c>
      <c r="M343" s="96"/>
      <c r="N343" s="96"/>
      <c r="O343" s="96"/>
      <c r="P343" s="96"/>
      <c r="Q343" s="96"/>
      <c r="R343" s="192"/>
      <c r="S343" s="156">
        <f>COUNTIF(F343:L343,"&lt;&gt;0")</f>
        <v>5</v>
      </c>
      <c r="T343" s="157">
        <v>4</v>
      </c>
      <c r="U343" s="192"/>
      <c r="V343" s="165">
        <f>SUM(F343:Q343)</f>
        <v>12</v>
      </c>
      <c r="W343" s="166">
        <f>IFERROR(IF(L343=0,V343/(S343*30),V343/(((S343-1)*30)+(T343*7))),0)</f>
        <v>8.1081081081081086E-2</v>
      </c>
      <c r="X343" s="166">
        <f>W343*30</f>
        <v>2.4324324324324325</v>
      </c>
      <c r="Y343" s="165">
        <v>101</v>
      </c>
      <c r="Z343" s="165">
        <v>1</v>
      </c>
      <c r="AA343" s="167">
        <f>Y343+Z343</f>
        <v>102</v>
      </c>
      <c r="AB343" s="166">
        <f>IFERROR(AA343/W343,"Not Sold")</f>
        <v>1258</v>
      </c>
      <c r="AC343" s="166">
        <v>14</v>
      </c>
      <c r="AD343" s="166">
        <f>IFERROR(AB343-AC343,"-")</f>
        <v>1244</v>
      </c>
      <c r="AE343" s="166">
        <f>X343*2</f>
        <v>4.8648648648648649</v>
      </c>
      <c r="AF343" s="168">
        <f>IFERROR(AB343+$C$1,"Not Sold")</f>
        <v>44931</v>
      </c>
      <c r="AG343" s="169">
        <f>$C$1+AC343</f>
        <v>43687</v>
      </c>
      <c r="AH343" s="169">
        <f>MAX(AF343,AG343)</f>
        <v>44931</v>
      </c>
      <c r="AI343" s="170">
        <f>W343*AC343</f>
        <v>1.1351351351351351</v>
      </c>
      <c r="AJ343" s="170">
        <f>AA343-AI343</f>
        <v>100.86486486486487</v>
      </c>
      <c r="AK343" s="165">
        <v>1</v>
      </c>
      <c r="AL343" s="170">
        <f>IF(AE343-AJ343&lt;1,0,AE343-AJ343)</f>
        <v>0</v>
      </c>
      <c r="AM343" s="170">
        <f>AL343*D343</f>
        <v>0</v>
      </c>
      <c r="AN343" s="170">
        <f>IFERROR(AL343/W343,"-")</f>
        <v>0</v>
      </c>
      <c r="AO343" s="169">
        <f>IFERROR(AN343+AH343,"-")</f>
        <v>44931</v>
      </c>
      <c r="AP343" s="165"/>
      <c r="AQ343" s="171"/>
    </row>
    <row r="344" spans="1:43" x14ac:dyDescent="0.25">
      <c r="A344" s="151" t="s">
        <v>633</v>
      </c>
      <c r="B344" s="152" t="s">
        <v>207</v>
      </c>
      <c r="C344" s="199">
        <v>7447902860838</v>
      </c>
      <c r="D344" s="153">
        <v>197.68</v>
      </c>
      <c r="E344" s="154"/>
      <c r="F344" s="96">
        <v>1</v>
      </c>
      <c r="G344" s="96">
        <v>3</v>
      </c>
      <c r="H344" s="96">
        <v>0</v>
      </c>
      <c r="I344" s="96">
        <v>3</v>
      </c>
      <c r="J344" s="96">
        <v>1</v>
      </c>
      <c r="K344" s="96">
        <v>3</v>
      </c>
      <c r="L344" s="96">
        <v>1</v>
      </c>
      <c r="M344" s="96"/>
      <c r="N344" s="96"/>
      <c r="O344" s="96"/>
      <c r="P344" s="96"/>
      <c r="Q344" s="96"/>
      <c r="R344" s="192"/>
      <c r="S344" s="156">
        <f>COUNTIF(F344:L344,"&lt;&gt;0")</f>
        <v>6</v>
      </c>
      <c r="T344" s="157">
        <v>4</v>
      </c>
      <c r="U344" s="192"/>
      <c r="V344" s="165">
        <f>SUM(F344:Q344)</f>
        <v>12</v>
      </c>
      <c r="W344" s="166">
        <f>IFERROR(IF(L344=0,V344/(S344*30),V344/(((S344-1)*30)+(T344*7))),0)</f>
        <v>6.741573033707865E-2</v>
      </c>
      <c r="X344" s="166">
        <f>W344*30</f>
        <v>2.0224719101123596</v>
      </c>
      <c r="Y344" s="165">
        <v>141</v>
      </c>
      <c r="Z344" s="165">
        <v>4</v>
      </c>
      <c r="AA344" s="167">
        <f>Y344+Z344</f>
        <v>145</v>
      </c>
      <c r="AB344" s="166">
        <f>IFERROR(AA344/W344,"Not Sold")</f>
        <v>2150.8333333333335</v>
      </c>
      <c r="AC344" s="166">
        <v>14</v>
      </c>
      <c r="AD344" s="166">
        <f>IFERROR(AB344-AC344,"-")</f>
        <v>2136.8333333333335</v>
      </c>
      <c r="AE344" s="166">
        <f>X344*2</f>
        <v>4.0449438202247192</v>
      </c>
      <c r="AF344" s="168">
        <f>IFERROR(AB344+$C$1,"Not Sold")</f>
        <v>45823.833333333336</v>
      </c>
      <c r="AG344" s="169">
        <f>$C$1+AC344</f>
        <v>43687</v>
      </c>
      <c r="AH344" s="169">
        <f>MAX(AF344,AG344)</f>
        <v>45823.833333333336</v>
      </c>
      <c r="AI344" s="170">
        <f>W344*AC344</f>
        <v>0.9438202247191011</v>
      </c>
      <c r="AJ344" s="170">
        <f>AA344-AI344</f>
        <v>144.0561797752809</v>
      </c>
      <c r="AK344" s="165">
        <v>1</v>
      </c>
      <c r="AL344" s="170">
        <f>IF(AE344-AJ344&lt;1,0,AE344-AJ344)</f>
        <v>0</v>
      </c>
      <c r="AM344" s="170">
        <f>AL344*D344</f>
        <v>0</v>
      </c>
      <c r="AN344" s="170">
        <f>IFERROR(AL344/W344,"-")</f>
        <v>0</v>
      </c>
      <c r="AO344" s="169">
        <f>IFERROR(AN344+AH344,"-")</f>
        <v>45823.833333333336</v>
      </c>
      <c r="AP344" s="165"/>
      <c r="AQ344" s="171"/>
    </row>
    <row r="345" spans="1:43" x14ac:dyDescent="0.25">
      <c r="A345" s="173" t="s">
        <v>716</v>
      </c>
      <c r="B345" s="174" t="s">
        <v>717</v>
      </c>
      <c r="C345" s="201">
        <v>7447902861064</v>
      </c>
      <c r="D345" s="175">
        <v>13.44</v>
      </c>
      <c r="E345" s="154"/>
      <c r="F345" s="176">
        <v>0</v>
      </c>
      <c r="G345" s="176">
        <v>0</v>
      </c>
      <c r="H345" s="176">
        <v>0</v>
      </c>
      <c r="I345" s="176">
        <v>0</v>
      </c>
      <c r="J345" s="176">
        <v>11</v>
      </c>
      <c r="K345" s="176">
        <v>17</v>
      </c>
      <c r="L345" s="176">
        <v>14</v>
      </c>
      <c r="M345" s="176"/>
      <c r="N345" s="176"/>
      <c r="O345" s="176"/>
      <c r="P345" s="176"/>
      <c r="Q345" s="176"/>
      <c r="R345" s="192"/>
      <c r="S345" s="156">
        <f>COUNTIF(F345:L345,"&lt;&gt;0")</f>
        <v>3</v>
      </c>
      <c r="T345" s="157">
        <v>4</v>
      </c>
      <c r="U345" s="192"/>
      <c r="V345" s="165">
        <f>SUM(F345:Q345)</f>
        <v>42</v>
      </c>
      <c r="W345" s="166">
        <f>IFERROR(IF(L345=0,V345/(S345*30),V345/(((S345-1)*30)+(T345*7))),0)</f>
        <v>0.47727272727272729</v>
      </c>
      <c r="X345" s="166">
        <f>W345*30</f>
        <v>14.318181818181818</v>
      </c>
      <c r="Y345" s="165">
        <v>1684</v>
      </c>
      <c r="Z345" s="165">
        <v>65</v>
      </c>
      <c r="AA345" s="167">
        <f>Y345+Z345</f>
        <v>1749</v>
      </c>
      <c r="AB345" s="166">
        <f>IFERROR(AA345/W345,"Not Sold")</f>
        <v>3664.5714285714284</v>
      </c>
      <c r="AC345" s="166">
        <v>14</v>
      </c>
      <c r="AD345" s="166">
        <f>IFERROR(AB345-AC345,"-")</f>
        <v>3650.5714285714284</v>
      </c>
      <c r="AE345" s="166">
        <f>X345*2</f>
        <v>28.636363636363637</v>
      </c>
      <c r="AF345" s="168">
        <f>IFERROR(AB345+$C$1,"Not Sold")</f>
        <v>47337.571428571428</v>
      </c>
      <c r="AG345" s="169">
        <f>$C$1+AC345</f>
        <v>43687</v>
      </c>
      <c r="AH345" s="169">
        <f>MAX(AF345,AG345)</f>
        <v>47337.571428571428</v>
      </c>
      <c r="AI345" s="170">
        <f>W345*AC345</f>
        <v>6.6818181818181817</v>
      </c>
      <c r="AJ345" s="170">
        <f>AA345-AI345</f>
        <v>1742.3181818181818</v>
      </c>
      <c r="AK345" s="165">
        <v>1</v>
      </c>
      <c r="AL345" s="170">
        <f>IF(AE345-AJ345&lt;1,0,AE345-AJ345)</f>
        <v>0</v>
      </c>
      <c r="AM345" s="170">
        <f>AL345*D345</f>
        <v>0</v>
      </c>
      <c r="AN345" s="170">
        <f>IFERROR(AL345/W345,"-")</f>
        <v>0</v>
      </c>
      <c r="AO345" s="169">
        <f>IFERROR(AN345+AH345,"-")</f>
        <v>47337.571428571428</v>
      </c>
      <c r="AP345" s="177"/>
      <c r="AQ345" s="171"/>
    </row>
    <row r="346" spans="1:43" x14ac:dyDescent="0.25">
      <c r="A346" s="173" t="s">
        <v>661</v>
      </c>
      <c r="B346" s="174" t="s">
        <v>208</v>
      </c>
      <c r="C346" s="201">
        <v>7447902861996</v>
      </c>
      <c r="D346" s="175">
        <v>23</v>
      </c>
      <c r="E346" s="154"/>
      <c r="F346" s="176">
        <v>0</v>
      </c>
      <c r="G346" s="176">
        <v>0</v>
      </c>
      <c r="H346" s="176">
        <v>0</v>
      </c>
      <c r="I346" s="176">
        <v>2</v>
      </c>
      <c r="J346" s="176">
        <v>14</v>
      </c>
      <c r="K346" s="176">
        <v>36</v>
      </c>
      <c r="L346" s="176">
        <v>20</v>
      </c>
      <c r="M346" s="176"/>
      <c r="N346" s="176"/>
      <c r="O346" s="176"/>
      <c r="P346" s="176"/>
      <c r="Q346" s="176"/>
      <c r="R346" s="192"/>
      <c r="S346" s="156">
        <f>COUNTIF(F346:L346,"&lt;&gt;0")</f>
        <v>4</v>
      </c>
      <c r="T346" s="157">
        <v>4</v>
      </c>
      <c r="U346" s="192"/>
      <c r="V346" s="165">
        <f>SUM(F346:Q346)</f>
        <v>72</v>
      </c>
      <c r="W346" s="166">
        <f>IFERROR(IF(L346=0,V346/(S346*30),V346/(((S346-1)*30)+(T346*7))),0)</f>
        <v>0.61016949152542377</v>
      </c>
      <c r="X346" s="166">
        <f>W346*30</f>
        <v>18.305084745762713</v>
      </c>
      <c r="Y346" s="165"/>
      <c r="Z346" s="165">
        <v>72</v>
      </c>
      <c r="AA346" s="167">
        <f>Y346+Z346</f>
        <v>72</v>
      </c>
      <c r="AB346" s="166">
        <f>IFERROR(AA346/W346,"Not Sold")</f>
        <v>117.99999999999999</v>
      </c>
      <c r="AC346" s="166">
        <v>14</v>
      </c>
      <c r="AD346" s="166">
        <f>IFERROR(AB346-AC346,"-")</f>
        <v>103.99999999999999</v>
      </c>
      <c r="AE346" s="166">
        <f>X346*2</f>
        <v>36.610169491525426</v>
      </c>
      <c r="AF346" s="168">
        <f>IFERROR(AB346+$C$1,"Not Sold")</f>
        <v>43791</v>
      </c>
      <c r="AG346" s="169">
        <f>$C$1+AC346</f>
        <v>43687</v>
      </c>
      <c r="AH346" s="169">
        <f>MAX(AF346,AG346)</f>
        <v>43791</v>
      </c>
      <c r="AI346" s="170">
        <f>W346*AC346</f>
        <v>8.5423728813559325</v>
      </c>
      <c r="AJ346" s="170">
        <f>AA346-AI346</f>
        <v>63.457627118644069</v>
      </c>
      <c r="AK346" s="165">
        <v>1</v>
      </c>
      <c r="AL346" s="170">
        <f>IF(AE346-AJ346&lt;1,0,AE346-AJ346)</f>
        <v>0</v>
      </c>
      <c r="AM346" s="170">
        <f>AL346*D346</f>
        <v>0</v>
      </c>
      <c r="AN346" s="170">
        <f>IFERROR(AL346/W346,"-")</f>
        <v>0</v>
      </c>
      <c r="AO346" s="169">
        <f>IFERROR(AN346+AH346,"-")</f>
        <v>43791</v>
      </c>
      <c r="AP346" s="177"/>
      <c r="AQ346" s="171"/>
    </row>
    <row r="347" spans="1:43" x14ac:dyDescent="0.25">
      <c r="A347" s="173" t="s">
        <v>687</v>
      </c>
      <c r="B347" s="174" t="s">
        <v>632</v>
      </c>
      <c r="C347" s="201">
        <v>7447902862290</v>
      </c>
      <c r="D347" s="175">
        <v>12</v>
      </c>
      <c r="E347" s="154"/>
      <c r="F347" s="176">
        <v>0</v>
      </c>
      <c r="G347" s="176">
        <v>0</v>
      </c>
      <c r="H347" s="176">
        <v>0</v>
      </c>
      <c r="I347" s="176">
        <v>0</v>
      </c>
      <c r="J347" s="176">
        <v>33</v>
      </c>
      <c r="K347" s="176">
        <v>67</v>
      </c>
      <c r="L347" s="176">
        <v>46</v>
      </c>
      <c r="M347" s="176"/>
      <c r="N347" s="176"/>
      <c r="O347" s="176"/>
      <c r="P347" s="176"/>
      <c r="Q347" s="176"/>
      <c r="R347" s="192"/>
      <c r="S347" s="156">
        <f>COUNTIF(F347:L347,"&lt;&gt;0")</f>
        <v>3</v>
      </c>
      <c r="T347" s="157">
        <v>4</v>
      </c>
      <c r="U347" s="192"/>
      <c r="V347" s="165">
        <f>SUM(F347:Q347)</f>
        <v>146</v>
      </c>
      <c r="W347" s="166">
        <f>IFERROR(IF(L347=0,V347/(S347*30),V347/(((S347-1)*30)+(T347*7))),0)</f>
        <v>1.6590909090909092</v>
      </c>
      <c r="X347" s="166">
        <f>W347*30</f>
        <v>49.772727272727273</v>
      </c>
      <c r="Y347" s="165">
        <v>1645</v>
      </c>
      <c r="Z347" s="165">
        <v>46</v>
      </c>
      <c r="AA347" s="167">
        <f>Y347+Z347</f>
        <v>1691</v>
      </c>
      <c r="AB347" s="166">
        <f>IFERROR(AA347/W347,"Not Sold")</f>
        <v>1019.2328767123287</v>
      </c>
      <c r="AC347" s="166">
        <v>14</v>
      </c>
      <c r="AD347" s="166">
        <f>IFERROR(AB347-AC347,"-")</f>
        <v>1005.2328767123287</v>
      </c>
      <c r="AE347" s="166">
        <f>X347*2</f>
        <v>99.545454545454547</v>
      </c>
      <c r="AF347" s="168">
        <f>IFERROR(AB347+$C$1,"Not Sold")</f>
        <v>44692.232876712325</v>
      </c>
      <c r="AG347" s="169">
        <f>$C$1+AC347</f>
        <v>43687</v>
      </c>
      <c r="AH347" s="169">
        <f>MAX(AF347,AG347)</f>
        <v>44692.232876712325</v>
      </c>
      <c r="AI347" s="170">
        <f>W347*AC347</f>
        <v>23.227272727272727</v>
      </c>
      <c r="AJ347" s="170">
        <f>AA347-AI347</f>
        <v>1667.7727272727273</v>
      </c>
      <c r="AK347" s="165">
        <v>1</v>
      </c>
      <c r="AL347" s="170">
        <f>IF(AE347-AJ347&lt;1,0,AE347-AJ347)</f>
        <v>0</v>
      </c>
      <c r="AM347" s="170">
        <f>AL347*D347</f>
        <v>0</v>
      </c>
      <c r="AN347" s="170">
        <f>IFERROR(AL347/W347,"-")</f>
        <v>0</v>
      </c>
      <c r="AO347" s="169">
        <f>IFERROR(AN347+AH347,"-")</f>
        <v>44692.232876712325</v>
      </c>
      <c r="AP347" s="177"/>
      <c r="AQ347" s="171"/>
    </row>
    <row r="348" spans="1:43" x14ac:dyDescent="0.25">
      <c r="A348" s="173" t="s">
        <v>323</v>
      </c>
      <c r="B348" s="174" t="s">
        <v>209</v>
      </c>
      <c r="C348" s="201">
        <v>7447902862818</v>
      </c>
      <c r="D348" s="175">
        <v>15.43</v>
      </c>
      <c r="E348" s="154"/>
      <c r="F348" s="176">
        <v>0</v>
      </c>
      <c r="G348" s="176">
        <v>0</v>
      </c>
      <c r="H348" s="176">
        <v>0</v>
      </c>
      <c r="I348" s="176">
        <v>0</v>
      </c>
      <c r="J348" s="176">
        <v>0</v>
      </c>
      <c r="K348" s="176">
        <v>5</v>
      </c>
      <c r="L348" s="176">
        <v>39</v>
      </c>
      <c r="M348" s="176"/>
      <c r="N348" s="176"/>
      <c r="O348" s="176"/>
      <c r="P348" s="176"/>
      <c r="Q348" s="176"/>
      <c r="R348" s="192"/>
      <c r="S348" s="156">
        <f>COUNTIF(F348:L348,"&lt;&gt;0")</f>
        <v>2</v>
      </c>
      <c r="T348" s="157">
        <v>4</v>
      </c>
      <c r="U348" s="192"/>
      <c r="V348" s="165">
        <f>SUM(F348:Q348)</f>
        <v>44</v>
      </c>
      <c r="W348" s="166">
        <f>IFERROR(IF(L348=0,V348/(S348*30),V348/(((S348-1)*30)+(T348*7))),0)</f>
        <v>0.75862068965517238</v>
      </c>
      <c r="X348" s="166">
        <f>W348*30</f>
        <v>22.758620689655171</v>
      </c>
      <c r="Y348" s="165">
        <v>2623</v>
      </c>
      <c r="Z348" s="165">
        <v>75</v>
      </c>
      <c r="AA348" s="167">
        <f>Y348+Z348</f>
        <v>2698</v>
      </c>
      <c r="AB348" s="166">
        <f>IFERROR(AA348/W348,"Not Sold")</f>
        <v>3556.4545454545455</v>
      </c>
      <c r="AC348" s="166">
        <v>14</v>
      </c>
      <c r="AD348" s="166">
        <f>IFERROR(AB348-AC348,"-")</f>
        <v>3542.4545454545455</v>
      </c>
      <c r="AE348" s="166">
        <f>X348*2</f>
        <v>45.517241379310342</v>
      </c>
      <c r="AF348" s="168">
        <f>IFERROR(AB348+$C$1,"Not Sold")</f>
        <v>47229.454545454544</v>
      </c>
      <c r="AG348" s="169">
        <f>$C$1+AC348</f>
        <v>43687</v>
      </c>
      <c r="AH348" s="169">
        <f>MAX(AF348,AG348)</f>
        <v>47229.454545454544</v>
      </c>
      <c r="AI348" s="170">
        <f>W348*AC348</f>
        <v>10.620689655172413</v>
      </c>
      <c r="AJ348" s="170">
        <f>AA348-AI348</f>
        <v>2687.3793103448274</v>
      </c>
      <c r="AK348" s="165">
        <v>1</v>
      </c>
      <c r="AL348" s="170">
        <f>IF(AE348-AJ348&lt;1,0,AE348-AJ348)</f>
        <v>0</v>
      </c>
      <c r="AM348" s="170">
        <f>AL348*D348</f>
        <v>0</v>
      </c>
      <c r="AN348" s="170">
        <f>IFERROR(AL348/W348,"-")</f>
        <v>0</v>
      </c>
      <c r="AO348" s="169">
        <f>IFERROR(AN348+AH348,"-")</f>
        <v>47229.454545454544</v>
      </c>
      <c r="AP348" s="177"/>
      <c r="AQ348" s="171"/>
    </row>
    <row r="349" spans="1:43" x14ac:dyDescent="0.25">
      <c r="A349" s="151"/>
      <c r="B349" s="152"/>
      <c r="C349" s="195"/>
      <c r="D349" s="153"/>
      <c r="E349" s="154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192"/>
      <c r="S349" s="193"/>
      <c r="T349" s="193"/>
      <c r="U349" s="192"/>
      <c r="V349" s="165"/>
      <c r="W349" s="166"/>
      <c r="X349" s="166"/>
      <c r="Y349" s="165"/>
      <c r="Z349" s="165"/>
      <c r="AA349" s="167"/>
      <c r="AB349" s="166"/>
      <c r="AC349" s="166"/>
      <c r="AD349" s="166"/>
      <c r="AE349" s="166"/>
      <c r="AF349" s="168"/>
      <c r="AG349" s="169"/>
      <c r="AH349" s="169"/>
      <c r="AI349" s="170"/>
      <c r="AJ349" s="170"/>
      <c r="AK349" s="165"/>
      <c r="AL349" s="170"/>
      <c r="AM349" s="170"/>
      <c r="AN349" s="170"/>
      <c r="AO349" s="169"/>
      <c r="AP349" s="165"/>
      <c r="AQ349" s="171"/>
    </row>
    <row r="350" spans="1:43" hidden="1" x14ac:dyDescent="0.25">
      <c r="A350" s="151"/>
      <c r="B350" s="152"/>
      <c r="C350" s="195"/>
      <c r="D350" s="153"/>
      <c r="E350" s="154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192"/>
      <c r="S350" s="193"/>
      <c r="T350" s="193"/>
      <c r="U350" s="192"/>
      <c r="V350" s="165"/>
      <c r="W350" s="166"/>
      <c r="X350" s="166"/>
      <c r="Y350" s="165"/>
      <c r="Z350" s="165"/>
      <c r="AA350" s="167"/>
      <c r="AB350" s="166"/>
      <c r="AC350" s="166"/>
      <c r="AD350" s="166"/>
      <c r="AE350" s="166"/>
      <c r="AF350" s="168"/>
      <c r="AG350" s="169"/>
      <c r="AH350" s="169"/>
      <c r="AI350" s="170"/>
      <c r="AJ350" s="170"/>
      <c r="AK350" s="165"/>
      <c r="AL350" s="170"/>
      <c r="AM350" s="170"/>
      <c r="AN350" s="170"/>
      <c r="AO350" s="169"/>
      <c r="AP350" s="165"/>
      <c r="AQ350" s="171"/>
    </row>
    <row r="351" spans="1:43" hidden="1" x14ac:dyDescent="0.25">
      <c r="A351" s="151"/>
      <c r="B351" s="152"/>
      <c r="C351" s="195"/>
      <c r="D351" s="153"/>
      <c r="E351" s="154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192"/>
      <c r="S351" s="193"/>
      <c r="T351" s="193"/>
      <c r="U351" s="192"/>
      <c r="V351" s="165"/>
      <c r="W351" s="166"/>
      <c r="X351" s="166"/>
      <c r="Y351" s="165"/>
      <c r="Z351" s="165"/>
      <c r="AA351" s="167"/>
      <c r="AB351" s="166"/>
      <c r="AC351" s="166"/>
      <c r="AD351" s="166"/>
      <c r="AE351" s="166"/>
      <c r="AF351" s="168"/>
      <c r="AG351" s="169"/>
      <c r="AH351" s="169"/>
      <c r="AI351" s="170"/>
      <c r="AJ351" s="170"/>
      <c r="AK351" s="165"/>
      <c r="AL351" s="170"/>
      <c r="AM351" s="170"/>
      <c r="AN351" s="170"/>
      <c r="AO351" s="169"/>
      <c r="AP351" s="165"/>
      <c r="AQ351" s="171"/>
    </row>
    <row r="352" spans="1:43" hidden="1" x14ac:dyDescent="0.25">
      <c r="A352" s="151"/>
      <c r="B352" s="152"/>
      <c r="C352" s="195"/>
      <c r="D352" s="153"/>
      <c r="E352" s="154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192"/>
      <c r="S352" s="193"/>
      <c r="T352" s="193"/>
      <c r="U352" s="192"/>
      <c r="V352" s="165"/>
      <c r="W352" s="166"/>
      <c r="X352" s="166"/>
      <c r="Y352" s="165"/>
      <c r="Z352" s="165"/>
      <c r="AA352" s="167"/>
      <c r="AB352" s="166"/>
      <c r="AC352" s="166"/>
      <c r="AD352" s="166"/>
      <c r="AE352" s="166"/>
      <c r="AF352" s="168"/>
      <c r="AG352" s="169"/>
      <c r="AH352" s="169"/>
      <c r="AI352" s="170"/>
      <c r="AJ352" s="170"/>
      <c r="AK352" s="165"/>
      <c r="AL352" s="170"/>
      <c r="AM352" s="170"/>
      <c r="AN352" s="170"/>
      <c r="AO352" s="169"/>
      <c r="AP352" s="165"/>
      <c r="AQ352" s="171"/>
    </row>
    <row r="353" spans="1:43" hidden="1" x14ac:dyDescent="0.25">
      <c r="A353" s="151"/>
      <c r="B353" s="152"/>
      <c r="C353" s="195"/>
      <c r="D353" s="153"/>
      <c r="E353" s="154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192"/>
      <c r="S353" s="193"/>
      <c r="T353" s="193"/>
      <c r="U353" s="192"/>
      <c r="V353" s="165"/>
      <c r="W353" s="166"/>
      <c r="X353" s="166"/>
      <c r="Y353" s="165"/>
      <c r="Z353" s="165"/>
      <c r="AA353" s="167"/>
      <c r="AB353" s="166"/>
      <c r="AC353" s="166"/>
      <c r="AD353" s="166"/>
      <c r="AE353" s="166"/>
      <c r="AF353" s="168"/>
      <c r="AG353" s="169"/>
      <c r="AH353" s="169"/>
      <c r="AI353" s="170"/>
      <c r="AJ353" s="170"/>
      <c r="AK353" s="165"/>
      <c r="AL353" s="170"/>
      <c r="AM353" s="170"/>
      <c r="AN353" s="170"/>
      <c r="AO353" s="169"/>
      <c r="AP353" s="165"/>
      <c r="AQ353" s="171"/>
    </row>
    <row r="354" spans="1:43" hidden="1" x14ac:dyDescent="0.25">
      <c r="A354" s="151"/>
      <c r="B354" s="152"/>
      <c r="C354" s="195"/>
      <c r="D354" s="153"/>
      <c r="E354" s="154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192"/>
      <c r="S354" s="193"/>
      <c r="T354" s="193"/>
      <c r="U354" s="192"/>
      <c r="V354" s="165"/>
      <c r="W354" s="166"/>
      <c r="X354" s="166"/>
      <c r="Y354" s="165"/>
      <c r="Z354" s="165"/>
      <c r="AA354" s="167"/>
      <c r="AB354" s="166"/>
      <c r="AC354" s="166"/>
      <c r="AD354" s="166"/>
      <c r="AE354" s="166"/>
      <c r="AF354" s="168"/>
      <c r="AG354" s="169"/>
      <c r="AH354" s="169"/>
      <c r="AI354" s="170"/>
      <c r="AJ354" s="170"/>
      <c r="AK354" s="165"/>
      <c r="AL354" s="170"/>
      <c r="AM354" s="170"/>
      <c r="AN354" s="170"/>
      <c r="AO354" s="169"/>
      <c r="AP354" s="165"/>
      <c r="AQ354" s="171"/>
    </row>
    <row r="355" spans="1:43" hidden="1" x14ac:dyDescent="0.25">
      <c r="A355" s="151"/>
      <c r="B355" s="152"/>
      <c r="C355" s="195"/>
      <c r="D355" s="153"/>
      <c r="E355" s="154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192"/>
      <c r="S355" s="193"/>
      <c r="T355" s="193"/>
      <c r="U355" s="192"/>
      <c r="V355" s="165"/>
      <c r="W355" s="166"/>
      <c r="X355" s="166"/>
      <c r="Y355" s="165"/>
      <c r="Z355" s="165"/>
      <c r="AA355" s="167"/>
      <c r="AB355" s="166"/>
      <c r="AC355" s="166"/>
      <c r="AD355" s="166"/>
      <c r="AE355" s="166"/>
      <c r="AF355" s="168"/>
      <c r="AG355" s="169"/>
      <c r="AH355" s="169"/>
      <c r="AI355" s="170"/>
      <c r="AJ355" s="170"/>
      <c r="AK355" s="165"/>
      <c r="AL355" s="170"/>
      <c r="AM355" s="170"/>
      <c r="AN355" s="170"/>
      <c r="AO355" s="169"/>
      <c r="AP355" s="165"/>
      <c r="AQ355" s="171"/>
    </row>
    <row r="356" spans="1:43" hidden="1" x14ac:dyDescent="0.25">
      <c r="A356" s="151"/>
      <c r="B356" s="152"/>
      <c r="C356" s="195"/>
      <c r="D356" s="153"/>
      <c r="E356" s="154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192"/>
      <c r="S356" s="193"/>
      <c r="T356" s="193"/>
      <c r="U356" s="192"/>
      <c r="V356" s="165"/>
      <c r="W356" s="166"/>
      <c r="X356" s="166"/>
      <c r="Y356" s="165"/>
      <c r="Z356" s="165"/>
      <c r="AA356" s="167"/>
      <c r="AB356" s="166"/>
      <c r="AC356" s="166"/>
      <c r="AD356" s="166"/>
      <c r="AE356" s="166"/>
      <c r="AF356" s="168"/>
      <c r="AG356" s="169"/>
      <c r="AH356" s="169"/>
      <c r="AI356" s="170"/>
      <c r="AJ356" s="170"/>
      <c r="AK356" s="165"/>
      <c r="AL356" s="170"/>
      <c r="AM356" s="170"/>
      <c r="AN356" s="170"/>
      <c r="AO356" s="169"/>
      <c r="AP356" s="165"/>
      <c r="AQ356" s="171"/>
    </row>
    <row r="357" spans="1:43" hidden="1" x14ac:dyDescent="0.25">
      <c r="A357" s="151"/>
      <c r="B357" s="152"/>
      <c r="C357" s="195"/>
      <c r="D357" s="153"/>
      <c r="E357" s="154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192"/>
      <c r="S357" s="193"/>
      <c r="T357" s="193"/>
      <c r="U357" s="192"/>
      <c r="V357" s="165"/>
      <c r="W357" s="166"/>
      <c r="X357" s="166"/>
      <c r="Y357" s="165"/>
      <c r="Z357" s="165"/>
      <c r="AA357" s="167"/>
      <c r="AB357" s="166"/>
      <c r="AC357" s="166"/>
      <c r="AD357" s="166"/>
      <c r="AE357" s="166"/>
      <c r="AF357" s="168"/>
      <c r="AG357" s="169"/>
      <c r="AH357" s="169"/>
      <c r="AI357" s="170"/>
      <c r="AJ357" s="170"/>
      <c r="AK357" s="165"/>
      <c r="AL357" s="170"/>
      <c r="AM357" s="170"/>
      <c r="AN357" s="170"/>
      <c r="AO357" s="169"/>
      <c r="AP357" s="165"/>
      <c r="AQ357" s="171"/>
    </row>
    <row r="358" spans="1:43" hidden="1" x14ac:dyDescent="0.25">
      <c r="A358" s="151"/>
      <c r="B358" s="152"/>
      <c r="C358" s="195"/>
      <c r="D358" s="153"/>
      <c r="E358" s="154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192"/>
      <c r="S358" s="193"/>
      <c r="T358" s="193"/>
      <c r="U358" s="192"/>
      <c r="V358" s="165"/>
      <c r="W358" s="166"/>
      <c r="X358" s="166"/>
      <c r="Y358" s="165"/>
      <c r="Z358" s="165"/>
      <c r="AA358" s="167"/>
      <c r="AB358" s="166"/>
      <c r="AC358" s="166"/>
      <c r="AD358" s="166"/>
      <c r="AE358" s="166"/>
      <c r="AF358" s="168"/>
      <c r="AG358" s="169"/>
      <c r="AH358" s="169"/>
      <c r="AI358" s="170"/>
      <c r="AJ358" s="170"/>
      <c r="AK358" s="165"/>
      <c r="AL358" s="170"/>
      <c r="AM358" s="170"/>
      <c r="AN358" s="170"/>
      <c r="AO358" s="169"/>
      <c r="AP358" s="165"/>
      <c r="AQ358" s="171"/>
    </row>
    <row r="359" spans="1:43" hidden="1" x14ac:dyDescent="0.25">
      <c r="A359" s="151"/>
      <c r="B359" s="152"/>
      <c r="C359" s="195"/>
      <c r="D359" s="153"/>
      <c r="E359" s="154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192"/>
      <c r="S359" s="193"/>
      <c r="T359" s="193"/>
      <c r="U359" s="192"/>
      <c r="V359" s="165"/>
      <c r="W359" s="166"/>
      <c r="X359" s="166"/>
      <c r="Y359" s="165"/>
      <c r="Z359" s="165"/>
      <c r="AA359" s="167"/>
      <c r="AB359" s="166"/>
      <c r="AC359" s="166"/>
      <c r="AD359" s="166"/>
      <c r="AE359" s="166"/>
      <c r="AF359" s="168"/>
      <c r="AG359" s="169"/>
      <c r="AH359" s="169"/>
      <c r="AI359" s="170"/>
      <c r="AJ359" s="170"/>
      <c r="AK359" s="165"/>
      <c r="AL359" s="170"/>
      <c r="AM359" s="170"/>
      <c r="AN359" s="170"/>
      <c r="AO359" s="169"/>
      <c r="AP359" s="165"/>
      <c r="AQ359" s="171"/>
    </row>
    <row r="360" spans="1:43" hidden="1" x14ac:dyDescent="0.25">
      <c r="A360" s="151"/>
      <c r="B360" s="152"/>
      <c r="C360" s="195"/>
      <c r="D360" s="153"/>
      <c r="E360" s="154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192"/>
      <c r="S360" s="193"/>
      <c r="T360" s="193"/>
      <c r="U360" s="192"/>
      <c r="V360" s="165"/>
      <c r="W360" s="166"/>
      <c r="X360" s="166"/>
      <c r="Y360" s="165"/>
      <c r="Z360" s="165"/>
      <c r="AA360" s="167"/>
      <c r="AB360" s="166"/>
      <c r="AC360" s="166"/>
      <c r="AD360" s="166"/>
      <c r="AE360" s="166"/>
      <c r="AF360" s="168"/>
      <c r="AG360" s="169"/>
      <c r="AH360" s="169"/>
      <c r="AI360" s="170"/>
      <c r="AJ360" s="170"/>
      <c r="AK360" s="165"/>
      <c r="AL360" s="170"/>
      <c r="AM360" s="170"/>
      <c r="AN360" s="170"/>
      <c r="AO360" s="169"/>
      <c r="AP360" s="165"/>
      <c r="AQ360" s="171"/>
    </row>
    <row r="361" spans="1:43" hidden="1" x14ac:dyDescent="0.25">
      <c r="A361" s="151"/>
      <c r="B361" s="152"/>
      <c r="C361" s="195"/>
      <c r="D361" s="153"/>
      <c r="E361" s="154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192"/>
      <c r="S361" s="193"/>
      <c r="T361" s="193"/>
      <c r="U361" s="192"/>
      <c r="V361" s="165"/>
      <c r="W361" s="166"/>
      <c r="X361" s="166"/>
      <c r="Y361" s="165"/>
      <c r="Z361" s="165"/>
      <c r="AA361" s="167"/>
      <c r="AB361" s="166"/>
      <c r="AC361" s="166"/>
      <c r="AD361" s="166"/>
      <c r="AE361" s="166"/>
      <c r="AF361" s="168"/>
      <c r="AG361" s="169"/>
      <c r="AH361" s="169"/>
      <c r="AI361" s="170"/>
      <c r="AJ361" s="170"/>
      <c r="AK361" s="165"/>
      <c r="AL361" s="170"/>
      <c r="AM361" s="170"/>
      <c r="AN361" s="170"/>
      <c r="AO361" s="169"/>
      <c r="AP361" s="165"/>
      <c r="AQ361" s="171"/>
    </row>
    <row r="362" spans="1:43" hidden="1" x14ac:dyDescent="0.25">
      <c r="A362" s="151"/>
      <c r="B362" s="152"/>
      <c r="C362" s="195"/>
      <c r="D362" s="153"/>
      <c r="E362" s="154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192"/>
      <c r="S362" s="193"/>
      <c r="T362" s="193"/>
      <c r="U362" s="192"/>
      <c r="V362" s="165"/>
      <c r="W362" s="166"/>
      <c r="X362" s="166"/>
      <c r="Y362" s="165"/>
      <c r="Z362" s="165"/>
      <c r="AA362" s="167"/>
      <c r="AB362" s="166"/>
      <c r="AC362" s="166"/>
      <c r="AD362" s="166"/>
      <c r="AE362" s="166"/>
      <c r="AF362" s="168"/>
      <c r="AG362" s="169"/>
      <c r="AH362" s="169"/>
      <c r="AI362" s="170"/>
      <c r="AJ362" s="170"/>
      <c r="AK362" s="165"/>
      <c r="AL362" s="170"/>
      <c r="AM362" s="170"/>
      <c r="AN362" s="170"/>
      <c r="AO362" s="169"/>
      <c r="AP362" s="165"/>
      <c r="AQ362" s="171"/>
    </row>
    <row r="363" spans="1:43" hidden="1" x14ac:dyDescent="0.25">
      <c r="A363" s="151"/>
      <c r="B363" s="152"/>
      <c r="C363" s="195"/>
      <c r="D363" s="153"/>
      <c r="E363" s="154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192"/>
      <c r="S363" s="193"/>
      <c r="T363" s="193"/>
      <c r="U363" s="192"/>
      <c r="V363" s="165"/>
      <c r="W363" s="166"/>
      <c r="X363" s="166"/>
      <c r="Y363" s="165"/>
      <c r="Z363" s="165"/>
      <c r="AA363" s="167"/>
      <c r="AB363" s="166"/>
      <c r="AC363" s="166"/>
      <c r="AD363" s="166"/>
      <c r="AE363" s="166"/>
      <c r="AF363" s="168"/>
      <c r="AG363" s="169"/>
      <c r="AH363" s="169"/>
      <c r="AI363" s="170"/>
      <c r="AJ363" s="170"/>
      <c r="AK363" s="165"/>
      <c r="AL363" s="170"/>
      <c r="AM363" s="170"/>
      <c r="AN363" s="170"/>
      <c r="AO363" s="169"/>
      <c r="AP363" s="165"/>
      <c r="AQ363" s="171"/>
    </row>
    <row r="364" spans="1:43" hidden="1" x14ac:dyDescent="0.25">
      <c r="A364" s="151"/>
      <c r="B364" s="152"/>
      <c r="C364" s="195"/>
      <c r="D364" s="153"/>
      <c r="E364" s="154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192"/>
      <c r="S364" s="193"/>
      <c r="T364" s="193"/>
      <c r="U364" s="192"/>
      <c r="V364" s="165"/>
      <c r="W364" s="166"/>
      <c r="X364" s="166"/>
      <c r="Y364" s="165"/>
      <c r="Z364" s="165"/>
      <c r="AA364" s="167"/>
      <c r="AB364" s="166"/>
      <c r="AC364" s="166"/>
      <c r="AD364" s="166"/>
      <c r="AE364" s="166"/>
      <c r="AF364" s="168"/>
      <c r="AG364" s="169"/>
      <c r="AH364" s="169"/>
      <c r="AI364" s="170"/>
      <c r="AJ364" s="170"/>
      <c r="AK364" s="165"/>
      <c r="AL364" s="170"/>
      <c r="AM364" s="170"/>
      <c r="AN364" s="170"/>
      <c r="AO364" s="169"/>
      <c r="AP364" s="165"/>
      <c r="AQ364" s="171"/>
    </row>
    <row r="365" spans="1:43" hidden="1" x14ac:dyDescent="0.25">
      <c r="A365" s="151"/>
      <c r="B365" s="152"/>
      <c r="C365" s="195"/>
      <c r="D365" s="153"/>
      <c r="E365" s="154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192"/>
      <c r="S365" s="193"/>
      <c r="T365" s="193"/>
      <c r="U365" s="192"/>
      <c r="V365" s="165"/>
      <c r="W365" s="166"/>
      <c r="X365" s="166"/>
      <c r="Y365" s="165"/>
      <c r="Z365" s="165"/>
      <c r="AA365" s="167"/>
      <c r="AB365" s="166"/>
      <c r="AC365" s="166"/>
      <c r="AD365" s="166"/>
      <c r="AE365" s="166"/>
      <c r="AF365" s="168"/>
      <c r="AG365" s="169"/>
      <c r="AH365" s="169"/>
      <c r="AI365" s="170"/>
      <c r="AJ365" s="170"/>
      <c r="AK365" s="165"/>
      <c r="AL365" s="170"/>
      <c r="AM365" s="170"/>
      <c r="AN365" s="170"/>
      <c r="AO365" s="169"/>
      <c r="AP365" s="165"/>
      <c r="AQ365" s="171"/>
    </row>
    <row r="366" spans="1:43" hidden="1" x14ac:dyDescent="0.25">
      <c r="A366" s="151"/>
      <c r="B366" s="152"/>
      <c r="C366" s="195"/>
      <c r="D366" s="153"/>
      <c r="E366" s="154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192"/>
      <c r="S366" s="193"/>
      <c r="T366" s="193"/>
      <c r="U366" s="192"/>
      <c r="V366" s="165"/>
      <c r="W366" s="166"/>
      <c r="X366" s="166"/>
      <c r="Y366" s="165"/>
      <c r="Z366" s="165"/>
      <c r="AA366" s="167"/>
      <c r="AB366" s="166"/>
      <c r="AC366" s="166"/>
      <c r="AD366" s="166"/>
      <c r="AE366" s="166"/>
      <c r="AF366" s="168"/>
      <c r="AG366" s="169"/>
      <c r="AH366" s="169"/>
      <c r="AI366" s="170"/>
      <c r="AJ366" s="170"/>
      <c r="AK366" s="165"/>
      <c r="AL366" s="170"/>
      <c r="AM366" s="170"/>
      <c r="AN366" s="170"/>
      <c r="AO366" s="169"/>
      <c r="AP366" s="165"/>
      <c r="AQ366" s="171"/>
    </row>
    <row r="367" spans="1:43" hidden="1" x14ac:dyDescent="0.25">
      <c r="A367" s="151"/>
      <c r="B367" s="152"/>
      <c r="C367" s="195"/>
      <c r="D367" s="153"/>
      <c r="E367" s="154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192"/>
      <c r="S367" s="193"/>
      <c r="T367" s="193"/>
      <c r="U367" s="192"/>
      <c r="V367" s="165"/>
      <c r="W367" s="166"/>
      <c r="X367" s="166"/>
      <c r="Y367" s="165"/>
      <c r="Z367" s="165"/>
      <c r="AA367" s="167"/>
      <c r="AB367" s="166"/>
      <c r="AC367" s="166"/>
      <c r="AD367" s="166"/>
      <c r="AE367" s="166"/>
      <c r="AF367" s="168"/>
      <c r="AG367" s="169"/>
      <c r="AH367" s="169"/>
      <c r="AI367" s="170"/>
      <c r="AJ367" s="170"/>
      <c r="AK367" s="165"/>
      <c r="AL367" s="170"/>
      <c r="AM367" s="170"/>
      <c r="AN367" s="170"/>
      <c r="AO367" s="169"/>
      <c r="AP367" s="165"/>
      <c r="AQ367" s="171"/>
    </row>
    <row r="368" spans="1:43" hidden="1" x14ac:dyDescent="0.25">
      <c r="A368" s="151"/>
      <c r="B368" s="152"/>
      <c r="C368" s="195"/>
      <c r="D368" s="153"/>
      <c r="E368" s="154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192"/>
      <c r="S368" s="193"/>
      <c r="T368" s="193"/>
      <c r="U368" s="192"/>
      <c r="V368" s="165"/>
      <c r="W368" s="166"/>
      <c r="X368" s="166"/>
      <c r="Y368" s="165"/>
      <c r="Z368" s="165"/>
      <c r="AA368" s="167"/>
      <c r="AB368" s="166"/>
      <c r="AC368" s="166"/>
      <c r="AD368" s="166"/>
      <c r="AE368" s="166"/>
      <c r="AF368" s="168"/>
      <c r="AG368" s="169"/>
      <c r="AH368" s="169"/>
      <c r="AI368" s="170"/>
      <c r="AJ368" s="170"/>
      <c r="AK368" s="165"/>
      <c r="AL368" s="170"/>
      <c r="AM368" s="170"/>
      <c r="AN368" s="170"/>
      <c r="AO368" s="169"/>
      <c r="AP368" s="165"/>
      <c r="AQ368" s="171"/>
    </row>
    <row r="369" spans="1:43" hidden="1" x14ac:dyDescent="0.25">
      <c r="A369" s="151"/>
      <c r="B369" s="152"/>
      <c r="C369" s="195"/>
      <c r="D369" s="153"/>
      <c r="E369" s="154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192"/>
      <c r="S369" s="193"/>
      <c r="T369" s="193"/>
      <c r="U369" s="192"/>
      <c r="V369" s="165"/>
      <c r="W369" s="166"/>
      <c r="X369" s="166"/>
      <c r="Y369" s="165"/>
      <c r="Z369" s="165"/>
      <c r="AA369" s="167"/>
      <c r="AB369" s="166"/>
      <c r="AC369" s="166"/>
      <c r="AD369" s="166"/>
      <c r="AE369" s="166"/>
      <c r="AF369" s="168"/>
      <c r="AG369" s="169"/>
      <c r="AH369" s="169"/>
      <c r="AI369" s="170"/>
      <c r="AJ369" s="170"/>
      <c r="AK369" s="165"/>
      <c r="AL369" s="170"/>
      <c r="AM369" s="170"/>
      <c r="AN369" s="170"/>
      <c r="AO369" s="169"/>
      <c r="AP369" s="165"/>
      <c r="AQ369" s="171"/>
    </row>
    <row r="370" spans="1:43" hidden="1" x14ac:dyDescent="0.25">
      <c r="A370" s="151"/>
      <c r="B370" s="152"/>
      <c r="C370" s="195"/>
      <c r="D370" s="153"/>
      <c r="E370" s="154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192"/>
      <c r="S370" s="193"/>
      <c r="T370" s="193"/>
      <c r="U370" s="192"/>
      <c r="V370" s="165"/>
      <c r="W370" s="166"/>
      <c r="X370" s="166"/>
      <c r="Y370" s="165"/>
      <c r="Z370" s="165"/>
      <c r="AA370" s="167"/>
      <c r="AB370" s="166"/>
      <c r="AC370" s="166"/>
      <c r="AD370" s="166"/>
      <c r="AE370" s="166"/>
      <c r="AF370" s="168"/>
      <c r="AG370" s="169"/>
      <c r="AH370" s="169"/>
      <c r="AI370" s="170"/>
      <c r="AJ370" s="170"/>
      <c r="AK370" s="165"/>
      <c r="AL370" s="170"/>
      <c r="AM370" s="170"/>
      <c r="AN370" s="170"/>
      <c r="AO370" s="169"/>
      <c r="AP370" s="165"/>
      <c r="AQ370" s="171"/>
    </row>
    <row r="371" spans="1:43" hidden="1" x14ac:dyDescent="0.25">
      <c r="A371" s="151"/>
      <c r="B371" s="152"/>
      <c r="C371" s="195"/>
      <c r="D371" s="153"/>
      <c r="E371" s="154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192"/>
      <c r="S371" s="193"/>
      <c r="T371" s="193"/>
      <c r="U371" s="192"/>
      <c r="V371" s="165"/>
      <c r="W371" s="166"/>
      <c r="X371" s="166"/>
      <c r="Y371" s="165"/>
      <c r="Z371" s="165"/>
      <c r="AA371" s="167"/>
      <c r="AB371" s="166"/>
      <c r="AC371" s="166"/>
      <c r="AD371" s="166"/>
      <c r="AE371" s="166"/>
      <c r="AF371" s="168"/>
      <c r="AG371" s="169"/>
      <c r="AH371" s="169"/>
      <c r="AI371" s="170"/>
      <c r="AJ371" s="170"/>
      <c r="AK371" s="165"/>
      <c r="AL371" s="170"/>
      <c r="AM371" s="170"/>
      <c r="AN371" s="170"/>
      <c r="AO371" s="169"/>
      <c r="AP371" s="165"/>
      <c r="AQ371" s="171"/>
    </row>
    <row r="372" spans="1:43" hidden="1" x14ac:dyDescent="0.25">
      <c r="A372" s="151"/>
      <c r="B372" s="152"/>
      <c r="C372" s="195"/>
      <c r="D372" s="153"/>
      <c r="E372" s="154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192"/>
      <c r="S372" s="193"/>
      <c r="T372" s="193"/>
      <c r="U372" s="192"/>
      <c r="V372" s="165"/>
      <c r="W372" s="166"/>
      <c r="X372" s="166"/>
      <c r="Y372" s="165"/>
      <c r="Z372" s="165"/>
      <c r="AA372" s="167"/>
      <c r="AB372" s="166"/>
      <c r="AC372" s="166"/>
      <c r="AD372" s="166"/>
      <c r="AE372" s="166"/>
      <c r="AF372" s="168"/>
      <c r="AG372" s="169"/>
      <c r="AH372" s="169"/>
      <c r="AI372" s="170"/>
      <c r="AJ372" s="170"/>
      <c r="AK372" s="165"/>
      <c r="AL372" s="170"/>
      <c r="AM372" s="170"/>
      <c r="AN372" s="170"/>
      <c r="AO372" s="169"/>
      <c r="AP372" s="165"/>
      <c r="AQ372" s="171"/>
    </row>
    <row r="373" spans="1:43" hidden="1" x14ac:dyDescent="0.25">
      <c r="A373" s="151"/>
      <c r="B373" s="152"/>
      <c r="C373" s="195"/>
      <c r="D373" s="153"/>
      <c r="E373" s="154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192"/>
      <c r="S373" s="193"/>
      <c r="T373" s="193"/>
      <c r="U373" s="192"/>
      <c r="V373" s="165"/>
      <c r="W373" s="166"/>
      <c r="X373" s="166"/>
      <c r="Y373" s="165"/>
      <c r="Z373" s="165"/>
      <c r="AA373" s="167"/>
      <c r="AB373" s="166"/>
      <c r="AC373" s="166"/>
      <c r="AD373" s="166"/>
      <c r="AE373" s="166"/>
      <c r="AF373" s="168"/>
      <c r="AG373" s="169"/>
      <c r="AH373" s="169"/>
      <c r="AI373" s="170"/>
      <c r="AJ373" s="170"/>
      <c r="AK373" s="165"/>
      <c r="AL373" s="170"/>
      <c r="AM373" s="170"/>
      <c r="AN373" s="170"/>
      <c r="AO373" s="169"/>
      <c r="AP373" s="165"/>
      <c r="AQ373" s="171"/>
    </row>
    <row r="374" spans="1:43" hidden="1" x14ac:dyDescent="0.25">
      <c r="A374" s="151"/>
      <c r="B374" s="152"/>
      <c r="C374" s="195"/>
      <c r="D374" s="153"/>
      <c r="E374" s="154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154"/>
      <c r="S374" s="181"/>
      <c r="T374" s="181"/>
      <c r="U374" s="154"/>
      <c r="V374" s="165"/>
      <c r="W374" s="166"/>
      <c r="X374" s="166"/>
      <c r="Y374" s="165"/>
      <c r="Z374" s="165"/>
      <c r="AA374" s="167"/>
      <c r="AB374" s="166"/>
      <c r="AC374" s="166"/>
      <c r="AD374" s="166"/>
      <c r="AE374" s="166"/>
      <c r="AF374" s="168"/>
      <c r="AG374" s="169"/>
      <c r="AH374" s="169"/>
      <c r="AI374" s="170"/>
      <c r="AJ374" s="170"/>
      <c r="AK374" s="165"/>
      <c r="AL374" s="170"/>
      <c r="AM374" s="170"/>
      <c r="AN374" s="165"/>
      <c r="AO374" s="169"/>
      <c r="AP374" s="165"/>
      <c r="AQ374" s="171"/>
    </row>
    <row r="375" spans="1:43" hidden="1" x14ac:dyDescent="0.25">
      <c r="A375" s="151"/>
      <c r="B375" s="152"/>
      <c r="C375" s="195"/>
      <c r="D375" s="153"/>
      <c r="E375" s="154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154"/>
      <c r="S375" s="181"/>
      <c r="T375" s="181"/>
      <c r="U375" s="154"/>
      <c r="V375" s="165"/>
      <c r="W375" s="166"/>
      <c r="X375" s="166"/>
      <c r="Y375" s="165"/>
      <c r="Z375" s="165"/>
      <c r="AA375" s="167"/>
      <c r="AB375" s="166"/>
      <c r="AC375" s="166"/>
      <c r="AD375" s="166"/>
      <c r="AE375" s="166"/>
      <c r="AF375" s="168"/>
      <c r="AG375" s="169"/>
      <c r="AH375" s="169"/>
      <c r="AI375" s="170"/>
      <c r="AJ375" s="170"/>
      <c r="AK375" s="165"/>
      <c r="AL375" s="170"/>
      <c r="AM375" s="170"/>
      <c r="AN375" s="165"/>
      <c r="AO375" s="169"/>
      <c r="AP375" s="165"/>
      <c r="AQ375" s="171"/>
    </row>
    <row r="376" spans="1:43" hidden="1" x14ac:dyDescent="0.25">
      <c r="A376" s="151"/>
      <c r="B376" s="152"/>
      <c r="C376" s="195"/>
      <c r="D376" s="153"/>
      <c r="E376" s="154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154"/>
      <c r="S376" s="181"/>
      <c r="T376" s="181"/>
      <c r="U376" s="154"/>
      <c r="V376" s="165"/>
      <c r="W376" s="166"/>
      <c r="X376" s="166"/>
      <c r="Y376" s="165"/>
      <c r="Z376" s="165"/>
      <c r="AA376" s="167"/>
      <c r="AB376" s="166"/>
      <c r="AC376" s="166"/>
      <c r="AD376" s="166"/>
      <c r="AE376" s="166"/>
      <c r="AF376" s="168"/>
      <c r="AG376" s="169"/>
      <c r="AH376" s="169"/>
      <c r="AI376" s="170"/>
      <c r="AJ376" s="170"/>
      <c r="AK376" s="165"/>
      <c r="AL376" s="170"/>
      <c r="AM376" s="170"/>
      <c r="AN376" s="165"/>
      <c r="AO376" s="169"/>
      <c r="AP376" s="165"/>
      <c r="AQ376" s="171"/>
    </row>
    <row r="377" spans="1:43" x14ac:dyDescent="0.25">
      <c r="A377" s="181"/>
      <c r="B377" s="181"/>
      <c r="C377" s="196"/>
      <c r="D377" s="182"/>
      <c r="E377" s="154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54"/>
      <c r="S377" s="181"/>
      <c r="T377" s="181"/>
      <c r="U377" s="154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4"/>
      <c r="AN377" s="185"/>
      <c r="AO377" s="186"/>
      <c r="AP377" s="183"/>
      <c r="AQ377" s="183"/>
    </row>
    <row r="378" spans="1:43" x14ac:dyDescent="0.25">
      <c r="A378" s="187"/>
      <c r="B378" s="188" t="s">
        <v>782</v>
      </c>
      <c r="C378" s="197"/>
      <c r="D378" s="189"/>
      <c r="E378" s="154"/>
      <c r="F378" s="190">
        <f t="shared" ref="F378:L378" si="0">SUM(F5:F376)</f>
        <v>961</v>
      </c>
      <c r="G378" s="190">
        <f t="shared" si="0"/>
        <v>928</v>
      </c>
      <c r="H378" s="190">
        <f t="shared" si="0"/>
        <v>1175</v>
      </c>
      <c r="I378" s="190">
        <f t="shared" si="0"/>
        <v>1111</v>
      </c>
      <c r="J378" s="190">
        <f t="shared" si="0"/>
        <v>1096</v>
      </c>
      <c r="K378" s="190">
        <f t="shared" si="0"/>
        <v>1222</v>
      </c>
      <c r="L378" s="190">
        <f t="shared" si="0"/>
        <v>1210</v>
      </c>
      <c r="M378" s="190"/>
      <c r="N378" s="190"/>
      <c r="O378" s="190"/>
      <c r="P378" s="190"/>
      <c r="Q378" s="190"/>
      <c r="R378" s="154"/>
      <c r="S378" s="181"/>
      <c r="T378" s="181"/>
      <c r="U378" s="154"/>
      <c r="V378" s="190">
        <f t="shared" ref="V378:AC378" si="1">SUM(V5:V376)</f>
        <v>7703</v>
      </c>
      <c r="W378" s="190">
        <f t="shared" si="1"/>
        <v>54.041862244613249</v>
      </c>
      <c r="X378" s="190">
        <f t="shared" si="1"/>
        <v>1621.2558673383962</v>
      </c>
      <c r="Y378" s="190">
        <f t="shared" si="1"/>
        <v>24171</v>
      </c>
      <c r="Z378" s="190">
        <f t="shared" si="1"/>
        <v>4654</v>
      </c>
      <c r="AA378" s="190">
        <f t="shared" si="1"/>
        <v>28825</v>
      </c>
      <c r="AB378" s="190">
        <f t="shared" si="1"/>
        <v>141825.54739150871</v>
      </c>
      <c r="AC378" s="190">
        <f t="shared" si="1"/>
        <v>4816</v>
      </c>
      <c r="AD378" s="183"/>
      <c r="AE378" s="183"/>
      <c r="AF378" s="183"/>
      <c r="AG378" s="183"/>
      <c r="AH378" s="183"/>
      <c r="AI378" s="183"/>
      <c r="AJ378" s="183"/>
      <c r="AK378" s="183"/>
      <c r="AL378" s="190">
        <f t="shared" ref="AL378:AM378" si="2">SUM(AL5:AL376)</f>
        <v>522.92132333829159</v>
      </c>
      <c r="AM378" s="190">
        <f t="shared" si="2"/>
        <v>10597.032966647563</v>
      </c>
      <c r="AN378" s="183"/>
      <c r="AO378" s="183"/>
      <c r="AP378" s="183"/>
      <c r="AQ378" s="183"/>
    </row>
    <row r="379" spans="1:43" x14ac:dyDescent="0.25">
      <c r="A379" s="181"/>
      <c r="B379" s="181"/>
      <c r="C379" s="196"/>
      <c r="D379" s="182"/>
      <c r="E379" s="154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54"/>
      <c r="S379" s="181"/>
      <c r="T379" s="181"/>
      <c r="U379" s="154"/>
      <c r="V379" s="183"/>
      <c r="W379" s="183"/>
      <c r="X379" s="183"/>
      <c r="Y379" s="183"/>
      <c r="Z379" s="183"/>
      <c r="AA379" s="191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</row>
  </sheetData>
  <autoFilter ref="A4:AQ4">
    <sortState ref="A5:AQ348">
      <sortCondition ref="C4"/>
    </sortState>
  </autoFilter>
  <mergeCells count="18">
    <mergeCell ref="P1:P3"/>
    <mergeCell ref="Q1:Q3"/>
    <mergeCell ref="S1:T3"/>
    <mergeCell ref="V1:AQ3"/>
    <mergeCell ref="L2:L3"/>
    <mergeCell ref="M1:M3"/>
    <mergeCell ref="N1:N3"/>
    <mergeCell ref="O1:O3"/>
    <mergeCell ref="F2:F3"/>
    <mergeCell ref="F1:L1"/>
    <mergeCell ref="C1:D1"/>
    <mergeCell ref="C2:D2"/>
    <mergeCell ref="C3:D3"/>
    <mergeCell ref="K2:K3"/>
    <mergeCell ref="J2:J3"/>
    <mergeCell ref="I2:I3"/>
    <mergeCell ref="H2:H3"/>
    <mergeCell ref="G2:G3"/>
  </mergeCells>
  <conditionalFormatting sqref="A40">
    <cfRule type="duplicateValues" dxfId="365" priority="26"/>
  </conditionalFormatting>
  <conditionalFormatting sqref="A62:A65">
    <cfRule type="duplicateValues" dxfId="364" priority="25"/>
  </conditionalFormatting>
  <conditionalFormatting sqref="A67">
    <cfRule type="duplicateValues" dxfId="363" priority="24"/>
  </conditionalFormatting>
  <conditionalFormatting sqref="A69">
    <cfRule type="duplicateValues" dxfId="362" priority="23"/>
  </conditionalFormatting>
  <conditionalFormatting sqref="A73">
    <cfRule type="duplicateValues" dxfId="361" priority="22"/>
  </conditionalFormatting>
  <conditionalFormatting sqref="A74:A76">
    <cfRule type="duplicateValues" dxfId="360" priority="21"/>
  </conditionalFormatting>
  <conditionalFormatting sqref="A78:A88">
    <cfRule type="duplicateValues" dxfId="359" priority="20"/>
  </conditionalFormatting>
  <conditionalFormatting sqref="A91:A99">
    <cfRule type="duplicateValues" dxfId="358" priority="19"/>
  </conditionalFormatting>
  <conditionalFormatting sqref="A90">
    <cfRule type="duplicateValues" dxfId="357" priority="18"/>
  </conditionalFormatting>
  <conditionalFormatting sqref="A101">
    <cfRule type="duplicateValues" dxfId="356" priority="17"/>
  </conditionalFormatting>
  <conditionalFormatting sqref="A103:A104">
    <cfRule type="duplicateValues" dxfId="355" priority="16"/>
  </conditionalFormatting>
  <conditionalFormatting sqref="A108:A112">
    <cfRule type="duplicateValues" dxfId="354" priority="15"/>
  </conditionalFormatting>
  <conditionalFormatting sqref="A113:A117">
    <cfRule type="duplicateValues" dxfId="353" priority="14"/>
  </conditionalFormatting>
  <conditionalFormatting sqref="A90:A99">
    <cfRule type="duplicateValues" dxfId="352" priority="13"/>
  </conditionalFormatting>
  <conditionalFormatting sqref="A68:A76">
    <cfRule type="duplicateValues" dxfId="351" priority="12"/>
  </conditionalFormatting>
  <conditionalFormatting sqref="A84:A112">
    <cfRule type="duplicateValues" dxfId="350" priority="11"/>
  </conditionalFormatting>
  <conditionalFormatting sqref="A114:A118">
    <cfRule type="duplicateValues" dxfId="349" priority="10"/>
  </conditionalFormatting>
  <conditionalFormatting sqref="A378">
    <cfRule type="duplicateValues" dxfId="348" priority="9"/>
  </conditionalFormatting>
  <conditionalFormatting sqref="A224 A215:A221">
    <cfRule type="duplicateValues" dxfId="347" priority="8"/>
  </conditionalFormatting>
  <conditionalFormatting sqref="A211:A212">
    <cfRule type="duplicateValues" dxfId="346" priority="7"/>
  </conditionalFormatting>
  <conditionalFormatting sqref="A206:A207 A210">
    <cfRule type="duplicateValues" dxfId="345" priority="6"/>
  </conditionalFormatting>
  <conditionalFormatting sqref="A220:A221">
    <cfRule type="duplicateValues" dxfId="344" priority="5"/>
  </conditionalFormatting>
  <conditionalFormatting sqref="A37">
    <cfRule type="duplicateValues" dxfId="343" priority="3"/>
  </conditionalFormatting>
  <conditionalFormatting sqref="A37">
    <cfRule type="duplicateValues" dxfId="342" priority="4"/>
  </conditionalFormatting>
  <conditionalFormatting sqref="A234:A373">
    <cfRule type="duplicateValues" dxfId="341" priority="27"/>
  </conditionalFormatting>
  <conditionalFormatting sqref="A1">
    <cfRule type="duplicateValues" dxfId="340" priority="2"/>
  </conditionalFormatting>
  <conditionalFormatting sqref="A2">
    <cfRule type="duplicateValues" dxfId="339" priority="1"/>
  </conditionalFormatting>
  <conditionalFormatting sqref="A375:A379 A225:A226 A4:A36 A38:A203">
    <cfRule type="duplicateValues" dxfId="338" priority="28"/>
  </conditionalFormatting>
  <conditionalFormatting sqref="A38:A233 A4:A36 A374:A379">
    <cfRule type="duplicateValues" dxfId="337" priority="29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activeCell="A3" sqref="A3"/>
    </sheetView>
  </sheetViews>
  <sheetFormatPr defaultRowHeight="15" x14ac:dyDescent="0.25"/>
  <cols>
    <col min="1" max="1" width="16.5703125" style="9" bestFit="1" customWidth="1"/>
    <col min="3" max="4" width="12.28515625" customWidth="1"/>
  </cols>
  <sheetData>
    <row r="1" spans="1:16" x14ac:dyDescent="0.25">
      <c r="A1" s="45" t="s">
        <v>2</v>
      </c>
      <c r="B1" s="46" t="s">
        <v>728</v>
      </c>
      <c r="C1" s="46" t="s">
        <v>731</v>
      </c>
      <c r="D1" s="46"/>
      <c r="E1" s="46" t="s">
        <v>732</v>
      </c>
      <c r="F1" s="46" t="s">
        <v>733</v>
      </c>
      <c r="G1" s="46" t="s">
        <v>734</v>
      </c>
      <c r="H1" s="46" t="s">
        <v>735</v>
      </c>
      <c r="I1" s="47" t="s">
        <v>744</v>
      </c>
      <c r="J1" s="48" t="s">
        <v>737</v>
      </c>
      <c r="K1" s="48" t="s">
        <v>738</v>
      </c>
      <c r="L1" s="48" t="s">
        <v>213</v>
      </c>
      <c r="M1" s="48" t="s">
        <v>214</v>
      </c>
      <c r="N1" s="49" t="s">
        <v>4</v>
      </c>
      <c r="O1" s="49" t="s">
        <v>5</v>
      </c>
      <c r="P1" s="50" t="s">
        <v>6</v>
      </c>
    </row>
    <row r="2" spans="1:16" x14ac:dyDescent="0.25">
      <c r="A2" s="51">
        <v>6953156270640</v>
      </c>
      <c r="B2" s="52">
        <v>742298</v>
      </c>
      <c r="C2" s="52" t="s">
        <v>577</v>
      </c>
      <c r="D2" s="52" t="s">
        <v>720</v>
      </c>
      <c r="E2" s="52" t="s">
        <v>578</v>
      </c>
      <c r="F2" s="53">
        <v>46.776027397260265</v>
      </c>
      <c r="G2" s="53">
        <v>89.5</v>
      </c>
      <c r="H2" s="53">
        <v>189</v>
      </c>
      <c r="I2" s="53">
        <v>0</v>
      </c>
      <c r="J2" s="54">
        <v>5</v>
      </c>
      <c r="K2" s="54">
        <v>2</v>
      </c>
      <c r="L2" s="54">
        <v>0</v>
      </c>
      <c r="M2" s="55">
        <v>0</v>
      </c>
      <c r="N2" s="55">
        <v>0</v>
      </c>
      <c r="O2" s="55">
        <v>0</v>
      </c>
      <c r="P2" s="55">
        <v>0</v>
      </c>
    </row>
    <row r="3" spans="1:16" x14ac:dyDescent="0.25">
      <c r="A3" s="51">
        <v>6953156273030</v>
      </c>
      <c r="B3" s="52">
        <v>734899</v>
      </c>
      <c r="C3" s="52" t="s">
        <v>415</v>
      </c>
      <c r="D3" s="52" t="s">
        <v>309</v>
      </c>
      <c r="E3" s="52" t="s">
        <v>416</v>
      </c>
      <c r="F3" s="53">
        <v>25.360000000000003</v>
      </c>
      <c r="G3" s="53">
        <v>49.5</v>
      </c>
      <c r="H3" s="53">
        <v>109</v>
      </c>
      <c r="I3" s="53">
        <v>9</v>
      </c>
      <c r="J3" s="54">
        <v>4</v>
      </c>
      <c r="K3" s="54">
        <v>3</v>
      </c>
      <c r="L3" s="54">
        <v>2</v>
      </c>
      <c r="M3" s="55">
        <v>10</v>
      </c>
      <c r="N3" s="55">
        <v>5</v>
      </c>
      <c r="O3" s="55">
        <v>11</v>
      </c>
      <c r="P3" s="55">
        <v>6</v>
      </c>
    </row>
    <row r="4" spans="1:16" x14ac:dyDescent="0.25">
      <c r="A4" s="51">
        <v>6953156282964</v>
      </c>
      <c r="B4" s="52">
        <v>734837</v>
      </c>
      <c r="C4" s="52" t="s">
        <v>329</v>
      </c>
      <c r="D4" s="52" t="s">
        <v>454</v>
      </c>
      <c r="E4" s="52" t="s">
        <v>330</v>
      </c>
      <c r="F4" s="53">
        <v>5.2600000000000016</v>
      </c>
      <c r="G4" s="53">
        <v>24.5</v>
      </c>
      <c r="H4" s="53">
        <v>49</v>
      </c>
      <c r="I4" s="53">
        <v>10</v>
      </c>
      <c r="J4" s="54">
        <v>82</v>
      </c>
      <c r="K4" s="54">
        <v>36</v>
      </c>
      <c r="L4" s="54">
        <v>40</v>
      </c>
      <c r="M4" s="55">
        <v>33</v>
      </c>
      <c r="N4" s="55">
        <v>33</v>
      </c>
      <c r="O4" s="55">
        <v>25</v>
      </c>
      <c r="P4" s="55">
        <v>2</v>
      </c>
    </row>
    <row r="5" spans="1:16" x14ac:dyDescent="0.25">
      <c r="A5" s="51">
        <v>6953156282971</v>
      </c>
      <c r="B5" s="52">
        <v>734838</v>
      </c>
      <c r="C5" s="52" t="s">
        <v>331</v>
      </c>
      <c r="D5" s="52" t="s">
        <v>456</v>
      </c>
      <c r="E5" s="52" t="s">
        <v>332</v>
      </c>
      <c r="F5" s="53">
        <v>5.3899999999999917</v>
      </c>
      <c r="G5" s="53">
        <v>24.5</v>
      </c>
      <c r="H5" s="53">
        <v>49</v>
      </c>
      <c r="I5" s="53">
        <v>36</v>
      </c>
      <c r="J5" s="54">
        <v>67</v>
      </c>
      <c r="K5" s="54">
        <v>37</v>
      </c>
      <c r="L5" s="54">
        <v>33</v>
      </c>
      <c r="M5" s="55">
        <v>37</v>
      </c>
      <c r="N5" s="55">
        <v>36</v>
      </c>
      <c r="O5" s="55">
        <v>15</v>
      </c>
      <c r="P5" s="55">
        <v>15</v>
      </c>
    </row>
    <row r="6" spans="1:16" x14ac:dyDescent="0.25">
      <c r="A6" s="51">
        <v>6953156290853</v>
      </c>
      <c r="B6" s="52">
        <v>758226</v>
      </c>
      <c r="C6" s="52" t="s">
        <v>677</v>
      </c>
      <c r="D6" s="52"/>
      <c r="E6" s="52" t="s">
        <v>678</v>
      </c>
      <c r="F6" s="53">
        <v>26</v>
      </c>
      <c r="G6" s="53">
        <v>50</v>
      </c>
      <c r="H6" s="53">
        <v>104</v>
      </c>
      <c r="I6" s="53">
        <v>14</v>
      </c>
      <c r="J6" s="54"/>
      <c r="K6" s="54"/>
      <c r="L6" s="54"/>
      <c r="M6" s="56">
        <v>0</v>
      </c>
      <c r="N6" s="55">
        <v>1</v>
      </c>
      <c r="O6" s="55">
        <v>2</v>
      </c>
      <c r="P6" s="55">
        <v>2</v>
      </c>
    </row>
    <row r="7" spans="1:16" x14ac:dyDescent="0.25">
      <c r="A7" s="51">
        <v>6953156290860</v>
      </c>
      <c r="B7" s="52">
        <v>758227</v>
      </c>
      <c r="C7" s="52" t="s">
        <v>679</v>
      </c>
      <c r="D7" s="52"/>
      <c r="E7" s="52" t="s">
        <v>680</v>
      </c>
      <c r="F7" s="53">
        <v>26</v>
      </c>
      <c r="G7" s="53">
        <v>50</v>
      </c>
      <c r="H7" s="53">
        <v>104</v>
      </c>
      <c r="I7" s="53">
        <v>12</v>
      </c>
      <c r="J7" s="54"/>
      <c r="K7" s="54"/>
      <c r="L7" s="54"/>
      <c r="M7" s="56">
        <v>0</v>
      </c>
      <c r="N7" s="55">
        <v>0</v>
      </c>
      <c r="O7" s="55">
        <v>3</v>
      </c>
      <c r="P7" s="55">
        <v>0</v>
      </c>
    </row>
    <row r="8" spans="1:16" x14ac:dyDescent="0.25">
      <c r="A8" s="51">
        <v>6953156284401</v>
      </c>
      <c r="B8" s="52">
        <v>742300</v>
      </c>
      <c r="C8" s="52" t="s">
        <v>579</v>
      </c>
      <c r="D8" s="52" t="s">
        <v>492</v>
      </c>
      <c r="E8" s="52" t="s">
        <v>580</v>
      </c>
      <c r="F8" s="53">
        <v>14.474971098265899</v>
      </c>
      <c r="G8" s="53">
        <v>29.5</v>
      </c>
      <c r="H8" s="53">
        <v>59</v>
      </c>
      <c r="I8" s="53">
        <v>12</v>
      </c>
      <c r="J8" s="54">
        <v>12</v>
      </c>
      <c r="K8" s="54">
        <v>9</v>
      </c>
      <c r="L8" s="54">
        <v>18</v>
      </c>
      <c r="M8" s="55">
        <v>18</v>
      </c>
      <c r="N8" s="55">
        <v>15</v>
      </c>
      <c r="O8" s="55">
        <v>7</v>
      </c>
      <c r="P8" s="55">
        <v>2</v>
      </c>
    </row>
    <row r="9" spans="1:16" x14ac:dyDescent="0.25">
      <c r="A9" s="51">
        <v>6953156284630</v>
      </c>
      <c r="B9" s="52">
        <v>742248</v>
      </c>
      <c r="C9" s="52" t="s">
        <v>561</v>
      </c>
      <c r="D9" s="52" t="s">
        <v>494</v>
      </c>
      <c r="E9" s="52" t="s">
        <v>562</v>
      </c>
      <c r="F9" s="53">
        <v>9.3133662145499425</v>
      </c>
      <c r="G9" s="53">
        <v>24.5</v>
      </c>
      <c r="H9" s="53">
        <v>49</v>
      </c>
      <c r="I9" s="53">
        <v>73</v>
      </c>
      <c r="J9" s="54">
        <v>55</v>
      </c>
      <c r="K9" s="54">
        <v>26</v>
      </c>
      <c r="L9" s="54">
        <v>36</v>
      </c>
      <c r="M9" s="55">
        <v>39</v>
      </c>
      <c r="N9" s="55">
        <v>44</v>
      </c>
      <c r="O9" s="55">
        <v>52</v>
      </c>
      <c r="P9" s="55">
        <v>32</v>
      </c>
    </row>
    <row r="10" spans="1:16" x14ac:dyDescent="0.25">
      <c r="A10" s="51">
        <v>6953156284647</v>
      </c>
      <c r="B10" s="52">
        <v>738078</v>
      </c>
      <c r="C10" s="52" t="s">
        <v>543</v>
      </c>
      <c r="D10" s="52" t="s">
        <v>496</v>
      </c>
      <c r="E10" s="52" t="s">
        <v>544</v>
      </c>
      <c r="F10" s="53">
        <v>9.509999999999998</v>
      </c>
      <c r="G10" s="53">
        <v>24.5</v>
      </c>
      <c r="H10" s="53">
        <v>49</v>
      </c>
      <c r="I10" s="53">
        <v>46</v>
      </c>
      <c r="J10" s="54">
        <v>89</v>
      </c>
      <c r="K10" s="54">
        <v>35</v>
      </c>
      <c r="L10" s="54">
        <v>30</v>
      </c>
      <c r="M10" s="55">
        <v>29</v>
      </c>
      <c r="N10" s="55">
        <v>31</v>
      </c>
      <c r="O10" s="55">
        <v>38</v>
      </c>
      <c r="P10" s="55">
        <v>18</v>
      </c>
    </row>
    <row r="11" spans="1:16" x14ac:dyDescent="0.25">
      <c r="A11" s="51">
        <v>6953156276673</v>
      </c>
      <c r="B11" s="52">
        <v>734948</v>
      </c>
      <c r="C11" s="52" t="s">
        <v>504</v>
      </c>
      <c r="D11" s="52"/>
      <c r="E11" s="52" t="s">
        <v>505</v>
      </c>
      <c r="F11" s="53">
        <v>24.140000000000008</v>
      </c>
      <c r="G11" s="53">
        <v>49.5</v>
      </c>
      <c r="H11" s="53">
        <v>109</v>
      </c>
      <c r="I11" s="53">
        <v>0</v>
      </c>
      <c r="J11" s="54">
        <v>7</v>
      </c>
      <c r="K11" s="54">
        <v>2</v>
      </c>
      <c r="L11" s="54">
        <v>6</v>
      </c>
      <c r="M11" s="55">
        <v>4</v>
      </c>
      <c r="N11" s="55">
        <v>3</v>
      </c>
      <c r="O11" s="55">
        <v>2</v>
      </c>
      <c r="P11" s="55">
        <v>0</v>
      </c>
    </row>
    <row r="12" spans="1:16" x14ac:dyDescent="0.25">
      <c r="A12" s="51">
        <v>7447902861996</v>
      </c>
      <c r="B12" s="52">
        <v>758117</v>
      </c>
      <c r="C12" s="52" t="s">
        <v>661</v>
      </c>
      <c r="D12" s="52" t="s">
        <v>613</v>
      </c>
      <c r="E12" s="52" t="s">
        <v>662</v>
      </c>
      <c r="F12" s="53">
        <v>23</v>
      </c>
      <c r="G12" s="53">
        <v>44.5</v>
      </c>
      <c r="H12" s="53">
        <v>93</v>
      </c>
      <c r="I12" s="53">
        <v>79</v>
      </c>
      <c r="J12" s="54"/>
      <c r="K12" s="54"/>
      <c r="L12" s="54"/>
      <c r="M12" s="56">
        <v>2</v>
      </c>
      <c r="N12" s="55">
        <v>14</v>
      </c>
      <c r="O12" s="55">
        <v>25</v>
      </c>
      <c r="P12" s="55">
        <v>8</v>
      </c>
    </row>
    <row r="13" spans="1:16" x14ac:dyDescent="0.25">
      <c r="A13" s="51">
        <v>7447902861064</v>
      </c>
      <c r="B13" s="52">
        <v>762683</v>
      </c>
      <c r="C13" s="52" t="s">
        <v>716</v>
      </c>
      <c r="D13" s="52"/>
      <c r="E13" s="52" t="s">
        <v>717</v>
      </c>
      <c r="F13" s="53">
        <v>13.44</v>
      </c>
      <c r="G13" s="53">
        <v>45</v>
      </c>
      <c r="H13" s="53">
        <v>89</v>
      </c>
      <c r="I13" s="53">
        <v>43</v>
      </c>
      <c r="J13" s="54"/>
      <c r="K13" s="54"/>
      <c r="L13" s="54"/>
      <c r="M13" s="56"/>
      <c r="N13" s="55">
        <v>11</v>
      </c>
      <c r="O13" s="55">
        <v>17</v>
      </c>
      <c r="P13" s="55">
        <v>10</v>
      </c>
    </row>
    <row r="14" spans="1:16" x14ac:dyDescent="0.25">
      <c r="A14" s="57">
        <v>7447902862818</v>
      </c>
      <c r="B14" s="58">
        <v>676642</v>
      </c>
      <c r="C14" s="58" t="s">
        <v>323</v>
      </c>
      <c r="D14" s="58" t="s">
        <v>615</v>
      </c>
      <c r="E14" s="58" t="s">
        <v>324</v>
      </c>
      <c r="F14" s="59">
        <v>15.43</v>
      </c>
      <c r="G14" s="59">
        <v>29.5</v>
      </c>
      <c r="H14" s="59">
        <v>59</v>
      </c>
      <c r="I14" s="59">
        <v>47</v>
      </c>
      <c r="J14" s="60"/>
      <c r="K14" s="60"/>
      <c r="L14" s="60"/>
      <c r="M14" s="61"/>
      <c r="N14" s="55"/>
      <c r="O14" s="55">
        <v>5</v>
      </c>
      <c r="P14" s="55">
        <v>27</v>
      </c>
    </row>
    <row r="15" spans="1:16" x14ac:dyDescent="0.25">
      <c r="A15" s="51">
        <v>7447902860074</v>
      </c>
      <c r="B15" s="52">
        <v>676641</v>
      </c>
      <c r="C15" s="52" t="s">
        <v>321</v>
      </c>
      <c r="D15" s="52" t="s">
        <v>573</v>
      </c>
      <c r="E15" s="52" t="s">
        <v>322</v>
      </c>
      <c r="F15" s="53">
        <v>15.43</v>
      </c>
      <c r="G15" s="53">
        <v>29.5</v>
      </c>
      <c r="H15" s="53">
        <v>59</v>
      </c>
      <c r="I15" s="53">
        <v>57</v>
      </c>
      <c r="J15" s="54"/>
      <c r="K15" s="54"/>
      <c r="L15" s="54"/>
      <c r="M15" s="55"/>
      <c r="N15" s="55"/>
      <c r="O15" s="55">
        <v>5</v>
      </c>
      <c r="P15" s="55">
        <v>15</v>
      </c>
    </row>
    <row r="16" spans="1:16" x14ac:dyDescent="0.25">
      <c r="A16" s="51">
        <v>7447902862290</v>
      </c>
      <c r="B16" s="52">
        <v>758231</v>
      </c>
      <c r="C16" s="52" t="s">
        <v>687</v>
      </c>
      <c r="D16" s="52"/>
      <c r="E16" s="52" t="s">
        <v>632</v>
      </c>
      <c r="F16" s="53">
        <v>12</v>
      </c>
      <c r="G16" s="53">
        <v>30</v>
      </c>
      <c r="H16" s="53">
        <v>62</v>
      </c>
      <c r="I16" s="53">
        <v>43</v>
      </c>
      <c r="J16" s="54"/>
      <c r="K16" s="54"/>
      <c r="L16" s="54"/>
      <c r="M16" s="56">
        <v>0</v>
      </c>
      <c r="N16" s="55">
        <v>33</v>
      </c>
      <c r="O16" s="55">
        <v>50</v>
      </c>
      <c r="P16" s="55">
        <v>22</v>
      </c>
    </row>
    <row r="17" spans="1:16" x14ac:dyDescent="0.25">
      <c r="A17" s="51">
        <v>4716076166958</v>
      </c>
      <c r="B17" s="52">
        <v>317277</v>
      </c>
      <c r="C17" s="52" t="s">
        <v>261</v>
      </c>
      <c r="D17" s="52" t="s">
        <v>661</v>
      </c>
      <c r="E17" s="52" t="s">
        <v>262</v>
      </c>
      <c r="F17" s="53">
        <v>23.16</v>
      </c>
      <c r="G17" s="53">
        <v>39.5</v>
      </c>
      <c r="H17" s="53">
        <v>79</v>
      </c>
      <c r="I17" s="53">
        <v>10</v>
      </c>
      <c r="J17" s="54"/>
      <c r="K17" s="54"/>
      <c r="L17" s="54"/>
      <c r="M17" s="55"/>
      <c r="N17" s="55"/>
      <c r="O17" s="55">
        <v>0</v>
      </c>
      <c r="P17" s="55">
        <v>2</v>
      </c>
    </row>
    <row r="18" spans="1:16" x14ac:dyDescent="0.25">
      <c r="A18" s="51">
        <v>4716076166965</v>
      </c>
      <c r="B18" s="52">
        <v>317280</v>
      </c>
      <c r="C18" s="52" t="s">
        <v>265</v>
      </c>
      <c r="D18" s="52" t="s">
        <v>663</v>
      </c>
      <c r="E18" s="52" t="s">
        <v>266</v>
      </c>
      <c r="F18" s="53">
        <v>23.16</v>
      </c>
      <c r="G18" s="53">
        <v>39.5</v>
      </c>
      <c r="H18" s="53">
        <v>79</v>
      </c>
      <c r="I18" s="53">
        <v>33</v>
      </c>
      <c r="J18" s="54"/>
      <c r="K18" s="54"/>
      <c r="L18" s="54"/>
      <c r="M18" s="55"/>
      <c r="N18" s="55"/>
      <c r="O18" s="55">
        <v>2</v>
      </c>
      <c r="P18" s="55">
        <v>3</v>
      </c>
    </row>
    <row r="19" spans="1:16" x14ac:dyDescent="0.25">
      <c r="A19" s="51">
        <v>4716076166941</v>
      </c>
      <c r="B19" s="52">
        <v>317278</v>
      </c>
      <c r="C19" s="52" t="s">
        <v>263</v>
      </c>
      <c r="D19" s="52" t="s">
        <v>649</v>
      </c>
      <c r="E19" s="52" t="s">
        <v>264</v>
      </c>
      <c r="F19" s="53">
        <v>23.16</v>
      </c>
      <c r="G19" s="53">
        <v>39.5</v>
      </c>
      <c r="H19" s="53">
        <v>79</v>
      </c>
      <c r="I19" s="53">
        <v>36</v>
      </c>
      <c r="J19" s="54"/>
      <c r="K19" s="54"/>
      <c r="L19" s="54"/>
      <c r="M19" s="55"/>
      <c r="N19" s="55"/>
      <c r="O19" s="55">
        <v>0</v>
      </c>
      <c r="P19" s="55">
        <v>1</v>
      </c>
    </row>
    <row r="20" spans="1:16" x14ac:dyDescent="0.25">
      <c r="A20" s="51">
        <v>744790286205</v>
      </c>
      <c r="B20" s="52">
        <v>758119</v>
      </c>
      <c r="C20" s="52" t="s">
        <v>663</v>
      </c>
      <c r="D20" s="52" t="s">
        <v>261</v>
      </c>
      <c r="E20" s="52" t="s">
        <v>664</v>
      </c>
      <c r="F20" s="53">
        <v>22</v>
      </c>
      <c r="G20" s="53">
        <v>44.5</v>
      </c>
      <c r="H20" s="53">
        <v>93</v>
      </c>
      <c r="I20" s="53">
        <v>40</v>
      </c>
      <c r="J20" s="54"/>
      <c r="K20" s="54"/>
      <c r="L20" s="54"/>
      <c r="M20" s="56">
        <v>0</v>
      </c>
      <c r="N20" s="55">
        <v>12</v>
      </c>
      <c r="O20" s="55">
        <v>20</v>
      </c>
      <c r="P20" s="55">
        <v>13</v>
      </c>
    </row>
    <row r="21" spans="1:16" x14ac:dyDescent="0.25">
      <c r="A21" s="51">
        <v>6953156293618</v>
      </c>
      <c r="B21" s="52">
        <v>766140</v>
      </c>
      <c r="C21" s="52" t="s">
        <v>722</v>
      </c>
      <c r="D21" s="52" t="s">
        <v>553</v>
      </c>
      <c r="E21" s="52" t="s">
        <v>723</v>
      </c>
      <c r="F21" s="53">
        <v>28.962539682539674</v>
      </c>
      <c r="G21" s="53">
        <v>65</v>
      </c>
      <c r="H21" s="53">
        <v>65</v>
      </c>
      <c r="I21" s="53">
        <v>0</v>
      </c>
      <c r="J21" s="54"/>
      <c r="K21" s="54"/>
      <c r="L21" s="54"/>
      <c r="M21" s="56"/>
      <c r="N21" s="55"/>
      <c r="O21" s="55"/>
      <c r="P21" s="55">
        <v>0</v>
      </c>
    </row>
    <row r="22" spans="1:16" x14ac:dyDescent="0.25">
      <c r="A22" s="51">
        <v>6953156290488</v>
      </c>
      <c r="B22" s="52">
        <v>758244</v>
      </c>
      <c r="C22" s="52" t="s">
        <v>698</v>
      </c>
      <c r="D22" s="52"/>
      <c r="E22" s="52" t="s">
        <v>699</v>
      </c>
      <c r="F22" s="53">
        <v>18.32</v>
      </c>
      <c r="G22" s="53">
        <v>44.5</v>
      </c>
      <c r="H22" s="53">
        <v>94</v>
      </c>
      <c r="I22" s="53">
        <v>0</v>
      </c>
      <c r="J22" s="54"/>
      <c r="K22" s="54"/>
      <c r="L22" s="54"/>
      <c r="M22" s="56">
        <v>0</v>
      </c>
      <c r="N22" s="55">
        <v>0</v>
      </c>
      <c r="O22" s="55">
        <v>0</v>
      </c>
      <c r="P22" s="55">
        <v>0</v>
      </c>
    </row>
    <row r="23" spans="1:16" x14ac:dyDescent="0.25">
      <c r="A23" s="51">
        <v>6953156290495</v>
      </c>
      <c r="B23" s="52">
        <v>758245</v>
      </c>
      <c r="C23" s="52" t="s">
        <v>700</v>
      </c>
      <c r="D23" s="52"/>
      <c r="E23" s="52" t="s">
        <v>701</v>
      </c>
      <c r="F23" s="53">
        <v>18.32</v>
      </c>
      <c r="G23" s="53">
        <v>44.5</v>
      </c>
      <c r="H23" s="53">
        <v>94</v>
      </c>
      <c r="I23" s="53">
        <v>0</v>
      </c>
      <c r="J23" s="54"/>
      <c r="K23" s="54"/>
      <c r="L23" s="54"/>
      <c r="M23" s="56">
        <v>0</v>
      </c>
      <c r="N23" s="55">
        <v>0</v>
      </c>
      <c r="O23" s="55">
        <v>0</v>
      </c>
      <c r="P23" s="55">
        <v>0</v>
      </c>
    </row>
    <row r="24" spans="1:16" x14ac:dyDescent="0.25">
      <c r="A24" s="51">
        <v>6953156293014</v>
      </c>
      <c r="B24" s="52">
        <v>663479</v>
      </c>
      <c r="C24" s="52" t="s">
        <v>295</v>
      </c>
      <c r="D24" s="52"/>
      <c r="E24" s="52" t="s">
        <v>296</v>
      </c>
      <c r="F24" s="53">
        <v>102.13</v>
      </c>
      <c r="G24" s="53">
        <v>150</v>
      </c>
      <c r="H24" s="53">
        <v>309</v>
      </c>
      <c r="I24" s="53">
        <v>54</v>
      </c>
      <c r="J24" s="54"/>
      <c r="K24" s="54"/>
      <c r="L24" s="54"/>
      <c r="M24" s="55"/>
      <c r="N24" s="55"/>
      <c r="O24" s="55">
        <v>0</v>
      </c>
      <c r="P24" s="55">
        <v>0</v>
      </c>
    </row>
    <row r="25" spans="1:16" x14ac:dyDescent="0.25">
      <c r="A25" s="51">
        <v>6953156278622</v>
      </c>
      <c r="B25" s="52">
        <v>734904</v>
      </c>
      <c r="C25" s="52" t="s">
        <v>425</v>
      </c>
      <c r="D25" s="52"/>
      <c r="E25" s="52" t="s">
        <v>426</v>
      </c>
      <c r="F25" s="53">
        <v>27</v>
      </c>
      <c r="G25" s="53">
        <v>59.5</v>
      </c>
      <c r="H25" s="53">
        <v>129</v>
      </c>
      <c r="I25" s="53">
        <v>0</v>
      </c>
      <c r="J25" s="54">
        <v>8</v>
      </c>
      <c r="K25" s="54">
        <v>7</v>
      </c>
      <c r="L25" s="54">
        <v>5</v>
      </c>
      <c r="M25" s="55">
        <v>3</v>
      </c>
      <c r="N25" s="55">
        <v>0</v>
      </c>
      <c r="O25" s="55">
        <v>0</v>
      </c>
      <c r="P25" s="55">
        <v>1</v>
      </c>
    </row>
    <row r="26" spans="1:16" x14ac:dyDescent="0.25">
      <c r="A26" s="51">
        <v>6953156288935</v>
      </c>
      <c r="B26" s="52">
        <v>758241</v>
      </c>
      <c r="C26" s="52" t="s">
        <v>696</v>
      </c>
      <c r="D26" s="52"/>
      <c r="E26" s="52" t="s">
        <v>697</v>
      </c>
      <c r="F26" s="53">
        <v>55.18</v>
      </c>
      <c r="G26" s="53">
        <v>114.5</v>
      </c>
      <c r="H26" s="53">
        <v>241</v>
      </c>
      <c r="I26" s="53">
        <v>0</v>
      </c>
      <c r="J26" s="54"/>
      <c r="K26" s="54"/>
      <c r="L26" s="54"/>
      <c r="M26" s="56">
        <v>0</v>
      </c>
      <c r="N26" s="55">
        <v>0</v>
      </c>
      <c r="O26" s="55">
        <v>0</v>
      </c>
      <c r="P26" s="55">
        <v>0</v>
      </c>
    </row>
    <row r="27" spans="1:16" x14ac:dyDescent="0.25">
      <c r="A27" s="51">
        <v>6953156282278</v>
      </c>
      <c r="B27" s="52">
        <v>758127</v>
      </c>
      <c r="C27" s="52" t="s">
        <v>673</v>
      </c>
      <c r="D27" s="52"/>
      <c r="E27" s="52" t="s">
        <v>674</v>
      </c>
      <c r="F27" s="53">
        <v>9.9</v>
      </c>
      <c r="G27" s="53">
        <v>29.5</v>
      </c>
      <c r="H27" s="53">
        <v>62</v>
      </c>
      <c r="I27" s="53">
        <v>0</v>
      </c>
      <c r="J27" s="54"/>
      <c r="K27" s="54"/>
      <c r="L27" s="54"/>
      <c r="M27" s="56">
        <v>0</v>
      </c>
      <c r="N27" s="55">
        <v>0</v>
      </c>
      <c r="O27" s="55">
        <v>0</v>
      </c>
      <c r="P27" s="55">
        <v>0</v>
      </c>
    </row>
    <row r="28" spans="1:16" x14ac:dyDescent="0.25">
      <c r="A28" s="51">
        <v>6953156278585</v>
      </c>
      <c r="B28" s="52">
        <v>758126</v>
      </c>
      <c r="C28" s="52" t="s">
        <v>671</v>
      </c>
      <c r="D28" s="52"/>
      <c r="E28" s="52" t="s">
        <v>672</v>
      </c>
      <c r="F28" s="53">
        <v>9.66</v>
      </c>
      <c r="G28" s="53">
        <v>29.5</v>
      </c>
      <c r="H28" s="53">
        <v>62</v>
      </c>
      <c r="I28" s="53">
        <v>36</v>
      </c>
      <c r="J28" s="54"/>
      <c r="K28" s="54"/>
      <c r="L28" s="54"/>
      <c r="M28" s="56">
        <v>2</v>
      </c>
      <c r="N28" s="55">
        <v>13</v>
      </c>
      <c r="O28" s="55">
        <v>8</v>
      </c>
      <c r="P28" s="55">
        <v>4</v>
      </c>
    </row>
    <row r="29" spans="1:16" x14ac:dyDescent="0.25">
      <c r="A29" s="51">
        <v>6953156284739</v>
      </c>
      <c r="B29" s="52">
        <v>762681</v>
      </c>
      <c r="C29" s="52" t="s">
        <v>712</v>
      </c>
      <c r="D29" s="52"/>
      <c r="E29" s="52" t="s">
        <v>713</v>
      </c>
      <c r="F29" s="53">
        <v>8.43</v>
      </c>
      <c r="G29" s="53">
        <v>30</v>
      </c>
      <c r="H29" s="53">
        <v>59</v>
      </c>
      <c r="I29" s="53">
        <v>21</v>
      </c>
      <c r="J29" s="54"/>
      <c r="K29" s="54"/>
      <c r="L29" s="54"/>
      <c r="M29" s="56"/>
      <c r="N29" s="55">
        <v>5</v>
      </c>
      <c r="O29" s="55">
        <v>5</v>
      </c>
      <c r="P29" s="55">
        <v>4</v>
      </c>
    </row>
    <row r="30" spans="1:16" x14ac:dyDescent="0.25">
      <c r="A30" s="51">
        <v>6953156284746</v>
      </c>
      <c r="B30" s="52">
        <v>762682</v>
      </c>
      <c r="C30" s="52" t="s">
        <v>714</v>
      </c>
      <c r="D30" s="52"/>
      <c r="E30" s="52" t="s">
        <v>715</v>
      </c>
      <c r="F30" s="53">
        <v>8.43</v>
      </c>
      <c r="G30" s="53">
        <v>30</v>
      </c>
      <c r="H30" s="53">
        <v>29</v>
      </c>
      <c r="I30" s="53">
        <v>20</v>
      </c>
      <c r="J30" s="54"/>
      <c r="K30" s="54"/>
      <c r="L30" s="54"/>
      <c r="M30" s="56"/>
      <c r="N30" s="55">
        <v>2</v>
      </c>
      <c r="O30" s="55">
        <v>6</v>
      </c>
      <c r="P30" s="55">
        <v>9</v>
      </c>
    </row>
    <row r="31" spans="1:16" x14ac:dyDescent="0.25">
      <c r="A31" s="51">
        <v>6953156291492</v>
      </c>
      <c r="B31" s="52">
        <v>762676</v>
      </c>
      <c r="C31" s="52" t="s">
        <v>702</v>
      </c>
      <c r="D31" s="52"/>
      <c r="E31" s="52" t="s">
        <v>703</v>
      </c>
      <c r="F31" s="53">
        <v>107.83999999999989</v>
      </c>
      <c r="G31" s="53">
        <v>125</v>
      </c>
      <c r="H31" s="53">
        <v>259</v>
      </c>
      <c r="I31" s="53">
        <v>0</v>
      </c>
      <c r="J31" s="54"/>
      <c r="K31" s="54"/>
      <c r="L31" s="54"/>
      <c r="M31" s="56"/>
      <c r="N31" s="55">
        <v>0</v>
      </c>
      <c r="O31" s="55">
        <v>0</v>
      </c>
      <c r="P31" s="55">
        <v>0</v>
      </c>
    </row>
    <row r="32" spans="1:16" x14ac:dyDescent="0.25">
      <c r="A32" s="51">
        <v>6953156286962</v>
      </c>
      <c r="B32" s="52">
        <v>762679</v>
      </c>
      <c r="C32" s="52" t="s">
        <v>708</v>
      </c>
      <c r="D32" s="52"/>
      <c r="E32" s="52" t="s">
        <v>709</v>
      </c>
      <c r="F32" s="53">
        <v>14.390000000000038</v>
      </c>
      <c r="G32" s="53">
        <v>40</v>
      </c>
      <c r="H32" s="53">
        <v>79</v>
      </c>
      <c r="I32" s="53">
        <v>39</v>
      </c>
      <c r="J32" s="54"/>
      <c r="K32" s="54"/>
      <c r="L32" s="54"/>
      <c r="M32" s="56"/>
      <c r="N32" s="55">
        <v>5</v>
      </c>
      <c r="O32" s="55">
        <v>10</v>
      </c>
      <c r="P32" s="55">
        <v>3</v>
      </c>
    </row>
    <row r="33" spans="1:16" x14ac:dyDescent="0.25">
      <c r="A33" s="51">
        <v>6953156286979</v>
      </c>
      <c r="B33" s="52">
        <v>762678</v>
      </c>
      <c r="C33" s="52" t="s">
        <v>706</v>
      </c>
      <c r="D33" s="52"/>
      <c r="E33" s="52" t="s">
        <v>707</v>
      </c>
      <c r="F33" s="53">
        <v>14.404375000000011</v>
      </c>
      <c r="G33" s="53">
        <v>40</v>
      </c>
      <c r="H33" s="53">
        <v>79</v>
      </c>
      <c r="I33" s="53">
        <v>10</v>
      </c>
      <c r="J33" s="54"/>
      <c r="K33" s="54"/>
      <c r="L33" s="54"/>
      <c r="M33" s="56"/>
      <c r="N33" s="55">
        <v>0</v>
      </c>
      <c r="O33" s="55">
        <v>3</v>
      </c>
      <c r="P33" s="55">
        <v>1</v>
      </c>
    </row>
    <row r="34" spans="1:16" x14ac:dyDescent="0.25">
      <c r="A34" s="51">
        <v>6953156286986</v>
      </c>
      <c r="B34" s="52">
        <v>762680</v>
      </c>
      <c r="C34" s="52" t="s">
        <v>710</v>
      </c>
      <c r="D34" s="52"/>
      <c r="E34" s="52" t="s">
        <v>711</v>
      </c>
      <c r="F34" s="53">
        <v>14.39000000000002</v>
      </c>
      <c r="G34" s="53">
        <v>40</v>
      </c>
      <c r="H34" s="53">
        <v>79</v>
      </c>
      <c r="I34" s="53">
        <v>5</v>
      </c>
      <c r="J34" s="54"/>
      <c r="K34" s="54"/>
      <c r="L34" s="54"/>
      <c r="M34" s="56"/>
      <c r="N34" s="55">
        <v>0</v>
      </c>
      <c r="O34" s="55">
        <v>4</v>
      </c>
      <c r="P34" s="55">
        <v>3</v>
      </c>
    </row>
    <row r="35" spans="1:16" x14ac:dyDescent="0.25">
      <c r="A35" s="51">
        <v>6953156276413</v>
      </c>
      <c r="B35" s="52">
        <v>734895</v>
      </c>
      <c r="C35" s="52" t="s">
        <v>407</v>
      </c>
      <c r="D35" s="52"/>
      <c r="E35" s="52" t="s">
        <v>408</v>
      </c>
      <c r="F35" s="53">
        <v>24.729999999999976</v>
      </c>
      <c r="G35" s="53">
        <v>44.5</v>
      </c>
      <c r="H35" s="53">
        <v>99</v>
      </c>
      <c r="I35" s="53">
        <v>4</v>
      </c>
      <c r="J35" s="54">
        <v>12</v>
      </c>
      <c r="K35" s="54">
        <v>8</v>
      </c>
      <c r="L35" s="54">
        <v>13</v>
      </c>
      <c r="M35" s="55">
        <v>3</v>
      </c>
      <c r="N35" s="55">
        <v>3</v>
      </c>
      <c r="O35" s="55">
        <v>3</v>
      </c>
      <c r="P35" s="55">
        <v>0</v>
      </c>
    </row>
    <row r="36" spans="1:16" x14ac:dyDescent="0.25">
      <c r="A36" s="51">
        <v>4716076167313</v>
      </c>
      <c r="B36" s="52">
        <v>748129</v>
      </c>
      <c r="C36" s="52" t="s">
        <v>647</v>
      </c>
      <c r="D36" s="52" t="s">
        <v>665</v>
      </c>
      <c r="E36" s="52" t="s">
        <v>648</v>
      </c>
      <c r="F36" s="53">
        <v>38.220000000000006</v>
      </c>
      <c r="G36" s="53">
        <v>116.35</v>
      </c>
      <c r="H36" s="53">
        <v>189</v>
      </c>
      <c r="I36" s="53">
        <v>58</v>
      </c>
      <c r="J36" s="54">
        <v>3</v>
      </c>
      <c r="K36" s="54">
        <v>2</v>
      </c>
      <c r="L36" s="54">
        <v>2</v>
      </c>
      <c r="M36" s="56">
        <v>1</v>
      </c>
      <c r="N36" s="56">
        <v>0</v>
      </c>
      <c r="O36" s="56">
        <v>4</v>
      </c>
      <c r="P36" s="56">
        <v>2</v>
      </c>
    </row>
    <row r="37" spans="1:16" x14ac:dyDescent="0.25">
      <c r="A37" s="51">
        <v>4716076167337</v>
      </c>
      <c r="B37" s="52">
        <v>748131</v>
      </c>
      <c r="C37" s="52" t="s">
        <v>649</v>
      </c>
      <c r="D37" s="52" t="s">
        <v>667</v>
      </c>
      <c r="E37" s="52" t="s">
        <v>650</v>
      </c>
      <c r="F37" s="53">
        <v>38.220000000000006</v>
      </c>
      <c r="G37" s="53">
        <v>116.35</v>
      </c>
      <c r="H37" s="53">
        <v>189</v>
      </c>
      <c r="I37" s="53">
        <v>64</v>
      </c>
      <c r="J37" s="54">
        <v>1</v>
      </c>
      <c r="K37" s="54">
        <v>1</v>
      </c>
      <c r="L37" s="54">
        <v>0</v>
      </c>
      <c r="M37" s="56">
        <v>0</v>
      </c>
      <c r="N37" s="56">
        <v>0</v>
      </c>
      <c r="O37" s="56">
        <v>5</v>
      </c>
      <c r="P37" s="56">
        <v>1</v>
      </c>
    </row>
    <row r="38" spans="1:16" x14ac:dyDescent="0.25">
      <c r="A38" s="51">
        <v>6953156282100</v>
      </c>
      <c r="B38" s="52">
        <v>742294</v>
      </c>
      <c r="C38" s="52" t="s">
        <v>569</v>
      </c>
      <c r="D38" s="52"/>
      <c r="E38" s="52" t="s">
        <v>570</v>
      </c>
      <c r="F38" s="53">
        <v>38.140000000000015</v>
      </c>
      <c r="G38" s="53">
        <v>74.5</v>
      </c>
      <c r="H38" s="53">
        <v>159</v>
      </c>
      <c r="I38" s="53">
        <v>2</v>
      </c>
      <c r="J38" s="54">
        <v>2</v>
      </c>
      <c r="K38" s="54">
        <v>1</v>
      </c>
      <c r="L38" s="54">
        <v>0</v>
      </c>
      <c r="M38" s="55">
        <v>0</v>
      </c>
      <c r="N38" s="55">
        <v>0</v>
      </c>
      <c r="O38" s="55">
        <v>0</v>
      </c>
      <c r="P38" s="55">
        <v>0</v>
      </c>
    </row>
    <row r="39" spans="1:16" x14ac:dyDescent="0.25">
      <c r="A39" s="51">
        <v>6953156293243</v>
      </c>
      <c r="B39" s="52">
        <v>665859</v>
      </c>
      <c r="C39" s="52" t="s">
        <v>305</v>
      </c>
      <c r="D39" s="52" t="s">
        <v>543</v>
      </c>
      <c r="E39" s="52" t="s">
        <v>306</v>
      </c>
      <c r="F39" s="53">
        <v>30.820000000000391</v>
      </c>
      <c r="G39" s="53">
        <v>69.5</v>
      </c>
      <c r="H39" s="53">
        <v>149</v>
      </c>
      <c r="I39" s="53">
        <v>44</v>
      </c>
      <c r="J39" s="54"/>
      <c r="K39" s="54"/>
      <c r="L39" s="54"/>
      <c r="M39" s="55"/>
      <c r="N39" s="55"/>
      <c r="O39" s="55">
        <v>0</v>
      </c>
      <c r="P39" s="55">
        <v>8</v>
      </c>
    </row>
    <row r="40" spans="1:16" x14ac:dyDescent="0.25">
      <c r="A40" s="51">
        <v>6953156293250</v>
      </c>
      <c r="B40" s="52">
        <v>665860</v>
      </c>
      <c r="C40" s="52" t="s">
        <v>307</v>
      </c>
      <c r="D40" s="52" t="s">
        <v>551</v>
      </c>
      <c r="E40" s="52" t="s">
        <v>308</v>
      </c>
      <c r="F40" s="53">
        <v>27.19</v>
      </c>
      <c r="G40" s="53">
        <v>69.5</v>
      </c>
      <c r="H40" s="53">
        <v>149</v>
      </c>
      <c r="I40" s="53">
        <v>57</v>
      </c>
      <c r="J40" s="54"/>
      <c r="K40" s="54"/>
      <c r="L40" s="54"/>
      <c r="M40" s="55"/>
      <c r="N40" s="55"/>
      <c r="O40" s="55">
        <v>0</v>
      </c>
      <c r="P40" s="55">
        <v>7</v>
      </c>
    </row>
    <row r="41" spans="1:16" x14ac:dyDescent="0.25">
      <c r="A41" s="51">
        <v>6953156282247</v>
      </c>
      <c r="B41" s="52">
        <v>743939</v>
      </c>
      <c r="C41" s="52" t="s">
        <v>583</v>
      </c>
      <c r="D41" s="52"/>
      <c r="E41" s="52" t="s">
        <v>584</v>
      </c>
      <c r="F41" s="53">
        <v>76</v>
      </c>
      <c r="G41" s="53">
        <v>140</v>
      </c>
      <c r="H41" s="53">
        <v>289</v>
      </c>
      <c r="I41" s="53">
        <v>6</v>
      </c>
      <c r="J41" s="54">
        <v>23</v>
      </c>
      <c r="K41" s="54">
        <v>5</v>
      </c>
      <c r="L41" s="54">
        <v>9</v>
      </c>
      <c r="M41" s="56">
        <v>9</v>
      </c>
      <c r="N41" s="55">
        <v>6</v>
      </c>
      <c r="O41" s="55">
        <v>6</v>
      </c>
      <c r="P41" s="55">
        <v>2</v>
      </c>
    </row>
    <row r="42" spans="1:16" x14ac:dyDescent="0.25">
      <c r="A42" s="51">
        <v>6953156292314</v>
      </c>
      <c r="B42" s="52">
        <v>663480</v>
      </c>
      <c r="C42" s="52" t="s">
        <v>297</v>
      </c>
      <c r="D42" s="52"/>
      <c r="E42" s="52" t="s">
        <v>298</v>
      </c>
      <c r="F42" s="53">
        <v>18.130000000000013</v>
      </c>
      <c r="G42" s="53">
        <v>49.5</v>
      </c>
      <c r="H42" s="53">
        <v>109</v>
      </c>
      <c r="I42" s="53">
        <v>61</v>
      </c>
      <c r="J42" s="54"/>
      <c r="K42" s="54"/>
      <c r="L42" s="54"/>
      <c r="M42" s="55"/>
      <c r="N42" s="55"/>
      <c r="O42" s="55">
        <v>0</v>
      </c>
      <c r="P42" s="55">
        <v>1</v>
      </c>
    </row>
    <row r="43" spans="1:16" x14ac:dyDescent="0.25">
      <c r="A43" s="51">
        <v>6953156292321</v>
      </c>
      <c r="B43" s="52">
        <v>663481</v>
      </c>
      <c r="C43" s="52" t="s">
        <v>299</v>
      </c>
      <c r="D43" s="52"/>
      <c r="E43" s="52" t="s">
        <v>300</v>
      </c>
      <c r="F43" s="53">
        <v>18.13</v>
      </c>
      <c r="G43" s="53">
        <v>49.5</v>
      </c>
      <c r="H43" s="53">
        <v>109</v>
      </c>
      <c r="I43" s="53">
        <v>61</v>
      </c>
      <c r="J43" s="54"/>
      <c r="K43" s="54"/>
      <c r="L43" s="54"/>
      <c r="M43" s="55"/>
      <c r="N43" s="55"/>
      <c r="O43" s="55">
        <v>0</v>
      </c>
      <c r="P43" s="55">
        <v>1</v>
      </c>
    </row>
    <row r="44" spans="1:16" x14ac:dyDescent="0.25">
      <c r="A44" s="51">
        <v>6953156293267</v>
      </c>
      <c r="B44" s="52">
        <v>663501</v>
      </c>
      <c r="C44" s="52" t="s">
        <v>301</v>
      </c>
      <c r="D44" s="52"/>
      <c r="E44" s="52" t="s">
        <v>302</v>
      </c>
      <c r="F44" s="53">
        <v>66.22</v>
      </c>
      <c r="G44" s="53">
        <v>114.5</v>
      </c>
      <c r="H44" s="53">
        <v>239</v>
      </c>
      <c r="I44" s="53">
        <v>0</v>
      </c>
      <c r="J44" s="54"/>
      <c r="K44" s="54"/>
      <c r="L44" s="54"/>
      <c r="M44" s="55"/>
      <c r="N44" s="55"/>
      <c r="O44" s="55">
        <v>0</v>
      </c>
      <c r="P44" s="55">
        <v>0</v>
      </c>
    </row>
    <row r="45" spans="1:16" x14ac:dyDescent="0.25">
      <c r="A45" s="51">
        <v>6953156293274</v>
      </c>
      <c r="B45" s="52">
        <v>665858</v>
      </c>
      <c r="C45" s="52" t="s">
        <v>303</v>
      </c>
      <c r="D45" s="52"/>
      <c r="E45" s="52" t="s">
        <v>304</v>
      </c>
      <c r="F45" s="53">
        <v>66.220000000000013</v>
      </c>
      <c r="G45" s="53">
        <v>114.5</v>
      </c>
      <c r="H45" s="53">
        <v>239</v>
      </c>
      <c r="I45" s="53">
        <v>3</v>
      </c>
      <c r="J45" s="54"/>
      <c r="K45" s="54"/>
      <c r="L45" s="54"/>
      <c r="M45" s="55"/>
      <c r="N45" s="55"/>
      <c r="O45" s="55">
        <v>4</v>
      </c>
      <c r="P45" s="55">
        <v>3</v>
      </c>
    </row>
    <row r="46" spans="1:16" x14ac:dyDescent="0.25">
      <c r="A46" s="51">
        <v>6953156273887</v>
      </c>
      <c r="B46" s="52">
        <v>734867</v>
      </c>
      <c r="C46" s="52" t="s">
        <v>351</v>
      </c>
      <c r="D46" s="52" t="s">
        <v>317</v>
      </c>
      <c r="E46" s="52" t="s">
        <v>352</v>
      </c>
      <c r="F46" s="53">
        <v>57.060000000000038</v>
      </c>
      <c r="G46" s="53">
        <v>104.5</v>
      </c>
      <c r="H46" s="53">
        <v>219</v>
      </c>
      <c r="I46" s="53">
        <v>8</v>
      </c>
      <c r="J46" s="54">
        <v>10</v>
      </c>
      <c r="K46" s="54">
        <v>4</v>
      </c>
      <c r="L46" s="54">
        <v>11</v>
      </c>
      <c r="M46" s="55">
        <v>5</v>
      </c>
      <c r="N46" s="55">
        <v>7</v>
      </c>
      <c r="O46" s="55">
        <v>1</v>
      </c>
      <c r="P46" s="55">
        <v>2</v>
      </c>
    </row>
    <row r="47" spans="1:16" x14ac:dyDescent="0.25">
      <c r="A47" s="51">
        <v>6953156273894</v>
      </c>
      <c r="B47" s="52">
        <v>734868</v>
      </c>
      <c r="C47" s="52" t="s">
        <v>353</v>
      </c>
      <c r="D47" s="52"/>
      <c r="E47" s="52" t="s">
        <v>354</v>
      </c>
      <c r="F47" s="53">
        <v>53.97</v>
      </c>
      <c r="G47" s="53">
        <v>104.5</v>
      </c>
      <c r="H47" s="53">
        <v>219</v>
      </c>
      <c r="I47" s="53">
        <v>6</v>
      </c>
      <c r="J47" s="54">
        <v>3</v>
      </c>
      <c r="K47" s="54">
        <v>4</v>
      </c>
      <c r="L47" s="54">
        <v>4</v>
      </c>
      <c r="M47" s="55">
        <v>4</v>
      </c>
      <c r="N47" s="55">
        <v>1</v>
      </c>
      <c r="O47" s="55">
        <v>1</v>
      </c>
      <c r="P47" s="55">
        <v>0</v>
      </c>
    </row>
    <row r="48" spans="1:16" x14ac:dyDescent="0.25">
      <c r="A48" s="51">
        <v>4716076167870</v>
      </c>
      <c r="B48" s="52">
        <v>317327</v>
      </c>
      <c r="C48" s="52" t="s">
        <v>281</v>
      </c>
      <c r="D48" s="52" t="s">
        <v>269</v>
      </c>
      <c r="E48" s="52" t="s">
        <v>282</v>
      </c>
      <c r="F48" s="53">
        <v>21.229999999999997</v>
      </c>
      <c r="G48" s="53">
        <v>29.5</v>
      </c>
      <c r="H48" s="53">
        <v>59</v>
      </c>
      <c r="I48" s="53">
        <v>13</v>
      </c>
      <c r="J48" s="54"/>
      <c r="K48" s="54"/>
      <c r="L48" s="54"/>
      <c r="M48" s="55"/>
      <c r="N48" s="55"/>
      <c r="O48" s="55">
        <v>4</v>
      </c>
      <c r="P48" s="55">
        <v>6</v>
      </c>
    </row>
    <row r="49" spans="1:16" x14ac:dyDescent="0.25">
      <c r="A49" s="51">
        <v>4716076167856</v>
      </c>
      <c r="B49" s="52">
        <v>317320</v>
      </c>
      <c r="C49" s="52" t="s">
        <v>277</v>
      </c>
      <c r="D49" s="52" t="s">
        <v>265</v>
      </c>
      <c r="E49" s="52" t="s">
        <v>278</v>
      </c>
      <c r="F49" s="53">
        <v>21.229999999999997</v>
      </c>
      <c r="G49" s="53">
        <v>29.5</v>
      </c>
      <c r="H49" s="53">
        <v>59</v>
      </c>
      <c r="I49" s="53">
        <v>19</v>
      </c>
      <c r="J49" s="54"/>
      <c r="K49" s="54"/>
      <c r="L49" s="54"/>
      <c r="M49" s="55"/>
      <c r="N49" s="55"/>
      <c r="O49" s="55">
        <v>2</v>
      </c>
      <c r="P49" s="55">
        <v>5</v>
      </c>
    </row>
    <row r="50" spans="1:16" x14ac:dyDescent="0.25">
      <c r="A50" s="51">
        <v>4716076167863</v>
      </c>
      <c r="B50" s="52">
        <v>317324</v>
      </c>
      <c r="C50" s="52" t="s">
        <v>279</v>
      </c>
      <c r="D50" s="52" t="s">
        <v>267</v>
      </c>
      <c r="E50" s="52" t="s">
        <v>280</v>
      </c>
      <c r="F50" s="53">
        <v>21.229999999999997</v>
      </c>
      <c r="G50" s="53">
        <v>29.5</v>
      </c>
      <c r="H50" s="53">
        <v>59</v>
      </c>
      <c r="I50" s="53">
        <v>2</v>
      </c>
      <c r="J50" s="54"/>
      <c r="K50" s="54"/>
      <c r="L50" s="54"/>
      <c r="M50" s="55"/>
      <c r="N50" s="55"/>
      <c r="O50" s="55">
        <v>1</v>
      </c>
      <c r="P50" s="55">
        <v>3</v>
      </c>
    </row>
    <row r="51" spans="1:16" x14ac:dyDescent="0.25">
      <c r="A51" s="51">
        <v>4716076167955</v>
      </c>
      <c r="B51" s="52">
        <v>317339</v>
      </c>
      <c r="C51" s="52" t="s">
        <v>289</v>
      </c>
      <c r="D51" s="52" t="s">
        <v>277</v>
      </c>
      <c r="E51" s="52" t="s">
        <v>290</v>
      </c>
      <c r="F51" s="53">
        <v>22.39</v>
      </c>
      <c r="G51" s="53">
        <v>29.5</v>
      </c>
      <c r="H51" s="53">
        <v>59</v>
      </c>
      <c r="I51" s="53">
        <v>25</v>
      </c>
      <c r="J51" s="54"/>
      <c r="K51" s="54"/>
      <c r="L51" s="54"/>
      <c r="M51" s="55"/>
      <c r="N51" s="55"/>
      <c r="O51" s="55">
        <v>1</v>
      </c>
      <c r="P51" s="55">
        <v>5</v>
      </c>
    </row>
    <row r="52" spans="1:16" x14ac:dyDescent="0.25">
      <c r="A52" s="51">
        <v>4716076167931</v>
      </c>
      <c r="B52" s="52">
        <v>317335</v>
      </c>
      <c r="C52" s="52" t="s">
        <v>285</v>
      </c>
      <c r="D52" s="52" t="s">
        <v>273</v>
      </c>
      <c r="E52" s="52" t="s">
        <v>286</v>
      </c>
      <c r="F52" s="53">
        <v>22.39</v>
      </c>
      <c r="G52" s="53">
        <v>29.5</v>
      </c>
      <c r="H52" s="53">
        <v>59</v>
      </c>
      <c r="I52" s="53">
        <v>31</v>
      </c>
      <c r="J52" s="54"/>
      <c r="K52" s="54"/>
      <c r="L52" s="54"/>
      <c r="M52" s="55"/>
      <c r="N52" s="55"/>
      <c r="O52" s="55">
        <v>0</v>
      </c>
      <c r="P52" s="55">
        <v>5</v>
      </c>
    </row>
    <row r="53" spans="1:16" x14ac:dyDescent="0.25">
      <c r="A53" s="51">
        <v>4716076167948</v>
      </c>
      <c r="B53" s="52">
        <v>317336</v>
      </c>
      <c r="C53" s="52" t="s">
        <v>287</v>
      </c>
      <c r="D53" s="52" t="s">
        <v>275</v>
      </c>
      <c r="E53" s="52" t="s">
        <v>288</v>
      </c>
      <c r="F53" s="53">
        <v>22.39</v>
      </c>
      <c r="G53" s="53">
        <v>29.5</v>
      </c>
      <c r="H53" s="53">
        <v>59</v>
      </c>
      <c r="I53" s="53">
        <v>11</v>
      </c>
      <c r="J53" s="54"/>
      <c r="K53" s="54"/>
      <c r="L53" s="54"/>
      <c r="M53" s="55"/>
      <c r="N53" s="55"/>
      <c r="O53" s="55">
        <v>2</v>
      </c>
      <c r="P53" s="55">
        <v>2</v>
      </c>
    </row>
    <row r="54" spans="1:16" x14ac:dyDescent="0.25">
      <c r="A54" s="51">
        <v>4716076167924</v>
      </c>
      <c r="B54" s="52">
        <v>317333</v>
      </c>
      <c r="C54" s="52" t="s">
        <v>283</v>
      </c>
      <c r="D54" s="52" t="s">
        <v>271</v>
      </c>
      <c r="E54" s="52" t="s">
        <v>284</v>
      </c>
      <c r="F54" s="53">
        <v>22.39</v>
      </c>
      <c r="G54" s="53">
        <v>29.5</v>
      </c>
      <c r="H54" s="53">
        <v>59</v>
      </c>
      <c r="I54" s="53">
        <v>11</v>
      </c>
      <c r="J54" s="54"/>
      <c r="K54" s="54"/>
      <c r="L54" s="54"/>
      <c r="M54" s="55"/>
      <c r="N54" s="55"/>
      <c r="O54" s="55">
        <v>0</v>
      </c>
      <c r="P54" s="55">
        <v>2</v>
      </c>
    </row>
    <row r="55" spans="1:16" x14ac:dyDescent="0.25">
      <c r="A55" s="51">
        <v>4716076167993</v>
      </c>
      <c r="B55" s="52">
        <v>317345</v>
      </c>
      <c r="C55" s="52" t="s">
        <v>293</v>
      </c>
      <c r="D55" s="52" t="s">
        <v>281</v>
      </c>
      <c r="E55" s="52" t="s">
        <v>294</v>
      </c>
      <c r="F55" s="53">
        <v>22.39</v>
      </c>
      <c r="G55" s="53">
        <v>29.5</v>
      </c>
      <c r="H55" s="53">
        <v>59</v>
      </c>
      <c r="I55" s="53">
        <v>31</v>
      </c>
      <c r="J55" s="54"/>
      <c r="K55" s="54"/>
      <c r="L55" s="54"/>
      <c r="M55" s="55"/>
      <c r="N55" s="55"/>
      <c r="O55" s="55">
        <v>0</v>
      </c>
      <c r="P55" s="55">
        <v>4</v>
      </c>
    </row>
    <row r="56" spans="1:16" x14ac:dyDescent="0.25">
      <c r="A56" s="51">
        <v>4716076167979</v>
      </c>
      <c r="B56" s="52">
        <v>317343</v>
      </c>
      <c r="C56" s="52" t="s">
        <v>291</v>
      </c>
      <c r="D56" s="52" t="s">
        <v>279</v>
      </c>
      <c r="E56" s="52" t="s">
        <v>292</v>
      </c>
      <c r="F56" s="53">
        <v>22.39</v>
      </c>
      <c r="G56" s="53">
        <v>29.5</v>
      </c>
      <c r="H56" s="53">
        <v>59</v>
      </c>
      <c r="I56" s="53">
        <v>45</v>
      </c>
      <c r="J56" s="54"/>
      <c r="K56" s="54"/>
      <c r="L56" s="54"/>
      <c r="M56" s="55"/>
      <c r="N56" s="55"/>
      <c r="O56" s="55">
        <v>0</v>
      </c>
      <c r="P56" s="55">
        <v>2</v>
      </c>
    </row>
    <row r="57" spans="1:16" x14ac:dyDescent="0.25">
      <c r="A57" s="51">
        <v>4716076168365</v>
      </c>
      <c r="B57" s="52">
        <v>317316</v>
      </c>
      <c r="C57" s="52" t="s">
        <v>275</v>
      </c>
      <c r="D57" s="52" t="s">
        <v>285</v>
      </c>
      <c r="E57" s="52" t="s">
        <v>276</v>
      </c>
      <c r="F57" s="53">
        <v>22.39</v>
      </c>
      <c r="G57" s="53">
        <v>29.5</v>
      </c>
      <c r="H57" s="53">
        <v>59</v>
      </c>
      <c r="I57" s="53">
        <v>14</v>
      </c>
      <c r="J57" s="54"/>
      <c r="K57" s="54"/>
      <c r="L57" s="54"/>
      <c r="M57" s="55"/>
      <c r="N57" s="55"/>
      <c r="O57" s="55">
        <v>7</v>
      </c>
      <c r="P57" s="55">
        <v>6</v>
      </c>
    </row>
    <row r="58" spans="1:16" x14ac:dyDescent="0.25">
      <c r="A58" s="51">
        <v>4716076168341</v>
      </c>
      <c r="B58" s="52">
        <v>317311</v>
      </c>
      <c r="C58" s="52" t="s">
        <v>271</v>
      </c>
      <c r="D58" s="52" t="s">
        <v>283</v>
      </c>
      <c r="E58" s="52" t="s">
        <v>272</v>
      </c>
      <c r="F58" s="53">
        <v>22.39</v>
      </c>
      <c r="G58" s="53">
        <v>29.5</v>
      </c>
      <c r="H58" s="53">
        <v>59</v>
      </c>
      <c r="I58" s="53">
        <v>28</v>
      </c>
      <c r="J58" s="54"/>
      <c r="K58" s="54"/>
      <c r="L58" s="54"/>
      <c r="M58" s="55"/>
      <c r="N58" s="55"/>
      <c r="O58" s="55">
        <v>3</v>
      </c>
      <c r="P58" s="55">
        <v>3</v>
      </c>
    </row>
    <row r="59" spans="1:16" x14ac:dyDescent="0.25">
      <c r="A59" s="51">
        <v>4716076168358</v>
      </c>
      <c r="B59" s="52">
        <v>317312</v>
      </c>
      <c r="C59" s="52" t="s">
        <v>273</v>
      </c>
      <c r="D59" s="52" t="s">
        <v>677</v>
      </c>
      <c r="E59" s="52" t="s">
        <v>274</v>
      </c>
      <c r="F59" s="53">
        <v>22.39</v>
      </c>
      <c r="G59" s="53">
        <v>29.5</v>
      </c>
      <c r="H59" s="53">
        <v>59</v>
      </c>
      <c r="I59" s="53">
        <v>4</v>
      </c>
      <c r="J59" s="54"/>
      <c r="K59" s="54"/>
      <c r="L59" s="54"/>
      <c r="M59" s="55"/>
      <c r="N59" s="55"/>
      <c r="O59" s="55">
        <v>2</v>
      </c>
      <c r="P59" s="55">
        <v>4</v>
      </c>
    </row>
    <row r="60" spans="1:16" x14ac:dyDescent="0.25">
      <c r="A60" s="51">
        <v>4716076167450</v>
      </c>
      <c r="B60" s="52">
        <v>317301</v>
      </c>
      <c r="C60" s="52" t="s">
        <v>269</v>
      </c>
      <c r="D60" s="52" t="s">
        <v>671</v>
      </c>
      <c r="E60" s="52" t="s">
        <v>270</v>
      </c>
      <c r="F60" s="53">
        <v>28.950000000000003</v>
      </c>
      <c r="G60" s="53">
        <v>44.5</v>
      </c>
      <c r="H60" s="53">
        <v>89</v>
      </c>
      <c r="I60" s="53">
        <v>29</v>
      </c>
      <c r="J60" s="54"/>
      <c r="K60" s="54"/>
      <c r="L60" s="54"/>
      <c r="M60" s="55"/>
      <c r="N60" s="55"/>
      <c r="O60" s="55">
        <v>1</v>
      </c>
      <c r="P60" s="55">
        <v>0</v>
      </c>
    </row>
    <row r="61" spans="1:16" x14ac:dyDescent="0.25">
      <c r="A61" s="51">
        <v>4716076167467</v>
      </c>
      <c r="B61" s="52">
        <v>748127</v>
      </c>
      <c r="C61" s="52" t="s">
        <v>643</v>
      </c>
      <c r="D61" s="52" t="s">
        <v>673</v>
      </c>
      <c r="E61" s="52" t="s">
        <v>644</v>
      </c>
      <c r="F61" s="53">
        <v>28.950000000000003</v>
      </c>
      <c r="G61" s="53">
        <v>69.5</v>
      </c>
      <c r="H61" s="53">
        <v>149</v>
      </c>
      <c r="I61" s="53">
        <v>29</v>
      </c>
      <c r="J61" s="54">
        <v>11</v>
      </c>
      <c r="K61" s="54">
        <v>2</v>
      </c>
      <c r="L61" s="54">
        <v>6</v>
      </c>
      <c r="M61" s="56">
        <v>0</v>
      </c>
      <c r="N61" s="56">
        <v>1</v>
      </c>
      <c r="O61" s="56">
        <v>2</v>
      </c>
      <c r="P61" s="56">
        <v>1</v>
      </c>
    </row>
    <row r="62" spans="1:16" x14ac:dyDescent="0.25">
      <c r="A62" s="51">
        <v>4716076167474</v>
      </c>
      <c r="B62" s="52">
        <v>317296</v>
      </c>
      <c r="C62" s="52" t="s">
        <v>267</v>
      </c>
      <c r="D62" s="52" t="s">
        <v>675</v>
      </c>
      <c r="E62" s="52" t="s">
        <v>268</v>
      </c>
      <c r="F62" s="53">
        <v>28.95</v>
      </c>
      <c r="G62" s="53">
        <v>44.5</v>
      </c>
      <c r="H62" s="53">
        <v>89</v>
      </c>
      <c r="I62" s="53">
        <v>55</v>
      </c>
      <c r="J62" s="54"/>
      <c r="K62" s="54"/>
      <c r="L62" s="54"/>
      <c r="M62" s="55"/>
      <c r="N62" s="55"/>
      <c r="O62" s="55">
        <v>4</v>
      </c>
      <c r="P62" s="55">
        <v>4</v>
      </c>
    </row>
    <row r="63" spans="1:16" x14ac:dyDescent="0.25">
      <c r="A63" s="51">
        <v>6953156278844</v>
      </c>
      <c r="B63" s="52">
        <v>734882</v>
      </c>
      <c r="C63" s="52" t="s">
        <v>381</v>
      </c>
      <c r="D63" s="52" t="s">
        <v>331</v>
      </c>
      <c r="E63" s="52" t="s">
        <v>382</v>
      </c>
      <c r="F63" s="53">
        <v>37.618672566371679</v>
      </c>
      <c r="G63" s="53">
        <v>64.5</v>
      </c>
      <c r="H63" s="53">
        <v>139</v>
      </c>
      <c r="I63" s="53">
        <v>17</v>
      </c>
      <c r="J63" s="54">
        <v>4</v>
      </c>
      <c r="K63" s="54">
        <v>3</v>
      </c>
      <c r="L63" s="54">
        <v>10</v>
      </c>
      <c r="M63" s="55">
        <v>8</v>
      </c>
      <c r="N63" s="55">
        <v>6</v>
      </c>
      <c r="O63" s="55">
        <v>5</v>
      </c>
      <c r="P63" s="55">
        <v>16</v>
      </c>
    </row>
    <row r="64" spans="1:16" x14ac:dyDescent="0.25">
      <c r="A64" s="51">
        <v>6953156292079</v>
      </c>
      <c r="B64" s="52">
        <v>671812</v>
      </c>
      <c r="C64" s="52" t="s">
        <v>313</v>
      </c>
      <c r="D64" s="52" t="s">
        <v>504</v>
      </c>
      <c r="E64" s="52" t="s">
        <v>314</v>
      </c>
      <c r="F64" s="53">
        <v>88.91</v>
      </c>
      <c r="G64" s="53">
        <v>144.5</v>
      </c>
      <c r="H64" s="53">
        <v>299</v>
      </c>
      <c r="I64" s="53">
        <v>0</v>
      </c>
      <c r="J64" s="54"/>
      <c r="K64" s="54"/>
      <c r="L64" s="54"/>
      <c r="M64" s="55"/>
      <c r="N64" s="55"/>
      <c r="O64" s="55">
        <v>0</v>
      </c>
      <c r="P64" s="55">
        <v>0</v>
      </c>
    </row>
    <row r="65" spans="1:16" x14ac:dyDescent="0.25">
      <c r="A65" s="51">
        <v>6971680477397</v>
      </c>
      <c r="B65" s="52">
        <v>758230</v>
      </c>
      <c r="C65" s="52" t="s">
        <v>685</v>
      </c>
      <c r="D65" s="52"/>
      <c r="E65" s="52" t="s">
        <v>686</v>
      </c>
      <c r="F65" s="53">
        <v>18</v>
      </c>
      <c r="G65" s="53">
        <v>35</v>
      </c>
      <c r="H65" s="53">
        <v>73</v>
      </c>
      <c r="I65" s="53">
        <v>0</v>
      </c>
      <c r="J65" s="54"/>
      <c r="K65" s="54"/>
      <c r="L65" s="54"/>
      <c r="M65" s="56">
        <v>0</v>
      </c>
      <c r="N65" s="55">
        <v>0</v>
      </c>
      <c r="O65" s="55">
        <v>0</v>
      </c>
      <c r="P65" s="55">
        <v>0</v>
      </c>
    </row>
    <row r="66" spans="1:16" x14ac:dyDescent="0.25">
      <c r="A66" s="51">
        <v>6953156279650</v>
      </c>
      <c r="B66" s="52">
        <v>742292</v>
      </c>
      <c r="C66" s="52" t="s">
        <v>565</v>
      </c>
      <c r="D66" s="52"/>
      <c r="E66" s="52" t="s">
        <v>566</v>
      </c>
      <c r="F66" s="53">
        <v>14.434906542056074</v>
      </c>
      <c r="G66" s="53">
        <v>39.5</v>
      </c>
      <c r="H66" s="53">
        <v>79</v>
      </c>
      <c r="I66" s="53">
        <v>0</v>
      </c>
      <c r="J66" s="54">
        <v>7</v>
      </c>
      <c r="K66" s="54">
        <v>2</v>
      </c>
      <c r="L66" s="54">
        <v>4</v>
      </c>
      <c r="M66" s="55">
        <v>-1</v>
      </c>
      <c r="N66" s="55">
        <v>0</v>
      </c>
      <c r="O66" s="55">
        <v>0</v>
      </c>
      <c r="P66" s="55">
        <v>0</v>
      </c>
    </row>
    <row r="67" spans="1:16" x14ac:dyDescent="0.25">
      <c r="A67" s="51">
        <v>6953156279667</v>
      </c>
      <c r="B67" s="52">
        <v>742293</v>
      </c>
      <c r="C67" s="52" t="s">
        <v>567</v>
      </c>
      <c r="D67" s="52"/>
      <c r="E67" s="52" t="s">
        <v>568</v>
      </c>
      <c r="F67" s="53">
        <v>16.32</v>
      </c>
      <c r="G67" s="53">
        <v>44.5</v>
      </c>
      <c r="H67" s="53">
        <v>89</v>
      </c>
      <c r="I67" s="53">
        <v>2</v>
      </c>
      <c r="J67" s="54">
        <v>2</v>
      </c>
      <c r="K67" s="54">
        <v>0</v>
      </c>
      <c r="L67" s="54">
        <v>1</v>
      </c>
      <c r="M67" s="55">
        <v>0</v>
      </c>
      <c r="N67" s="55">
        <v>0</v>
      </c>
      <c r="O67" s="55">
        <v>0</v>
      </c>
      <c r="P67" s="55">
        <v>0</v>
      </c>
    </row>
    <row r="68" spans="1:16" x14ac:dyDescent="0.25">
      <c r="A68" s="51">
        <v>6953156289734</v>
      </c>
      <c r="B68" s="52">
        <v>758233</v>
      </c>
      <c r="C68" s="52" t="s">
        <v>688</v>
      </c>
      <c r="D68" s="52"/>
      <c r="E68" s="52" t="s">
        <v>689</v>
      </c>
      <c r="F68" s="53">
        <v>9.66</v>
      </c>
      <c r="G68" s="53">
        <v>40</v>
      </c>
      <c r="H68" s="53">
        <v>83</v>
      </c>
      <c r="I68" s="53">
        <v>24</v>
      </c>
      <c r="J68" s="54"/>
      <c r="K68" s="54"/>
      <c r="L68" s="54"/>
      <c r="M68" s="56">
        <v>0</v>
      </c>
      <c r="N68" s="55">
        <v>10</v>
      </c>
      <c r="O68" s="55">
        <v>23</v>
      </c>
      <c r="P68" s="55">
        <v>16</v>
      </c>
    </row>
    <row r="69" spans="1:16" x14ac:dyDescent="0.25">
      <c r="A69" s="51">
        <v>6953156289758</v>
      </c>
      <c r="B69" s="52">
        <v>758235</v>
      </c>
      <c r="C69" s="52" t="s">
        <v>692</v>
      </c>
      <c r="D69" s="52"/>
      <c r="E69" s="52" t="s">
        <v>693</v>
      </c>
      <c r="F69" s="53">
        <v>15.69</v>
      </c>
      <c r="G69" s="53">
        <v>45</v>
      </c>
      <c r="H69" s="53">
        <v>93</v>
      </c>
      <c r="I69" s="53">
        <v>29</v>
      </c>
      <c r="J69" s="54"/>
      <c r="K69" s="54"/>
      <c r="L69" s="54"/>
      <c r="M69" s="56">
        <v>0</v>
      </c>
      <c r="N69" s="55">
        <v>12</v>
      </c>
      <c r="O69" s="55">
        <v>15</v>
      </c>
      <c r="P69" s="55">
        <v>14</v>
      </c>
    </row>
    <row r="70" spans="1:16" x14ac:dyDescent="0.25">
      <c r="A70" s="51">
        <v>6953156289819</v>
      </c>
      <c r="B70" s="52">
        <v>758236</v>
      </c>
      <c r="C70" s="52" t="s">
        <v>694</v>
      </c>
      <c r="D70" s="52"/>
      <c r="E70" s="52" t="s">
        <v>695</v>
      </c>
      <c r="F70" s="53">
        <v>16</v>
      </c>
      <c r="G70" s="53">
        <v>45</v>
      </c>
      <c r="H70" s="53">
        <v>93</v>
      </c>
      <c r="I70" s="53">
        <v>39</v>
      </c>
      <c r="J70" s="54"/>
      <c r="K70" s="54"/>
      <c r="L70" s="54"/>
      <c r="M70" s="56">
        <v>0</v>
      </c>
      <c r="N70" s="55">
        <v>11</v>
      </c>
      <c r="O70" s="55">
        <v>15</v>
      </c>
      <c r="P70" s="55">
        <v>19</v>
      </c>
    </row>
    <row r="71" spans="1:16" x14ac:dyDescent="0.25">
      <c r="A71" s="51">
        <v>6953156279018</v>
      </c>
      <c r="B71" s="52">
        <v>743975</v>
      </c>
      <c r="C71" s="52" t="s">
        <v>615</v>
      </c>
      <c r="D71" s="52" t="s">
        <v>353</v>
      </c>
      <c r="E71" s="52" t="s">
        <v>616</v>
      </c>
      <c r="F71" s="53">
        <v>5.259999999999998</v>
      </c>
      <c r="G71" s="53">
        <v>24.5</v>
      </c>
      <c r="H71" s="53">
        <v>49</v>
      </c>
      <c r="I71" s="53">
        <v>11</v>
      </c>
      <c r="J71" s="54">
        <v>38</v>
      </c>
      <c r="K71" s="54">
        <v>20</v>
      </c>
      <c r="L71" s="54">
        <v>12</v>
      </c>
      <c r="M71" s="56">
        <v>10</v>
      </c>
      <c r="N71" s="55">
        <v>7</v>
      </c>
      <c r="O71" s="55">
        <v>3</v>
      </c>
      <c r="P71" s="55">
        <v>3</v>
      </c>
    </row>
    <row r="72" spans="1:16" x14ac:dyDescent="0.25">
      <c r="A72" s="51">
        <v>6953156279025</v>
      </c>
      <c r="B72" s="52">
        <v>743968</v>
      </c>
      <c r="C72" s="52" t="s">
        <v>613</v>
      </c>
      <c r="D72" s="52" t="s">
        <v>379</v>
      </c>
      <c r="E72" s="52" t="s">
        <v>614</v>
      </c>
      <c r="F72" s="53">
        <v>5.2599999999999989</v>
      </c>
      <c r="G72" s="53">
        <v>24.5</v>
      </c>
      <c r="H72" s="53">
        <v>49</v>
      </c>
      <c r="I72" s="53">
        <v>47</v>
      </c>
      <c r="J72" s="54">
        <v>36</v>
      </c>
      <c r="K72" s="54">
        <v>12</v>
      </c>
      <c r="L72" s="54">
        <v>14</v>
      </c>
      <c r="M72" s="56">
        <v>16</v>
      </c>
      <c r="N72" s="55">
        <v>23</v>
      </c>
      <c r="O72" s="55">
        <v>31</v>
      </c>
      <c r="P72" s="55">
        <v>12</v>
      </c>
    </row>
    <row r="73" spans="1:16" x14ac:dyDescent="0.25">
      <c r="A73" s="51">
        <v>6953156286603</v>
      </c>
      <c r="B73" s="52">
        <v>742249</v>
      </c>
      <c r="C73" s="52" t="s">
        <v>563</v>
      </c>
      <c r="D73" s="52" t="s">
        <v>498</v>
      </c>
      <c r="E73" s="52" t="s">
        <v>564</v>
      </c>
      <c r="F73" s="53">
        <v>21.039999999999992</v>
      </c>
      <c r="G73" s="53">
        <v>44.5</v>
      </c>
      <c r="H73" s="53">
        <v>99</v>
      </c>
      <c r="I73" s="53">
        <v>26</v>
      </c>
      <c r="J73" s="54">
        <v>27</v>
      </c>
      <c r="K73" s="54">
        <v>10</v>
      </c>
      <c r="L73" s="54">
        <v>7</v>
      </c>
      <c r="M73" s="55">
        <v>23</v>
      </c>
      <c r="N73" s="55">
        <v>10</v>
      </c>
      <c r="O73" s="55">
        <v>15</v>
      </c>
      <c r="P73" s="55">
        <v>12</v>
      </c>
    </row>
    <row r="74" spans="1:16" x14ac:dyDescent="0.25">
      <c r="A74" s="51">
        <v>6953156286504</v>
      </c>
      <c r="B74" s="52">
        <v>674011</v>
      </c>
      <c r="C74" s="52" t="s">
        <v>315</v>
      </c>
      <c r="D74" s="52"/>
      <c r="E74" s="52" t="s">
        <v>316</v>
      </c>
      <c r="F74" s="53">
        <v>45.32</v>
      </c>
      <c r="G74" s="53">
        <v>74.5</v>
      </c>
      <c r="H74" s="53">
        <v>159</v>
      </c>
      <c r="I74" s="53">
        <v>0</v>
      </c>
      <c r="J74" s="54"/>
      <c r="K74" s="54"/>
      <c r="L74" s="54"/>
      <c r="M74" s="55"/>
      <c r="N74" s="55"/>
      <c r="O74" s="55">
        <v>0</v>
      </c>
      <c r="P74" s="55">
        <v>0</v>
      </c>
    </row>
    <row r="75" spans="1:16" x14ac:dyDescent="0.25">
      <c r="A75" s="51">
        <v>6953156286498</v>
      </c>
      <c r="B75" s="52">
        <v>676636</v>
      </c>
      <c r="C75" s="52" t="s">
        <v>317</v>
      </c>
      <c r="D75" s="52"/>
      <c r="E75" s="52" t="s">
        <v>318</v>
      </c>
      <c r="F75" s="53">
        <v>45.32</v>
      </c>
      <c r="G75" s="53">
        <v>74.5</v>
      </c>
      <c r="H75" s="53">
        <v>159</v>
      </c>
      <c r="I75" s="53">
        <v>58</v>
      </c>
      <c r="J75" s="54"/>
      <c r="K75" s="54"/>
      <c r="L75" s="54"/>
      <c r="M75" s="55"/>
      <c r="N75" s="55"/>
      <c r="O75" s="55">
        <v>0</v>
      </c>
      <c r="P75" s="55">
        <v>2</v>
      </c>
    </row>
    <row r="76" spans="1:16" x14ac:dyDescent="0.25">
      <c r="A76" s="51">
        <v>6953156286481</v>
      </c>
      <c r="B76" s="52">
        <v>676638</v>
      </c>
      <c r="C76" s="52" t="s">
        <v>319</v>
      </c>
      <c r="D76" s="52"/>
      <c r="E76" s="52" t="s">
        <v>320</v>
      </c>
      <c r="F76" s="53">
        <v>45.32</v>
      </c>
      <c r="G76" s="53">
        <v>74.5</v>
      </c>
      <c r="H76" s="53">
        <v>159</v>
      </c>
      <c r="I76" s="53">
        <v>0</v>
      </c>
      <c r="J76" s="54"/>
      <c r="K76" s="54"/>
      <c r="L76" s="54"/>
      <c r="M76" s="55"/>
      <c r="N76" s="55"/>
      <c r="O76" s="55">
        <v>0</v>
      </c>
      <c r="P76" s="55">
        <v>0</v>
      </c>
    </row>
    <row r="77" spans="1:16" x14ac:dyDescent="0.25">
      <c r="A77" s="51">
        <v>6953156253025</v>
      </c>
      <c r="B77" s="52">
        <v>734909</v>
      </c>
      <c r="C77" s="52" t="s">
        <v>433</v>
      </c>
      <c r="D77" s="52" t="s">
        <v>679</v>
      </c>
      <c r="E77" s="52" t="s">
        <v>434</v>
      </c>
      <c r="F77" s="53">
        <v>11.76</v>
      </c>
      <c r="G77" s="53">
        <v>24.5</v>
      </c>
      <c r="H77" s="53">
        <v>49</v>
      </c>
      <c r="I77" s="53">
        <v>6</v>
      </c>
      <c r="J77" s="54">
        <v>3</v>
      </c>
      <c r="K77" s="54">
        <v>6</v>
      </c>
      <c r="L77" s="54">
        <v>11</v>
      </c>
      <c r="M77" s="55">
        <v>8</v>
      </c>
      <c r="N77" s="55">
        <v>5</v>
      </c>
      <c r="O77" s="55">
        <v>15</v>
      </c>
      <c r="P77" s="55">
        <v>1</v>
      </c>
    </row>
    <row r="78" spans="1:16" x14ac:dyDescent="0.25">
      <c r="A78" s="51">
        <v>6953156253032</v>
      </c>
      <c r="B78" s="52">
        <v>734911</v>
      </c>
      <c r="C78" s="52" t="s">
        <v>437</v>
      </c>
      <c r="D78" s="52" t="s">
        <v>681</v>
      </c>
      <c r="E78" s="52" t="s">
        <v>438</v>
      </c>
      <c r="F78" s="53">
        <v>12.049999999999997</v>
      </c>
      <c r="G78" s="53">
        <v>24.5</v>
      </c>
      <c r="H78" s="53">
        <v>49</v>
      </c>
      <c r="I78" s="53">
        <v>6</v>
      </c>
      <c r="J78" s="54">
        <v>4</v>
      </c>
      <c r="K78" s="54">
        <v>5</v>
      </c>
      <c r="L78" s="54">
        <v>9</v>
      </c>
      <c r="M78" s="55">
        <v>10</v>
      </c>
      <c r="N78" s="55">
        <v>4</v>
      </c>
      <c r="O78" s="55">
        <v>4</v>
      </c>
      <c r="P78" s="55">
        <v>0</v>
      </c>
    </row>
    <row r="79" spans="1:16" x14ac:dyDescent="0.25">
      <c r="A79" s="51">
        <v>6953156253063</v>
      </c>
      <c r="B79" s="52">
        <v>734927</v>
      </c>
      <c r="C79" s="52" t="s">
        <v>466</v>
      </c>
      <c r="D79" s="52" t="s">
        <v>287</v>
      </c>
      <c r="E79" s="52" t="s">
        <v>467</v>
      </c>
      <c r="F79" s="53">
        <v>11.760000000000007</v>
      </c>
      <c r="G79" s="53">
        <v>24.5</v>
      </c>
      <c r="H79" s="53">
        <v>49</v>
      </c>
      <c r="I79" s="53">
        <v>18</v>
      </c>
      <c r="J79" s="54">
        <v>12</v>
      </c>
      <c r="K79" s="54">
        <v>12</v>
      </c>
      <c r="L79" s="54">
        <v>16</v>
      </c>
      <c r="M79" s="55">
        <v>21</v>
      </c>
      <c r="N79" s="55">
        <v>21</v>
      </c>
      <c r="O79" s="55">
        <v>11</v>
      </c>
      <c r="P79" s="55">
        <v>3</v>
      </c>
    </row>
    <row r="80" spans="1:16" x14ac:dyDescent="0.25">
      <c r="A80" s="51">
        <v>6953156253070</v>
      </c>
      <c r="B80" s="52">
        <v>734928</v>
      </c>
      <c r="C80" s="52" t="s">
        <v>468</v>
      </c>
      <c r="D80" s="52" t="s">
        <v>289</v>
      </c>
      <c r="E80" s="52" t="s">
        <v>469</v>
      </c>
      <c r="F80" s="53">
        <v>11.76</v>
      </c>
      <c r="G80" s="53">
        <v>24</v>
      </c>
      <c r="H80" s="53">
        <v>49</v>
      </c>
      <c r="I80" s="53">
        <v>20</v>
      </c>
      <c r="J80" s="54">
        <v>1</v>
      </c>
      <c r="K80" s="54">
        <v>2</v>
      </c>
      <c r="L80" s="54">
        <v>10</v>
      </c>
      <c r="M80" s="55">
        <v>5</v>
      </c>
      <c r="N80" s="55">
        <v>6</v>
      </c>
      <c r="O80" s="55">
        <v>12</v>
      </c>
      <c r="P80" s="55">
        <v>17</v>
      </c>
    </row>
    <row r="81" spans="1:16" x14ac:dyDescent="0.25">
      <c r="A81" s="51">
        <v>6953156255814</v>
      </c>
      <c r="B81" s="52">
        <v>734907</v>
      </c>
      <c r="C81" s="52" t="s">
        <v>431</v>
      </c>
      <c r="D81" s="52" t="s">
        <v>692</v>
      </c>
      <c r="E81" s="52" t="s">
        <v>432</v>
      </c>
      <c r="F81" s="53">
        <v>11</v>
      </c>
      <c r="G81" s="53">
        <v>24.5</v>
      </c>
      <c r="H81" s="53">
        <v>49</v>
      </c>
      <c r="I81" s="53">
        <v>0</v>
      </c>
      <c r="J81" s="54">
        <v>0</v>
      </c>
      <c r="K81" s="54">
        <v>0</v>
      </c>
      <c r="L81" s="54">
        <v>2</v>
      </c>
      <c r="M81" s="55">
        <v>0</v>
      </c>
      <c r="N81" s="55">
        <v>0</v>
      </c>
      <c r="O81" s="55">
        <v>0</v>
      </c>
      <c r="P81" s="55">
        <v>0</v>
      </c>
    </row>
    <row r="82" spans="1:16" x14ac:dyDescent="0.25">
      <c r="A82" s="51">
        <v>6953156279148</v>
      </c>
      <c r="B82" s="52">
        <v>742296</v>
      </c>
      <c r="C82" s="52" t="s">
        <v>573</v>
      </c>
      <c r="D82" s="52" t="s">
        <v>381</v>
      </c>
      <c r="E82" s="52" t="s">
        <v>574</v>
      </c>
      <c r="F82" s="53">
        <v>17.770731707317079</v>
      </c>
      <c r="G82" s="53">
        <v>39.5</v>
      </c>
      <c r="H82" s="53">
        <v>79</v>
      </c>
      <c r="I82" s="53">
        <v>24</v>
      </c>
      <c r="J82" s="54">
        <v>10</v>
      </c>
      <c r="K82" s="54">
        <v>8</v>
      </c>
      <c r="L82" s="54">
        <v>9</v>
      </c>
      <c r="M82" s="55">
        <v>10</v>
      </c>
      <c r="N82" s="55">
        <v>18</v>
      </c>
      <c r="O82" s="55">
        <v>6</v>
      </c>
      <c r="P82" s="55">
        <v>10</v>
      </c>
    </row>
    <row r="83" spans="1:16" x14ac:dyDescent="0.25">
      <c r="A83" s="51">
        <v>6953156259850</v>
      </c>
      <c r="B83" s="52">
        <v>734916</v>
      </c>
      <c r="C83" s="52" t="s">
        <v>446</v>
      </c>
      <c r="D83" s="52" t="s">
        <v>698</v>
      </c>
      <c r="E83" s="52" t="s">
        <v>447</v>
      </c>
      <c r="F83" s="53">
        <v>13.479999999999993</v>
      </c>
      <c r="G83" s="53">
        <v>29.5</v>
      </c>
      <c r="H83" s="53">
        <v>59</v>
      </c>
      <c r="I83" s="53">
        <v>0</v>
      </c>
      <c r="J83" s="54">
        <v>5</v>
      </c>
      <c r="K83" s="54">
        <v>1</v>
      </c>
      <c r="L83" s="54">
        <v>4</v>
      </c>
      <c r="M83" s="55">
        <v>1</v>
      </c>
      <c r="N83" s="55">
        <v>0</v>
      </c>
      <c r="O83" s="55">
        <v>0</v>
      </c>
      <c r="P83" s="55">
        <v>0</v>
      </c>
    </row>
    <row r="84" spans="1:16" x14ac:dyDescent="0.25">
      <c r="A84" s="51">
        <v>6953156261358</v>
      </c>
      <c r="B84" s="52">
        <v>758228</v>
      </c>
      <c r="C84" s="52" t="s">
        <v>681</v>
      </c>
      <c r="D84" s="52" t="s">
        <v>708</v>
      </c>
      <c r="E84" s="52" t="s">
        <v>682</v>
      </c>
      <c r="F84" s="53">
        <v>14</v>
      </c>
      <c r="G84" s="53">
        <v>35</v>
      </c>
      <c r="H84" s="53">
        <v>73</v>
      </c>
      <c r="I84" s="53">
        <v>9</v>
      </c>
      <c r="J84" s="54"/>
      <c r="K84" s="54"/>
      <c r="L84" s="54"/>
      <c r="M84" s="56">
        <v>0</v>
      </c>
      <c r="N84" s="55">
        <v>2</v>
      </c>
      <c r="O84" s="55">
        <v>14</v>
      </c>
      <c r="P84" s="55">
        <v>7</v>
      </c>
    </row>
    <row r="85" spans="1:16" x14ac:dyDescent="0.25">
      <c r="A85" s="51">
        <v>6953156261365</v>
      </c>
      <c r="B85" s="52">
        <v>758229</v>
      </c>
      <c r="C85" s="52" t="s">
        <v>683</v>
      </c>
      <c r="D85" s="52" t="s">
        <v>710</v>
      </c>
      <c r="E85" s="52" t="s">
        <v>684</v>
      </c>
      <c r="F85" s="53">
        <v>14</v>
      </c>
      <c r="G85" s="53">
        <v>35</v>
      </c>
      <c r="H85" s="53">
        <v>73</v>
      </c>
      <c r="I85" s="53">
        <v>0</v>
      </c>
      <c r="J85" s="54"/>
      <c r="K85" s="54"/>
      <c r="L85" s="54"/>
      <c r="M85" s="56">
        <v>0</v>
      </c>
      <c r="N85" s="55">
        <v>0</v>
      </c>
      <c r="O85" s="55">
        <v>0</v>
      </c>
      <c r="P85" s="55">
        <v>0</v>
      </c>
    </row>
    <row r="86" spans="1:16" x14ac:dyDescent="0.25">
      <c r="A86" s="51">
        <v>6953156291638</v>
      </c>
      <c r="B86" s="52">
        <v>762677</v>
      </c>
      <c r="C86" s="52" t="s">
        <v>704</v>
      </c>
      <c r="D86" s="52"/>
      <c r="E86" s="52" t="s">
        <v>705</v>
      </c>
      <c r="F86" s="53">
        <v>21.070000000000007</v>
      </c>
      <c r="G86" s="53">
        <v>45</v>
      </c>
      <c r="H86" s="53">
        <v>89</v>
      </c>
      <c r="I86" s="53">
        <v>22</v>
      </c>
      <c r="J86" s="54"/>
      <c r="K86" s="54"/>
      <c r="L86" s="54"/>
      <c r="M86" s="56"/>
      <c r="N86" s="55">
        <v>0</v>
      </c>
      <c r="O86" s="55">
        <v>9</v>
      </c>
      <c r="P86" s="55">
        <v>11</v>
      </c>
    </row>
    <row r="87" spans="1:16" x14ac:dyDescent="0.25">
      <c r="A87" s="51">
        <v>6953156288126</v>
      </c>
      <c r="B87" s="52">
        <v>758121</v>
      </c>
      <c r="C87" s="52" t="s">
        <v>665</v>
      </c>
      <c r="D87" s="52"/>
      <c r="E87" s="52" t="s">
        <v>666</v>
      </c>
      <c r="F87" s="53">
        <v>7.61</v>
      </c>
      <c r="G87" s="53">
        <v>29.5</v>
      </c>
      <c r="H87" s="53">
        <v>62</v>
      </c>
      <c r="I87" s="53">
        <v>9</v>
      </c>
      <c r="J87" s="54"/>
      <c r="K87" s="54"/>
      <c r="L87" s="54"/>
      <c r="M87" s="56">
        <v>0</v>
      </c>
      <c r="N87" s="55">
        <v>2</v>
      </c>
      <c r="O87" s="55">
        <v>1</v>
      </c>
      <c r="P87" s="55">
        <v>1</v>
      </c>
    </row>
    <row r="88" spans="1:16" x14ac:dyDescent="0.25">
      <c r="A88" s="51">
        <v>6953156288133</v>
      </c>
      <c r="B88" s="52">
        <v>758124</v>
      </c>
      <c r="C88" s="52" t="s">
        <v>667</v>
      </c>
      <c r="D88" s="52"/>
      <c r="E88" s="52" t="s">
        <v>668</v>
      </c>
      <c r="F88" s="53">
        <v>7.61</v>
      </c>
      <c r="G88" s="53">
        <v>29.5</v>
      </c>
      <c r="H88" s="53">
        <v>62</v>
      </c>
      <c r="I88" s="53">
        <v>21</v>
      </c>
      <c r="J88" s="54"/>
      <c r="K88" s="54"/>
      <c r="L88" s="54"/>
      <c r="M88" s="56">
        <v>1</v>
      </c>
      <c r="N88" s="55">
        <v>12</v>
      </c>
      <c r="O88" s="55">
        <v>14</v>
      </c>
      <c r="P88" s="55">
        <v>6</v>
      </c>
    </row>
    <row r="89" spans="1:16" x14ac:dyDescent="0.25">
      <c r="A89" s="51">
        <v>6953156273085</v>
      </c>
      <c r="B89" s="52">
        <v>734920</v>
      </c>
      <c r="C89" s="52" t="s">
        <v>452</v>
      </c>
      <c r="D89" s="52"/>
      <c r="E89" s="52" t="s">
        <v>453</v>
      </c>
      <c r="F89" s="53">
        <v>13.620000000000053</v>
      </c>
      <c r="G89" s="53">
        <v>34.5</v>
      </c>
      <c r="H89" s="53">
        <v>69</v>
      </c>
      <c r="I89" s="53">
        <v>37</v>
      </c>
      <c r="J89" s="54">
        <v>11</v>
      </c>
      <c r="K89" s="54">
        <v>11</v>
      </c>
      <c r="L89" s="54">
        <v>19</v>
      </c>
      <c r="M89" s="55">
        <v>26</v>
      </c>
      <c r="N89" s="55">
        <v>28</v>
      </c>
      <c r="O89" s="55">
        <v>23</v>
      </c>
      <c r="P89" s="55">
        <v>16</v>
      </c>
    </row>
    <row r="90" spans="1:16" x14ac:dyDescent="0.25">
      <c r="A90" s="51">
        <v>6953156273092</v>
      </c>
      <c r="B90" s="52">
        <v>734921</v>
      </c>
      <c r="C90" s="52" t="s">
        <v>454</v>
      </c>
      <c r="D90" s="52"/>
      <c r="E90" s="52" t="s">
        <v>455</v>
      </c>
      <c r="F90" s="53">
        <v>13.949999999999998</v>
      </c>
      <c r="G90" s="53">
        <v>34.5</v>
      </c>
      <c r="H90" s="53">
        <v>69</v>
      </c>
      <c r="I90" s="53">
        <v>14</v>
      </c>
      <c r="J90" s="54">
        <v>8</v>
      </c>
      <c r="K90" s="54">
        <v>2</v>
      </c>
      <c r="L90" s="54">
        <v>5</v>
      </c>
      <c r="M90" s="55">
        <v>8</v>
      </c>
      <c r="N90" s="55">
        <v>6</v>
      </c>
      <c r="O90" s="55">
        <v>5</v>
      </c>
      <c r="P90" s="55">
        <v>7</v>
      </c>
    </row>
    <row r="91" spans="1:16" x14ac:dyDescent="0.25">
      <c r="A91" s="51">
        <v>6953156273108</v>
      </c>
      <c r="B91" s="52">
        <v>734922</v>
      </c>
      <c r="C91" s="52" t="s">
        <v>456</v>
      </c>
      <c r="D91" s="52"/>
      <c r="E91" s="52" t="s">
        <v>457</v>
      </c>
      <c r="F91" s="53">
        <v>13.950000000000014</v>
      </c>
      <c r="G91" s="53">
        <v>34.5</v>
      </c>
      <c r="H91" s="53">
        <v>69</v>
      </c>
      <c r="I91" s="53">
        <v>41</v>
      </c>
      <c r="J91" s="54">
        <v>11</v>
      </c>
      <c r="K91" s="54">
        <v>4</v>
      </c>
      <c r="L91" s="54">
        <v>22</v>
      </c>
      <c r="M91" s="55">
        <v>18</v>
      </c>
      <c r="N91" s="55">
        <v>9</v>
      </c>
      <c r="O91" s="55">
        <v>8</v>
      </c>
      <c r="P91" s="55">
        <v>7</v>
      </c>
    </row>
    <row r="92" spans="1:16" x14ac:dyDescent="0.25">
      <c r="A92" s="51">
        <v>6953156281363</v>
      </c>
      <c r="B92" s="52">
        <v>734943</v>
      </c>
      <c r="C92" s="52" t="s">
        <v>496</v>
      </c>
      <c r="D92" s="52"/>
      <c r="E92" s="52" t="s">
        <v>497</v>
      </c>
      <c r="F92" s="53">
        <v>7.6100000000000083</v>
      </c>
      <c r="G92" s="53">
        <v>24.5</v>
      </c>
      <c r="H92" s="53">
        <v>49</v>
      </c>
      <c r="I92" s="53">
        <v>2</v>
      </c>
      <c r="J92" s="54">
        <v>14</v>
      </c>
      <c r="K92" s="54">
        <v>15</v>
      </c>
      <c r="L92" s="54">
        <v>11</v>
      </c>
      <c r="M92" s="55">
        <v>11</v>
      </c>
      <c r="N92" s="55">
        <v>6</v>
      </c>
      <c r="O92" s="55">
        <v>1</v>
      </c>
      <c r="P92" s="55">
        <v>1</v>
      </c>
    </row>
    <row r="93" spans="1:16" x14ac:dyDescent="0.25">
      <c r="A93" s="51">
        <v>6953156281370</v>
      </c>
      <c r="B93" s="52">
        <v>734942</v>
      </c>
      <c r="C93" s="52" t="s">
        <v>494</v>
      </c>
      <c r="D93" s="52" t="s">
        <v>433</v>
      </c>
      <c r="E93" s="52" t="s">
        <v>495</v>
      </c>
      <c r="F93" s="53">
        <v>7.4611494252873589</v>
      </c>
      <c r="G93" s="53">
        <v>24.5</v>
      </c>
      <c r="H93" s="53">
        <v>49</v>
      </c>
      <c r="I93" s="53">
        <v>2</v>
      </c>
      <c r="J93" s="54">
        <v>9</v>
      </c>
      <c r="K93" s="54">
        <v>2</v>
      </c>
      <c r="L93" s="54">
        <v>3</v>
      </c>
      <c r="M93" s="55">
        <v>7</v>
      </c>
      <c r="N93" s="55">
        <v>1</v>
      </c>
      <c r="O93" s="55">
        <v>1</v>
      </c>
      <c r="P93" s="55">
        <v>0</v>
      </c>
    </row>
    <row r="94" spans="1:16" x14ac:dyDescent="0.25">
      <c r="A94" s="51">
        <v>6953156281387</v>
      </c>
      <c r="B94" s="52">
        <v>734944</v>
      </c>
      <c r="C94" s="52" t="s">
        <v>498</v>
      </c>
      <c r="D94" s="52"/>
      <c r="E94" s="52" t="s">
        <v>499</v>
      </c>
      <c r="F94" s="53">
        <v>7.6100000000000083</v>
      </c>
      <c r="G94" s="53">
        <v>24.5</v>
      </c>
      <c r="H94" s="53">
        <v>49</v>
      </c>
      <c r="I94" s="53">
        <v>1</v>
      </c>
      <c r="J94" s="54">
        <v>11</v>
      </c>
      <c r="K94" s="54">
        <v>3</v>
      </c>
      <c r="L94" s="54">
        <v>6</v>
      </c>
      <c r="M94" s="55">
        <v>3</v>
      </c>
      <c r="N94" s="55">
        <v>2</v>
      </c>
      <c r="O94" s="55">
        <v>0</v>
      </c>
      <c r="P94" s="55">
        <v>1</v>
      </c>
    </row>
    <row r="95" spans="1:16" x14ac:dyDescent="0.25">
      <c r="A95" s="51">
        <v>6953156284821</v>
      </c>
      <c r="B95" s="52">
        <v>743955</v>
      </c>
      <c r="C95" s="52" t="s">
        <v>597</v>
      </c>
      <c r="D95" s="52"/>
      <c r="E95" s="52" t="s">
        <v>598</v>
      </c>
      <c r="F95" s="53">
        <v>12.379999999999997</v>
      </c>
      <c r="G95" s="53">
        <v>34.5</v>
      </c>
      <c r="H95" s="53">
        <v>69</v>
      </c>
      <c r="I95" s="53">
        <v>8</v>
      </c>
      <c r="J95" s="54">
        <v>15</v>
      </c>
      <c r="K95" s="54">
        <v>7</v>
      </c>
      <c r="L95" s="54">
        <v>9</v>
      </c>
      <c r="M95" s="56">
        <v>11</v>
      </c>
      <c r="N95" s="55">
        <v>8</v>
      </c>
      <c r="O95" s="55">
        <v>5</v>
      </c>
      <c r="P95" s="55">
        <v>5</v>
      </c>
    </row>
    <row r="96" spans="1:16" x14ac:dyDescent="0.25">
      <c r="A96" s="51">
        <v>6953156284838</v>
      </c>
      <c r="B96" s="52">
        <v>743956</v>
      </c>
      <c r="C96" s="52" t="s">
        <v>599</v>
      </c>
      <c r="D96" s="52"/>
      <c r="E96" s="52" t="s">
        <v>600</v>
      </c>
      <c r="F96" s="53">
        <v>12.679999999999998</v>
      </c>
      <c r="G96" s="53">
        <v>34.5</v>
      </c>
      <c r="H96" s="53">
        <v>69</v>
      </c>
      <c r="I96" s="53">
        <v>3</v>
      </c>
      <c r="J96" s="54">
        <v>16</v>
      </c>
      <c r="K96" s="54">
        <v>5</v>
      </c>
      <c r="L96" s="54">
        <v>15</v>
      </c>
      <c r="M96" s="56">
        <v>12</v>
      </c>
      <c r="N96" s="55">
        <v>13</v>
      </c>
      <c r="O96" s="55">
        <v>2</v>
      </c>
      <c r="P96" s="55">
        <v>0</v>
      </c>
    </row>
    <row r="97" spans="1:16" x14ac:dyDescent="0.25">
      <c r="A97" s="51">
        <v>6953156295117</v>
      </c>
      <c r="B97" s="52">
        <v>766141</v>
      </c>
      <c r="C97" s="52" t="s">
        <v>724</v>
      </c>
      <c r="D97" s="52" t="s">
        <v>563</v>
      </c>
      <c r="E97" s="52" t="s">
        <v>725</v>
      </c>
      <c r="F97" s="53">
        <v>6.5999999999999979</v>
      </c>
      <c r="G97" s="53">
        <v>30</v>
      </c>
      <c r="H97" s="53">
        <v>30</v>
      </c>
      <c r="I97" s="53">
        <v>51</v>
      </c>
      <c r="J97" s="54"/>
      <c r="K97" s="54"/>
      <c r="L97" s="54"/>
      <c r="M97" s="56"/>
      <c r="N97" s="55"/>
      <c r="O97" s="55"/>
      <c r="P97" s="55">
        <v>3</v>
      </c>
    </row>
    <row r="98" spans="1:16" x14ac:dyDescent="0.25">
      <c r="A98" s="51">
        <v>6953156295124</v>
      </c>
      <c r="B98" s="52">
        <v>766142</v>
      </c>
      <c r="C98" s="52" t="s">
        <v>726</v>
      </c>
      <c r="D98" s="52" t="s">
        <v>565</v>
      </c>
      <c r="E98" s="52" t="s">
        <v>727</v>
      </c>
      <c r="F98" s="53">
        <v>6.5999999999999988</v>
      </c>
      <c r="G98" s="53">
        <v>30</v>
      </c>
      <c r="H98" s="53">
        <v>30</v>
      </c>
      <c r="I98" s="53">
        <v>49</v>
      </c>
      <c r="J98" s="54"/>
      <c r="K98" s="54"/>
      <c r="L98" s="54"/>
      <c r="M98" s="56"/>
      <c r="N98" s="55"/>
      <c r="O98" s="55"/>
      <c r="P98" s="55">
        <v>4</v>
      </c>
    </row>
    <row r="99" spans="1:16" x14ac:dyDescent="0.25">
      <c r="A99" s="51">
        <v>6953156282940</v>
      </c>
      <c r="B99" s="52">
        <v>739727</v>
      </c>
      <c r="C99" s="52" t="s">
        <v>551</v>
      </c>
      <c r="D99" s="52" t="s">
        <v>452</v>
      </c>
      <c r="E99" s="52" t="s">
        <v>552</v>
      </c>
      <c r="F99" s="53">
        <v>17.329999999999998</v>
      </c>
      <c r="G99" s="53">
        <v>44.5</v>
      </c>
      <c r="H99" s="53">
        <v>99</v>
      </c>
      <c r="I99" s="53">
        <v>16</v>
      </c>
      <c r="J99" s="54">
        <v>29</v>
      </c>
      <c r="K99" s="54">
        <v>15</v>
      </c>
      <c r="L99" s="54">
        <v>16</v>
      </c>
      <c r="M99" s="55">
        <v>18</v>
      </c>
      <c r="N99" s="55">
        <v>15</v>
      </c>
      <c r="O99" s="55">
        <v>9</v>
      </c>
      <c r="P99" s="55">
        <v>1</v>
      </c>
    </row>
    <row r="100" spans="1:16" x14ac:dyDescent="0.25">
      <c r="A100" s="51">
        <v>6953156282957</v>
      </c>
      <c r="B100" s="52">
        <v>739728</v>
      </c>
      <c r="C100" s="52" t="s">
        <v>553</v>
      </c>
      <c r="D100" s="52"/>
      <c r="E100" s="52" t="s">
        <v>554</v>
      </c>
      <c r="F100" s="53">
        <v>17.329999999999998</v>
      </c>
      <c r="G100" s="53">
        <v>44.5</v>
      </c>
      <c r="H100" s="53">
        <v>99</v>
      </c>
      <c r="I100" s="53">
        <v>3</v>
      </c>
      <c r="J100" s="54">
        <v>12</v>
      </c>
      <c r="K100" s="54">
        <v>10</v>
      </c>
      <c r="L100" s="54">
        <v>8</v>
      </c>
      <c r="M100" s="55">
        <v>12</v>
      </c>
      <c r="N100" s="55">
        <v>5</v>
      </c>
      <c r="O100" s="55">
        <v>1</v>
      </c>
      <c r="P100" s="55">
        <v>4</v>
      </c>
    </row>
    <row r="101" spans="1:16" x14ac:dyDescent="0.25">
      <c r="A101" s="51">
        <v>6953156280243</v>
      </c>
      <c r="B101" s="52">
        <v>734881</v>
      </c>
      <c r="C101" s="52" t="s">
        <v>379</v>
      </c>
      <c r="D101" s="52" t="s">
        <v>415</v>
      </c>
      <c r="E101" s="52" t="s">
        <v>380</v>
      </c>
      <c r="F101" s="53">
        <v>41.149999999999771</v>
      </c>
      <c r="G101" s="53">
        <v>84.5</v>
      </c>
      <c r="H101" s="53">
        <v>179</v>
      </c>
      <c r="I101" s="53">
        <v>26</v>
      </c>
      <c r="J101" s="54">
        <v>19</v>
      </c>
      <c r="K101" s="54">
        <v>4</v>
      </c>
      <c r="L101" s="54">
        <v>14</v>
      </c>
      <c r="M101" s="55">
        <v>29</v>
      </c>
      <c r="N101" s="55">
        <v>23</v>
      </c>
      <c r="O101" s="55">
        <v>12</v>
      </c>
      <c r="P101" s="55">
        <v>9</v>
      </c>
    </row>
    <row r="102" spans="1:16" x14ac:dyDescent="0.25">
      <c r="A102" s="51">
        <v>6953156295483</v>
      </c>
      <c r="B102" s="52">
        <v>766138</v>
      </c>
      <c r="C102" s="52" t="s">
        <v>718</v>
      </c>
      <c r="D102" s="52" t="s">
        <v>567</v>
      </c>
      <c r="E102" s="52" t="s">
        <v>719</v>
      </c>
      <c r="F102" s="53">
        <v>51.18</v>
      </c>
      <c r="G102" s="53">
        <v>95</v>
      </c>
      <c r="H102" s="53">
        <v>95</v>
      </c>
      <c r="I102" s="53">
        <v>5</v>
      </c>
      <c r="J102" s="54"/>
      <c r="K102" s="54"/>
      <c r="L102" s="54"/>
      <c r="M102" s="56"/>
      <c r="N102" s="55"/>
      <c r="O102" s="55"/>
      <c r="P102" s="55">
        <v>3</v>
      </c>
    </row>
    <row r="103" spans="1:16" x14ac:dyDescent="0.25">
      <c r="A103" s="51">
        <v>6953156295490</v>
      </c>
      <c r="B103" s="52">
        <v>766139</v>
      </c>
      <c r="C103" s="52" t="s">
        <v>720</v>
      </c>
      <c r="D103" s="52" t="s">
        <v>569</v>
      </c>
      <c r="E103" s="52" t="s">
        <v>721</v>
      </c>
      <c r="F103" s="53">
        <v>55.169999999999845</v>
      </c>
      <c r="G103" s="53">
        <v>95</v>
      </c>
      <c r="H103" s="53">
        <v>95</v>
      </c>
      <c r="I103" s="53">
        <v>6</v>
      </c>
      <c r="J103" s="54"/>
      <c r="K103" s="54"/>
      <c r="L103" s="54"/>
      <c r="M103" s="56"/>
      <c r="N103" s="55"/>
      <c r="O103" s="55"/>
      <c r="P103" s="55">
        <v>5</v>
      </c>
    </row>
    <row r="104" spans="1:16" x14ac:dyDescent="0.25">
      <c r="A104" s="51">
        <v>6953156281691</v>
      </c>
      <c r="B104" s="52">
        <v>734941</v>
      </c>
      <c r="C104" s="52" t="s">
        <v>492</v>
      </c>
      <c r="D104" s="52"/>
      <c r="E104" s="52" t="s">
        <v>493</v>
      </c>
      <c r="F104" s="53">
        <v>22.190000000000005</v>
      </c>
      <c r="G104" s="53">
        <v>44.5</v>
      </c>
      <c r="H104" s="53">
        <v>89</v>
      </c>
      <c r="I104" s="53">
        <v>3</v>
      </c>
      <c r="J104" s="54">
        <v>2</v>
      </c>
      <c r="K104" s="54">
        <v>1</v>
      </c>
      <c r="L104" s="54">
        <v>2</v>
      </c>
      <c r="M104" s="55">
        <v>0</v>
      </c>
      <c r="N104" s="55">
        <v>0</v>
      </c>
      <c r="O104" s="55">
        <v>0</v>
      </c>
      <c r="P104" s="55">
        <v>0</v>
      </c>
    </row>
    <row r="105" spans="1:16" x14ac:dyDescent="0.25">
      <c r="A105" s="51">
        <v>6953156294073</v>
      </c>
      <c r="B105" s="52">
        <v>665862</v>
      </c>
      <c r="C105" s="52" t="s">
        <v>309</v>
      </c>
      <c r="D105" s="52" t="s">
        <v>561</v>
      </c>
      <c r="E105" s="52" t="s">
        <v>310</v>
      </c>
      <c r="F105" s="53">
        <v>23.570000000000004</v>
      </c>
      <c r="G105" s="53">
        <v>49.5</v>
      </c>
      <c r="H105" s="53">
        <v>109</v>
      </c>
      <c r="I105" s="53">
        <v>28</v>
      </c>
      <c r="J105" s="54"/>
      <c r="K105" s="54"/>
      <c r="L105" s="54"/>
      <c r="M105" s="55"/>
      <c r="N105" s="55"/>
      <c r="O105" s="55">
        <v>1</v>
      </c>
      <c r="P105" s="55">
        <v>5</v>
      </c>
    </row>
    <row r="106" spans="1:16" x14ac:dyDescent="0.25">
      <c r="A106" s="51">
        <v>6953156294080</v>
      </c>
      <c r="B106" s="52">
        <v>671807</v>
      </c>
      <c r="C106" s="52" t="s">
        <v>311</v>
      </c>
      <c r="D106" s="52"/>
      <c r="E106" s="52" t="s">
        <v>312</v>
      </c>
      <c r="F106" s="53">
        <v>23.569999999999997</v>
      </c>
      <c r="G106" s="53">
        <v>49.5</v>
      </c>
      <c r="H106" s="53">
        <v>109</v>
      </c>
      <c r="I106" s="53">
        <v>36</v>
      </c>
      <c r="J106" s="54"/>
      <c r="K106" s="54"/>
      <c r="L106" s="54"/>
      <c r="M106" s="55"/>
      <c r="N106" s="55"/>
      <c r="O106" s="55">
        <v>0</v>
      </c>
      <c r="P106" s="55">
        <v>1</v>
      </c>
    </row>
    <row r="107" spans="1:16" x14ac:dyDescent="0.25">
      <c r="A107" s="51">
        <v>6953156271791</v>
      </c>
      <c r="B107" s="52">
        <v>758125</v>
      </c>
      <c r="C107" s="52" t="s">
        <v>669</v>
      </c>
      <c r="D107" s="52" t="s">
        <v>303</v>
      </c>
      <c r="E107" s="52" t="s">
        <v>670</v>
      </c>
      <c r="F107" s="53">
        <v>37.130000000000003</v>
      </c>
      <c r="G107" s="53">
        <v>74.5</v>
      </c>
      <c r="H107" s="53">
        <v>156</v>
      </c>
      <c r="I107" s="53">
        <v>28</v>
      </c>
      <c r="J107" s="54"/>
      <c r="K107" s="54"/>
      <c r="L107" s="54"/>
      <c r="M107" s="56">
        <v>8</v>
      </c>
      <c r="N107" s="55">
        <v>16</v>
      </c>
      <c r="O107" s="55">
        <v>9</v>
      </c>
      <c r="P107" s="55">
        <v>7</v>
      </c>
    </row>
    <row r="108" spans="1:16" x14ac:dyDescent="0.25">
      <c r="A108" s="51">
        <v>6953156281479</v>
      </c>
      <c r="B108" s="52">
        <v>734836</v>
      </c>
      <c r="C108" s="52" t="s">
        <v>327</v>
      </c>
      <c r="D108" s="52"/>
      <c r="E108" s="52" t="s">
        <v>328</v>
      </c>
      <c r="F108" s="53">
        <v>51.990000000000009</v>
      </c>
      <c r="G108" s="53">
        <v>69.5</v>
      </c>
      <c r="H108" s="53">
        <v>149</v>
      </c>
      <c r="I108" s="53">
        <v>24</v>
      </c>
      <c r="J108" s="54">
        <v>6</v>
      </c>
      <c r="K108" s="54">
        <v>4</v>
      </c>
      <c r="L108" s="54">
        <v>15</v>
      </c>
      <c r="M108" s="55">
        <v>6</v>
      </c>
      <c r="N108" s="55">
        <v>15</v>
      </c>
      <c r="O108" s="55">
        <v>9</v>
      </c>
      <c r="P108" s="55">
        <v>18</v>
      </c>
    </row>
    <row r="109" spans="1:16" x14ac:dyDescent="0.25">
      <c r="A109" s="51">
        <v>6953156285101</v>
      </c>
      <c r="B109" s="52">
        <v>758128</v>
      </c>
      <c r="C109" s="52" t="s">
        <v>675</v>
      </c>
      <c r="D109" s="52"/>
      <c r="E109" s="52" t="s">
        <v>676</v>
      </c>
      <c r="F109" s="53">
        <v>52.61</v>
      </c>
      <c r="G109" s="53">
        <v>99.5</v>
      </c>
      <c r="H109" s="53">
        <v>209</v>
      </c>
      <c r="I109" s="53">
        <v>19</v>
      </c>
      <c r="J109" s="54"/>
      <c r="K109" s="54"/>
      <c r="L109" s="54"/>
      <c r="M109" s="56">
        <v>1</v>
      </c>
      <c r="N109" s="55">
        <v>10</v>
      </c>
      <c r="O109" s="55">
        <v>11</v>
      </c>
      <c r="P109" s="55">
        <v>7</v>
      </c>
    </row>
    <row r="110" spans="1:16" x14ac:dyDescent="0.25">
      <c r="A110" s="51">
        <v>6958444961736</v>
      </c>
      <c r="B110" s="52">
        <v>742301</v>
      </c>
      <c r="C110" s="52" t="s">
        <v>581</v>
      </c>
      <c r="D110" s="52"/>
      <c r="E110" s="52" t="s">
        <v>582</v>
      </c>
      <c r="F110" s="53">
        <v>45</v>
      </c>
      <c r="G110" s="53">
        <v>94.5</v>
      </c>
      <c r="H110" s="53">
        <v>199</v>
      </c>
      <c r="I110" s="53">
        <v>0</v>
      </c>
      <c r="J110" s="54">
        <v>34</v>
      </c>
      <c r="K110" s="54">
        <v>9</v>
      </c>
      <c r="L110" s="54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x14ac:dyDescent="0.25">
      <c r="A111" s="51">
        <v>6953156267503</v>
      </c>
      <c r="B111" s="52">
        <v>734902</v>
      </c>
      <c r="C111" s="52" t="s">
        <v>421</v>
      </c>
      <c r="D111" s="52" t="s">
        <v>718</v>
      </c>
      <c r="E111" s="52" t="s">
        <v>422</v>
      </c>
      <c r="F111" s="53">
        <v>47.3</v>
      </c>
      <c r="G111" s="53">
        <v>104.5</v>
      </c>
      <c r="H111" s="53">
        <v>219</v>
      </c>
      <c r="I111" s="53">
        <v>1</v>
      </c>
      <c r="J111" s="54">
        <v>2</v>
      </c>
      <c r="K111" s="54">
        <v>0</v>
      </c>
      <c r="L111" s="54">
        <v>0</v>
      </c>
      <c r="M111" s="55">
        <v>0</v>
      </c>
      <c r="N111" s="55">
        <v>1</v>
      </c>
      <c r="O111" s="55">
        <v>0</v>
      </c>
      <c r="P111" s="55">
        <v>0</v>
      </c>
    </row>
    <row r="112" spans="1:16" x14ac:dyDescent="0.25">
      <c r="A112" s="51">
        <v>6953156272668</v>
      </c>
      <c r="B112" s="52">
        <v>742297</v>
      </c>
      <c r="C112" s="52" t="s">
        <v>575</v>
      </c>
      <c r="D112" s="52"/>
      <c r="E112" s="52" t="s">
        <v>576</v>
      </c>
      <c r="F112" s="53">
        <v>63.54</v>
      </c>
      <c r="G112" s="53">
        <v>119.5</v>
      </c>
      <c r="H112" s="53">
        <v>249</v>
      </c>
      <c r="I112" s="53">
        <v>0</v>
      </c>
      <c r="J112" s="54">
        <v>3</v>
      </c>
      <c r="K112" s="54">
        <v>1</v>
      </c>
      <c r="L112" s="54">
        <v>1</v>
      </c>
      <c r="M112" s="55">
        <v>2</v>
      </c>
      <c r="N112" s="55">
        <v>0</v>
      </c>
      <c r="O112" s="55">
        <v>0</v>
      </c>
      <c r="P112" s="55">
        <v>0</v>
      </c>
    </row>
    <row r="113" spans="1:16" x14ac:dyDescent="0.25">
      <c r="A113" s="51">
        <v>6953156278547</v>
      </c>
      <c r="B113" s="52">
        <v>734865</v>
      </c>
      <c r="C113" s="52" t="s">
        <v>347</v>
      </c>
      <c r="D113" s="52"/>
      <c r="E113" s="52" t="s">
        <v>348</v>
      </c>
      <c r="F113" s="53">
        <v>9.3699999999999974</v>
      </c>
      <c r="G113" s="53">
        <v>24.5</v>
      </c>
      <c r="H113" s="53">
        <v>49</v>
      </c>
      <c r="I113" s="53">
        <v>3</v>
      </c>
      <c r="J113" s="54">
        <v>1</v>
      </c>
      <c r="K113" s="54">
        <v>0</v>
      </c>
      <c r="L113" s="54">
        <v>1</v>
      </c>
      <c r="M113" s="55">
        <v>0</v>
      </c>
      <c r="N113" s="55">
        <v>1</v>
      </c>
      <c r="O113" s="55">
        <v>0</v>
      </c>
      <c r="P113" s="55">
        <v>0</v>
      </c>
    </row>
    <row r="114" spans="1:16" x14ac:dyDescent="0.25">
      <c r="A114" s="51">
        <v>6953156278554</v>
      </c>
      <c r="B114" s="52">
        <v>734864</v>
      </c>
      <c r="C114" s="52" t="s">
        <v>345</v>
      </c>
      <c r="D114" s="52"/>
      <c r="E114" s="52" t="s">
        <v>346</v>
      </c>
      <c r="F114" s="53">
        <v>9.3699999999999992</v>
      </c>
      <c r="G114" s="53">
        <v>24.5</v>
      </c>
      <c r="H114" s="53">
        <v>49</v>
      </c>
      <c r="I114" s="53">
        <v>3</v>
      </c>
      <c r="J114" s="54">
        <v>0</v>
      </c>
      <c r="K114" s="54">
        <v>0</v>
      </c>
      <c r="L114" s="54">
        <v>1</v>
      </c>
      <c r="M114" s="55">
        <v>1</v>
      </c>
      <c r="N114" s="55">
        <v>0</v>
      </c>
      <c r="O114" s="55">
        <v>0</v>
      </c>
      <c r="P114" s="55">
        <v>0</v>
      </c>
    </row>
    <row r="115" spans="1:16" x14ac:dyDescent="0.25">
      <c r="A115" s="51">
        <v>6953156278561</v>
      </c>
      <c r="B115" s="52">
        <v>734866</v>
      </c>
      <c r="C115" s="52" t="s">
        <v>349</v>
      </c>
      <c r="D115" s="52"/>
      <c r="E115" s="52" t="s">
        <v>350</v>
      </c>
      <c r="F115" s="53">
        <v>9.3699999999999974</v>
      </c>
      <c r="G115" s="53">
        <v>24.5</v>
      </c>
      <c r="H115" s="53">
        <v>49</v>
      </c>
      <c r="I115" s="53">
        <v>0</v>
      </c>
      <c r="J115" s="54">
        <v>1</v>
      </c>
      <c r="K115" s="54">
        <v>1</v>
      </c>
      <c r="L115" s="54">
        <v>0</v>
      </c>
      <c r="M115" s="55">
        <v>0</v>
      </c>
      <c r="N115" s="55">
        <v>0</v>
      </c>
      <c r="O115" s="55">
        <v>0</v>
      </c>
      <c r="P115" s="55">
        <v>0</v>
      </c>
    </row>
    <row r="116" spans="1:16" x14ac:dyDescent="0.25">
      <c r="A116" s="51">
        <v>6953156278523</v>
      </c>
      <c r="B116" s="52">
        <v>734900</v>
      </c>
      <c r="C116" s="52" t="s">
        <v>417</v>
      </c>
      <c r="D116" s="52"/>
      <c r="E116" s="52" t="s">
        <v>418</v>
      </c>
      <c r="F116" s="53">
        <v>17.549999999999994</v>
      </c>
      <c r="G116" s="53">
        <v>39.5</v>
      </c>
      <c r="H116" s="53">
        <v>79</v>
      </c>
      <c r="I116" s="53">
        <v>0</v>
      </c>
      <c r="J116" s="54">
        <v>0</v>
      </c>
      <c r="K116" s="54">
        <v>0</v>
      </c>
      <c r="L116" s="54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x14ac:dyDescent="0.25">
      <c r="A117" s="51">
        <v>6953156278530</v>
      </c>
      <c r="B117" s="52">
        <v>734901</v>
      </c>
      <c r="C117" s="52" t="s">
        <v>419</v>
      </c>
      <c r="D117" s="52"/>
      <c r="E117" s="52" t="s">
        <v>420</v>
      </c>
      <c r="F117" s="53">
        <v>17.55</v>
      </c>
      <c r="G117" s="53">
        <v>39.5</v>
      </c>
      <c r="H117" s="53">
        <v>79</v>
      </c>
      <c r="I117" s="53">
        <v>0</v>
      </c>
      <c r="J117" s="54">
        <v>0</v>
      </c>
      <c r="K117" s="54">
        <v>0</v>
      </c>
      <c r="L117" s="54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x14ac:dyDescent="0.25">
      <c r="A118" s="51">
        <v>6953156287372</v>
      </c>
      <c r="B118" s="52">
        <v>743948</v>
      </c>
      <c r="C118" s="52" t="s">
        <v>593</v>
      </c>
      <c r="D118" s="52"/>
      <c r="E118" s="52" t="s">
        <v>594</v>
      </c>
      <c r="F118" s="53">
        <v>0</v>
      </c>
      <c r="G118" s="53">
        <v>79.5</v>
      </c>
      <c r="H118" s="53">
        <v>169</v>
      </c>
      <c r="I118" s="53">
        <v>0</v>
      </c>
      <c r="J118" s="54">
        <v>0</v>
      </c>
      <c r="K118" s="54">
        <v>0</v>
      </c>
      <c r="L118" s="54">
        <v>0</v>
      </c>
      <c r="M118" s="56">
        <v>0</v>
      </c>
      <c r="N118" s="55">
        <v>0</v>
      </c>
      <c r="O118" s="55">
        <v>0</v>
      </c>
      <c r="P118" s="55">
        <v>0</v>
      </c>
    </row>
    <row r="119" spans="1:16" x14ac:dyDescent="0.25">
      <c r="A119" s="51">
        <v>6953156288492</v>
      </c>
      <c r="B119" s="52">
        <v>751056</v>
      </c>
      <c r="C119" s="52" t="s">
        <v>653</v>
      </c>
      <c r="D119" s="52"/>
      <c r="E119" s="52" t="s">
        <v>654</v>
      </c>
      <c r="F119" s="53">
        <v>9.509999999999982</v>
      </c>
      <c r="G119" s="53">
        <v>34.5</v>
      </c>
      <c r="H119" s="53">
        <v>69</v>
      </c>
      <c r="I119" s="53">
        <v>16</v>
      </c>
      <c r="J119" s="54"/>
      <c r="K119" s="54">
        <v>12</v>
      </c>
      <c r="L119" s="54">
        <v>24</v>
      </c>
      <c r="M119" s="56">
        <v>9</v>
      </c>
      <c r="N119" s="55">
        <v>20</v>
      </c>
      <c r="O119" s="55">
        <v>21</v>
      </c>
      <c r="P119" s="55">
        <v>3</v>
      </c>
    </row>
    <row r="120" spans="1:16" x14ac:dyDescent="0.25">
      <c r="A120" s="51">
        <v>6953156288508</v>
      </c>
      <c r="B120" s="52">
        <v>751059</v>
      </c>
      <c r="C120" s="52" t="s">
        <v>655</v>
      </c>
      <c r="D120" s="52"/>
      <c r="E120" s="52" t="s">
        <v>656</v>
      </c>
      <c r="F120" s="53">
        <v>9.5099999999999891</v>
      </c>
      <c r="G120" s="53">
        <v>34.5</v>
      </c>
      <c r="H120" s="53">
        <v>69</v>
      </c>
      <c r="I120" s="53">
        <v>13</v>
      </c>
      <c r="J120" s="54"/>
      <c r="K120" s="54">
        <v>10</v>
      </c>
      <c r="L120" s="54">
        <v>25</v>
      </c>
      <c r="M120" s="56">
        <v>22</v>
      </c>
      <c r="N120" s="55">
        <v>19</v>
      </c>
      <c r="O120" s="55">
        <v>13</v>
      </c>
      <c r="P120" s="55">
        <v>7</v>
      </c>
    </row>
    <row r="121" spans="1:16" x14ac:dyDescent="0.25">
      <c r="A121" s="51">
        <v>6953156282926</v>
      </c>
      <c r="B121" s="52">
        <v>738079</v>
      </c>
      <c r="C121" s="52" t="s">
        <v>545</v>
      </c>
      <c r="D121" s="52" t="s">
        <v>446</v>
      </c>
      <c r="E121" s="52" t="s">
        <v>546</v>
      </c>
      <c r="F121" s="53">
        <v>23.460000000000004</v>
      </c>
      <c r="G121" s="53">
        <v>49.5</v>
      </c>
      <c r="H121" s="53">
        <v>99</v>
      </c>
      <c r="I121" s="53">
        <v>0</v>
      </c>
      <c r="J121" s="54">
        <v>4</v>
      </c>
      <c r="K121" s="54">
        <v>1</v>
      </c>
      <c r="L121" s="54">
        <v>4</v>
      </c>
      <c r="M121" s="55">
        <v>1</v>
      </c>
      <c r="N121" s="55">
        <v>0</v>
      </c>
      <c r="O121" s="55">
        <v>0</v>
      </c>
      <c r="P121" s="55">
        <v>0</v>
      </c>
    </row>
    <row r="122" spans="1:16" x14ac:dyDescent="0.25">
      <c r="A122" s="51">
        <v>6953156282933</v>
      </c>
      <c r="B122" s="52">
        <v>738080</v>
      </c>
      <c r="C122" s="52" t="s">
        <v>547</v>
      </c>
      <c r="D122" s="52"/>
      <c r="E122" s="52" t="s">
        <v>548</v>
      </c>
      <c r="F122" s="53">
        <v>23.46</v>
      </c>
      <c r="G122" s="53">
        <v>49.5</v>
      </c>
      <c r="H122" s="53">
        <v>99</v>
      </c>
      <c r="I122" s="53">
        <v>0</v>
      </c>
      <c r="J122" s="54">
        <v>4</v>
      </c>
      <c r="K122" s="54">
        <v>2</v>
      </c>
      <c r="L122" s="54">
        <v>1</v>
      </c>
      <c r="M122" s="55">
        <v>0</v>
      </c>
      <c r="N122" s="55">
        <v>0</v>
      </c>
      <c r="O122" s="55">
        <v>0</v>
      </c>
      <c r="P122" s="55">
        <v>0</v>
      </c>
    </row>
    <row r="123" spans="1:16" x14ac:dyDescent="0.25">
      <c r="A123" s="51">
        <v>6953156280274</v>
      </c>
      <c r="B123" s="52">
        <v>738081</v>
      </c>
      <c r="C123" s="52" t="s">
        <v>549</v>
      </c>
      <c r="D123" s="52"/>
      <c r="E123" s="52" t="s">
        <v>550</v>
      </c>
      <c r="F123" s="53">
        <v>36.140000000000015</v>
      </c>
      <c r="G123" s="53">
        <v>64.5</v>
      </c>
      <c r="H123" s="53">
        <v>139</v>
      </c>
      <c r="I123" s="53">
        <v>11</v>
      </c>
      <c r="J123" s="54">
        <v>4</v>
      </c>
      <c r="K123" s="54">
        <v>4</v>
      </c>
      <c r="L123" s="54">
        <v>4</v>
      </c>
      <c r="M123" s="55">
        <v>4</v>
      </c>
      <c r="N123" s="55">
        <v>3</v>
      </c>
      <c r="O123" s="55">
        <v>4</v>
      </c>
      <c r="P123" s="55">
        <v>3</v>
      </c>
    </row>
    <row r="124" spans="1:16" x14ac:dyDescent="0.25">
      <c r="A124" s="51">
        <v>4716076161304</v>
      </c>
      <c r="B124" s="52">
        <v>748133</v>
      </c>
      <c r="C124" s="52" t="s">
        <v>651</v>
      </c>
      <c r="D124" s="52" t="s">
        <v>263</v>
      </c>
      <c r="E124" s="52" t="s">
        <v>652</v>
      </c>
      <c r="F124" s="53">
        <v>25.089999999999989</v>
      </c>
      <c r="G124" s="53">
        <v>59.5</v>
      </c>
      <c r="H124" s="53">
        <v>129</v>
      </c>
      <c r="I124" s="53">
        <v>2</v>
      </c>
      <c r="J124" s="54">
        <v>1</v>
      </c>
      <c r="K124" s="54">
        <v>7</v>
      </c>
      <c r="L124" s="54">
        <v>0</v>
      </c>
      <c r="M124" s="56">
        <v>2</v>
      </c>
      <c r="N124" s="55">
        <v>0</v>
      </c>
      <c r="O124" s="55">
        <v>0</v>
      </c>
      <c r="P124" s="55">
        <v>0</v>
      </c>
    </row>
    <row r="125" spans="1:16" x14ac:dyDescent="0.25">
      <c r="A125" s="51">
        <v>7447902860838</v>
      </c>
      <c r="B125" s="52">
        <v>748116</v>
      </c>
      <c r="C125" s="52" t="s">
        <v>633</v>
      </c>
      <c r="D125" s="52" t="s">
        <v>599</v>
      </c>
      <c r="E125" s="52" t="s">
        <v>634</v>
      </c>
      <c r="F125" s="53">
        <v>197.68</v>
      </c>
      <c r="G125" s="53">
        <v>487</v>
      </c>
      <c r="H125" s="53">
        <v>787</v>
      </c>
      <c r="I125" s="53">
        <v>0</v>
      </c>
      <c r="J125" s="54">
        <v>1</v>
      </c>
      <c r="K125" s="54">
        <v>3</v>
      </c>
      <c r="L125" s="54">
        <v>0</v>
      </c>
      <c r="M125" s="56">
        <v>2</v>
      </c>
      <c r="N125" s="56">
        <v>0</v>
      </c>
      <c r="O125" s="56">
        <v>0</v>
      </c>
      <c r="P125" s="56">
        <v>0</v>
      </c>
    </row>
    <row r="126" spans="1:16" x14ac:dyDescent="0.25">
      <c r="A126" s="51">
        <v>7447902860692</v>
      </c>
      <c r="B126" s="52">
        <v>748118</v>
      </c>
      <c r="C126" s="52" t="s">
        <v>635</v>
      </c>
      <c r="D126" s="52" t="s">
        <v>597</v>
      </c>
      <c r="E126" s="52" t="s">
        <v>636</v>
      </c>
      <c r="F126" s="53">
        <v>197.68</v>
      </c>
      <c r="G126" s="53">
        <v>487</v>
      </c>
      <c r="H126" s="53">
        <v>787</v>
      </c>
      <c r="I126" s="53">
        <v>0</v>
      </c>
      <c r="J126" s="54">
        <v>1</v>
      </c>
      <c r="K126" s="54">
        <v>5</v>
      </c>
      <c r="L126" s="54">
        <v>0</v>
      </c>
      <c r="M126" s="56">
        <v>2</v>
      </c>
      <c r="N126" s="56">
        <v>0</v>
      </c>
      <c r="O126" s="56">
        <v>0</v>
      </c>
      <c r="P126" s="56">
        <v>0</v>
      </c>
    </row>
    <row r="127" spans="1:16" x14ac:dyDescent="0.25">
      <c r="A127" s="51">
        <v>7447902860524</v>
      </c>
      <c r="B127" s="52">
        <v>748119</v>
      </c>
      <c r="C127" s="52" t="s">
        <v>637</v>
      </c>
      <c r="D127" s="52" t="s">
        <v>583</v>
      </c>
      <c r="E127" s="52" t="s">
        <v>638</v>
      </c>
      <c r="F127" s="53">
        <v>197.68</v>
      </c>
      <c r="G127" s="53">
        <v>487</v>
      </c>
      <c r="H127" s="53">
        <v>787</v>
      </c>
      <c r="I127" s="53">
        <v>-1</v>
      </c>
      <c r="J127" s="54">
        <v>0</v>
      </c>
      <c r="K127" s="54">
        <v>0</v>
      </c>
      <c r="L127" s="54">
        <v>1</v>
      </c>
      <c r="M127" s="56">
        <v>2</v>
      </c>
      <c r="N127" s="56">
        <v>0</v>
      </c>
      <c r="O127" s="56">
        <v>0</v>
      </c>
      <c r="P127" s="56">
        <v>0</v>
      </c>
    </row>
    <row r="128" spans="1:16" x14ac:dyDescent="0.25">
      <c r="A128" s="51">
        <v>7447902860456</v>
      </c>
      <c r="B128" s="52">
        <v>748120</v>
      </c>
      <c r="C128" s="52" t="s">
        <v>639</v>
      </c>
      <c r="D128" s="52" t="s">
        <v>579</v>
      </c>
      <c r="E128" s="52" t="s">
        <v>640</v>
      </c>
      <c r="F128" s="53">
        <v>197.68</v>
      </c>
      <c r="G128" s="53">
        <v>487</v>
      </c>
      <c r="H128" s="53">
        <v>787</v>
      </c>
      <c r="I128" s="53">
        <v>0</v>
      </c>
      <c r="J128" s="54">
        <v>1</v>
      </c>
      <c r="K128" s="54">
        <v>2</v>
      </c>
      <c r="L128" s="54">
        <v>1</v>
      </c>
      <c r="M128" s="56">
        <v>3</v>
      </c>
      <c r="N128" s="56">
        <v>0</v>
      </c>
      <c r="O128" s="56">
        <v>0</v>
      </c>
      <c r="P128" s="56">
        <v>0</v>
      </c>
    </row>
    <row r="129" spans="1:16" x14ac:dyDescent="0.25">
      <c r="A129" s="51">
        <v>7447902860388</v>
      </c>
      <c r="B129" s="52">
        <v>748121</v>
      </c>
      <c r="C129" s="52" t="s">
        <v>641</v>
      </c>
      <c r="D129" s="52" t="s">
        <v>577</v>
      </c>
      <c r="E129" s="52" t="s">
        <v>642</v>
      </c>
      <c r="F129" s="53">
        <v>197.68</v>
      </c>
      <c r="G129" s="53">
        <v>487</v>
      </c>
      <c r="H129" s="53">
        <v>787</v>
      </c>
      <c r="I129" s="53">
        <v>0</v>
      </c>
      <c r="J129" s="54">
        <v>0</v>
      </c>
      <c r="K129" s="54">
        <v>1</v>
      </c>
      <c r="L129" s="54">
        <v>0</v>
      </c>
      <c r="M129" s="56">
        <v>1</v>
      </c>
      <c r="N129" s="56">
        <v>0</v>
      </c>
      <c r="O129" s="56">
        <v>0</v>
      </c>
      <c r="P129" s="56">
        <v>0</v>
      </c>
    </row>
    <row r="130" spans="1:16" x14ac:dyDescent="0.25">
      <c r="A130" s="51">
        <v>744790317374</v>
      </c>
      <c r="B130" s="52">
        <v>746699</v>
      </c>
      <c r="C130" s="52" t="s">
        <v>629</v>
      </c>
      <c r="D130" s="52" t="s">
        <v>643</v>
      </c>
      <c r="E130" s="52" t="s">
        <v>630</v>
      </c>
      <c r="F130" s="53">
        <v>12.99</v>
      </c>
      <c r="G130" s="53">
        <v>34.5</v>
      </c>
      <c r="H130" s="53">
        <v>69</v>
      </c>
      <c r="I130" s="53">
        <v>34</v>
      </c>
      <c r="J130" s="54">
        <v>6</v>
      </c>
      <c r="K130" s="54">
        <v>13</v>
      </c>
      <c r="L130" s="54">
        <v>16</v>
      </c>
      <c r="M130" s="56">
        <v>21</v>
      </c>
      <c r="N130" s="56">
        <v>5</v>
      </c>
      <c r="O130" s="56">
        <v>10</v>
      </c>
      <c r="P130" s="56">
        <v>18</v>
      </c>
    </row>
    <row r="131" spans="1:16" x14ac:dyDescent="0.25">
      <c r="A131" s="51">
        <v>744790317381</v>
      </c>
      <c r="B131" s="52">
        <v>746700</v>
      </c>
      <c r="C131" s="52" t="s">
        <v>631</v>
      </c>
      <c r="D131" s="52" t="s">
        <v>647</v>
      </c>
      <c r="E131" s="52" t="s">
        <v>632</v>
      </c>
      <c r="F131" s="53">
        <v>12.81</v>
      </c>
      <c r="G131" s="53">
        <v>29.5</v>
      </c>
      <c r="H131" s="53">
        <v>59</v>
      </c>
      <c r="I131" s="53">
        <v>57</v>
      </c>
      <c r="J131" s="54">
        <v>12</v>
      </c>
      <c r="K131" s="54">
        <v>18</v>
      </c>
      <c r="L131" s="54">
        <v>14</v>
      </c>
      <c r="M131" s="56">
        <v>44</v>
      </c>
      <c r="N131" s="56">
        <v>30</v>
      </c>
      <c r="O131" s="56">
        <v>47</v>
      </c>
      <c r="P131" s="56">
        <v>31</v>
      </c>
    </row>
    <row r="132" spans="1:16" x14ac:dyDescent="0.25">
      <c r="A132" s="51">
        <v>6953156276420</v>
      </c>
      <c r="B132" s="52">
        <v>734903</v>
      </c>
      <c r="C132" s="52" t="s">
        <v>423</v>
      </c>
      <c r="D132" s="52"/>
      <c r="E132" s="52" t="s">
        <v>424</v>
      </c>
      <c r="F132" s="53">
        <v>79.89</v>
      </c>
      <c r="G132" s="53">
        <v>169.5</v>
      </c>
      <c r="H132" s="53">
        <v>359</v>
      </c>
      <c r="I132" s="53">
        <v>1</v>
      </c>
      <c r="J132" s="54">
        <v>5</v>
      </c>
      <c r="K132" s="54">
        <v>1</v>
      </c>
      <c r="L132" s="54">
        <v>3</v>
      </c>
      <c r="M132" s="55">
        <v>2</v>
      </c>
      <c r="N132" s="55">
        <v>6</v>
      </c>
      <c r="O132" s="55">
        <v>0</v>
      </c>
      <c r="P132" s="55">
        <v>0</v>
      </c>
    </row>
    <row r="133" spans="1:16" x14ac:dyDescent="0.25">
      <c r="A133" s="51">
        <v>6953156278639</v>
      </c>
      <c r="B133" s="52">
        <v>734905</v>
      </c>
      <c r="C133" s="52" t="s">
        <v>427</v>
      </c>
      <c r="D133" s="52" t="s">
        <v>327</v>
      </c>
      <c r="E133" s="52" t="s">
        <v>428</v>
      </c>
      <c r="F133" s="53">
        <v>55.699999999999989</v>
      </c>
      <c r="G133" s="53">
        <v>114.5</v>
      </c>
      <c r="H133" s="53">
        <v>239</v>
      </c>
      <c r="I133" s="53">
        <v>0</v>
      </c>
      <c r="J133" s="54">
        <v>0</v>
      </c>
      <c r="K133" s="54">
        <v>0</v>
      </c>
      <c r="L133" s="54">
        <v>0</v>
      </c>
      <c r="M133" s="55">
        <v>0</v>
      </c>
      <c r="N133" s="55">
        <v>0</v>
      </c>
      <c r="O133" s="55">
        <v>0</v>
      </c>
      <c r="P133" s="55">
        <v>0</v>
      </c>
    </row>
    <row r="134" spans="1:16" x14ac:dyDescent="0.25">
      <c r="A134" s="51">
        <v>6953156284234</v>
      </c>
      <c r="B134" s="52">
        <v>742244</v>
      </c>
      <c r="C134" s="52" t="s">
        <v>555</v>
      </c>
      <c r="D134" s="52" t="s">
        <v>466</v>
      </c>
      <c r="E134" s="52" t="s">
        <v>556</v>
      </c>
      <c r="F134" s="53">
        <v>12.71</v>
      </c>
      <c r="G134" s="53">
        <v>29.5</v>
      </c>
      <c r="H134" s="53">
        <v>59</v>
      </c>
      <c r="I134" s="53">
        <v>2</v>
      </c>
      <c r="J134" s="54">
        <v>1</v>
      </c>
      <c r="K134" s="54">
        <v>3</v>
      </c>
      <c r="L134" s="54">
        <v>1</v>
      </c>
      <c r="M134" s="55">
        <v>2</v>
      </c>
      <c r="N134" s="55">
        <v>0</v>
      </c>
      <c r="O134" s="55">
        <v>1</v>
      </c>
      <c r="P134" s="55">
        <v>0</v>
      </c>
    </row>
    <row r="135" spans="1:16" x14ac:dyDescent="0.25">
      <c r="A135" s="51">
        <v>6953156284241</v>
      </c>
      <c r="B135" s="52">
        <v>742245</v>
      </c>
      <c r="C135" s="52" t="s">
        <v>557</v>
      </c>
      <c r="D135" s="52" t="s">
        <v>468</v>
      </c>
      <c r="E135" s="52" t="s">
        <v>558</v>
      </c>
      <c r="F135" s="53">
        <v>12.309999999999997</v>
      </c>
      <c r="G135" s="53">
        <v>29.5</v>
      </c>
      <c r="H135" s="53">
        <v>59</v>
      </c>
      <c r="I135" s="53">
        <v>0</v>
      </c>
      <c r="J135" s="54">
        <v>0</v>
      </c>
      <c r="K135" s="54">
        <v>0</v>
      </c>
      <c r="L135" s="54">
        <v>0</v>
      </c>
      <c r="M135" s="55">
        <v>0</v>
      </c>
      <c r="N135" s="55">
        <v>0</v>
      </c>
      <c r="O135" s="55">
        <v>0</v>
      </c>
      <c r="P135" s="55">
        <v>0</v>
      </c>
    </row>
    <row r="136" spans="1:16" x14ac:dyDescent="0.25">
      <c r="A136" s="51">
        <v>6953156284258</v>
      </c>
      <c r="B136" s="52">
        <v>742247</v>
      </c>
      <c r="C136" s="52" t="s">
        <v>559</v>
      </c>
      <c r="D136" s="52"/>
      <c r="E136" s="52" t="s">
        <v>560</v>
      </c>
      <c r="F136" s="53">
        <v>12.71</v>
      </c>
      <c r="G136" s="53">
        <v>29.5</v>
      </c>
      <c r="H136" s="53">
        <v>59</v>
      </c>
      <c r="I136" s="53">
        <v>1</v>
      </c>
      <c r="J136" s="54">
        <v>0</v>
      </c>
      <c r="K136" s="54">
        <v>1</v>
      </c>
      <c r="L136" s="54">
        <v>4</v>
      </c>
      <c r="M136" s="55">
        <v>3</v>
      </c>
      <c r="N136" s="55">
        <v>2</v>
      </c>
      <c r="O136" s="55">
        <v>2</v>
      </c>
      <c r="P136" s="55">
        <v>0</v>
      </c>
    </row>
    <row r="137" spans="1:16" x14ac:dyDescent="0.25">
      <c r="A137" s="51">
        <v>6953156285460</v>
      </c>
      <c r="B137" s="52">
        <v>746545</v>
      </c>
      <c r="C137" s="52" t="s">
        <v>619</v>
      </c>
      <c r="D137" s="52"/>
      <c r="E137" s="52" t="s">
        <v>620</v>
      </c>
      <c r="F137" s="53">
        <v>0</v>
      </c>
      <c r="G137" s="53">
        <v>74.5</v>
      </c>
      <c r="H137" s="53">
        <v>159</v>
      </c>
      <c r="I137" s="53">
        <v>0</v>
      </c>
      <c r="J137" s="54">
        <v>0</v>
      </c>
      <c r="K137" s="54">
        <v>0</v>
      </c>
      <c r="L137" s="54">
        <v>0</v>
      </c>
      <c r="M137" s="56">
        <v>0</v>
      </c>
      <c r="N137" s="55">
        <v>0</v>
      </c>
      <c r="O137" s="55">
        <v>0</v>
      </c>
      <c r="P137" s="55">
        <v>0</v>
      </c>
    </row>
    <row r="138" spans="1:16" x14ac:dyDescent="0.25">
      <c r="A138" s="51">
        <v>6953156281738</v>
      </c>
      <c r="B138" s="52">
        <v>734976</v>
      </c>
      <c r="C138" s="52" t="s">
        <v>518</v>
      </c>
      <c r="D138" s="52"/>
      <c r="E138" s="52" t="s">
        <v>519</v>
      </c>
      <c r="F138" s="53">
        <v>14.32</v>
      </c>
      <c r="G138" s="53">
        <v>39.5</v>
      </c>
      <c r="H138" s="53">
        <v>79</v>
      </c>
      <c r="I138" s="53">
        <v>0</v>
      </c>
      <c r="J138" s="54">
        <v>0</v>
      </c>
      <c r="K138" s="54">
        <v>0</v>
      </c>
      <c r="L138" s="54">
        <v>0</v>
      </c>
      <c r="M138" s="55">
        <v>0</v>
      </c>
      <c r="N138" s="55">
        <v>0</v>
      </c>
      <c r="O138" s="55">
        <v>0</v>
      </c>
      <c r="P138" s="55">
        <v>0</v>
      </c>
    </row>
    <row r="139" spans="1:16" x14ac:dyDescent="0.25">
      <c r="A139" s="51">
        <v>6953156281745</v>
      </c>
      <c r="B139" s="52">
        <v>734981</v>
      </c>
      <c r="C139" s="52" t="s">
        <v>520</v>
      </c>
      <c r="D139" s="52" t="s">
        <v>437</v>
      </c>
      <c r="E139" s="52" t="s">
        <v>521</v>
      </c>
      <c r="F139" s="53">
        <v>14.320000000000004</v>
      </c>
      <c r="G139" s="53">
        <v>39.5</v>
      </c>
      <c r="H139" s="53">
        <v>79</v>
      </c>
      <c r="I139" s="53">
        <v>0</v>
      </c>
      <c r="J139" s="54">
        <v>0</v>
      </c>
      <c r="K139" s="54">
        <v>0</v>
      </c>
      <c r="L139" s="54">
        <v>0</v>
      </c>
      <c r="M139" s="55">
        <v>0</v>
      </c>
      <c r="N139" s="55">
        <v>0</v>
      </c>
      <c r="O139" s="55">
        <v>0</v>
      </c>
      <c r="P139" s="55">
        <v>0</v>
      </c>
    </row>
    <row r="140" spans="1:16" x14ac:dyDescent="0.25">
      <c r="A140" s="51">
        <v>6953156280977</v>
      </c>
      <c r="B140" s="52">
        <v>734935</v>
      </c>
      <c r="C140" s="52" t="s">
        <v>480</v>
      </c>
      <c r="D140" s="52" t="s">
        <v>425</v>
      </c>
      <c r="E140" s="52" t="s">
        <v>481</v>
      </c>
      <c r="F140" s="53">
        <v>15.690000000000003</v>
      </c>
      <c r="G140" s="53">
        <v>29.5</v>
      </c>
      <c r="H140" s="53">
        <v>59</v>
      </c>
      <c r="I140" s="53">
        <v>0</v>
      </c>
      <c r="J140" s="54">
        <v>0</v>
      </c>
      <c r="K140" s="54">
        <v>0</v>
      </c>
      <c r="L140" s="54">
        <v>0</v>
      </c>
      <c r="M140" s="55">
        <v>0</v>
      </c>
      <c r="N140" s="55">
        <v>0</v>
      </c>
      <c r="O140" s="55">
        <v>0</v>
      </c>
      <c r="P140" s="55">
        <v>0</v>
      </c>
    </row>
    <row r="141" spans="1:16" x14ac:dyDescent="0.25">
      <c r="A141" s="51">
        <v>6953156280984</v>
      </c>
      <c r="B141" s="52">
        <v>734936</v>
      </c>
      <c r="C141" s="52" t="s">
        <v>482</v>
      </c>
      <c r="D141" s="52" t="s">
        <v>431</v>
      </c>
      <c r="E141" s="52" t="s">
        <v>483</v>
      </c>
      <c r="F141" s="53">
        <v>15.599999999999998</v>
      </c>
      <c r="G141" s="53">
        <v>29.5</v>
      </c>
      <c r="H141" s="53">
        <v>59</v>
      </c>
      <c r="I141" s="53">
        <v>0</v>
      </c>
      <c r="J141" s="54">
        <v>0</v>
      </c>
      <c r="K141" s="54">
        <v>0</v>
      </c>
      <c r="L141" s="54">
        <v>0</v>
      </c>
      <c r="M141" s="55">
        <v>0</v>
      </c>
      <c r="N141" s="55">
        <v>0</v>
      </c>
      <c r="O141" s="55">
        <v>0</v>
      </c>
      <c r="P141" s="55">
        <v>0</v>
      </c>
    </row>
    <row r="142" spans="1:16" x14ac:dyDescent="0.25">
      <c r="A142" s="51">
        <v>6953156261631</v>
      </c>
      <c r="B142" s="52">
        <v>738075</v>
      </c>
      <c r="C142" s="52" t="s">
        <v>537</v>
      </c>
      <c r="D142" s="52" t="s">
        <v>712</v>
      </c>
      <c r="E142" s="52" t="s">
        <v>538</v>
      </c>
      <c r="F142" s="53">
        <v>65</v>
      </c>
      <c r="G142" s="53">
        <v>129.5</v>
      </c>
      <c r="H142" s="53">
        <v>269</v>
      </c>
      <c r="I142" s="53">
        <v>1</v>
      </c>
      <c r="J142" s="54">
        <v>1</v>
      </c>
      <c r="K142" s="54">
        <v>0</v>
      </c>
      <c r="L142" s="54">
        <v>0</v>
      </c>
      <c r="M142" s="55">
        <v>0</v>
      </c>
      <c r="N142" s="55">
        <v>0</v>
      </c>
      <c r="O142" s="55">
        <v>0</v>
      </c>
      <c r="P142" s="55">
        <v>0</v>
      </c>
    </row>
    <row r="143" spans="1:16" x14ac:dyDescent="0.25">
      <c r="A143" s="51">
        <v>6953156285798</v>
      </c>
      <c r="B143" s="52">
        <v>743966</v>
      </c>
      <c r="C143" s="52" t="s">
        <v>611</v>
      </c>
      <c r="D143" s="52"/>
      <c r="E143" s="52" t="s">
        <v>612</v>
      </c>
      <c r="F143" s="53">
        <v>7.27</v>
      </c>
      <c r="G143" s="53">
        <v>29.5</v>
      </c>
      <c r="H143" s="53">
        <v>59</v>
      </c>
      <c r="I143" s="53">
        <v>12</v>
      </c>
      <c r="J143" s="54">
        <v>1</v>
      </c>
      <c r="K143" s="54">
        <v>3</v>
      </c>
      <c r="L143" s="54">
        <v>11</v>
      </c>
      <c r="M143" s="56">
        <v>3</v>
      </c>
      <c r="N143" s="55">
        <v>11</v>
      </c>
      <c r="O143" s="55">
        <v>7</v>
      </c>
      <c r="P143" s="55">
        <v>3</v>
      </c>
    </row>
    <row r="144" spans="1:16" x14ac:dyDescent="0.25">
      <c r="A144" s="51">
        <v>6953156285804</v>
      </c>
      <c r="B144" s="52">
        <v>744168</v>
      </c>
      <c r="C144" s="52" t="s">
        <v>617</v>
      </c>
      <c r="D144" s="52"/>
      <c r="E144" s="52" t="s">
        <v>618</v>
      </c>
      <c r="F144" s="53">
        <v>7.27</v>
      </c>
      <c r="G144" s="53">
        <v>29.5</v>
      </c>
      <c r="H144" s="53">
        <v>59</v>
      </c>
      <c r="I144" s="53">
        <v>10</v>
      </c>
      <c r="J144" s="54">
        <v>10</v>
      </c>
      <c r="K144" s="54">
        <v>3</v>
      </c>
      <c r="L144" s="54">
        <v>5</v>
      </c>
      <c r="M144" s="56">
        <v>1</v>
      </c>
      <c r="N144" s="55">
        <v>4</v>
      </c>
      <c r="O144" s="55">
        <v>7</v>
      </c>
      <c r="P144" s="55">
        <v>3</v>
      </c>
    </row>
    <row r="145" spans="1:16" x14ac:dyDescent="0.25">
      <c r="A145" s="51">
        <v>6953156258396</v>
      </c>
      <c r="B145" s="52">
        <v>738076</v>
      </c>
      <c r="C145" s="52" t="s">
        <v>539</v>
      </c>
      <c r="D145" s="52" t="s">
        <v>291</v>
      </c>
      <c r="E145" s="52" t="s">
        <v>540</v>
      </c>
      <c r="F145" s="53">
        <v>61</v>
      </c>
      <c r="G145" s="53">
        <v>124.5</v>
      </c>
      <c r="H145" s="53">
        <v>259</v>
      </c>
      <c r="I145" s="53">
        <v>0</v>
      </c>
      <c r="J145" s="54">
        <v>0</v>
      </c>
      <c r="K145" s="54">
        <v>0</v>
      </c>
      <c r="L145" s="54">
        <v>0</v>
      </c>
      <c r="M145" s="55">
        <v>0</v>
      </c>
      <c r="N145" s="55">
        <v>0</v>
      </c>
      <c r="O145" s="55">
        <v>0</v>
      </c>
      <c r="P145" s="55">
        <v>0</v>
      </c>
    </row>
    <row r="146" spans="1:16" x14ac:dyDescent="0.25">
      <c r="A146" s="51">
        <v>6953156270961</v>
      </c>
      <c r="B146" s="52">
        <v>738074</v>
      </c>
      <c r="C146" s="52" t="s">
        <v>535</v>
      </c>
      <c r="D146" s="52" t="s">
        <v>724</v>
      </c>
      <c r="E146" s="52" t="s">
        <v>536</v>
      </c>
      <c r="F146" s="53">
        <v>161.90999999999917</v>
      </c>
      <c r="G146" s="53">
        <v>344.5</v>
      </c>
      <c r="H146" s="53">
        <v>719</v>
      </c>
      <c r="I146" s="53">
        <v>0</v>
      </c>
      <c r="J146" s="54">
        <v>1</v>
      </c>
      <c r="K146" s="54">
        <v>1</v>
      </c>
      <c r="L146" s="54">
        <v>1</v>
      </c>
      <c r="M146" s="55">
        <v>0</v>
      </c>
      <c r="N146" s="55">
        <v>0</v>
      </c>
      <c r="O146" s="55">
        <v>0</v>
      </c>
      <c r="P146" s="55">
        <v>0</v>
      </c>
    </row>
    <row r="147" spans="1:16" x14ac:dyDescent="0.25">
      <c r="A147" s="51">
        <v>6953156270954</v>
      </c>
      <c r="B147" s="52">
        <v>738077</v>
      </c>
      <c r="C147" s="52" t="s">
        <v>541</v>
      </c>
      <c r="D147" s="52" t="s">
        <v>722</v>
      </c>
      <c r="E147" s="52" t="s">
        <v>542</v>
      </c>
      <c r="F147" s="53">
        <v>40.99</v>
      </c>
      <c r="G147" s="53">
        <v>89.5</v>
      </c>
      <c r="H147" s="53">
        <v>189</v>
      </c>
      <c r="I147" s="53">
        <v>1</v>
      </c>
      <c r="J147" s="54">
        <v>3</v>
      </c>
      <c r="K147" s="54">
        <v>2</v>
      </c>
      <c r="L147" s="54">
        <v>4</v>
      </c>
      <c r="M147" s="55">
        <v>0</v>
      </c>
      <c r="N147" s="55">
        <v>1</v>
      </c>
      <c r="O147" s="55">
        <v>0</v>
      </c>
      <c r="P147" s="55">
        <v>0</v>
      </c>
    </row>
    <row r="148" spans="1:16" x14ac:dyDescent="0.25">
      <c r="A148" s="51">
        <v>6953156273825</v>
      </c>
      <c r="B148" s="52">
        <v>734878</v>
      </c>
      <c r="C148" s="52" t="s">
        <v>373</v>
      </c>
      <c r="D148" s="52"/>
      <c r="E148" s="52" t="s">
        <v>374</v>
      </c>
      <c r="F148" s="53">
        <v>24.62</v>
      </c>
      <c r="G148" s="53">
        <v>54.5</v>
      </c>
      <c r="H148" s="53">
        <v>119</v>
      </c>
      <c r="I148" s="53">
        <v>0</v>
      </c>
      <c r="J148" s="54">
        <v>1</v>
      </c>
      <c r="K148" s="54">
        <v>2</v>
      </c>
      <c r="L148" s="54">
        <v>2</v>
      </c>
      <c r="M148" s="55">
        <v>0</v>
      </c>
      <c r="N148" s="55">
        <v>0</v>
      </c>
      <c r="O148" s="55">
        <v>0</v>
      </c>
      <c r="P148" s="55">
        <v>0</v>
      </c>
    </row>
    <row r="149" spans="1:16" x14ac:dyDescent="0.25">
      <c r="A149" s="51">
        <v>6953156272965</v>
      </c>
      <c r="B149" s="52">
        <v>734876</v>
      </c>
      <c r="C149" s="52" t="s">
        <v>369</v>
      </c>
      <c r="D149" s="52" t="s">
        <v>305</v>
      </c>
      <c r="E149" s="52" t="s">
        <v>370</v>
      </c>
      <c r="F149" s="53">
        <v>25.97</v>
      </c>
      <c r="G149" s="53">
        <v>54.5</v>
      </c>
      <c r="H149" s="53">
        <v>119</v>
      </c>
      <c r="I149" s="53">
        <v>0</v>
      </c>
      <c r="J149" s="54">
        <v>1</v>
      </c>
      <c r="K149" s="54">
        <v>1</v>
      </c>
      <c r="L149" s="54">
        <v>3</v>
      </c>
      <c r="M149" s="55">
        <v>0</v>
      </c>
      <c r="N149" s="55">
        <v>0</v>
      </c>
      <c r="O149" s="55">
        <v>0</v>
      </c>
      <c r="P149" s="55">
        <v>0</v>
      </c>
    </row>
    <row r="150" spans="1:16" x14ac:dyDescent="0.25">
      <c r="A150" s="51">
        <v>6953156272972</v>
      </c>
      <c r="B150" s="52">
        <v>734877</v>
      </c>
      <c r="C150" s="52" t="s">
        <v>371</v>
      </c>
      <c r="D150" s="52"/>
      <c r="E150" s="52" t="s">
        <v>372</v>
      </c>
      <c r="F150" s="53">
        <v>25.65</v>
      </c>
      <c r="G150" s="53">
        <v>54.5</v>
      </c>
      <c r="H150" s="53">
        <v>119</v>
      </c>
      <c r="I150" s="53">
        <v>1</v>
      </c>
      <c r="J150" s="54">
        <v>3</v>
      </c>
      <c r="K150" s="54">
        <v>0</v>
      </c>
      <c r="L150" s="54">
        <v>1</v>
      </c>
      <c r="M150" s="55">
        <v>0</v>
      </c>
      <c r="N150" s="55">
        <v>0</v>
      </c>
      <c r="O150" s="55">
        <v>0</v>
      </c>
      <c r="P150" s="55">
        <v>0</v>
      </c>
    </row>
    <row r="151" spans="1:16" x14ac:dyDescent="0.25">
      <c r="A151" s="51">
        <v>6953156278721</v>
      </c>
      <c r="B151" s="52">
        <v>734896</v>
      </c>
      <c r="C151" s="52" t="s">
        <v>409</v>
      </c>
      <c r="D151" s="52"/>
      <c r="E151" s="52" t="s">
        <v>410</v>
      </c>
      <c r="F151" s="53">
        <v>24.02</v>
      </c>
      <c r="G151" s="53">
        <v>49.5</v>
      </c>
      <c r="H151" s="53">
        <v>109</v>
      </c>
      <c r="I151" s="53">
        <v>0</v>
      </c>
      <c r="J151" s="54">
        <v>3</v>
      </c>
      <c r="K151" s="54">
        <v>2</v>
      </c>
      <c r="L151" s="54">
        <v>1</v>
      </c>
      <c r="M151" s="55">
        <v>1</v>
      </c>
      <c r="N151" s="55">
        <v>0</v>
      </c>
      <c r="O151" s="55">
        <v>0</v>
      </c>
      <c r="P151" s="55">
        <v>0</v>
      </c>
    </row>
    <row r="152" spans="1:16" x14ac:dyDescent="0.25">
      <c r="A152" s="51">
        <v>6953156278738</v>
      </c>
      <c r="B152" s="52">
        <v>734897</v>
      </c>
      <c r="C152" s="52" t="s">
        <v>411</v>
      </c>
      <c r="D152" s="52"/>
      <c r="E152" s="52" t="s">
        <v>412</v>
      </c>
      <c r="F152" s="53">
        <v>23.39</v>
      </c>
      <c r="G152" s="53">
        <v>49.5</v>
      </c>
      <c r="H152" s="53">
        <v>109</v>
      </c>
      <c r="I152" s="53">
        <v>0</v>
      </c>
      <c r="J152" s="54">
        <v>0</v>
      </c>
      <c r="K152" s="54">
        <v>0</v>
      </c>
      <c r="L152" s="54">
        <v>1</v>
      </c>
      <c r="M152" s="55">
        <v>0</v>
      </c>
      <c r="N152" s="55">
        <v>0</v>
      </c>
      <c r="O152" s="55">
        <v>0</v>
      </c>
      <c r="P152" s="55">
        <v>0</v>
      </c>
    </row>
    <row r="153" spans="1:16" x14ac:dyDescent="0.25">
      <c r="A153" s="51">
        <v>6953156278745</v>
      </c>
      <c r="B153" s="52">
        <v>734898</v>
      </c>
      <c r="C153" s="52" t="s">
        <v>413</v>
      </c>
      <c r="D153" s="52"/>
      <c r="E153" s="52" t="s">
        <v>414</v>
      </c>
      <c r="F153" s="53">
        <v>22.859999999999964</v>
      </c>
      <c r="G153" s="53">
        <v>49.5</v>
      </c>
      <c r="H153" s="53">
        <v>109</v>
      </c>
      <c r="I153" s="53">
        <v>1</v>
      </c>
      <c r="J153" s="54">
        <v>0</v>
      </c>
      <c r="K153" s="54">
        <v>0</v>
      </c>
      <c r="L153" s="54">
        <v>3</v>
      </c>
      <c r="M153" s="55">
        <v>4</v>
      </c>
      <c r="N153" s="55">
        <v>1</v>
      </c>
      <c r="O153" s="55">
        <v>0</v>
      </c>
      <c r="P153" s="55">
        <v>0</v>
      </c>
    </row>
    <row r="154" spans="1:16" x14ac:dyDescent="0.25">
      <c r="A154" s="51">
        <v>6953156278790</v>
      </c>
      <c r="B154" s="52">
        <v>734939</v>
      </c>
      <c r="C154" s="52" t="s">
        <v>488</v>
      </c>
      <c r="D154" s="52"/>
      <c r="E154" s="52" t="s">
        <v>489</v>
      </c>
      <c r="F154" s="53">
        <v>54.330000000000013</v>
      </c>
      <c r="G154" s="53">
        <v>109.5</v>
      </c>
      <c r="H154" s="53">
        <v>229</v>
      </c>
      <c r="I154" s="53">
        <v>0</v>
      </c>
      <c r="J154" s="54">
        <v>1</v>
      </c>
      <c r="K154" s="54">
        <v>0</v>
      </c>
      <c r="L154" s="54">
        <v>0</v>
      </c>
      <c r="M154" s="55">
        <v>0</v>
      </c>
      <c r="N154" s="55">
        <v>0</v>
      </c>
      <c r="O154" s="55">
        <v>0</v>
      </c>
      <c r="P154" s="55">
        <v>0</v>
      </c>
    </row>
    <row r="155" spans="1:16" x14ac:dyDescent="0.25">
      <c r="A155" s="51">
        <v>6953156280250</v>
      </c>
      <c r="B155" s="52">
        <v>734945</v>
      </c>
      <c r="C155" s="52" t="s">
        <v>500</v>
      </c>
      <c r="D155" s="52"/>
      <c r="E155" s="52" t="s">
        <v>501</v>
      </c>
      <c r="F155" s="53">
        <v>11.14</v>
      </c>
      <c r="G155" s="53">
        <v>39.5</v>
      </c>
      <c r="H155" s="53">
        <v>79</v>
      </c>
      <c r="I155" s="53">
        <v>0</v>
      </c>
      <c r="J155" s="54">
        <v>0</v>
      </c>
      <c r="K155" s="54">
        <v>0</v>
      </c>
      <c r="L155" s="54">
        <v>0</v>
      </c>
      <c r="M155" s="55">
        <v>0</v>
      </c>
      <c r="N155" s="55">
        <v>0</v>
      </c>
      <c r="O155" s="55">
        <v>0</v>
      </c>
      <c r="P155" s="55">
        <v>0</v>
      </c>
    </row>
    <row r="156" spans="1:16" x14ac:dyDescent="0.25">
      <c r="A156" s="51">
        <v>6953156280267</v>
      </c>
      <c r="B156" s="52">
        <v>734947</v>
      </c>
      <c r="C156" s="52" t="s">
        <v>502</v>
      </c>
      <c r="D156" s="52"/>
      <c r="E156" s="52" t="s">
        <v>503</v>
      </c>
      <c r="F156" s="53">
        <v>11.140000000000002</v>
      </c>
      <c r="G156" s="53">
        <v>39.5</v>
      </c>
      <c r="H156" s="53">
        <v>79</v>
      </c>
      <c r="I156" s="53">
        <v>0</v>
      </c>
      <c r="J156" s="54">
        <v>0</v>
      </c>
      <c r="K156" s="54">
        <v>0</v>
      </c>
      <c r="L156" s="54">
        <v>0</v>
      </c>
      <c r="M156" s="55">
        <v>0</v>
      </c>
      <c r="N156" s="55">
        <v>0</v>
      </c>
      <c r="O156" s="55">
        <v>0</v>
      </c>
      <c r="P156" s="55">
        <v>0</v>
      </c>
    </row>
    <row r="157" spans="1:16" x14ac:dyDescent="0.25">
      <c r="A157" s="51">
        <v>6953156282094</v>
      </c>
      <c r="B157" s="52">
        <v>746547</v>
      </c>
      <c r="C157" s="52" t="s">
        <v>623</v>
      </c>
      <c r="D157" s="52"/>
      <c r="E157" s="52" t="s">
        <v>624</v>
      </c>
      <c r="F157" s="53">
        <v>38.392475247524757</v>
      </c>
      <c r="G157" s="53">
        <v>74.5</v>
      </c>
      <c r="H157" s="53">
        <v>159</v>
      </c>
      <c r="I157" s="53">
        <v>0</v>
      </c>
      <c r="J157" s="54">
        <v>4</v>
      </c>
      <c r="K157" s="54">
        <v>2</v>
      </c>
      <c r="L157" s="54">
        <v>0</v>
      </c>
      <c r="M157" s="56">
        <v>2</v>
      </c>
      <c r="N157" s="55">
        <v>0</v>
      </c>
      <c r="O157" s="55">
        <v>0</v>
      </c>
      <c r="P157" s="55">
        <v>0</v>
      </c>
    </row>
    <row r="158" spans="1:16" x14ac:dyDescent="0.25">
      <c r="A158" s="51">
        <v>6953156282117</v>
      </c>
      <c r="B158" s="52">
        <v>746548</v>
      </c>
      <c r="C158" s="52" t="s">
        <v>625</v>
      </c>
      <c r="D158" s="52"/>
      <c r="E158" s="52" t="s">
        <v>626</v>
      </c>
      <c r="F158" s="53">
        <v>44.200000000000024</v>
      </c>
      <c r="G158" s="53">
        <v>89.5</v>
      </c>
      <c r="H158" s="53">
        <v>189</v>
      </c>
      <c r="I158" s="53">
        <v>0</v>
      </c>
      <c r="J158" s="54">
        <v>3</v>
      </c>
      <c r="K158" s="54">
        <v>2</v>
      </c>
      <c r="L158" s="54">
        <v>0</v>
      </c>
      <c r="M158" s="56">
        <v>0</v>
      </c>
      <c r="N158" s="55">
        <v>0</v>
      </c>
      <c r="O158" s="55">
        <v>0</v>
      </c>
      <c r="P158" s="55">
        <v>0</v>
      </c>
    </row>
    <row r="159" spans="1:16" x14ac:dyDescent="0.25">
      <c r="A159" s="51">
        <v>6953156282124</v>
      </c>
      <c r="B159" s="52">
        <v>746549</v>
      </c>
      <c r="C159" s="52" t="s">
        <v>627</v>
      </c>
      <c r="D159" s="52"/>
      <c r="E159" s="52" t="s">
        <v>628</v>
      </c>
      <c r="F159" s="53">
        <v>44.337062937062946</v>
      </c>
      <c r="G159" s="53">
        <v>89.5</v>
      </c>
      <c r="H159" s="53">
        <v>189</v>
      </c>
      <c r="I159" s="53">
        <v>0</v>
      </c>
      <c r="J159" s="54">
        <v>7</v>
      </c>
      <c r="K159" s="54">
        <v>0</v>
      </c>
      <c r="L159" s="54">
        <v>1</v>
      </c>
      <c r="M159" s="56">
        <v>0</v>
      </c>
      <c r="N159" s="55">
        <v>1</v>
      </c>
      <c r="O159" s="55">
        <v>0</v>
      </c>
      <c r="P159" s="55">
        <v>0</v>
      </c>
    </row>
    <row r="160" spans="1:16" x14ac:dyDescent="0.25">
      <c r="A160" s="51">
        <v>6953156282254</v>
      </c>
      <c r="B160" s="52">
        <v>743940</v>
      </c>
      <c r="C160" s="52" t="s">
        <v>585</v>
      </c>
      <c r="D160" s="52"/>
      <c r="E160" s="52" t="s">
        <v>586</v>
      </c>
      <c r="F160" s="53">
        <v>76</v>
      </c>
      <c r="G160" s="53">
        <v>140</v>
      </c>
      <c r="H160" s="53">
        <v>289</v>
      </c>
      <c r="I160" s="53">
        <v>0</v>
      </c>
      <c r="J160" s="54">
        <v>14</v>
      </c>
      <c r="K160" s="54">
        <v>9</v>
      </c>
      <c r="L160" s="54">
        <v>5</v>
      </c>
      <c r="M160" s="56">
        <v>2</v>
      </c>
      <c r="N160" s="55">
        <v>3</v>
      </c>
      <c r="O160" s="55">
        <v>0</v>
      </c>
      <c r="P160" s="55">
        <v>0</v>
      </c>
    </row>
    <row r="161" spans="1:16" x14ac:dyDescent="0.25">
      <c r="A161" s="51">
        <v>6953156271357</v>
      </c>
      <c r="B161" s="52">
        <v>743943</v>
      </c>
      <c r="C161" s="52" t="s">
        <v>587</v>
      </c>
      <c r="D161" s="52" t="s">
        <v>726</v>
      </c>
      <c r="E161" s="52" t="s">
        <v>588</v>
      </c>
      <c r="F161" s="53">
        <v>27.24</v>
      </c>
      <c r="G161" s="53">
        <v>49.5</v>
      </c>
      <c r="H161" s="53">
        <v>99</v>
      </c>
      <c r="I161" s="53">
        <v>5</v>
      </c>
      <c r="J161" s="54">
        <v>0</v>
      </c>
      <c r="K161" s="54">
        <v>1</v>
      </c>
      <c r="L161" s="54">
        <v>0</v>
      </c>
      <c r="M161" s="56">
        <v>0</v>
      </c>
      <c r="N161" s="55">
        <v>0</v>
      </c>
      <c r="O161" s="55">
        <v>0</v>
      </c>
      <c r="P161" s="55">
        <v>0</v>
      </c>
    </row>
    <row r="162" spans="1:16" x14ac:dyDescent="0.25">
      <c r="A162" s="51">
        <v>6953156271371</v>
      </c>
      <c r="B162" s="52">
        <v>743945</v>
      </c>
      <c r="C162" s="52" t="s">
        <v>589</v>
      </c>
      <c r="D162" s="52"/>
      <c r="E162" s="52" t="s">
        <v>590</v>
      </c>
      <c r="F162" s="53">
        <v>26.99</v>
      </c>
      <c r="G162" s="53">
        <v>49.5</v>
      </c>
      <c r="H162" s="53">
        <v>99</v>
      </c>
      <c r="I162" s="53">
        <v>0</v>
      </c>
      <c r="J162" s="54">
        <v>0</v>
      </c>
      <c r="K162" s="54">
        <v>0</v>
      </c>
      <c r="L162" s="54">
        <v>0</v>
      </c>
      <c r="M162" s="56">
        <v>0</v>
      </c>
      <c r="N162" s="55">
        <v>0</v>
      </c>
      <c r="O162" s="55">
        <v>0</v>
      </c>
      <c r="P162" s="55">
        <v>0</v>
      </c>
    </row>
    <row r="163" spans="1:16" x14ac:dyDescent="0.25">
      <c r="A163" s="51">
        <v>6953156271364</v>
      </c>
      <c r="B163" s="52">
        <v>743947</v>
      </c>
      <c r="C163" s="52" t="s">
        <v>591</v>
      </c>
      <c r="D163" s="52"/>
      <c r="E163" s="52" t="s">
        <v>592</v>
      </c>
      <c r="F163" s="53">
        <v>27.24</v>
      </c>
      <c r="G163" s="53">
        <v>49.5</v>
      </c>
      <c r="H163" s="53">
        <v>99</v>
      </c>
      <c r="I163" s="53">
        <v>0</v>
      </c>
      <c r="J163" s="54">
        <v>0</v>
      </c>
      <c r="K163" s="54">
        <v>0</v>
      </c>
      <c r="L163" s="54">
        <v>0</v>
      </c>
      <c r="M163" s="56">
        <v>0</v>
      </c>
      <c r="N163" s="55">
        <v>0</v>
      </c>
      <c r="O163" s="55">
        <v>0</v>
      </c>
      <c r="P163" s="55">
        <v>0</v>
      </c>
    </row>
    <row r="164" spans="1:16" x14ac:dyDescent="0.25">
      <c r="A164" s="51">
        <v>6953156264502</v>
      </c>
      <c r="B164" s="52">
        <v>734870</v>
      </c>
      <c r="C164" s="52" t="s">
        <v>357</v>
      </c>
      <c r="D164" s="52" t="s">
        <v>714</v>
      </c>
      <c r="E164" s="52" t="s">
        <v>358</v>
      </c>
      <c r="F164" s="53">
        <v>46.370000000000033</v>
      </c>
      <c r="G164" s="53">
        <v>99.5</v>
      </c>
      <c r="H164" s="53">
        <v>209</v>
      </c>
      <c r="I164" s="53">
        <v>0</v>
      </c>
      <c r="J164" s="54">
        <v>0</v>
      </c>
      <c r="K164" s="54">
        <v>0</v>
      </c>
      <c r="L164" s="54">
        <v>0</v>
      </c>
      <c r="M164" s="55">
        <v>0</v>
      </c>
      <c r="N164" s="55">
        <v>0</v>
      </c>
      <c r="O164" s="55">
        <v>0</v>
      </c>
      <c r="P164" s="55">
        <v>0</v>
      </c>
    </row>
    <row r="165" spans="1:16" x14ac:dyDescent="0.25">
      <c r="A165" s="51">
        <v>6953156264519</v>
      </c>
      <c r="B165" s="52">
        <v>734869</v>
      </c>
      <c r="C165" s="52" t="s">
        <v>355</v>
      </c>
      <c r="D165" s="52" t="s">
        <v>295</v>
      </c>
      <c r="E165" s="52" t="s">
        <v>356</v>
      </c>
      <c r="F165" s="53">
        <v>46.64</v>
      </c>
      <c r="G165" s="53">
        <v>99.5</v>
      </c>
      <c r="H165" s="53">
        <v>209</v>
      </c>
      <c r="I165" s="53">
        <v>0</v>
      </c>
      <c r="J165" s="54">
        <v>0</v>
      </c>
      <c r="K165" s="54">
        <v>0</v>
      </c>
      <c r="L165" s="54">
        <v>0</v>
      </c>
      <c r="M165" s="55">
        <v>0</v>
      </c>
      <c r="N165" s="55">
        <v>0</v>
      </c>
      <c r="O165" s="55">
        <v>0</v>
      </c>
      <c r="P165" s="55">
        <v>0</v>
      </c>
    </row>
    <row r="166" spans="1:16" x14ac:dyDescent="0.25">
      <c r="A166" s="51">
        <v>4716076167443</v>
      </c>
      <c r="B166" s="52">
        <v>748128</v>
      </c>
      <c r="C166" s="52" t="s">
        <v>645</v>
      </c>
      <c r="D166" s="52" t="s">
        <v>669</v>
      </c>
      <c r="E166" s="52" t="s">
        <v>646</v>
      </c>
      <c r="F166" s="53">
        <v>28.950000000000067</v>
      </c>
      <c r="G166" s="53">
        <v>69.5</v>
      </c>
      <c r="H166" s="53">
        <v>149</v>
      </c>
      <c r="I166" s="53">
        <v>2</v>
      </c>
      <c r="J166" s="54">
        <v>7</v>
      </c>
      <c r="K166" s="54">
        <v>6</v>
      </c>
      <c r="L166" s="54">
        <v>1</v>
      </c>
      <c r="M166" s="56">
        <v>0</v>
      </c>
      <c r="N166" s="56">
        <v>1</v>
      </c>
      <c r="O166" s="56">
        <v>1</v>
      </c>
      <c r="P166" s="56">
        <v>0</v>
      </c>
    </row>
    <row r="167" spans="1:16" x14ac:dyDescent="0.25">
      <c r="A167" s="51">
        <v>6953156278851</v>
      </c>
      <c r="B167" s="52">
        <v>734883</v>
      </c>
      <c r="C167" s="52" t="s">
        <v>383</v>
      </c>
      <c r="D167" s="52" t="s">
        <v>351</v>
      </c>
      <c r="E167" s="52" t="s">
        <v>384</v>
      </c>
      <c r="F167" s="53">
        <v>31.070000000000004</v>
      </c>
      <c r="G167" s="53">
        <v>64.5</v>
      </c>
      <c r="H167" s="53">
        <v>139</v>
      </c>
      <c r="I167" s="53">
        <v>9</v>
      </c>
      <c r="J167" s="54">
        <v>1</v>
      </c>
      <c r="K167" s="54">
        <v>0</v>
      </c>
      <c r="L167" s="54">
        <v>2</v>
      </c>
      <c r="M167" s="55">
        <v>3</v>
      </c>
      <c r="N167" s="55">
        <v>7</v>
      </c>
      <c r="O167" s="55">
        <v>5</v>
      </c>
      <c r="P167" s="55">
        <v>3</v>
      </c>
    </row>
    <row r="168" spans="1:16" x14ac:dyDescent="0.25">
      <c r="A168" s="51">
        <v>6953156273016</v>
      </c>
      <c r="B168" s="52">
        <v>734884</v>
      </c>
      <c r="C168" s="52" t="s">
        <v>385</v>
      </c>
      <c r="D168" s="52"/>
      <c r="E168" s="52" t="s">
        <v>386</v>
      </c>
      <c r="F168" s="53">
        <v>43.38</v>
      </c>
      <c r="G168" s="53">
        <v>79.5</v>
      </c>
      <c r="H168" s="53">
        <v>169</v>
      </c>
      <c r="I168" s="53">
        <v>1</v>
      </c>
      <c r="J168" s="54">
        <v>4</v>
      </c>
      <c r="K168" s="54">
        <v>3</v>
      </c>
      <c r="L168" s="54">
        <v>4</v>
      </c>
      <c r="M168" s="55">
        <v>9</v>
      </c>
      <c r="N168" s="55">
        <v>0</v>
      </c>
      <c r="O168" s="55">
        <v>0</v>
      </c>
      <c r="P168" s="55">
        <v>1</v>
      </c>
    </row>
    <row r="169" spans="1:16" x14ac:dyDescent="0.25">
      <c r="A169" s="51">
        <v>6953156273023</v>
      </c>
      <c r="B169" s="52">
        <v>734885</v>
      </c>
      <c r="C169" s="52" t="s">
        <v>387</v>
      </c>
      <c r="D169" s="52" t="s">
        <v>307</v>
      </c>
      <c r="E169" s="52" t="s">
        <v>388</v>
      </c>
      <c r="F169" s="53">
        <v>43.134477611940298</v>
      </c>
      <c r="G169" s="53">
        <v>79.5</v>
      </c>
      <c r="H169" s="53">
        <v>169</v>
      </c>
      <c r="I169" s="53">
        <v>4</v>
      </c>
      <c r="J169" s="54">
        <v>1</v>
      </c>
      <c r="K169" s="54">
        <v>1</v>
      </c>
      <c r="L169" s="54">
        <v>5</v>
      </c>
      <c r="M169" s="55">
        <v>1</v>
      </c>
      <c r="N169" s="55">
        <v>0</v>
      </c>
      <c r="O169" s="55">
        <v>1</v>
      </c>
      <c r="P169" s="55">
        <v>0</v>
      </c>
    </row>
    <row r="170" spans="1:16" x14ac:dyDescent="0.25">
      <c r="A170" s="51">
        <v>6953156273665</v>
      </c>
      <c r="B170" s="52">
        <v>734886</v>
      </c>
      <c r="C170" s="52" t="s">
        <v>389</v>
      </c>
      <c r="D170" s="52" t="s">
        <v>311</v>
      </c>
      <c r="E170" s="52" t="s">
        <v>390</v>
      </c>
      <c r="F170" s="53">
        <v>26.900000000000013</v>
      </c>
      <c r="G170" s="53">
        <v>59.5</v>
      </c>
      <c r="H170" s="53">
        <v>129</v>
      </c>
      <c r="I170" s="53">
        <v>0</v>
      </c>
      <c r="J170" s="54">
        <v>2</v>
      </c>
      <c r="K170" s="54">
        <v>0</v>
      </c>
      <c r="L170" s="54">
        <v>0</v>
      </c>
      <c r="M170" s="55">
        <v>4</v>
      </c>
      <c r="N170" s="55">
        <v>1</v>
      </c>
      <c r="O170" s="55">
        <v>1</v>
      </c>
      <c r="P170" s="55">
        <v>0</v>
      </c>
    </row>
    <row r="171" spans="1:16" x14ac:dyDescent="0.25">
      <c r="A171" s="51">
        <v>6953156273672</v>
      </c>
      <c r="B171" s="52">
        <v>734887</v>
      </c>
      <c r="C171" s="52" t="s">
        <v>391</v>
      </c>
      <c r="D171" s="52" t="s">
        <v>313</v>
      </c>
      <c r="E171" s="52" t="s">
        <v>392</v>
      </c>
      <c r="F171" s="53">
        <v>26.9</v>
      </c>
      <c r="G171" s="53">
        <v>59.5</v>
      </c>
      <c r="H171" s="53">
        <v>129</v>
      </c>
      <c r="I171" s="53">
        <v>11</v>
      </c>
      <c r="J171" s="54">
        <v>0</v>
      </c>
      <c r="K171" s="54">
        <v>1</v>
      </c>
      <c r="L171" s="54">
        <v>7</v>
      </c>
      <c r="M171" s="55">
        <v>5</v>
      </c>
      <c r="N171" s="55">
        <v>9</v>
      </c>
      <c r="O171" s="55">
        <v>5</v>
      </c>
      <c r="P171" s="55">
        <v>3</v>
      </c>
    </row>
    <row r="172" spans="1:16" x14ac:dyDescent="0.25">
      <c r="A172" s="51">
        <v>6953156273689</v>
      </c>
      <c r="B172" s="52">
        <v>734888</v>
      </c>
      <c r="C172" s="52" t="s">
        <v>393</v>
      </c>
      <c r="D172" s="52" t="s">
        <v>315</v>
      </c>
      <c r="E172" s="52" t="s">
        <v>394</v>
      </c>
      <c r="F172" s="53">
        <v>26.960000000000004</v>
      </c>
      <c r="G172" s="53">
        <v>59.5</v>
      </c>
      <c r="H172" s="53">
        <v>129</v>
      </c>
      <c r="I172" s="53">
        <v>0</v>
      </c>
      <c r="J172" s="54">
        <v>0</v>
      </c>
      <c r="K172" s="54">
        <v>0</v>
      </c>
      <c r="L172" s="54">
        <v>0</v>
      </c>
      <c r="M172" s="55">
        <v>0</v>
      </c>
      <c r="N172" s="55">
        <v>0</v>
      </c>
      <c r="O172" s="55">
        <v>0</v>
      </c>
      <c r="P172" s="55">
        <v>0</v>
      </c>
    </row>
    <row r="173" spans="1:16" x14ac:dyDescent="0.25">
      <c r="A173" s="51">
        <v>6953156275188</v>
      </c>
      <c r="B173" s="52">
        <v>734892</v>
      </c>
      <c r="C173" s="52" t="s">
        <v>401</v>
      </c>
      <c r="D173" s="52"/>
      <c r="E173" s="52" t="s">
        <v>402</v>
      </c>
      <c r="F173" s="53">
        <v>50.97</v>
      </c>
      <c r="G173" s="53">
        <v>109.5</v>
      </c>
      <c r="H173" s="53">
        <v>229</v>
      </c>
      <c r="I173" s="53">
        <v>3</v>
      </c>
      <c r="J173" s="54">
        <v>0</v>
      </c>
      <c r="K173" s="54">
        <v>1</v>
      </c>
      <c r="L173" s="54">
        <v>2</v>
      </c>
      <c r="M173" s="55">
        <v>0</v>
      </c>
      <c r="N173" s="55">
        <v>0</v>
      </c>
      <c r="O173" s="55">
        <v>0</v>
      </c>
      <c r="P173" s="55">
        <v>0</v>
      </c>
    </row>
    <row r="174" spans="1:16" x14ac:dyDescent="0.25">
      <c r="A174" s="51">
        <v>6953156275195</v>
      </c>
      <c r="B174" s="52">
        <v>734893</v>
      </c>
      <c r="C174" s="52" t="s">
        <v>403</v>
      </c>
      <c r="D174" s="52"/>
      <c r="E174" s="52" t="s">
        <v>404</v>
      </c>
      <c r="F174" s="53">
        <v>49.81</v>
      </c>
      <c r="G174" s="53">
        <v>109.5</v>
      </c>
      <c r="H174" s="53">
        <v>229</v>
      </c>
      <c r="I174" s="53">
        <v>4</v>
      </c>
      <c r="J174" s="54">
        <v>0</v>
      </c>
      <c r="K174" s="54">
        <v>0</v>
      </c>
      <c r="L174" s="54">
        <v>5</v>
      </c>
      <c r="M174" s="55">
        <v>6</v>
      </c>
      <c r="N174" s="55">
        <v>6</v>
      </c>
      <c r="O174" s="55">
        <v>4</v>
      </c>
      <c r="P174" s="55">
        <v>2</v>
      </c>
    </row>
    <row r="175" spans="1:16" x14ac:dyDescent="0.25">
      <c r="A175" s="51">
        <v>6953156275201</v>
      </c>
      <c r="B175" s="52">
        <v>734894</v>
      </c>
      <c r="C175" s="52" t="s">
        <v>405</v>
      </c>
      <c r="D175" s="52"/>
      <c r="E175" s="52" t="s">
        <v>406</v>
      </c>
      <c r="F175" s="53">
        <v>49.81</v>
      </c>
      <c r="G175" s="53">
        <v>109.5</v>
      </c>
      <c r="H175" s="53">
        <v>229</v>
      </c>
      <c r="I175" s="53">
        <v>1</v>
      </c>
      <c r="J175" s="54">
        <v>0</v>
      </c>
      <c r="K175" s="54">
        <v>0</v>
      </c>
      <c r="L175" s="54">
        <v>0</v>
      </c>
      <c r="M175" s="55">
        <v>0</v>
      </c>
      <c r="N175" s="55">
        <v>0</v>
      </c>
      <c r="O175" s="55">
        <v>0</v>
      </c>
      <c r="P175" s="55">
        <v>0</v>
      </c>
    </row>
    <row r="176" spans="1:16" x14ac:dyDescent="0.25">
      <c r="A176" s="51">
        <v>6953156271197</v>
      </c>
      <c r="B176" s="52">
        <v>734889</v>
      </c>
      <c r="C176" s="52" t="s">
        <v>395</v>
      </c>
      <c r="D176" s="52" t="s">
        <v>297</v>
      </c>
      <c r="E176" s="52" t="s">
        <v>396</v>
      </c>
      <c r="F176" s="53">
        <v>61.89</v>
      </c>
      <c r="G176" s="53">
        <v>119.5</v>
      </c>
      <c r="H176" s="53">
        <v>249</v>
      </c>
      <c r="I176" s="53">
        <v>14</v>
      </c>
      <c r="J176" s="54">
        <v>1</v>
      </c>
      <c r="K176" s="54">
        <v>0</v>
      </c>
      <c r="L176" s="54">
        <v>0</v>
      </c>
      <c r="M176" s="55">
        <v>4</v>
      </c>
      <c r="N176" s="55">
        <v>5</v>
      </c>
      <c r="O176" s="55">
        <v>5</v>
      </c>
      <c r="P176" s="55">
        <v>5</v>
      </c>
    </row>
    <row r="177" spans="1:16" x14ac:dyDescent="0.25">
      <c r="A177" s="51">
        <v>6953156271203</v>
      </c>
      <c r="B177" s="52">
        <v>734890</v>
      </c>
      <c r="C177" s="52" t="s">
        <v>397</v>
      </c>
      <c r="D177" s="52" t="s">
        <v>299</v>
      </c>
      <c r="E177" s="52" t="s">
        <v>398</v>
      </c>
      <c r="F177" s="53">
        <v>63.400000000000006</v>
      </c>
      <c r="G177" s="53">
        <v>119.5</v>
      </c>
      <c r="H177" s="53">
        <v>249</v>
      </c>
      <c r="I177" s="53">
        <v>4</v>
      </c>
      <c r="J177" s="54">
        <v>0</v>
      </c>
      <c r="K177" s="54">
        <v>0</v>
      </c>
      <c r="L177" s="54">
        <v>1</v>
      </c>
      <c r="M177" s="55">
        <v>1</v>
      </c>
      <c r="N177" s="55">
        <v>4</v>
      </c>
      <c r="O177" s="55">
        <v>4</v>
      </c>
      <c r="P177" s="55">
        <v>2</v>
      </c>
    </row>
    <row r="178" spans="1:16" x14ac:dyDescent="0.25">
      <c r="A178" s="51">
        <v>6953156271210</v>
      </c>
      <c r="B178" s="52">
        <v>734891</v>
      </c>
      <c r="C178" s="52" t="s">
        <v>399</v>
      </c>
      <c r="D178" s="52" t="s">
        <v>301</v>
      </c>
      <c r="E178" s="52" t="s">
        <v>400</v>
      </c>
      <c r="F178" s="53">
        <v>63.400000000000006</v>
      </c>
      <c r="G178" s="53">
        <v>119.5</v>
      </c>
      <c r="H178" s="53">
        <v>249</v>
      </c>
      <c r="I178" s="53">
        <v>0</v>
      </c>
      <c r="J178" s="54">
        <v>0</v>
      </c>
      <c r="K178" s="54">
        <v>0</v>
      </c>
      <c r="L178" s="54">
        <v>2</v>
      </c>
      <c r="M178" s="55">
        <v>1</v>
      </c>
      <c r="N178" s="55">
        <v>2</v>
      </c>
      <c r="O178" s="55">
        <v>1</v>
      </c>
      <c r="P178" s="55">
        <v>0</v>
      </c>
    </row>
    <row r="179" spans="1:16" x14ac:dyDescent="0.25">
      <c r="A179" s="51">
        <v>6953156279643</v>
      </c>
      <c r="B179" s="52">
        <v>746546</v>
      </c>
      <c r="C179" s="52" t="s">
        <v>621</v>
      </c>
      <c r="D179" s="52"/>
      <c r="E179" s="52" t="s">
        <v>622</v>
      </c>
      <c r="F179" s="53">
        <v>21.8</v>
      </c>
      <c r="G179" s="53">
        <v>44.5</v>
      </c>
      <c r="H179" s="53">
        <v>99</v>
      </c>
      <c r="I179" s="53">
        <v>7</v>
      </c>
      <c r="J179" s="54">
        <v>2</v>
      </c>
      <c r="K179" s="54">
        <v>1</v>
      </c>
      <c r="L179" s="54">
        <v>4</v>
      </c>
      <c r="M179" s="56">
        <v>4</v>
      </c>
      <c r="N179" s="55">
        <v>2</v>
      </c>
      <c r="O179" s="55">
        <v>5</v>
      </c>
      <c r="P179" s="55">
        <v>0</v>
      </c>
    </row>
    <row r="180" spans="1:16" x14ac:dyDescent="0.25">
      <c r="A180" s="51">
        <v>6953156289796</v>
      </c>
      <c r="B180" s="52">
        <v>758234</v>
      </c>
      <c r="C180" s="52" t="s">
        <v>690</v>
      </c>
      <c r="D180" s="52"/>
      <c r="E180" s="52" t="s">
        <v>691</v>
      </c>
      <c r="F180" s="53">
        <v>10.26</v>
      </c>
      <c r="G180" s="53">
        <v>40</v>
      </c>
      <c r="H180" s="53">
        <v>83</v>
      </c>
      <c r="I180" s="53">
        <v>12</v>
      </c>
      <c r="J180" s="54"/>
      <c r="K180" s="54"/>
      <c r="L180" s="54"/>
      <c r="M180" s="56">
        <v>0</v>
      </c>
      <c r="N180" s="55">
        <v>2</v>
      </c>
      <c r="O180" s="55">
        <v>14</v>
      </c>
      <c r="P180" s="55">
        <v>7</v>
      </c>
    </row>
    <row r="181" spans="1:16" x14ac:dyDescent="0.25">
      <c r="A181" s="51">
        <v>6953156277526</v>
      </c>
      <c r="B181" s="52">
        <v>735670</v>
      </c>
      <c r="C181" s="52" t="s">
        <v>523</v>
      </c>
      <c r="D181" s="52"/>
      <c r="E181" s="52" t="s">
        <v>524</v>
      </c>
      <c r="F181" s="53">
        <v>7.44</v>
      </c>
      <c r="G181" s="53">
        <v>44.5</v>
      </c>
      <c r="H181" s="53">
        <v>99</v>
      </c>
      <c r="I181" s="53">
        <v>16</v>
      </c>
      <c r="J181" s="54">
        <v>4</v>
      </c>
      <c r="K181" s="54">
        <v>12</v>
      </c>
      <c r="L181" s="54">
        <v>26</v>
      </c>
      <c r="M181" s="55">
        <v>16</v>
      </c>
      <c r="N181" s="55">
        <v>3</v>
      </c>
      <c r="O181" s="55">
        <v>2</v>
      </c>
      <c r="P181" s="55">
        <v>0</v>
      </c>
    </row>
    <row r="182" spans="1:16" x14ac:dyDescent="0.25">
      <c r="A182" s="51">
        <v>6953156265608</v>
      </c>
      <c r="B182" s="52">
        <v>734906</v>
      </c>
      <c r="C182" s="52" t="s">
        <v>429</v>
      </c>
      <c r="D182" s="52" t="s">
        <v>716</v>
      </c>
      <c r="E182" s="52" t="s">
        <v>430</v>
      </c>
      <c r="F182" s="53">
        <v>11.770000000000003</v>
      </c>
      <c r="G182" s="53">
        <v>49.5</v>
      </c>
      <c r="H182" s="53">
        <v>109</v>
      </c>
      <c r="I182" s="53">
        <v>18</v>
      </c>
      <c r="J182" s="54">
        <v>0</v>
      </c>
      <c r="K182" s="54">
        <v>1</v>
      </c>
      <c r="L182" s="54">
        <v>14</v>
      </c>
      <c r="M182" s="55">
        <v>14</v>
      </c>
      <c r="N182" s="55">
        <v>6</v>
      </c>
      <c r="O182" s="55">
        <v>15</v>
      </c>
      <c r="P182" s="55">
        <v>1</v>
      </c>
    </row>
    <row r="183" spans="1:16" x14ac:dyDescent="0.25">
      <c r="A183" s="51">
        <v>6953156287884</v>
      </c>
      <c r="B183" s="52">
        <v>751060</v>
      </c>
      <c r="C183" s="52" t="s">
        <v>657</v>
      </c>
      <c r="D183" s="52"/>
      <c r="E183" s="52" t="s">
        <v>658</v>
      </c>
      <c r="F183" s="53">
        <v>13.189999999999635</v>
      </c>
      <c r="G183" s="53">
        <v>29.5</v>
      </c>
      <c r="H183" s="53">
        <v>59</v>
      </c>
      <c r="I183" s="53">
        <v>18</v>
      </c>
      <c r="J183" s="54"/>
      <c r="K183" s="54">
        <v>21</v>
      </c>
      <c r="L183" s="54">
        <v>40</v>
      </c>
      <c r="M183" s="56">
        <v>30</v>
      </c>
      <c r="N183" s="55">
        <v>16</v>
      </c>
      <c r="O183" s="55">
        <v>6</v>
      </c>
      <c r="P183" s="55">
        <v>2</v>
      </c>
    </row>
    <row r="184" spans="1:16" x14ac:dyDescent="0.25">
      <c r="A184" s="51">
        <v>6953156287891</v>
      </c>
      <c r="B184" s="52">
        <v>751063</v>
      </c>
      <c r="C184" s="52" t="s">
        <v>659</v>
      </c>
      <c r="D184" s="52"/>
      <c r="E184" s="52" t="s">
        <v>660</v>
      </c>
      <c r="F184" s="53">
        <v>13.95</v>
      </c>
      <c r="G184" s="53">
        <v>29.5</v>
      </c>
      <c r="H184" s="53">
        <v>59</v>
      </c>
      <c r="I184" s="53">
        <v>6</v>
      </c>
      <c r="J184" s="54"/>
      <c r="K184" s="54">
        <v>37</v>
      </c>
      <c r="L184" s="54">
        <v>52</v>
      </c>
      <c r="M184" s="56">
        <v>11</v>
      </c>
      <c r="N184" s="55">
        <v>6</v>
      </c>
      <c r="O184" s="55">
        <v>0</v>
      </c>
      <c r="P184" s="55">
        <v>0</v>
      </c>
    </row>
    <row r="185" spans="1:16" x14ac:dyDescent="0.25">
      <c r="A185" s="51">
        <v>6953156280540</v>
      </c>
      <c r="B185" s="52">
        <v>734841</v>
      </c>
      <c r="C185" s="52" t="s">
        <v>337</v>
      </c>
      <c r="D185" s="52"/>
      <c r="E185" s="52" t="s">
        <v>338</v>
      </c>
      <c r="F185" s="53">
        <v>0</v>
      </c>
      <c r="G185" s="53">
        <v>29.5</v>
      </c>
      <c r="H185" s="53">
        <v>59</v>
      </c>
      <c r="I185" s="53">
        <v>0</v>
      </c>
      <c r="J185" s="54">
        <v>0</v>
      </c>
      <c r="K185" s="54">
        <v>0</v>
      </c>
      <c r="L185" s="54">
        <v>0</v>
      </c>
      <c r="M185" s="55">
        <v>0</v>
      </c>
      <c r="N185" s="55">
        <v>0</v>
      </c>
      <c r="O185" s="55">
        <v>0</v>
      </c>
      <c r="P185" s="55">
        <v>0</v>
      </c>
    </row>
    <row r="186" spans="1:16" x14ac:dyDescent="0.25">
      <c r="A186" s="51">
        <v>6953156280557</v>
      </c>
      <c r="B186" s="52">
        <v>734843</v>
      </c>
      <c r="C186" s="52" t="s">
        <v>339</v>
      </c>
      <c r="D186" s="52"/>
      <c r="E186" s="52" t="s">
        <v>340</v>
      </c>
      <c r="F186" s="53">
        <v>0</v>
      </c>
      <c r="G186" s="53">
        <v>29.5</v>
      </c>
      <c r="H186" s="53">
        <v>59</v>
      </c>
      <c r="I186" s="53">
        <v>0</v>
      </c>
      <c r="J186" s="54">
        <v>0</v>
      </c>
      <c r="K186" s="54">
        <v>0</v>
      </c>
      <c r="L186" s="54">
        <v>0</v>
      </c>
      <c r="M186" s="55">
        <v>0</v>
      </c>
      <c r="N186" s="55">
        <v>0</v>
      </c>
      <c r="O186" s="55">
        <v>0</v>
      </c>
      <c r="P186" s="55">
        <v>0</v>
      </c>
    </row>
    <row r="187" spans="1:16" x14ac:dyDescent="0.25">
      <c r="A187" s="51">
        <v>6953156280564</v>
      </c>
      <c r="B187" s="52">
        <v>734845</v>
      </c>
      <c r="C187" s="52" t="s">
        <v>341</v>
      </c>
      <c r="D187" s="52"/>
      <c r="E187" s="52" t="s">
        <v>342</v>
      </c>
      <c r="F187" s="53">
        <v>0</v>
      </c>
      <c r="G187" s="53">
        <v>29.5</v>
      </c>
      <c r="H187" s="53">
        <v>59</v>
      </c>
      <c r="I187" s="53">
        <v>0</v>
      </c>
      <c r="J187" s="54">
        <v>0</v>
      </c>
      <c r="K187" s="54">
        <v>0</v>
      </c>
      <c r="L187" s="54">
        <v>0</v>
      </c>
      <c r="M187" s="55">
        <v>0</v>
      </c>
      <c r="N187" s="55">
        <v>0</v>
      </c>
      <c r="O187" s="55">
        <v>0</v>
      </c>
      <c r="P187" s="55">
        <v>0</v>
      </c>
    </row>
    <row r="188" spans="1:16" x14ac:dyDescent="0.25">
      <c r="A188" s="51">
        <v>6953156280571</v>
      </c>
      <c r="B188" s="52">
        <v>734848</v>
      </c>
      <c r="C188" s="52" t="s">
        <v>343</v>
      </c>
      <c r="D188" s="52"/>
      <c r="E188" s="52" t="s">
        <v>344</v>
      </c>
      <c r="F188" s="53">
        <v>0</v>
      </c>
      <c r="G188" s="53">
        <v>29.5</v>
      </c>
      <c r="H188" s="53">
        <v>59</v>
      </c>
      <c r="I188" s="53">
        <v>0</v>
      </c>
      <c r="J188" s="54">
        <v>0</v>
      </c>
      <c r="K188" s="54">
        <v>0</v>
      </c>
      <c r="L188" s="54">
        <v>0</v>
      </c>
      <c r="M188" s="55">
        <v>0</v>
      </c>
      <c r="N188" s="55">
        <v>0</v>
      </c>
      <c r="O188" s="55">
        <v>0</v>
      </c>
      <c r="P188" s="55">
        <v>0</v>
      </c>
    </row>
    <row r="189" spans="1:16" x14ac:dyDescent="0.25">
      <c r="A189" s="51">
        <v>6953156280526</v>
      </c>
      <c r="B189" s="52">
        <v>734914</v>
      </c>
      <c r="C189" s="52" t="s">
        <v>442</v>
      </c>
      <c r="D189" s="52"/>
      <c r="E189" s="52" t="s">
        <v>443</v>
      </c>
      <c r="F189" s="53">
        <v>10.259999999999996</v>
      </c>
      <c r="G189" s="53">
        <v>24.5</v>
      </c>
      <c r="H189" s="53">
        <v>49</v>
      </c>
      <c r="I189" s="53">
        <v>0</v>
      </c>
      <c r="J189" s="54">
        <v>1</v>
      </c>
      <c r="K189" s="54">
        <v>0</v>
      </c>
      <c r="L189" s="54">
        <v>2</v>
      </c>
      <c r="M189" s="55">
        <v>0</v>
      </c>
      <c r="N189" s="55">
        <v>1</v>
      </c>
      <c r="O189" s="55">
        <v>0</v>
      </c>
      <c r="P189" s="55">
        <v>0</v>
      </c>
    </row>
    <row r="190" spans="1:16" x14ac:dyDescent="0.25">
      <c r="A190" s="51">
        <v>6953156280533</v>
      </c>
      <c r="B190" s="52">
        <v>734915</v>
      </c>
      <c r="C190" s="52" t="s">
        <v>444</v>
      </c>
      <c r="D190" s="52"/>
      <c r="E190" s="52" t="s">
        <v>445</v>
      </c>
      <c r="F190" s="53">
        <v>10.199999999999999</v>
      </c>
      <c r="G190" s="53">
        <v>24.5</v>
      </c>
      <c r="H190" s="53">
        <v>49</v>
      </c>
      <c r="I190" s="53">
        <v>0</v>
      </c>
      <c r="J190" s="54">
        <v>1</v>
      </c>
      <c r="K190" s="54">
        <v>0</v>
      </c>
      <c r="L190" s="54">
        <v>0</v>
      </c>
      <c r="M190" s="55">
        <v>0</v>
      </c>
      <c r="N190" s="55">
        <v>0</v>
      </c>
      <c r="O190" s="55">
        <v>0</v>
      </c>
      <c r="P190" s="55">
        <v>0</v>
      </c>
    </row>
    <row r="191" spans="1:16" x14ac:dyDescent="0.25">
      <c r="A191" s="51">
        <v>6953156259362</v>
      </c>
      <c r="B191" s="52">
        <v>734912</v>
      </c>
      <c r="C191" s="52" t="s">
        <v>439</v>
      </c>
      <c r="D191" s="52" t="s">
        <v>694</v>
      </c>
      <c r="E191" s="52" t="s">
        <v>440</v>
      </c>
      <c r="F191" s="53">
        <v>11.109999999999989</v>
      </c>
      <c r="G191" s="53">
        <v>24.5</v>
      </c>
      <c r="H191" s="53">
        <v>49</v>
      </c>
      <c r="I191" s="53">
        <v>1</v>
      </c>
      <c r="J191" s="54">
        <v>1</v>
      </c>
      <c r="K191" s="54">
        <v>2</v>
      </c>
      <c r="L191" s="54">
        <v>0</v>
      </c>
      <c r="M191" s="55">
        <v>0</v>
      </c>
      <c r="N191" s="55">
        <v>2</v>
      </c>
      <c r="O191" s="55">
        <v>1</v>
      </c>
      <c r="P191" s="55">
        <v>0</v>
      </c>
    </row>
    <row r="192" spans="1:16" x14ac:dyDescent="0.25">
      <c r="A192" s="51">
        <v>6953156253049</v>
      </c>
      <c r="B192" s="52">
        <v>734910</v>
      </c>
      <c r="C192" s="52" t="s">
        <v>435</v>
      </c>
      <c r="D192" s="52" t="s">
        <v>683</v>
      </c>
      <c r="E192" s="52" t="s">
        <v>436</v>
      </c>
      <c r="F192" s="53">
        <v>11.109999999999998</v>
      </c>
      <c r="G192" s="53">
        <v>24.5</v>
      </c>
      <c r="H192" s="53">
        <v>49</v>
      </c>
      <c r="I192" s="53">
        <v>2</v>
      </c>
      <c r="J192" s="54">
        <v>2</v>
      </c>
      <c r="K192" s="54">
        <v>1</v>
      </c>
      <c r="L192" s="54">
        <v>1</v>
      </c>
      <c r="M192" s="55">
        <v>0</v>
      </c>
      <c r="N192" s="55">
        <v>0</v>
      </c>
      <c r="O192" s="55">
        <v>1</v>
      </c>
      <c r="P192" s="55">
        <v>0</v>
      </c>
    </row>
    <row r="193" spans="1:16" x14ac:dyDescent="0.25">
      <c r="A193" s="51">
        <v>6953156253056</v>
      </c>
      <c r="B193" s="52">
        <v>734913</v>
      </c>
      <c r="C193" s="52" t="s">
        <v>441</v>
      </c>
      <c r="D193" s="52" t="s">
        <v>685</v>
      </c>
      <c r="E193" s="52" t="s">
        <v>436</v>
      </c>
      <c r="F193" s="53">
        <v>11.109999999999996</v>
      </c>
      <c r="G193" s="53">
        <v>24.5</v>
      </c>
      <c r="H193" s="53">
        <v>49</v>
      </c>
      <c r="I193" s="53">
        <v>3</v>
      </c>
      <c r="J193" s="54">
        <v>3</v>
      </c>
      <c r="K193" s="54">
        <v>0</v>
      </c>
      <c r="L193" s="54">
        <v>6</v>
      </c>
      <c r="M193" s="55">
        <v>1</v>
      </c>
      <c r="N193" s="55">
        <v>0</v>
      </c>
      <c r="O193" s="55">
        <v>4</v>
      </c>
      <c r="P193" s="55">
        <v>1</v>
      </c>
    </row>
    <row r="194" spans="1:16" x14ac:dyDescent="0.25">
      <c r="A194" s="51">
        <v>6953156259379</v>
      </c>
      <c r="B194" s="52">
        <v>734929</v>
      </c>
      <c r="C194" s="52" t="s">
        <v>470</v>
      </c>
      <c r="D194" s="52" t="s">
        <v>696</v>
      </c>
      <c r="E194" s="52" t="s">
        <v>471</v>
      </c>
      <c r="F194" s="53">
        <v>11.76</v>
      </c>
      <c r="G194" s="53">
        <v>24.5</v>
      </c>
      <c r="H194" s="53">
        <v>49</v>
      </c>
      <c r="I194" s="53">
        <v>0</v>
      </c>
      <c r="J194" s="54">
        <v>4</v>
      </c>
      <c r="K194" s="54">
        <v>2</v>
      </c>
      <c r="L194" s="54">
        <v>7</v>
      </c>
      <c r="M194" s="55">
        <v>2</v>
      </c>
      <c r="N194" s="55">
        <v>0</v>
      </c>
      <c r="O194" s="55">
        <v>0</v>
      </c>
      <c r="P194" s="55">
        <v>0</v>
      </c>
    </row>
    <row r="195" spans="1:16" x14ac:dyDescent="0.25">
      <c r="A195" s="51">
        <v>6953156253087</v>
      </c>
      <c r="B195" s="52">
        <v>735669</v>
      </c>
      <c r="C195" s="52" t="s">
        <v>522</v>
      </c>
      <c r="D195" s="52" t="s">
        <v>687</v>
      </c>
      <c r="E195" s="52" t="s">
        <v>473</v>
      </c>
      <c r="F195" s="53">
        <v>11.760000000000002</v>
      </c>
      <c r="G195" s="53">
        <v>24.5</v>
      </c>
      <c r="H195" s="53">
        <v>49</v>
      </c>
      <c r="I195" s="53">
        <v>0</v>
      </c>
      <c r="J195" s="54">
        <v>0</v>
      </c>
      <c r="K195" s="54">
        <v>3</v>
      </c>
      <c r="L195" s="54">
        <v>2</v>
      </c>
      <c r="M195" s="55">
        <v>2</v>
      </c>
      <c r="N195" s="55">
        <v>0</v>
      </c>
      <c r="O195" s="55">
        <v>2</v>
      </c>
      <c r="P195" s="55">
        <v>0</v>
      </c>
    </row>
    <row r="196" spans="1:16" x14ac:dyDescent="0.25">
      <c r="A196" s="51">
        <v>6953156253094</v>
      </c>
      <c r="B196" s="52">
        <v>734930</v>
      </c>
      <c r="C196" s="52" t="s">
        <v>472</v>
      </c>
      <c r="D196" s="52" t="s">
        <v>688</v>
      </c>
      <c r="E196" s="52" t="s">
        <v>473</v>
      </c>
      <c r="F196" s="53">
        <v>12.049999999999988</v>
      </c>
      <c r="G196" s="53">
        <v>24.5</v>
      </c>
      <c r="H196" s="53">
        <v>49</v>
      </c>
      <c r="I196" s="53">
        <v>8</v>
      </c>
      <c r="J196" s="54">
        <v>5</v>
      </c>
      <c r="K196" s="54">
        <v>5</v>
      </c>
      <c r="L196" s="54">
        <v>0</v>
      </c>
      <c r="M196" s="55">
        <v>9</v>
      </c>
      <c r="N196" s="55">
        <v>4</v>
      </c>
      <c r="O196" s="55">
        <v>5</v>
      </c>
      <c r="P196" s="55">
        <v>5</v>
      </c>
    </row>
    <row r="197" spans="1:16" x14ac:dyDescent="0.25">
      <c r="A197" s="51">
        <v>6953156279155</v>
      </c>
      <c r="B197" s="52">
        <v>742295</v>
      </c>
      <c r="C197" s="52" t="s">
        <v>571</v>
      </c>
      <c r="D197" s="52" t="s">
        <v>407</v>
      </c>
      <c r="E197" s="52" t="s">
        <v>572</v>
      </c>
      <c r="F197" s="53">
        <v>17.77999999999999</v>
      </c>
      <c r="G197" s="53">
        <v>39.5</v>
      </c>
      <c r="H197" s="53">
        <v>79</v>
      </c>
      <c r="I197" s="53">
        <v>15</v>
      </c>
      <c r="J197" s="54">
        <v>11</v>
      </c>
      <c r="K197" s="54">
        <v>7</v>
      </c>
      <c r="L197" s="54">
        <v>2</v>
      </c>
      <c r="M197" s="55">
        <v>9</v>
      </c>
      <c r="N197" s="55">
        <v>16</v>
      </c>
      <c r="O197" s="55">
        <v>7</v>
      </c>
      <c r="P197" s="55">
        <v>2</v>
      </c>
    </row>
    <row r="198" spans="1:16" x14ac:dyDescent="0.25">
      <c r="A198" s="51">
        <v>6953156282308</v>
      </c>
      <c r="B198" s="52">
        <v>734835</v>
      </c>
      <c r="C198" s="52" t="s">
        <v>325</v>
      </c>
      <c r="D198" s="52"/>
      <c r="E198" s="52" t="s">
        <v>326</v>
      </c>
      <c r="F198" s="53">
        <v>34.569999999999986</v>
      </c>
      <c r="G198" s="53">
        <v>69.5</v>
      </c>
      <c r="H198" s="53">
        <v>149</v>
      </c>
      <c r="I198" s="53">
        <v>0</v>
      </c>
      <c r="J198" s="54">
        <v>4</v>
      </c>
      <c r="K198" s="54">
        <v>1</v>
      </c>
      <c r="L198" s="54">
        <v>1</v>
      </c>
      <c r="M198" s="55">
        <v>0</v>
      </c>
      <c r="N198" s="55">
        <v>0</v>
      </c>
      <c r="O198" s="55">
        <v>0</v>
      </c>
      <c r="P198" s="55">
        <v>0</v>
      </c>
    </row>
    <row r="199" spans="1:16" x14ac:dyDescent="0.25">
      <c r="A199" s="51">
        <v>6953156282315</v>
      </c>
      <c r="B199" s="52">
        <v>734937</v>
      </c>
      <c r="C199" s="52" t="s">
        <v>484</v>
      </c>
      <c r="D199" s="52"/>
      <c r="E199" s="52" t="s">
        <v>485</v>
      </c>
      <c r="F199" s="53">
        <v>34.520000000000017</v>
      </c>
      <c r="G199" s="53">
        <v>69.5</v>
      </c>
      <c r="H199" s="53">
        <v>149</v>
      </c>
      <c r="I199" s="53">
        <v>0</v>
      </c>
      <c r="J199" s="54">
        <v>0</v>
      </c>
      <c r="K199" s="54">
        <v>0</v>
      </c>
      <c r="L199" s="54">
        <v>0</v>
      </c>
      <c r="M199" s="55">
        <v>0</v>
      </c>
      <c r="N199" s="55">
        <v>0</v>
      </c>
      <c r="O199" s="55">
        <v>0</v>
      </c>
      <c r="P199" s="55">
        <v>0</v>
      </c>
    </row>
    <row r="200" spans="1:16" x14ac:dyDescent="0.25">
      <c r="A200" s="51">
        <v>6953156282322</v>
      </c>
      <c r="B200" s="52">
        <v>734938</v>
      </c>
      <c r="C200" s="52" t="s">
        <v>486</v>
      </c>
      <c r="D200" s="52"/>
      <c r="E200" s="52" t="s">
        <v>487</v>
      </c>
      <c r="F200" s="53">
        <v>34.520000000000003</v>
      </c>
      <c r="G200" s="53">
        <v>69.5</v>
      </c>
      <c r="H200" s="53">
        <v>149</v>
      </c>
      <c r="I200" s="53">
        <v>0</v>
      </c>
      <c r="J200" s="54">
        <v>0</v>
      </c>
      <c r="K200" s="54">
        <v>0</v>
      </c>
      <c r="L200" s="54">
        <v>0</v>
      </c>
      <c r="M200" s="55">
        <v>0</v>
      </c>
      <c r="N200" s="55">
        <v>0</v>
      </c>
      <c r="O200" s="55">
        <v>0</v>
      </c>
      <c r="P200" s="55">
        <v>0</v>
      </c>
    </row>
    <row r="201" spans="1:16" x14ac:dyDescent="0.25">
      <c r="A201" s="51">
        <v>6953156260573</v>
      </c>
      <c r="B201" s="52">
        <v>734923</v>
      </c>
      <c r="C201" s="52" t="s">
        <v>458</v>
      </c>
      <c r="D201" s="52" t="s">
        <v>702</v>
      </c>
      <c r="E201" s="52" t="s">
        <v>459</v>
      </c>
      <c r="F201" s="53">
        <v>12.04999999999999</v>
      </c>
      <c r="G201" s="53">
        <v>29.5</v>
      </c>
      <c r="H201" s="53">
        <v>59</v>
      </c>
      <c r="I201" s="53">
        <v>0</v>
      </c>
      <c r="J201" s="54">
        <v>0</v>
      </c>
      <c r="K201" s="54">
        <v>0</v>
      </c>
      <c r="L201" s="54">
        <v>0</v>
      </c>
      <c r="M201" s="55">
        <v>0</v>
      </c>
      <c r="N201" s="55">
        <v>0</v>
      </c>
      <c r="O201" s="55">
        <v>0</v>
      </c>
      <c r="P201" s="55">
        <v>0</v>
      </c>
    </row>
    <row r="202" spans="1:16" x14ac:dyDescent="0.25">
      <c r="A202" s="51">
        <v>6953156260597</v>
      </c>
      <c r="B202" s="52">
        <v>734925</v>
      </c>
      <c r="C202" s="52" t="s">
        <v>462</v>
      </c>
      <c r="D202" s="52" t="s">
        <v>706</v>
      </c>
      <c r="E202" s="52" t="s">
        <v>463</v>
      </c>
      <c r="F202" s="53">
        <v>11.65</v>
      </c>
      <c r="G202" s="53">
        <v>29.5</v>
      </c>
      <c r="H202" s="53">
        <v>59</v>
      </c>
      <c r="I202" s="53">
        <v>0</v>
      </c>
      <c r="J202" s="54">
        <v>0</v>
      </c>
      <c r="K202" s="54">
        <v>0</v>
      </c>
      <c r="L202" s="54">
        <v>0</v>
      </c>
      <c r="M202" s="55">
        <v>0</v>
      </c>
      <c r="N202" s="55">
        <v>0</v>
      </c>
      <c r="O202" s="55">
        <v>0</v>
      </c>
      <c r="P202" s="55">
        <v>0</v>
      </c>
    </row>
    <row r="203" spans="1:16" x14ac:dyDescent="0.25">
      <c r="A203" s="51">
        <v>6953156260603</v>
      </c>
      <c r="B203" s="52">
        <v>734926</v>
      </c>
      <c r="C203" s="52" t="s">
        <v>464</v>
      </c>
      <c r="D203" s="52" t="s">
        <v>293</v>
      </c>
      <c r="E203" s="52" t="s">
        <v>465</v>
      </c>
      <c r="F203" s="53">
        <v>11.699999999999987</v>
      </c>
      <c r="G203" s="53">
        <v>24.5</v>
      </c>
      <c r="H203" s="53">
        <v>49</v>
      </c>
      <c r="I203" s="53">
        <v>0</v>
      </c>
      <c r="J203" s="54">
        <v>0</v>
      </c>
      <c r="K203" s="54">
        <v>0</v>
      </c>
      <c r="L203" s="54">
        <v>0</v>
      </c>
      <c r="M203" s="55">
        <v>0</v>
      </c>
      <c r="N203" s="55">
        <v>0</v>
      </c>
      <c r="O203" s="55">
        <v>0</v>
      </c>
      <c r="P203" s="55">
        <v>0</v>
      </c>
    </row>
    <row r="204" spans="1:16" x14ac:dyDescent="0.25">
      <c r="A204" s="51">
        <v>6953156260580</v>
      </c>
      <c r="B204" s="52">
        <v>734924</v>
      </c>
      <c r="C204" s="52" t="s">
        <v>460</v>
      </c>
      <c r="D204" s="52" t="s">
        <v>704</v>
      </c>
      <c r="E204" s="52" t="s">
        <v>461</v>
      </c>
      <c r="F204" s="53">
        <v>11.760000000000034</v>
      </c>
      <c r="G204" s="53">
        <v>29.5</v>
      </c>
      <c r="H204" s="53">
        <v>59</v>
      </c>
      <c r="I204" s="53">
        <v>0</v>
      </c>
      <c r="J204" s="54">
        <v>0</v>
      </c>
      <c r="K204" s="54">
        <v>0</v>
      </c>
      <c r="L204" s="54">
        <v>0</v>
      </c>
      <c r="M204" s="55">
        <v>0</v>
      </c>
      <c r="N204" s="55">
        <v>0</v>
      </c>
      <c r="O204" s="55">
        <v>0</v>
      </c>
      <c r="P204" s="55">
        <v>0</v>
      </c>
    </row>
    <row r="205" spans="1:16" x14ac:dyDescent="0.25">
      <c r="A205" s="51">
        <v>6953156259867</v>
      </c>
      <c r="B205" s="52">
        <v>734917</v>
      </c>
      <c r="C205" s="52" t="s">
        <v>448</v>
      </c>
      <c r="D205" s="52" t="s">
        <v>700</v>
      </c>
      <c r="E205" s="52" t="s">
        <v>449</v>
      </c>
      <c r="F205" s="53">
        <v>13.51</v>
      </c>
      <c r="G205" s="53">
        <v>29.5</v>
      </c>
      <c r="H205" s="53">
        <v>59</v>
      </c>
      <c r="I205" s="53">
        <v>0</v>
      </c>
      <c r="J205" s="54">
        <v>3</v>
      </c>
      <c r="K205" s="54">
        <v>2</v>
      </c>
      <c r="L205" s="54">
        <v>0</v>
      </c>
      <c r="M205" s="55">
        <v>0</v>
      </c>
      <c r="N205" s="55">
        <v>0</v>
      </c>
      <c r="O205" s="55">
        <v>0</v>
      </c>
      <c r="P205" s="55">
        <v>0</v>
      </c>
    </row>
    <row r="206" spans="1:16" x14ac:dyDescent="0.25">
      <c r="A206" s="51">
        <v>6953156276468</v>
      </c>
      <c r="B206" s="52">
        <v>734918</v>
      </c>
      <c r="C206" s="52" t="s">
        <v>450</v>
      </c>
      <c r="D206" s="52"/>
      <c r="E206" s="52" t="s">
        <v>451</v>
      </c>
      <c r="F206" s="53">
        <v>22</v>
      </c>
      <c r="G206" s="53">
        <v>44.5</v>
      </c>
      <c r="H206" s="53">
        <v>99</v>
      </c>
      <c r="I206" s="53">
        <v>0</v>
      </c>
      <c r="J206" s="54">
        <v>3</v>
      </c>
      <c r="K206" s="54">
        <v>1</v>
      </c>
      <c r="L206" s="54">
        <v>2</v>
      </c>
      <c r="M206" s="55">
        <v>0</v>
      </c>
      <c r="N206" s="55">
        <v>0</v>
      </c>
      <c r="O206" s="55">
        <v>0</v>
      </c>
      <c r="P206" s="55">
        <v>0</v>
      </c>
    </row>
    <row r="207" spans="1:16" x14ac:dyDescent="0.25">
      <c r="A207" s="51">
        <v>6953156280793</v>
      </c>
      <c r="B207" s="52">
        <v>738073</v>
      </c>
      <c r="C207" s="52" t="s">
        <v>533</v>
      </c>
      <c r="D207" s="52"/>
      <c r="E207" s="52" t="s">
        <v>534</v>
      </c>
      <c r="F207" s="53">
        <v>12.63</v>
      </c>
      <c r="G207" s="53">
        <v>24.5</v>
      </c>
      <c r="H207" s="53">
        <v>49</v>
      </c>
      <c r="I207" s="53">
        <v>0</v>
      </c>
      <c r="J207" s="54">
        <v>1</v>
      </c>
      <c r="K207" s="54">
        <v>0</v>
      </c>
      <c r="L207" s="54">
        <v>2</v>
      </c>
      <c r="M207" s="55">
        <v>1</v>
      </c>
      <c r="N207" s="55">
        <v>0</v>
      </c>
      <c r="O207" s="55">
        <v>0</v>
      </c>
      <c r="P207" s="55">
        <v>0</v>
      </c>
    </row>
    <row r="208" spans="1:16" x14ac:dyDescent="0.25">
      <c r="A208" s="51">
        <v>6953156280809</v>
      </c>
      <c r="B208" s="52">
        <v>738072</v>
      </c>
      <c r="C208" s="52" t="s">
        <v>531</v>
      </c>
      <c r="D208" s="52"/>
      <c r="E208" s="52" t="s">
        <v>532</v>
      </c>
      <c r="F208" s="53">
        <v>12.62</v>
      </c>
      <c r="G208" s="53">
        <v>24.5</v>
      </c>
      <c r="H208" s="53">
        <v>49</v>
      </c>
      <c r="I208" s="53">
        <v>0</v>
      </c>
      <c r="J208" s="54">
        <v>2</v>
      </c>
      <c r="K208" s="54">
        <v>0</v>
      </c>
      <c r="L208" s="54">
        <v>0</v>
      </c>
      <c r="M208" s="55">
        <v>0</v>
      </c>
      <c r="N208" s="55">
        <v>1</v>
      </c>
      <c r="O208" s="55">
        <v>0</v>
      </c>
      <c r="P208" s="55">
        <v>0</v>
      </c>
    </row>
    <row r="209" spans="1:16" x14ac:dyDescent="0.25">
      <c r="A209" s="51">
        <v>6953156280816</v>
      </c>
      <c r="B209" s="52">
        <v>738071</v>
      </c>
      <c r="C209" s="52" t="s">
        <v>529</v>
      </c>
      <c r="D209" s="52"/>
      <c r="E209" s="52" t="s">
        <v>530</v>
      </c>
      <c r="F209" s="53">
        <v>12.619999999999996</v>
      </c>
      <c r="G209" s="53">
        <v>24.5</v>
      </c>
      <c r="H209" s="53">
        <v>49</v>
      </c>
      <c r="I209" s="53">
        <v>0</v>
      </c>
      <c r="J209" s="54">
        <v>2</v>
      </c>
      <c r="K209" s="54">
        <v>0</v>
      </c>
      <c r="L209" s="54">
        <v>0</v>
      </c>
      <c r="M209" s="55">
        <v>0</v>
      </c>
      <c r="N209" s="55">
        <v>0</v>
      </c>
      <c r="O209" s="55">
        <v>0</v>
      </c>
      <c r="P209" s="55">
        <v>0</v>
      </c>
    </row>
    <row r="210" spans="1:16" x14ac:dyDescent="0.25">
      <c r="A210" s="51">
        <v>6953156284814</v>
      </c>
      <c r="B210" s="52">
        <v>743953</v>
      </c>
      <c r="C210" s="52" t="s">
        <v>595</v>
      </c>
      <c r="D210" s="52"/>
      <c r="E210" s="52" t="s">
        <v>596</v>
      </c>
      <c r="F210" s="53">
        <v>11.700000000000045</v>
      </c>
      <c r="G210" s="53">
        <v>34.5</v>
      </c>
      <c r="H210" s="53">
        <v>69</v>
      </c>
      <c r="I210" s="53">
        <v>4</v>
      </c>
      <c r="J210" s="54">
        <v>16</v>
      </c>
      <c r="K210" s="54">
        <v>18</v>
      </c>
      <c r="L210" s="54">
        <v>24</v>
      </c>
      <c r="M210" s="56">
        <v>26</v>
      </c>
      <c r="N210" s="55">
        <v>17</v>
      </c>
      <c r="O210" s="55">
        <v>4</v>
      </c>
      <c r="P210" s="55">
        <v>1</v>
      </c>
    </row>
    <row r="211" spans="1:16" x14ac:dyDescent="0.25">
      <c r="A211" s="51">
        <v>6953156284845</v>
      </c>
      <c r="B211" s="52">
        <v>743958</v>
      </c>
      <c r="C211" s="52" t="s">
        <v>601</v>
      </c>
      <c r="D211" s="52"/>
      <c r="E211" s="52" t="s">
        <v>602</v>
      </c>
      <c r="F211" s="53">
        <v>12.38</v>
      </c>
      <c r="G211" s="53">
        <v>34.5</v>
      </c>
      <c r="H211" s="53">
        <v>69</v>
      </c>
      <c r="I211" s="53">
        <v>7</v>
      </c>
      <c r="J211" s="54">
        <v>10</v>
      </c>
      <c r="K211" s="54">
        <v>5</v>
      </c>
      <c r="L211" s="54">
        <v>9</v>
      </c>
      <c r="M211" s="56">
        <v>5</v>
      </c>
      <c r="N211" s="55">
        <v>3</v>
      </c>
      <c r="O211" s="55">
        <v>3</v>
      </c>
      <c r="P211" s="55">
        <v>3</v>
      </c>
    </row>
    <row r="212" spans="1:16" x14ac:dyDescent="0.25">
      <c r="A212" s="51">
        <v>6953156282001</v>
      </c>
      <c r="B212" s="52">
        <v>734931</v>
      </c>
      <c r="C212" s="52" t="s">
        <v>474</v>
      </c>
      <c r="D212" s="52"/>
      <c r="E212" s="52" t="s">
        <v>475</v>
      </c>
      <c r="F212" s="53">
        <v>7.8399999999999883</v>
      </c>
      <c r="G212" s="53">
        <v>24.5</v>
      </c>
      <c r="H212" s="53">
        <v>49</v>
      </c>
      <c r="I212" s="53">
        <v>0</v>
      </c>
      <c r="J212" s="54">
        <v>0</v>
      </c>
      <c r="K212" s="54">
        <v>0</v>
      </c>
      <c r="L212" s="54">
        <v>0</v>
      </c>
      <c r="M212" s="55">
        <v>0</v>
      </c>
      <c r="N212" s="55">
        <v>0</v>
      </c>
      <c r="O212" s="55">
        <v>0</v>
      </c>
      <c r="P212" s="55">
        <v>0</v>
      </c>
    </row>
    <row r="213" spans="1:16" x14ac:dyDescent="0.25">
      <c r="A213" s="51">
        <v>6953156282018</v>
      </c>
      <c r="B213" s="52">
        <v>734933</v>
      </c>
      <c r="C213" s="52" t="s">
        <v>476</v>
      </c>
      <c r="D213" s="52"/>
      <c r="E213" s="52" t="s">
        <v>477</v>
      </c>
      <c r="F213" s="53">
        <v>7.84</v>
      </c>
      <c r="G213" s="53">
        <v>24.5</v>
      </c>
      <c r="H213" s="53">
        <v>49</v>
      </c>
      <c r="I213" s="53">
        <v>0</v>
      </c>
      <c r="J213" s="54">
        <v>0</v>
      </c>
      <c r="K213" s="54">
        <v>0</v>
      </c>
      <c r="L213" s="54">
        <v>0</v>
      </c>
      <c r="M213" s="55">
        <v>0</v>
      </c>
      <c r="N213" s="55">
        <v>0</v>
      </c>
      <c r="O213" s="55">
        <v>0</v>
      </c>
      <c r="P213" s="55">
        <v>0</v>
      </c>
    </row>
    <row r="214" spans="1:16" x14ac:dyDescent="0.25">
      <c r="A214" s="51">
        <v>6953156282025</v>
      </c>
      <c r="B214" s="52">
        <v>734934</v>
      </c>
      <c r="C214" s="52" t="s">
        <v>478</v>
      </c>
      <c r="D214" s="52"/>
      <c r="E214" s="52" t="s">
        <v>479</v>
      </c>
      <c r="F214" s="53">
        <v>7.8400000000000007</v>
      </c>
      <c r="G214" s="53">
        <v>24.5</v>
      </c>
      <c r="H214" s="53">
        <v>49</v>
      </c>
      <c r="I214" s="53">
        <v>0</v>
      </c>
      <c r="J214" s="54">
        <v>0</v>
      </c>
      <c r="K214" s="54">
        <v>0</v>
      </c>
      <c r="L214" s="54">
        <v>0</v>
      </c>
      <c r="M214" s="55">
        <v>0</v>
      </c>
      <c r="N214" s="55">
        <v>0</v>
      </c>
      <c r="O214" s="55">
        <v>0</v>
      </c>
      <c r="P214" s="55">
        <v>0</v>
      </c>
    </row>
    <row r="215" spans="1:16" x14ac:dyDescent="0.25">
      <c r="A215" s="51">
        <v>6953156282032</v>
      </c>
      <c r="B215" s="52">
        <v>734966</v>
      </c>
      <c r="C215" s="52" t="s">
        <v>506</v>
      </c>
      <c r="D215" s="52"/>
      <c r="E215" s="52" t="s">
        <v>507</v>
      </c>
      <c r="F215" s="53">
        <v>7.8400000000000007</v>
      </c>
      <c r="G215" s="53">
        <v>24.5</v>
      </c>
      <c r="H215" s="53">
        <v>49</v>
      </c>
      <c r="I215" s="53">
        <v>0</v>
      </c>
      <c r="J215" s="54">
        <v>0</v>
      </c>
      <c r="K215" s="54">
        <v>0</v>
      </c>
      <c r="L215" s="54">
        <v>0</v>
      </c>
      <c r="M215" s="55">
        <v>0</v>
      </c>
      <c r="N215" s="55">
        <v>0</v>
      </c>
      <c r="O215" s="55">
        <v>0</v>
      </c>
      <c r="P215" s="55">
        <v>0</v>
      </c>
    </row>
    <row r="216" spans="1:16" x14ac:dyDescent="0.25">
      <c r="A216" s="51">
        <v>6953156282049</v>
      </c>
      <c r="B216" s="52">
        <v>734968</v>
      </c>
      <c r="C216" s="52" t="s">
        <v>508</v>
      </c>
      <c r="D216" s="52"/>
      <c r="E216" s="52" t="s">
        <v>509</v>
      </c>
      <c r="F216" s="53">
        <v>7.839999999999999</v>
      </c>
      <c r="G216" s="53">
        <v>24.5</v>
      </c>
      <c r="H216" s="53">
        <v>49</v>
      </c>
      <c r="I216" s="53">
        <v>0</v>
      </c>
      <c r="J216" s="54">
        <v>0</v>
      </c>
      <c r="K216" s="54">
        <v>0</v>
      </c>
      <c r="L216" s="54">
        <v>0</v>
      </c>
      <c r="M216" s="55">
        <v>0</v>
      </c>
      <c r="N216" s="55">
        <v>0</v>
      </c>
      <c r="O216" s="55">
        <v>0</v>
      </c>
      <c r="P216" s="55">
        <v>0</v>
      </c>
    </row>
    <row r="217" spans="1:16" x14ac:dyDescent="0.25">
      <c r="A217" s="51">
        <v>6953156282056</v>
      </c>
      <c r="B217" s="52">
        <v>734970</v>
      </c>
      <c r="C217" s="52" t="s">
        <v>510</v>
      </c>
      <c r="D217" s="52"/>
      <c r="E217" s="52" t="s">
        <v>511</v>
      </c>
      <c r="F217" s="53">
        <v>7.84</v>
      </c>
      <c r="G217" s="53">
        <v>24.5</v>
      </c>
      <c r="H217" s="53">
        <v>49</v>
      </c>
      <c r="I217" s="53">
        <v>0</v>
      </c>
      <c r="J217" s="54">
        <v>0</v>
      </c>
      <c r="K217" s="54">
        <v>0</v>
      </c>
      <c r="L217" s="54">
        <v>0</v>
      </c>
      <c r="M217" s="55">
        <v>0</v>
      </c>
      <c r="N217" s="55">
        <v>0</v>
      </c>
      <c r="O217" s="55">
        <v>0</v>
      </c>
      <c r="P217" s="55">
        <v>0</v>
      </c>
    </row>
    <row r="218" spans="1:16" x14ac:dyDescent="0.25">
      <c r="A218" s="51">
        <v>6953156284890</v>
      </c>
      <c r="B218" s="52">
        <v>743960</v>
      </c>
      <c r="C218" s="52" t="s">
        <v>603</v>
      </c>
      <c r="D218" s="52"/>
      <c r="E218" s="52" t="s">
        <v>604</v>
      </c>
      <c r="F218" s="53">
        <v>11.99000000000002</v>
      </c>
      <c r="G218" s="53">
        <v>34.5</v>
      </c>
      <c r="H218" s="53">
        <v>69</v>
      </c>
      <c r="I218" s="53">
        <v>6</v>
      </c>
      <c r="J218" s="54">
        <v>11</v>
      </c>
      <c r="K218" s="54">
        <v>12</v>
      </c>
      <c r="L218" s="54">
        <v>11</v>
      </c>
      <c r="M218" s="56">
        <v>8</v>
      </c>
      <c r="N218" s="55">
        <v>9</v>
      </c>
      <c r="O218" s="55">
        <v>8</v>
      </c>
      <c r="P218" s="55">
        <v>2</v>
      </c>
    </row>
    <row r="219" spans="1:16" x14ac:dyDescent="0.25">
      <c r="A219" s="51">
        <v>6953156284906</v>
      </c>
      <c r="B219" s="52">
        <v>743961</v>
      </c>
      <c r="C219" s="52" t="s">
        <v>605</v>
      </c>
      <c r="D219" s="52"/>
      <c r="E219" s="52" t="s">
        <v>606</v>
      </c>
      <c r="F219" s="53">
        <v>11.99</v>
      </c>
      <c r="G219" s="53">
        <v>34.5</v>
      </c>
      <c r="H219" s="53">
        <v>69</v>
      </c>
      <c r="I219" s="53">
        <v>1</v>
      </c>
      <c r="J219" s="54">
        <v>3</v>
      </c>
      <c r="K219" s="54">
        <v>5</v>
      </c>
      <c r="L219" s="54">
        <v>1</v>
      </c>
      <c r="M219" s="56">
        <v>3</v>
      </c>
      <c r="N219" s="55">
        <v>1</v>
      </c>
      <c r="O219" s="55">
        <v>0</v>
      </c>
      <c r="P219" s="55">
        <v>1</v>
      </c>
    </row>
    <row r="220" spans="1:16" x14ac:dyDescent="0.25">
      <c r="A220" s="51">
        <v>6953156284913</v>
      </c>
      <c r="B220" s="52">
        <v>743963</v>
      </c>
      <c r="C220" s="52" t="s">
        <v>607</v>
      </c>
      <c r="D220" s="52"/>
      <c r="E220" s="52" t="s">
        <v>608</v>
      </c>
      <c r="F220" s="53">
        <v>11.99</v>
      </c>
      <c r="G220" s="53">
        <v>34.5</v>
      </c>
      <c r="H220" s="53">
        <v>69</v>
      </c>
      <c r="I220" s="53">
        <v>0</v>
      </c>
      <c r="J220" s="54">
        <v>5</v>
      </c>
      <c r="K220" s="54">
        <v>4</v>
      </c>
      <c r="L220" s="54">
        <v>2</v>
      </c>
      <c r="M220" s="56">
        <v>4</v>
      </c>
      <c r="N220" s="55">
        <v>3</v>
      </c>
      <c r="O220" s="55">
        <v>0</v>
      </c>
      <c r="P220" s="55">
        <v>0</v>
      </c>
    </row>
    <row r="221" spans="1:16" x14ac:dyDescent="0.25">
      <c r="A221" s="51">
        <v>6953156284920</v>
      </c>
      <c r="B221" s="52">
        <v>743965</v>
      </c>
      <c r="C221" s="52" t="s">
        <v>609</v>
      </c>
      <c r="D221" s="52"/>
      <c r="E221" s="52" t="s">
        <v>610</v>
      </c>
      <c r="F221" s="53">
        <v>11.99</v>
      </c>
      <c r="G221" s="53">
        <v>34.5</v>
      </c>
      <c r="H221" s="53">
        <v>69</v>
      </c>
      <c r="I221" s="53">
        <v>0</v>
      </c>
      <c r="J221" s="54">
        <v>2</v>
      </c>
      <c r="K221" s="54">
        <v>3</v>
      </c>
      <c r="L221" s="54">
        <v>6</v>
      </c>
      <c r="M221" s="56">
        <v>0</v>
      </c>
      <c r="N221" s="55">
        <v>0</v>
      </c>
      <c r="O221" s="55">
        <v>0</v>
      </c>
      <c r="P221" s="55">
        <v>0</v>
      </c>
    </row>
    <row r="222" spans="1:16" x14ac:dyDescent="0.25">
      <c r="A222" s="51">
        <v>6953156282063</v>
      </c>
      <c r="B222" s="52">
        <v>734971</v>
      </c>
      <c r="C222" s="52" t="s">
        <v>512</v>
      </c>
      <c r="D222" s="52"/>
      <c r="E222" s="52" t="s">
        <v>513</v>
      </c>
      <c r="F222" s="53">
        <v>7.6199999999999992</v>
      </c>
      <c r="G222" s="53">
        <v>24.5</v>
      </c>
      <c r="H222" s="53">
        <v>49</v>
      </c>
      <c r="I222" s="53">
        <v>0</v>
      </c>
      <c r="J222" s="54">
        <v>0</v>
      </c>
      <c r="K222" s="54">
        <v>0</v>
      </c>
      <c r="L222" s="54">
        <v>0</v>
      </c>
      <c r="M222" s="55">
        <v>0</v>
      </c>
      <c r="N222" s="55">
        <v>0</v>
      </c>
      <c r="O222" s="55">
        <v>0</v>
      </c>
      <c r="P222" s="55">
        <v>0</v>
      </c>
    </row>
    <row r="223" spans="1:16" x14ac:dyDescent="0.25">
      <c r="A223" s="51">
        <v>6953156282070</v>
      </c>
      <c r="B223" s="52">
        <v>734973</v>
      </c>
      <c r="C223" s="52" t="s">
        <v>514</v>
      </c>
      <c r="D223" s="52"/>
      <c r="E223" s="52" t="s">
        <v>515</v>
      </c>
      <c r="F223" s="53">
        <v>7.62</v>
      </c>
      <c r="G223" s="53">
        <v>24.5</v>
      </c>
      <c r="H223" s="53">
        <v>49</v>
      </c>
      <c r="I223" s="53">
        <v>0</v>
      </c>
      <c r="J223" s="54">
        <v>0</v>
      </c>
      <c r="K223" s="54">
        <v>0</v>
      </c>
      <c r="L223" s="54">
        <v>0</v>
      </c>
      <c r="M223" s="55">
        <v>0</v>
      </c>
      <c r="N223" s="55">
        <v>0</v>
      </c>
      <c r="O223" s="55">
        <v>0</v>
      </c>
      <c r="P223" s="55">
        <v>0</v>
      </c>
    </row>
    <row r="224" spans="1:16" x14ac:dyDescent="0.25">
      <c r="A224" s="51">
        <v>6953156282087</v>
      </c>
      <c r="B224" s="52">
        <v>734975</v>
      </c>
      <c r="C224" s="52" t="s">
        <v>516</v>
      </c>
      <c r="D224" s="52"/>
      <c r="E224" s="52" t="s">
        <v>517</v>
      </c>
      <c r="F224" s="53">
        <v>7.7100000000000009</v>
      </c>
      <c r="G224" s="53">
        <v>24.5</v>
      </c>
      <c r="H224" s="53">
        <v>49</v>
      </c>
      <c r="I224" s="53">
        <v>0</v>
      </c>
      <c r="J224" s="54">
        <v>0</v>
      </c>
      <c r="K224" s="54">
        <v>0</v>
      </c>
      <c r="L224" s="54">
        <v>0</v>
      </c>
      <c r="M224" s="55">
        <v>0</v>
      </c>
      <c r="N224" s="55">
        <v>0</v>
      </c>
      <c r="O224" s="55">
        <v>0</v>
      </c>
      <c r="P224" s="55">
        <v>0</v>
      </c>
    </row>
    <row r="225" spans="1:16" x14ac:dyDescent="0.25">
      <c r="A225" s="51">
        <v>6953156277953</v>
      </c>
      <c r="B225" s="52">
        <v>734873</v>
      </c>
      <c r="C225" s="52" t="s">
        <v>363</v>
      </c>
      <c r="D225" s="52"/>
      <c r="E225" s="52" t="s">
        <v>364</v>
      </c>
      <c r="F225" s="53">
        <v>20.21</v>
      </c>
      <c r="G225" s="53">
        <v>44.5</v>
      </c>
      <c r="H225" s="53">
        <v>99</v>
      </c>
      <c r="I225" s="53">
        <v>0</v>
      </c>
      <c r="J225" s="54">
        <v>2</v>
      </c>
      <c r="K225" s="54">
        <v>1</v>
      </c>
      <c r="L225" s="54">
        <v>3</v>
      </c>
      <c r="M225" s="55">
        <v>0</v>
      </c>
      <c r="N225" s="55">
        <v>0</v>
      </c>
      <c r="O225" s="55">
        <v>0</v>
      </c>
      <c r="P225" s="55">
        <v>0</v>
      </c>
    </row>
    <row r="226" spans="1:16" x14ac:dyDescent="0.25">
      <c r="A226" s="51">
        <v>6953156277960</v>
      </c>
      <c r="B226" s="52">
        <v>734874</v>
      </c>
      <c r="C226" s="52" t="s">
        <v>365</v>
      </c>
      <c r="D226" s="52"/>
      <c r="E226" s="52" t="s">
        <v>366</v>
      </c>
      <c r="F226" s="53">
        <v>20.25</v>
      </c>
      <c r="G226" s="53">
        <v>44.5</v>
      </c>
      <c r="H226" s="53">
        <v>99</v>
      </c>
      <c r="I226" s="53">
        <v>0</v>
      </c>
      <c r="J226" s="54">
        <v>0</v>
      </c>
      <c r="K226" s="54">
        <v>0</v>
      </c>
      <c r="L226" s="54">
        <v>3</v>
      </c>
      <c r="M226" s="55">
        <v>0</v>
      </c>
      <c r="N226" s="55">
        <v>0</v>
      </c>
      <c r="O226" s="55">
        <v>0</v>
      </c>
      <c r="P226" s="55">
        <v>0</v>
      </c>
    </row>
    <row r="227" spans="1:16" x14ac:dyDescent="0.25">
      <c r="A227" s="51">
        <v>6953156277977</v>
      </c>
      <c r="B227" s="52">
        <v>734875</v>
      </c>
      <c r="C227" s="52" t="s">
        <v>367</v>
      </c>
      <c r="D227" s="52"/>
      <c r="E227" s="52" t="s">
        <v>368</v>
      </c>
      <c r="F227" s="53">
        <v>20.25</v>
      </c>
      <c r="G227" s="53">
        <v>44.5</v>
      </c>
      <c r="H227" s="53">
        <v>99</v>
      </c>
      <c r="I227" s="53">
        <v>0</v>
      </c>
      <c r="J227" s="54">
        <v>0</v>
      </c>
      <c r="K227" s="54">
        <v>0</v>
      </c>
      <c r="L227" s="54">
        <v>0</v>
      </c>
      <c r="M227" s="55">
        <v>0</v>
      </c>
      <c r="N227" s="55">
        <v>0</v>
      </c>
      <c r="O227" s="55">
        <v>0</v>
      </c>
      <c r="P227" s="55">
        <v>0</v>
      </c>
    </row>
    <row r="228" spans="1:16" x14ac:dyDescent="0.25">
      <c r="A228" s="51">
        <v>6953156278806</v>
      </c>
      <c r="B228" s="52">
        <v>734839</v>
      </c>
      <c r="C228" s="52" t="s">
        <v>333</v>
      </c>
      <c r="D228" s="52" t="s">
        <v>329</v>
      </c>
      <c r="E228" s="52" t="s">
        <v>334</v>
      </c>
      <c r="F228" s="53">
        <v>67.549999999999912</v>
      </c>
      <c r="G228" s="53">
        <v>129.5</v>
      </c>
      <c r="H228" s="53">
        <v>269</v>
      </c>
      <c r="I228" s="53">
        <v>0</v>
      </c>
      <c r="J228" s="54">
        <v>0</v>
      </c>
      <c r="K228" s="54">
        <v>0</v>
      </c>
      <c r="L228" s="54">
        <v>0</v>
      </c>
      <c r="M228" s="55">
        <v>0</v>
      </c>
      <c r="N228" s="55">
        <v>0</v>
      </c>
      <c r="O228" s="55">
        <v>0</v>
      </c>
      <c r="P228" s="55">
        <v>0</v>
      </c>
    </row>
    <row r="229" spans="1:16" x14ac:dyDescent="0.25">
      <c r="A229" s="51">
        <v>6953156278813</v>
      </c>
      <c r="B229" s="52">
        <v>734840</v>
      </c>
      <c r="C229" s="52" t="s">
        <v>335</v>
      </c>
      <c r="D229" s="52"/>
      <c r="E229" s="52" t="s">
        <v>336</v>
      </c>
      <c r="F229" s="53">
        <v>67.55</v>
      </c>
      <c r="G229" s="53">
        <v>129.5</v>
      </c>
      <c r="H229" s="53">
        <v>269</v>
      </c>
      <c r="I229" s="53">
        <v>0</v>
      </c>
      <c r="J229" s="54">
        <v>0</v>
      </c>
      <c r="K229" s="54">
        <v>0</v>
      </c>
      <c r="L229" s="54">
        <v>0</v>
      </c>
      <c r="M229" s="55">
        <v>0</v>
      </c>
      <c r="N229" s="55">
        <v>0</v>
      </c>
      <c r="O229" s="55">
        <v>0</v>
      </c>
      <c r="P229" s="55">
        <v>0</v>
      </c>
    </row>
    <row r="230" spans="1:16" x14ac:dyDescent="0.25">
      <c r="A230" s="51">
        <v>6953156275515</v>
      </c>
      <c r="B230" s="52">
        <v>738069</v>
      </c>
      <c r="C230" s="52" t="s">
        <v>527</v>
      </c>
      <c r="D230" s="52" t="s">
        <v>319</v>
      </c>
      <c r="E230" s="52" t="s">
        <v>528</v>
      </c>
      <c r="F230" s="53">
        <v>28.719999999999995</v>
      </c>
      <c r="G230" s="53">
        <v>59.5</v>
      </c>
      <c r="H230" s="53">
        <v>129</v>
      </c>
      <c r="I230" s="53">
        <v>0</v>
      </c>
      <c r="J230" s="54">
        <v>0</v>
      </c>
      <c r="K230" s="54">
        <v>0</v>
      </c>
      <c r="L230" s="54">
        <v>0</v>
      </c>
      <c r="M230" s="55">
        <v>0</v>
      </c>
      <c r="N230" s="55">
        <v>0</v>
      </c>
      <c r="O230" s="55">
        <v>0</v>
      </c>
      <c r="P230" s="55">
        <v>0</v>
      </c>
    </row>
    <row r="231" spans="1:16" x14ac:dyDescent="0.25">
      <c r="A231" s="51">
        <v>6953156275522</v>
      </c>
      <c r="B231" s="52">
        <v>738068</v>
      </c>
      <c r="C231" s="52" t="s">
        <v>525</v>
      </c>
      <c r="D231" s="52"/>
      <c r="E231" s="52" t="s">
        <v>526</v>
      </c>
      <c r="F231" s="53">
        <v>28.72</v>
      </c>
      <c r="G231" s="53">
        <v>59.5</v>
      </c>
      <c r="H231" s="53">
        <v>129</v>
      </c>
      <c r="I231" s="53">
        <v>0</v>
      </c>
      <c r="J231" s="54">
        <v>0</v>
      </c>
      <c r="K231" s="54">
        <v>1</v>
      </c>
      <c r="L231" s="54">
        <v>0</v>
      </c>
      <c r="M231" s="55">
        <v>0</v>
      </c>
      <c r="N231" s="55">
        <v>0</v>
      </c>
      <c r="O231" s="55">
        <v>0</v>
      </c>
      <c r="P231" s="55">
        <v>0</v>
      </c>
    </row>
    <row r="232" spans="1:16" x14ac:dyDescent="0.25">
      <c r="A232" s="51">
        <v>6953156271685</v>
      </c>
      <c r="B232" s="52">
        <v>734871</v>
      </c>
      <c r="C232" s="52" t="s">
        <v>359</v>
      </c>
      <c r="D232" s="52"/>
      <c r="E232" s="52" t="s">
        <v>360</v>
      </c>
      <c r="F232" s="53">
        <v>31.09</v>
      </c>
      <c r="G232" s="53">
        <v>79.5</v>
      </c>
      <c r="H232" s="53">
        <v>169</v>
      </c>
      <c r="I232" s="53">
        <v>0</v>
      </c>
      <c r="J232" s="54">
        <v>0</v>
      </c>
      <c r="K232" s="54">
        <v>1</v>
      </c>
      <c r="L232" s="54">
        <v>0</v>
      </c>
      <c r="M232" s="55">
        <v>0</v>
      </c>
      <c r="N232" s="55">
        <v>0</v>
      </c>
      <c r="O232" s="55">
        <v>0</v>
      </c>
      <c r="P232" s="55">
        <v>0</v>
      </c>
    </row>
    <row r="233" spans="1:16" x14ac:dyDescent="0.25">
      <c r="A233" s="51">
        <v>6953156271692</v>
      </c>
      <c r="B233" s="52">
        <v>734872</v>
      </c>
      <c r="C233" s="52" t="s">
        <v>361</v>
      </c>
      <c r="D233" s="52"/>
      <c r="E233" s="52" t="s">
        <v>362</v>
      </c>
      <c r="F233" s="53">
        <v>31.03</v>
      </c>
      <c r="G233" s="53">
        <v>79.5</v>
      </c>
      <c r="H233" s="53">
        <v>169</v>
      </c>
      <c r="I233" s="53">
        <v>0</v>
      </c>
      <c r="J233" s="54">
        <v>1</v>
      </c>
      <c r="K233" s="54">
        <v>0</v>
      </c>
      <c r="L233" s="54">
        <v>0</v>
      </c>
      <c r="M233" s="55">
        <v>0</v>
      </c>
      <c r="N233" s="55">
        <v>0</v>
      </c>
      <c r="O233" s="55">
        <v>0</v>
      </c>
      <c r="P233" s="55">
        <v>0</v>
      </c>
    </row>
    <row r="234" spans="1:16" x14ac:dyDescent="0.25">
      <c r="A234" s="51">
        <v>6953156276390</v>
      </c>
      <c r="B234" s="52">
        <v>734879</v>
      </c>
      <c r="C234" s="52" t="s">
        <v>375</v>
      </c>
      <c r="D234" s="52" t="s">
        <v>321</v>
      </c>
      <c r="E234" s="52" t="s">
        <v>376</v>
      </c>
      <c r="F234" s="53">
        <v>77.209999999999994</v>
      </c>
      <c r="G234" s="53">
        <v>139.5</v>
      </c>
      <c r="H234" s="53">
        <v>289</v>
      </c>
      <c r="I234" s="53">
        <v>0</v>
      </c>
      <c r="J234" s="54">
        <v>5</v>
      </c>
      <c r="K234" s="54">
        <v>1</v>
      </c>
      <c r="L234" s="54">
        <v>3</v>
      </c>
      <c r="M234" s="55">
        <v>0</v>
      </c>
      <c r="N234" s="55">
        <v>0</v>
      </c>
      <c r="O234" s="55">
        <v>0</v>
      </c>
      <c r="P234" s="55">
        <v>0</v>
      </c>
    </row>
    <row r="235" spans="1:16" x14ac:dyDescent="0.25">
      <c r="A235" s="51">
        <v>6953156276406</v>
      </c>
      <c r="B235" s="52">
        <v>734880</v>
      </c>
      <c r="C235" s="52" t="s">
        <v>377</v>
      </c>
      <c r="D235" s="52" t="s">
        <v>323</v>
      </c>
      <c r="E235" s="52" t="s">
        <v>378</v>
      </c>
      <c r="F235" s="53">
        <v>76.08</v>
      </c>
      <c r="G235" s="53">
        <v>139.5</v>
      </c>
      <c r="H235" s="53">
        <v>289</v>
      </c>
      <c r="I235" s="53">
        <v>16</v>
      </c>
      <c r="J235" s="54">
        <v>0</v>
      </c>
      <c r="K235" s="54">
        <v>0</v>
      </c>
      <c r="L235" s="54">
        <v>4</v>
      </c>
      <c r="M235" s="55">
        <v>8</v>
      </c>
      <c r="N235" s="55">
        <v>7</v>
      </c>
      <c r="O235" s="55">
        <v>12</v>
      </c>
      <c r="P235" s="55">
        <v>0</v>
      </c>
    </row>
    <row r="236" spans="1:16" x14ac:dyDescent="0.25">
      <c r="A236" s="51">
        <v>6953156281707</v>
      </c>
      <c r="B236" s="52">
        <v>734940</v>
      </c>
      <c r="C236" s="52" t="s">
        <v>490</v>
      </c>
      <c r="D236" s="52"/>
      <c r="E236" s="52" t="s">
        <v>491</v>
      </c>
      <c r="F236" s="53">
        <v>20.910000000000014</v>
      </c>
      <c r="G236" s="53">
        <v>44.5</v>
      </c>
      <c r="H236" s="53">
        <v>99</v>
      </c>
      <c r="I236" s="53">
        <v>1</v>
      </c>
      <c r="J236" s="54">
        <v>1</v>
      </c>
      <c r="K236" s="54">
        <v>0</v>
      </c>
      <c r="L236" s="54">
        <v>0</v>
      </c>
      <c r="M236" s="55">
        <v>0</v>
      </c>
      <c r="N236" s="55">
        <v>0</v>
      </c>
      <c r="O236" s="55">
        <v>0</v>
      </c>
      <c r="P236" s="55">
        <v>0</v>
      </c>
    </row>
  </sheetData>
  <autoFilter ref="A1:P1">
    <sortState ref="A2:P236">
      <sortCondition sortBy="cellColor" ref="C1" dxfId="369"/>
    </sortState>
  </autoFilter>
  <conditionalFormatting sqref="M2:M32 M36:M163">
    <cfRule type="cellIs" dxfId="336" priority="212" operator="equal">
      <formula>"Non Moving"</formula>
    </cfRule>
    <cfRule type="cellIs" dxfId="335" priority="213" operator="equal">
      <formula>"Slow Moving"</formula>
    </cfRule>
    <cfRule type="cellIs" dxfId="334" priority="214" operator="equal">
      <formula>"Fast Moving"</formula>
    </cfRule>
  </conditionalFormatting>
  <conditionalFormatting sqref="M2:M32">
    <cfRule type="cellIs" dxfId="333" priority="211" operator="equal">
      <formula>"Fast Moving"</formula>
    </cfRule>
  </conditionalFormatting>
  <conditionalFormatting sqref="N2:N32 N198:N199 N36:N186">
    <cfRule type="cellIs" dxfId="332" priority="208" operator="equal">
      <formula>"Non Moving"</formula>
    </cfRule>
    <cfRule type="cellIs" dxfId="331" priority="209" operator="equal">
      <formula>"Slow Moving"</formula>
    </cfRule>
    <cfRule type="cellIs" dxfId="330" priority="210" operator="equal">
      <formula>"Fast Moving"</formula>
    </cfRule>
  </conditionalFormatting>
  <conditionalFormatting sqref="N2:N32 N198:N199 N36:N186">
    <cfRule type="cellIs" dxfId="329" priority="207" operator="equal">
      <formula>"Fast Moving"</formula>
    </cfRule>
  </conditionalFormatting>
  <conditionalFormatting sqref="J200:J202 J36:N199 J2:N32">
    <cfRule type="cellIs" dxfId="328" priority="203" operator="equal">
      <formula>"Non Moving"</formula>
    </cfRule>
    <cfRule type="cellIs" dxfId="327" priority="204" operator="equal">
      <formula>"Slow Moving"</formula>
    </cfRule>
    <cfRule type="cellIs" dxfId="326" priority="205" operator="equal">
      <formula>"Fast Moving"</formula>
    </cfRule>
    <cfRule type="cellIs" dxfId="325" priority="206" operator="equal">
      <formula>"Slow Moving"</formula>
    </cfRule>
  </conditionalFormatting>
  <conditionalFormatting sqref="N200:N202">
    <cfRule type="cellIs" dxfId="324" priority="200" operator="equal">
      <formula>"Non Moving"</formula>
    </cfRule>
    <cfRule type="cellIs" dxfId="323" priority="201" operator="equal">
      <formula>"Slow Moving"</formula>
    </cfRule>
    <cfRule type="cellIs" dxfId="322" priority="202" operator="equal">
      <formula>"Fast Moving"</formula>
    </cfRule>
  </conditionalFormatting>
  <conditionalFormatting sqref="N200:N202">
    <cfRule type="cellIs" dxfId="321" priority="199" operator="equal">
      <formula>"Fast Moving"</formula>
    </cfRule>
  </conditionalFormatting>
  <conditionalFormatting sqref="K200:M200 N200:N202">
    <cfRule type="cellIs" dxfId="320" priority="195" operator="equal">
      <formula>"Non Moving"</formula>
    </cfRule>
    <cfRule type="cellIs" dxfId="319" priority="196" operator="equal">
      <formula>"Slow Moving"</formula>
    </cfRule>
    <cfRule type="cellIs" dxfId="318" priority="197" operator="equal">
      <formula>"Fast Moving"</formula>
    </cfRule>
    <cfRule type="cellIs" dxfId="317" priority="198" operator="equal">
      <formula>"Slow Moving"</formula>
    </cfRule>
  </conditionalFormatting>
  <conditionalFormatting sqref="M201:M202">
    <cfRule type="cellIs" dxfId="316" priority="191" operator="equal">
      <formula>"Non Moving"</formula>
    </cfRule>
    <cfRule type="cellIs" dxfId="315" priority="192" operator="equal">
      <formula>"Slow Moving"</formula>
    </cfRule>
    <cfRule type="cellIs" dxfId="314" priority="193" operator="equal">
      <formula>"Fast Moving"</formula>
    </cfRule>
    <cfRule type="cellIs" dxfId="313" priority="194" operator="equal">
      <formula>"Slow Moving"</formula>
    </cfRule>
  </conditionalFormatting>
  <conditionalFormatting sqref="L201:L202">
    <cfRule type="cellIs" dxfId="312" priority="187" operator="equal">
      <formula>"Non Moving"</formula>
    </cfRule>
    <cfRule type="cellIs" dxfId="311" priority="188" operator="equal">
      <formula>"Slow Moving"</formula>
    </cfRule>
    <cfRule type="cellIs" dxfId="310" priority="189" operator="equal">
      <formula>"Fast Moving"</formula>
    </cfRule>
    <cfRule type="cellIs" dxfId="309" priority="190" operator="equal">
      <formula>"Slow Moving"</formula>
    </cfRule>
  </conditionalFormatting>
  <conditionalFormatting sqref="K201:K202">
    <cfRule type="cellIs" dxfId="308" priority="183" operator="equal">
      <formula>"Non Moving"</formula>
    </cfRule>
    <cfRule type="cellIs" dxfId="307" priority="184" operator="equal">
      <formula>"Slow Moving"</formula>
    </cfRule>
    <cfRule type="cellIs" dxfId="306" priority="185" operator="equal">
      <formula>"Fast Moving"</formula>
    </cfRule>
    <cfRule type="cellIs" dxfId="305" priority="186" operator="equal">
      <formula>"Slow Moving"</formula>
    </cfRule>
  </conditionalFormatting>
  <conditionalFormatting sqref="J203:J223">
    <cfRule type="cellIs" dxfId="304" priority="179" operator="equal">
      <formula>"Non Moving"</formula>
    </cfRule>
    <cfRule type="cellIs" dxfId="303" priority="180" operator="equal">
      <formula>"Slow Moving"</formula>
    </cfRule>
    <cfRule type="cellIs" dxfId="302" priority="181" operator="equal">
      <formula>"Fast Moving"</formula>
    </cfRule>
    <cfRule type="cellIs" dxfId="301" priority="182" operator="equal">
      <formula>"Slow Moving"</formula>
    </cfRule>
  </conditionalFormatting>
  <conditionalFormatting sqref="N203:N223">
    <cfRule type="cellIs" dxfId="300" priority="176" operator="equal">
      <formula>"Non Moving"</formula>
    </cfRule>
    <cfRule type="cellIs" dxfId="299" priority="177" operator="equal">
      <formula>"Slow Moving"</formula>
    </cfRule>
    <cfRule type="cellIs" dxfId="298" priority="178" operator="equal">
      <formula>"Fast Moving"</formula>
    </cfRule>
  </conditionalFormatting>
  <conditionalFormatting sqref="N203:N223">
    <cfRule type="cellIs" dxfId="297" priority="175" operator="equal">
      <formula>"Fast Moving"</formula>
    </cfRule>
  </conditionalFormatting>
  <conditionalFormatting sqref="N203:N223">
    <cfRule type="cellIs" dxfId="296" priority="171" operator="equal">
      <formula>"Non Moving"</formula>
    </cfRule>
    <cfRule type="cellIs" dxfId="295" priority="172" operator="equal">
      <formula>"Slow Moving"</formula>
    </cfRule>
    <cfRule type="cellIs" dxfId="294" priority="173" operator="equal">
      <formula>"Fast Moving"</formula>
    </cfRule>
    <cfRule type="cellIs" dxfId="293" priority="174" operator="equal">
      <formula>"Slow Moving"</formula>
    </cfRule>
  </conditionalFormatting>
  <conditionalFormatting sqref="M203:M223">
    <cfRule type="cellIs" dxfId="292" priority="167" operator="equal">
      <formula>"Non Moving"</formula>
    </cfRule>
    <cfRule type="cellIs" dxfId="291" priority="168" operator="equal">
      <formula>"Slow Moving"</formula>
    </cfRule>
    <cfRule type="cellIs" dxfId="290" priority="169" operator="equal">
      <formula>"Fast Moving"</formula>
    </cfRule>
    <cfRule type="cellIs" dxfId="289" priority="170" operator="equal">
      <formula>"Slow Moving"</formula>
    </cfRule>
  </conditionalFormatting>
  <conditionalFormatting sqref="L203:L223">
    <cfRule type="cellIs" dxfId="288" priority="163" operator="equal">
      <formula>"Non Moving"</formula>
    </cfRule>
    <cfRule type="cellIs" dxfId="287" priority="164" operator="equal">
      <formula>"Slow Moving"</formula>
    </cfRule>
    <cfRule type="cellIs" dxfId="286" priority="165" operator="equal">
      <formula>"Fast Moving"</formula>
    </cfRule>
    <cfRule type="cellIs" dxfId="285" priority="166" operator="equal">
      <formula>"Slow Moving"</formula>
    </cfRule>
  </conditionalFormatting>
  <conditionalFormatting sqref="K203:K223">
    <cfRule type="cellIs" dxfId="284" priority="159" operator="equal">
      <formula>"Non Moving"</formula>
    </cfRule>
    <cfRule type="cellIs" dxfId="283" priority="160" operator="equal">
      <formula>"Slow Moving"</formula>
    </cfRule>
    <cfRule type="cellIs" dxfId="282" priority="161" operator="equal">
      <formula>"Fast Moving"</formula>
    </cfRule>
    <cfRule type="cellIs" dxfId="281" priority="162" operator="equal">
      <formula>"Slow Moving"</formula>
    </cfRule>
  </conditionalFormatting>
  <conditionalFormatting sqref="J224:J230">
    <cfRule type="cellIs" dxfId="280" priority="155" operator="equal">
      <formula>"Non Moving"</formula>
    </cfRule>
    <cfRule type="cellIs" dxfId="279" priority="156" operator="equal">
      <formula>"Slow Moving"</formula>
    </cfRule>
    <cfRule type="cellIs" dxfId="278" priority="157" operator="equal">
      <formula>"Fast Moving"</formula>
    </cfRule>
    <cfRule type="cellIs" dxfId="277" priority="158" operator="equal">
      <formula>"Slow Moving"</formula>
    </cfRule>
  </conditionalFormatting>
  <conditionalFormatting sqref="N224:N230">
    <cfRule type="cellIs" dxfId="276" priority="152" operator="equal">
      <formula>"Non Moving"</formula>
    </cfRule>
    <cfRule type="cellIs" dxfId="275" priority="153" operator="equal">
      <formula>"Slow Moving"</formula>
    </cfRule>
    <cfRule type="cellIs" dxfId="274" priority="154" operator="equal">
      <formula>"Fast Moving"</formula>
    </cfRule>
  </conditionalFormatting>
  <conditionalFormatting sqref="N224:N230">
    <cfRule type="cellIs" dxfId="273" priority="151" operator="equal">
      <formula>"Fast Moving"</formula>
    </cfRule>
  </conditionalFormatting>
  <conditionalFormatting sqref="N224:N230">
    <cfRule type="cellIs" dxfId="272" priority="147" operator="equal">
      <formula>"Non Moving"</formula>
    </cfRule>
    <cfRule type="cellIs" dxfId="271" priority="148" operator="equal">
      <formula>"Slow Moving"</formula>
    </cfRule>
    <cfRule type="cellIs" dxfId="270" priority="149" operator="equal">
      <formula>"Fast Moving"</formula>
    </cfRule>
    <cfRule type="cellIs" dxfId="269" priority="150" operator="equal">
      <formula>"Slow Moving"</formula>
    </cfRule>
  </conditionalFormatting>
  <conditionalFormatting sqref="M224:M230">
    <cfRule type="cellIs" dxfId="268" priority="143" operator="equal">
      <formula>"Non Moving"</formula>
    </cfRule>
    <cfRule type="cellIs" dxfId="267" priority="144" operator="equal">
      <formula>"Slow Moving"</formula>
    </cfRule>
    <cfRule type="cellIs" dxfId="266" priority="145" operator="equal">
      <formula>"Fast Moving"</formula>
    </cfRule>
    <cfRule type="cellIs" dxfId="265" priority="146" operator="equal">
      <formula>"Slow Moving"</formula>
    </cfRule>
  </conditionalFormatting>
  <conditionalFormatting sqref="L224:L230">
    <cfRule type="cellIs" dxfId="264" priority="139" operator="equal">
      <formula>"Non Moving"</formula>
    </cfRule>
    <cfRule type="cellIs" dxfId="263" priority="140" operator="equal">
      <formula>"Slow Moving"</formula>
    </cfRule>
    <cfRule type="cellIs" dxfId="262" priority="141" operator="equal">
      <formula>"Fast Moving"</formula>
    </cfRule>
    <cfRule type="cellIs" dxfId="261" priority="142" operator="equal">
      <formula>"Slow Moving"</formula>
    </cfRule>
  </conditionalFormatting>
  <conditionalFormatting sqref="K224:K230">
    <cfRule type="cellIs" dxfId="260" priority="135" operator="equal">
      <formula>"Non Moving"</formula>
    </cfRule>
    <cfRule type="cellIs" dxfId="259" priority="136" operator="equal">
      <formula>"Slow Moving"</formula>
    </cfRule>
    <cfRule type="cellIs" dxfId="258" priority="137" operator="equal">
      <formula>"Fast Moving"</formula>
    </cfRule>
    <cfRule type="cellIs" dxfId="257" priority="138" operator="equal">
      <formula>"Slow Moving"</formula>
    </cfRule>
  </conditionalFormatting>
  <conditionalFormatting sqref="O2:O32 O198:O199 O36:O186">
    <cfRule type="cellIs" dxfId="256" priority="132" operator="equal">
      <formula>"Non Moving"</formula>
    </cfRule>
    <cfRule type="cellIs" dxfId="255" priority="133" operator="equal">
      <formula>"Slow Moving"</formula>
    </cfRule>
    <cfRule type="cellIs" dxfId="254" priority="134" operator="equal">
      <formula>"Fast Moving"</formula>
    </cfRule>
  </conditionalFormatting>
  <conditionalFormatting sqref="O2:O32 O198:O199 O36:O186">
    <cfRule type="cellIs" dxfId="253" priority="131" operator="equal">
      <formula>"Fast Moving"</formula>
    </cfRule>
  </conditionalFormatting>
  <conditionalFormatting sqref="O2:O32 O36:O199">
    <cfRule type="cellIs" dxfId="252" priority="127" operator="equal">
      <formula>"Non Moving"</formula>
    </cfRule>
    <cfRule type="cellIs" dxfId="251" priority="128" operator="equal">
      <formula>"Slow Moving"</formula>
    </cfRule>
    <cfRule type="cellIs" dxfId="250" priority="129" operator="equal">
      <formula>"Fast Moving"</formula>
    </cfRule>
    <cfRule type="cellIs" dxfId="249" priority="130" operator="equal">
      <formula>"Slow Moving"</formula>
    </cfRule>
  </conditionalFormatting>
  <conditionalFormatting sqref="O200:O202">
    <cfRule type="cellIs" dxfId="248" priority="124" operator="equal">
      <formula>"Non Moving"</formula>
    </cfRule>
    <cfRule type="cellIs" dxfId="247" priority="125" operator="equal">
      <formula>"Slow Moving"</formula>
    </cfRule>
    <cfRule type="cellIs" dxfId="246" priority="126" operator="equal">
      <formula>"Fast Moving"</formula>
    </cfRule>
  </conditionalFormatting>
  <conditionalFormatting sqref="O200:O202">
    <cfRule type="cellIs" dxfId="245" priority="123" operator="equal">
      <formula>"Fast Moving"</formula>
    </cfRule>
  </conditionalFormatting>
  <conditionalFormatting sqref="O200:O202">
    <cfRule type="cellIs" dxfId="244" priority="119" operator="equal">
      <formula>"Non Moving"</formula>
    </cfRule>
    <cfRule type="cellIs" dxfId="243" priority="120" operator="equal">
      <formula>"Slow Moving"</formula>
    </cfRule>
    <cfRule type="cellIs" dxfId="242" priority="121" operator="equal">
      <formula>"Fast Moving"</formula>
    </cfRule>
    <cfRule type="cellIs" dxfId="241" priority="122" operator="equal">
      <formula>"Slow Moving"</formula>
    </cfRule>
  </conditionalFormatting>
  <conditionalFormatting sqref="O203:O223">
    <cfRule type="cellIs" dxfId="240" priority="116" operator="equal">
      <formula>"Non Moving"</formula>
    </cfRule>
    <cfRule type="cellIs" dxfId="239" priority="117" operator="equal">
      <formula>"Slow Moving"</formula>
    </cfRule>
    <cfRule type="cellIs" dxfId="238" priority="118" operator="equal">
      <formula>"Fast Moving"</formula>
    </cfRule>
  </conditionalFormatting>
  <conditionalFormatting sqref="O203:O223">
    <cfRule type="cellIs" dxfId="237" priority="115" operator="equal">
      <formula>"Fast Moving"</formula>
    </cfRule>
  </conditionalFormatting>
  <conditionalFormatting sqref="O203:O223">
    <cfRule type="cellIs" dxfId="236" priority="111" operator="equal">
      <formula>"Non Moving"</formula>
    </cfRule>
    <cfRule type="cellIs" dxfId="235" priority="112" operator="equal">
      <formula>"Slow Moving"</formula>
    </cfRule>
    <cfRule type="cellIs" dxfId="234" priority="113" operator="equal">
      <formula>"Fast Moving"</formula>
    </cfRule>
    <cfRule type="cellIs" dxfId="233" priority="114" operator="equal">
      <formula>"Slow Moving"</formula>
    </cfRule>
  </conditionalFormatting>
  <conditionalFormatting sqref="O224:O230">
    <cfRule type="cellIs" dxfId="232" priority="108" operator="equal">
      <formula>"Non Moving"</formula>
    </cfRule>
    <cfRule type="cellIs" dxfId="231" priority="109" operator="equal">
      <formula>"Slow Moving"</formula>
    </cfRule>
    <cfRule type="cellIs" dxfId="230" priority="110" operator="equal">
      <formula>"Fast Moving"</formula>
    </cfRule>
  </conditionalFormatting>
  <conditionalFormatting sqref="O224:O230">
    <cfRule type="cellIs" dxfId="229" priority="107" operator="equal">
      <formula>"Fast Moving"</formula>
    </cfRule>
  </conditionalFormatting>
  <conditionalFormatting sqref="O224:O230">
    <cfRule type="cellIs" dxfId="228" priority="103" operator="equal">
      <formula>"Non Moving"</formula>
    </cfRule>
    <cfRule type="cellIs" dxfId="227" priority="104" operator="equal">
      <formula>"Slow Moving"</formula>
    </cfRule>
    <cfRule type="cellIs" dxfId="226" priority="105" operator="equal">
      <formula>"Fast Moving"</formula>
    </cfRule>
    <cfRule type="cellIs" dxfId="225" priority="106" operator="equal">
      <formula>"Slow Moving"</formula>
    </cfRule>
  </conditionalFormatting>
  <conditionalFormatting sqref="P2:P32 P198:P199 P36:P186">
    <cfRule type="cellIs" dxfId="224" priority="100" operator="equal">
      <formula>"Non Moving"</formula>
    </cfRule>
    <cfRule type="cellIs" dxfId="223" priority="101" operator="equal">
      <formula>"Slow Moving"</formula>
    </cfRule>
    <cfRule type="cellIs" dxfId="222" priority="102" operator="equal">
      <formula>"Fast Moving"</formula>
    </cfRule>
  </conditionalFormatting>
  <conditionalFormatting sqref="P2:P32 P198:P199 P36:P186">
    <cfRule type="cellIs" dxfId="221" priority="99" operator="equal">
      <formula>"Fast Moving"</formula>
    </cfRule>
  </conditionalFormatting>
  <conditionalFormatting sqref="P2:P32 P36:P199">
    <cfRule type="cellIs" dxfId="220" priority="95" operator="equal">
      <formula>"Non Moving"</formula>
    </cfRule>
    <cfRule type="cellIs" dxfId="219" priority="96" operator="equal">
      <formula>"Slow Moving"</formula>
    </cfRule>
    <cfRule type="cellIs" dxfId="218" priority="97" operator="equal">
      <formula>"Fast Moving"</formula>
    </cfRule>
    <cfRule type="cellIs" dxfId="217" priority="98" operator="equal">
      <formula>"Slow Moving"</formula>
    </cfRule>
  </conditionalFormatting>
  <conditionalFormatting sqref="P200:P202">
    <cfRule type="cellIs" dxfId="216" priority="92" operator="equal">
      <formula>"Non Moving"</formula>
    </cfRule>
    <cfRule type="cellIs" dxfId="215" priority="93" operator="equal">
      <formula>"Slow Moving"</formula>
    </cfRule>
    <cfRule type="cellIs" dxfId="214" priority="94" operator="equal">
      <formula>"Fast Moving"</formula>
    </cfRule>
  </conditionalFormatting>
  <conditionalFormatting sqref="P200:P202">
    <cfRule type="cellIs" dxfId="213" priority="91" operator="equal">
      <formula>"Fast Moving"</formula>
    </cfRule>
  </conditionalFormatting>
  <conditionalFormatting sqref="P200:P202">
    <cfRule type="cellIs" dxfId="212" priority="87" operator="equal">
      <formula>"Non Moving"</formula>
    </cfRule>
    <cfRule type="cellIs" dxfId="211" priority="88" operator="equal">
      <formula>"Slow Moving"</formula>
    </cfRule>
    <cfRule type="cellIs" dxfId="210" priority="89" operator="equal">
      <formula>"Fast Moving"</formula>
    </cfRule>
    <cfRule type="cellIs" dxfId="209" priority="90" operator="equal">
      <formula>"Slow Moving"</formula>
    </cfRule>
  </conditionalFormatting>
  <conditionalFormatting sqref="P203:P223">
    <cfRule type="cellIs" dxfId="208" priority="84" operator="equal">
      <formula>"Non Moving"</formula>
    </cfRule>
    <cfRule type="cellIs" dxfId="207" priority="85" operator="equal">
      <formula>"Slow Moving"</formula>
    </cfRule>
    <cfRule type="cellIs" dxfId="206" priority="86" operator="equal">
      <formula>"Fast Moving"</formula>
    </cfRule>
  </conditionalFormatting>
  <conditionalFormatting sqref="P203:P223">
    <cfRule type="cellIs" dxfId="205" priority="83" operator="equal">
      <formula>"Fast Moving"</formula>
    </cfRule>
  </conditionalFormatting>
  <conditionalFormatting sqref="P203:P223">
    <cfRule type="cellIs" dxfId="204" priority="79" operator="equal">
      <formula>"Non Moving"</formula>
    </cfRule>
    <cfRule type="cellIs" dxfId="203" priority="80" operator="equal">
      <formula>"Slow Moving"</formula>
    </cfRule>
    <cfRule type="cellIs" dxfId="202" priority="81" operator="equal">
      <formula>"Fast Moving"</formula>
    </cfRule>
    <cfRule type="cellIs" dxfId="201" priority="82" operator="equal">
      <formula>"Slow Moving"</formula>
    </cfRule>
  </conditionalFormatting>
  <conditionalFormatting sqref="P224:P230">
    <cfRule type="cellIs" dxfId="200" priority="76" operator="equal">
      <formula>"Non Moving"</formula>
    </cfRule>
    <cfRule type="cellIs" dxfId="199" priority="77" operator="equal">
      <formula>"Slow Moving"</formula>
    </cfRule>
    <cfRule type="cellIs" dxfId="198" priority="78" operator="equal">
      <formula>"Fast Moving"</formula>
    </cfRule>
  </conditionalFormatting>
  <conditionalFormatting sqref="P224:P230">
    <cfRule type="cellIs" dxfId="197" priority="75" operator="equal">
      <formula>"Fast Moving"</formula>
    </cfRule>
  </conditionalFormatting>
  <conditionalFormatting sqref="P224:P230">
    <cfRule type="cellIs" dxfId="196" priority="71" operator="equal">
      <formula>"Non Moving"</formula>
    </cfRule>
    <cfRule type="cellIs" dxfId="195" priority="72" operator="equal">
      <formula>"Slow Moving"</formula>
    </cfRule>
    <cfRule type="cellIs" dxfId="194" priority="73" operator="equal">
      <formula>"Fast Moving"</formula>
    </cfRule>
    <cfRule type="cellIs" dxfId="193" priority="74" operator="equal">
      <formula>"Slow Moving"</formula>
    </cfRule>
  </conditionalFormatting>
  <conditionalFormatting sqref="J231:J236">
    <cfRule type="cellIs" dxfId="192" priority="67" operator="equal">
      <formula>"Non Moving"</formula>
    </cfRule>
    <cfRule type="cellIs" dxfId="191" priority="68" operator="equal">
      <formula>"Slow Moving"</formula>
    </cfRule>
    <cfRule type="cellIs" dxfId="190" priority="69" operator="equal">
      <formula>"Fast Moving"</formula>
    </cfRule>
    <cfRule type="cellIs" dxfId="189" priority="70" operator="equal">
      <formula>"Slow Moving"</formula>
    </cfRule>
  </conditionalFormatting>
  <conditionalFormatting sqref="N231:N236">
    <cfRule type="cellIs" dxfId="188" priority="64" operator="equal">
      <formula>"Non Moving"</formula>
    </cfRule>
    <cfRule type="cellIs" dxfId="187" priority="65" operator="equal">
      <formula>"Slow Moving"</formula>
    </cfRule>
    <cfRule type="cellIs" dxfId="186" priority="66" operator="equal">
      <formula>"Fast Moving"</formula>
    </cfRule>
  </conditionalFormatting>
  <conditionalFormatting sqref="N231:N236">
    <cfRule type="cellIs" dxfId="185" priority="63" operator="equal">
      <formula>"Fast Moving"</formula>
    </cfRule>
  </conditionalFormatting>
  <conditionalFormatting sqref="N231:N236">
    <cfRule type="cellIs" dxfId="184" priority="59" operator="equal">
      <formula>"Non Moving"</formula>
    </cfRule>
    <cfRule type="cellIs" dxfId="183" priority="60" operator="equal">
      <formula>"Slow Moving"</formula>
    </cfRule>
    <cfRule type="cellIs" dxfId="182" priority="61" operator="equal">
      <formula>"Fast Moving"</formula>
    </cfRule>
    <cfRule type="cellIs" dxfId="181" priority="62" operator="equal">
      <formula>"Slow Moving"</formula>
    </cfRule>
  </conditionalFormatting>
  <conditionalFormatting sqref="M231:M236">
    <cfRule type="cellIs" dxfId="180" priority="55" operator="equal">
      <formula>"Non Moving"</formula>
    </cfRule>
    <cfRule type="cellIs" dxfId="179" priority="56" operator="equal">
      <formula>"Slow Moving"</formula>
    </cfRule>
    <cfRule type="cellIs" dxfId="178" priority="57" operator="equal">
      <formula>"Fast Moving"</formula>
    </cfRule>
    <cfRule type="cellIs" dxfId="177" priority="58" operator="equal">
      <formula>"Slow Moving"</formula>
    </cfRule>
  </conditionalFormatting>
  <conditionalFormatting sqref="L231:L236">
    <cfRule type="cellIs" dxfId="176" priority="51" operator="equal">
      <formula>"Non Moving"</formula>
    </cfRule>
    <cfRule type="cellIs" dxfId="175" priority="52" operator="equal">
      <formula>"Slow Moving"</formula>
    </cfRule>
    <cfRule type="cellIs" dxfId="174" priority="53" operator="equal">
      <formula>"Fast Moving"</formula>
    </cfRule>
    <cfRule type="cellIs" dxfId="173" priority="54" operator="equal">
      <formula>"Slow Moving"</formula>
    </cfRule>
  </conditionalFormatting>
  <conditionalFormatting sqref="K231:K236">
    <cfRule type="cellIs" dxfId="172" priority="47" operator="equal">
      <formula>"Non Moving"</formula>
    </cfRule>
    <cfRule type="cellIs" dxfId="171" priority="48" operator="equal">
      <formula>"Slow Moving"</formula>
    </cfRule>
    <cfRule type="cellIs" dxfId="170" priority="49" operator="equal">
      <formula>"Fast Moving"</formula>
    </cfRule>
    <cfRule type="cellIs" dxfId="169" priority="50" operator="equal">
      <formula>"Slow Moving"</formula>
    </cfRule>
  </conditionalFormatting>
  <conditionalFormatting sqref="O231:O236">
    <cfRule type="cellIs" dxfId="168" priority="44" operator="equal">
      <formula>"Non Moving"</formula>
    </cfRule>
    <cfRule type="cellIs" dxfId="167" priority="45" operator="equal">
      <formula>"Slow Moving"</formula>
    </cfRule>
    <cfRule type="cellIs" dxfId="166" priority="46" operator="equal">
      <formula>"Fast Moving"</formula>
    </cfRule>
  </conditionalFormatting>
  <conditionalFormatting sqref="O231:O236">
    <cfRule type="cellIs" dxfId="165" priority="43" operator="equal">
      <formula>"Fast Moving"</formula>
    </cfRule>
  </conditionalFormatting>
  <conditionalFormatting sqref="O231:O236">
    <cfRule type="cellIs" dxfId="164" priority="39" operator="equal">
      <formula>"Non Moving"</formula>
    </cfRule>
    <cfRule type="cellIs" dxfId="163" priority="40" operator="equal">
      <formula>"Slow Moving"</formula>
    </cfRule>
    <cfRule type="cellIs" dxfId="162" priority="41" operator="equal">
      <formula>"Fast Moving"</formula>
    </cfRule>
    <cfRule type="cellIs" dxfId="161" priority="42" operator="equal">
      <formula>"Slow Moving"</formula>
    </cfRule>
  </conditionalFormatting>
  <conditionalFormatting sqref="P231:P236">
    <cfRule type="cellIs" dxfId="160" priority="36" operator="equal">
      <formula>"Non Moving"</formula>
    </cfRule>
    <cfRule type="cellIs" dxfId="159" priority="37" operator="equal">
      <formula>"Slow Moving"</formula>
    </cfRule>
    <cfRule type="cellIs" dxfId="158" priority="38" operator="equal">
      <formula>"Fast Moving"</formula>
    </cfRule>
  </conditionalFormatting>
  <conditionalFormatting sqref="P231:P236">
    <cfRule type="cellIs" dxfId="157" priority="35" operator="equal">
      <formula>"Fast Moving"</formula>
    </cfRule>
  </conditionalFormatting>
  <conditionalFormatting sqref="P231:P236">
    <cfRule type="cellIs" dxfId="156" priority="31" operator="equal">
      <formula>"Non Moving"</formula>
    </cfRule>
    <cfRule type="cellIs" dxfId="155" priority="32" operator="equal">
      <formula>"Slow Moving"</formula>
    </cfRule>
    <cfRule type="cellIs" dxfId="154" priority="33" operator="equal">
      <formula>"Fast Moving"</formula>
    </cfRule>
    <cfRule type="cellIs" dxfId="153" priority="34" operator="equal">
      <formula>"Slow Moving"</formula>
    </cfRule>
  </conditionalFormatting>
  <conditionalFormatting sqref="M33:M35">
    <cfRule type="cellIs" dxfId="152" priority="28" operator="equal">
      <formula>"Non Moving"</formula>
    </cfRule>
    <cfRule type="cellIs" dxfId="151" priority="29" operator="equal">
      <formula>"Slow Moving"</formula>
    </cfRule>
    <cfRule type="cellIs" dxfId="150" priority="30" operator="equal">
      <formula>"Fast Moving"</formula>
    </cfRule>
  </conditionalFormatting>
  <conditionalFormatting sqref="M33:M35">
    <cfRule type="cellIs" dxfId="149" priority="27" operator="equal">
      <formula>"Fast Moving"</formula>
    </cfRule>
  </conditionalFormatting>
  <conditionalFormatting sqref="N33:N35">
    <cfRule type="cellIs" dxfId="148" priority="24" operator="equal">
      <formula>"Non Moving"</formula>
    </cfRule>
    <cfRule type="cellIs" dxfId="147" priority="25" operator="equal">
      <formula>"Slow Moving"</formula>
    </cfRule>
    <cfRule type="cellIs" dxfId="146" priority="26" operator="equal">
      <formula>"Fast Moving"</formula>
    </cfRule>
  </conditionalFormatting>
  <conditionalFormatting sqref="N33:N35">
    <cfRule type="cellIs" dxfId="145" priority="23" operator="equal">
      <formula>"Fast Moving"</formula>
    </cfRule>
  </conditionalFormatting>
  <conditionalFormatting sqref="J33:N35">
    <cfRule type="cellIs" dxfId="144" priority="19" operator="equal">
      <formula>"Non Moving"</formula>
    </cfRule>
    <cfRule type="cellIs" dxfId="143" priority="20" operator="equal">
      <formula>"Slow Moving"</formula>
    </cfRule>
    <cfRule type="cellIs" dxfId="142" priority="21" operator="equal">
      <formula>"Fast Moving"</formula>
    </cfRule>
    <cfRule type="cellIs" dxfId="141" priority="22" operator="equal">
      <formula>"Slow Moving"</formula>
    </cfRule>
  </conditionalFormatting>
  <conditionalFormatting sqref="O33:O35">
    <cfRule type="cellIs" dxfId="140" priority="16" operator="equal">
      <formula>"Non Moving"</formula>
    </cfRule>
    <cfRule type="cellIs" dxfId="139" priority="17" operator="equal">
      <formula>"Slow Moving"</formula>
    </cfRule>
    <cfRule type="cellIs" dxfId="138" priority="18" operator="equal">
      <formula>"Fast Moving"</formula>
    </cfRule>
  </conditionalFormatting>
  <conditionalFormatting sqref="O33:O35">
    <cfRule type="cellIs" dxfId="137" priority="15" operator="equal">
      <formula>"Fast Moving"</formula>
    </cfRule>
  </conditionalFormatting>
  <conditionalFormatting sqref="O33:O35">
    <cfRule type="cellIs" dxfId="136" priority="11" operator="equal">
      <formula>"Non Moving"</formula>
    </cfRule>
    <cfRule type="cellIs" dxfId="135" priority="12" operator="equal">
      <formula>"Slow Moving"</formula>
    </cfRule>
    <cfRule type="cellIs" dxfId="134" priority="13" operator="equal">
      <formula>"Fast Moving"</formula>
    </cfRule>
    <cfRule type="cellIs" dxfId="133" priority="14" operator="equal">
      <formula>"Slow Moving"</formula>
    </cfRule>
  </conditionalFormatting>
  <conditionalFormatting sqref="P33:P35">
    <cfRule type="cellIs" dxfId="132" priority="8" operator="equal">
      <formula>"Non Moving"</formula>
    </cfRule>
    <cfRule type="cellIs" dxfId="131" priority="9" operator="equal">
      <formula>"Slow Moving"</formula>
    </cfRule>
    <cfRule type="cellIs" dxfId="130" priority="10" operator="equal">
      <formula>"Fast Moving"</formula>
    </cfRule>
  </conditionalFormatting>
  <conditionalFormatting sqref="P33:P35">
    <cfRule type="cellIs" dxfId="129" priority="7" operator="equal">
      <formula>"Fast Moving"</formula>
    </cfRule>
  </conditionalFormatting>
  <conditionalFormatting sqref="P33:P35">
    <cfRule type="cellIs" dxfId="128" priority="3" operator="equal">
      <formula>"Non Moving"</formula>
    </cfRule>
    <cfRule type="cellIs" dxfId="127" priority="4" operator="equal">
      <formula>"Slow Moving"</formula>
    </cfRule>
    <cfRule type="cellIs" dxfId="126" priority="5" operator="equal">
      <formula>"Fast Moving"</formula>
    </cfRule>
    <cfRule type="cellIs" dxfId="125" priority="6" operator="equal">
      <formula>"Slow Moving"</formula>
    </cfRule>
  </conditionalFormatting>
  <conditionalFormatting sqref="A1:A1048576">
    <cfRule type="duplicateValues" dxfId="124" priority="221"/>
  </conditionalFormatting>
  <conditionalFormatting sqref="C1:D1048576">
    <cfRule type="duplicateValues" dxfId="123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A108"/>
    </sheetView>
  </sheetViews>
  <sheetFormatPr defaultRowHeight="15" x14ac:dyDescent="0.25"/>
  <cols>
    <col min="1" max="1" width="16.5703125" style="8" bestFit="1" customWidth="1"/>
  </cols>
  <sheetData>
    <row r="1" spans="1:14" ht="24.75" thickBot="1" x14ac:dyDescent="0.3">
      <c r="A1" s="100" t="s">
        <v>2</v>
      </c>
      <c r="B1" s="21" t="s">
        <v>739</v>
      </c>
      <c r="C1" s="21" t="s">
        <v>740</v>
      </c>
      <c r="D1" s="22" t="s">
        <v>732</v>
      </c>
      <c r="E1" s="23" t="s">
        <v>733</v>
      </c>
      <c r="F1" s="24" t="s">
        <v>734</v>
      </c>
      <c r="G1" s="21" t="s">
        <v>735</v>
      </c>
      <c r="H1" s="19" t="s">
        <v>736</v>
      </c>
      <c r="I1" s="36" t="s">
        <v>743</v>
      </c>
      <c r="J1" s="36" t="s">
        <v>213</v>
      </c>
      <c r="K1" s="36" t="s">
        <v>214</v>
      </c>
      <c r="L1" s="36" t="s">
        <v>4</v>
      </c>
      <c r="M1" s="36" t="s">
        <v>5</v>
      </c>
      <c r="N1" s="37" t="s">
        <v>6</v>
      </c>
    </row>
    <row r="2" spans="1:14" ht="15.75" thickBot="1" x14ac:dyDescent="0.3">
      <c r="A2" s="42">
        <v>744790286205</v>
      </c>
      <c r="B2" s="25">
        <v>758119</v>
      </c>
      <c r="C2" s="26" t="s">
        <v>663</v>
      </c>
      <c r="D2" s="27" t="s">
        <v>664</v>
      </c>
      <c r="E2" s="28">
        <v>22</v>
      </c>
      <c r="F2" s="35">
        <v>49.5</v>
      </c>
      <c r="G2" s="35">
        <v>99</v>
      </c>
      <c r="H2" s="20">
        <v>22</v>
      </c>
      <c r="I2" s="38"/>
      <c r="J2" s="38"/>
      <c r="K2" s="38">
        <v>0</v>
      </c>
      <c r="L2" s="38">
        <v>0</v>
      </c>
      <c r="M2" s="38">
        <v>3</v>
      </c>
      <c r="N2" s="38">
        <v>1</v>
      </c>
    </row>
    <row r="3" spans="1:14" ht="15.75" thickBot="1" x14ac:dyDescent="0.3">
      <c r="A3" s="42">
        <v>4716076166941</v>
      </c>
      <c r="B3" s="25">
        <v>317278</v>
      </c>
      <c r="C3" s="26" t="s">
        <v>263</v>
      </c>
      <c r="D3" s="27" t="s">
        <v>264</v>
      </c>
      <c r="E3" s="28">
        <v>23.16</v>
      </c>
      <c r="F3" s="28">
        <v>44.5</v>
      </c>
      <c r="G3" s="28">
        <v>89</v>
      </c>
      <c r="H3" s="20">
        <v>6</v>
      </c>
      <c r="I3" s="39"/>
      <c r="J3" s="39"/>
      <c r="K3" s="39"/>
      <c r="L3" s="39"/>
      <c r="M3" s="39">
        <v>0</v>
      </c>
      <c r="N3" s="39">
        <v>2</v>
      </c>
    </row>
    <row r="4" spans="1:14" ht="15.75" thickBot="1" x14ac:dyDescent="0.3">
      <c r="A4" s="42">
        <v>4716076166958</v>
      </c>
      <c r="B4" s="25">
        <v>317277</v>
      </c>
      <c r="C4" s="26" t="s">
        <v>261</v>
      </c>
      <c r="D4" s="27" t="s">
        <v>262</v>
      </c>
      <c r="E4" s="28">
        <v>23.16</v>
      </c>
      <c r="F4" s="28">
        <v>44.5</v>
      </c>
      <c r="G4" s="28">
        <v>89</v>
      </c>
      <c r="H4" s="20">
        <v>0</v>
      </c>
      <c r="I4" s="39"/>
      <c r="J4" s="39"/>
      <c r="K4" s="39"/>
      <c r="L4" s="39"/>
      <c r="M4" s="39">
        <v>0</v>
      </c>
      <c r="N4" s="39">
        <v>0</v>
      </c>
    </row>
    <row r="5" spans="1:14" ht="15.75" thickBot="1" x14ac:dyDescent="0.3">
      <c r="A5" s="42">
        <v>4716076166965</v>
      </c>
      <c r="B5" s="25">
        <v>317280</v>
      </c>
      <c r="C5" s="26" t="s">
        <v>265</v>
      </c>
      <c r="D5" s="27" t="s">
        <v>266</v>
      </c>
      <c r="E5" s="28">
        <v>23.16</v>
      </c>
      <c r="F5" s="28">
        <v>44.5</v>
      </c>
      <c r="G5" s="28">
        <v>89</v>
      </c>
      <c r="H5" s="20">
        <v>8</v>
      </c>
      <c r="I5" s="39"/>
      <c r="J5" s="39"/>
      <c r="K5" s="39"/>
      <c r="L5" s="39"/>
      <c r="M5" s="39">
        <v>0</v>
      </c>
      <c r="N5" s="39">
        <v>0</v>
      </c>
    </row>
    <row r="6" spans="1:14" ht="15.75" thickBot="1" x14ac:dyDescent="0.3">
      <c r="A6" s="42">
        <v>4716076167313</v>
      </c>
      <c r="B6" s="25">
        <v>748129</v>
      </c>
      <c r="C6" s="26" t="s">
        <v>647</v>
      </c>
      <c r="D6" s="27" t="s">
        <v>741</v>
      </c>
      <c r="E6" s="28">
        <v>38.220000000000006</v>
      </c>
      <c r="F6" s="28">
        <v>58</v>
      </c>
      <c r="G6" s="28">
        <v>89</v>
      </c>
      <c r="H6" s="20">
        <v>25</v>
      </c>
      <c r="I6" s="39"/>
      <c r="J6" s="39"/>
      <c r="K6" s="39"/>
      <c r="L6" s="39"/>
      <c r="M6" s="39">
        <v>1</v>
      </c>
      <c r="N6" s="39">
        <v>0</v>
      </c>
    </row>
    <row r="7" spans="1:14" ht="15.75" thickBot="1" x14ac:dyDescent="0.3">
      <c r="A7" s="42">
        <v>4716076167337</v>
      </c>
      <c r="B7" s="25">
        <v>748131</v>
      </c>
      <c r="C7" s="26" t="s">
        <v>649</v>
      </c>
      <c r="D7" s="27" t="s">
        <v>742</v>
      </c>
      <c r="E7" s="28">
        <v>38.220000000000006</v>
      </c>
      <c r="F7" s="28">
        <v>58</v>
      </c>
      <c r="G7" s="28">
        <v>89</v>
      </c>
      <c r="H7" s="20">
        <v>26</v>
      </c>
      <c r="I7" s="39"/>
      <c r="J7" s="39"/>
      <c r="K7" s="39"/>
      <c r="L7" s="39"/>
      <c r="M7" s="39">
        <v>0</v>
      </c>
      <c r="N7" s="39">
        <v>0</v>
      </c>
    </row>
    <row r="8" spans="1:14" ht="15.75" thickBot="1" x14ac:dyDescent="0.3">
      <c r="A8" s="42">
        <v>4716076167450</v>
      </c>
      <c r="B8" s="25">
        <v>317301</v>
      </c>
      <c r="C8" s="26" t="s">
        <v>269</v>
      </c>
      <c r="D8" s="27" t="s">
        <v>270</v>
      </c>
      <c r="E8" s="28">
        <v>28.950000000000003</v>
      </c>
      <c r="F8" s="28">
        <v>49.5</v>
      </c>
      <c r="G8" s="28">
        <v>99</v>
      </c>
      <c r="H8" s="20">
        <v>9</v>
      </c>
      <c r="I8" s="39"/>
      <c r="J8" s="39"/>
      <c r="K8" s="39"/>
      <c r="L8" s="39"/>
      <c r="M8" s="39">
        <v>1</v>
      </c>
      <c r="N8" s="39">
        <v>0</v>
      </c>
    </row>
    <row r="9" spans="1:14" ht="15.75" thickBot="1" x14ac:dyDescent="0.3">
      <c r="A9" s="42">
        <v>4716076167467</v>
      </c>
      <c r="B9" s="25">
        <v>748127</v>
      </c>
      <c r="C9" s="26" t="s">
        <v>643</v>
      </c>
      <c r="D9" s="27" t="s">
        <v>644</v>
      </c>
      <c r="E9" s="28">
        <v>28.950000000000003</v>
      </c>
      <c r="F9" s="28">
        <v>49.5</v>
      </c>
      <c r="G9" s="28">
        <v>99</v>
      </c>
      <c r="H9" s="20">
        <v>5</v>
      </c>
      <c r="I9" s="39"/>
      <c r="J9" s="39"/>
      <c r="K9" s="39"/>
      <c r="L9" s="39"/>
      <c r="M9" s="39">
        <v>3</v>
      </c>
      <c r="N9" s="39">
        <v>0</v>
      </c>
    </row>
    <row r="10" spans="1:14" ht="15.75" thickBot="1" x14ac:dyDescent="0.3">
      <c r="A10" s="42">
        <v>4716076167474</v>
      </c>
      <c r="B10" s="25">
        <v>317296</v>
      </c>
      <c r="C10" s="26" t="s">
        <v>267</v>
      </c>
      <c r="D10" s="27" t="s">
        <v>268</v>
      </c>
      <c r="E10" s="28">
        <v>28.95</v>
      </c>
      <c r="F10" s="28">
        <v>49.5</v>
      </c>
      <c r="G10" s="28">
        <v>99</v>
      </c>
      <c r="H10" s="20">
        <v>25</v>
      </c>
      <c r="I10" s="39"/>
      <c r="J10" s="39"/>
      <c r="K10" s="39"/>
      <c r="L10" s="39"/>
      <c r="M10" s="39">
        <v>0</v>
      </c>
      <c r="N10" s="39">
        <v>1</v>
      </c>
    </row>
    <row r="11" spans="1:14" ht="15.75" thickBot="1" x14ac:dyDescent="0.3">
      <c r="A11" s="42">
        <v>4716076167856</v>
      </c>
      <c r="B11" s="25">
        <v>317320</v>
      </c>
      <c r="C11" s="26" t="s">
        <v>277</v>
      </c>
      <c r="D11" s="27" t="s">
        <v>278</v>
      </c>
      <c r="E11" s="28">
        <v>21.229999999999997</v>
      </c>
      <c r="F11" s="28">
        <v>34.5</v>
      </c>
      <c r="G11" s="28">
        <v>69</v>
      </c>
      <c r="H11" s="20">
        <v>16</v>
      </c>
      <c r="I11" s="39"/>
      <c r="J11" s="39"/>
      <c r="K11" s="39"/>
      <c r="L11" s="39"/>
      <c r="M11" s="39">
        <v>1</v>
      </c>
      <c r="N11" s="39">
        <v>3</v>
      </c>
    </row>
    <row r="12" spans="1:14" ht="15.75" thickBot="1" x14ac:dyDescent="0.3">
      <c r="A12" s="42">
        <v>4716076167863</v>
      </c>
      <c r="B12" s="25">
        <v>317324</v>
      </c>
      <c r="C12" s="26" t="s">
        <v>279</v>
      </c>
      <c r="D12" s="27" t="s">
        <v>280</v>
      </c>
      <c r="E12" s="28">
        <v>21.229999999999997</v>
      </c>
      <c r="F12" s="28">
        <v>34.5</v>
      </c>
      <c r="G12" s="28">
        <v>69</v>
      </c>
      <c r="H12" s="20">
        <v>0</v>
      </c>
      <c r="I12" s="39"/>
      <c r="J12" s="39"/>
      <c r="K12" s="39"/>
      <c r="L12" s="39"/>
      <c r="M12" s="39">
        <v>0</v>
      </c>
      <c r="N12" s="39">
        <v>0</v>
      </c>
    </row>
    <row r="13" spans="1:14" ht="15.75" thickBot="1" x14ac:dyDescent="0.3">
      <c r="A13" s="42">
        <v>4716076167870</v>
      </c>
      <c r="B13" s="25">
        <v>317327</v>
      </c>
      <c r="C13" s="26" t="s">
        <v>281</v>
      </c>
      <c r="D13" s="27" t="s">
        <v>282</v>
      </c>
      <c r="E13" s="28">
        <v>21.229999999999997</v>
      </c>
      <c r="F13" s="28">
        <v>34.5</v>
      </c>
      <c r="G13" s="28">
        <v>69</v>
      </c>
      <c r="H13" s="20">
        <v>12</v>
      </c>
      <c r="I13" s="39"/>
      <c r="J13" s="39"/>
      <c r="K13" s="39"/>
      <c r="L13" s="39"/>
      <c r="M13" s="39">
        <v>1</v>
      </c>
      <c r="N13" s="39">
        <v>4</v>
      </c>
    </row>
    <row r="14" spans="1:14" ht="15.75" thickBot="1" x14ac:dyDescent="0.3">
      <c r="A14" s="42">
        <v>4716076167924</v>
      </c>
      <c r="B14" s="25">
        <v>317333</v>
      </c>
      <c r="C14" s="26" t="s">
        <v>283</v>
      </c>
      <c r="D14" s="27" t="s">
        <v>284</v>
      </c>
      <c r="E14" s="28">
        <v>22.39</v>
      </c>
      <c r="F14" s="28">
        <v>34.5</v>
      </c>
      <c r="G14" s="28">
        <v>69</v>
      </c>
      <c r="H14" s="20">
        <v>5</v>
      </c>
      <c r="I14" s="39"/>
      <c r="J14" s="39"/>
      <c r="K14" s="39"/>
      <c r="L14" s="39"/>
      <c r="M14" s="39">
        <v>0</v>
      </c>
      <c r="N14" s="39">
        <v>0</v>
      </c>
    </row>
    <row r="15" spans="1:14" ht="15.75" thickBot="1" x14ac:dyDescent="0.3">
      <c r="A15" s="42">
        <v>4716076167931</v>
      </c>
      <c r="B15" s="25">
        <v>317335</v>
      </c>
      <c r="C15" s="26" t="s">
        <v>285</v>
      </c>
      <c r="D15" s="27" t="s">
        <v>286</v>
      </c>
      <c r="E15" s="28">
        <v>22.39</v>
      </c>
      <c r="F15" s="28">
        <v>34.5</v>
      </c>
      <c r="G15" s="28">
        <v>69</v>
      </c>
      <c r="H15" s="20">
        <v>18</v>
      </c>
      <c r="I15" s="39"/>
      <c r="J15" s="39"/>
      <c r="K15" s="39"/>
      <c r="L15" s="39"/>
      <c r="M15" s="39">
        <v>0</v>
      </c>
      <c r="N15" s="39">
        <v>0</v>
      </c>
    </row>
    <row r="16" spans="1:14" ht="15.75" thickBot="1" x14ac:dyDescent="0.3">
      <c r="A16" s="42">
        <v>4716076167948</v>
      </c>
      <c r="B16" s="25">
        <v>317336</v>
      </c>
      <c r="C16" s="26" t="s">
        <v>287</v>
      </c>
      <c r="D16" s="27" t="s">
        <v>288</v>
      </c>
      <c r="E16" s="28">
        <v>22.39</v>
      </c>
      <c r="F16" s="28">
        <v>34.5</v>
      </c>
      <c r="G16" s="28">
        <v>69</v>
      </c>
      <c r="H16" s="20">
        <v>7</v>
      </c>
      <c r="I16" s="39"/>
      <c r="J16" s="39"/>
      <c r="K16" s="39"/>
      <c r="L16" s="39"/>
      <c r="M16" s="39">
        <v>0</v>
      </c>
      <c r="N16" s="39">
        <v>1</v>
      </c>
    </row>
    <row r="17" spans="1:14" ht="15.75" thickBot="1" x14ac:dyDescent="0.3">
      <c r="A17" s="42">
        <v>4716076167955</v>
      </c>
      <c r="B17" s="25">
        <v>317339</v>
      </c>
      <c r="C17" s="26" t="s">
        <v>289</v>
      </c>
      <c r="D17" s="27" t="s">
        <v>290</v>
      </c>
      <c r="E17" s="28">
        <v>22.39</v>
      </c>
      <c r="F17" s="28">
        <v>34.5</v>
      </c>
      <c r="G17" s="28">
        <v>69</v>
      </c>
      <c r="H17" s="20">
        <v>10</v>
      </c>
      <c r="I17" s="39"/>
      <c r="J17" s="39"/>
      <c r="K17" s="39"/>
      <c r="L17" s="39"/>
      <c r="M17" s="39">
        <v>0</v>
      </c>
      <c r="N17" s="39">
        <v>3</v>
      </c>
    </row>
    <row r="18" spans="1:14" ht="15.75" thickBot="1" x14ac:dyDescent="0.3">
      <c r="A18" s="42">
        <v>4716076167979</v>
      </c>
      <c r="B18" s="25">
        <v>317343</v>
      </c>
      <c r="C18" s="26" t="s">
        <v>291</v>
      </c>
      <c r="D18" s="27" t="s">
        <v>292</v>
      </c>
      <c r="E18" s="28">
        <v>22.39</v>
      </c>
      <c r="F18" s="28">
        <v>34.5</v>
      </c>
      <c r="G18" s="28">
        <v>69</v>
      </c>
      <c r="H18" s="20">
        <v>25</v>
      </c>
      <c r="I18" s="39"/>
      <c r="J18" s="39"/>
      <c r="K18" s="39"/>
      <c r="L18" s="39"/>
      <c r="M18" s="39">
        <v>0</v>
      </c>
      <c r="N18" s="39">
        <v>1</v>
      </c>
    </row>
    <row r="19" spans="1:14" ht="15.75" thickBot="1" x14ac:dyDescent="0.3">
      <c r="A19" s="42">
        <v>4716076167993</v>
      </c>
      <c r="B19" s="25">
        <v>317345</v>
      </c>
      <c r="C19" s="26" t="s">
        <v>293</v>
      </c>
      <c r="D19" s="27" t="s">
        <v>294</v>
      </c>
      <c r="E19" s="28">
        <v>22.39</v>
      </c>
      <c r="F19" s="28">
        <v>34.5</v>
      </c>
      <c r="G19" s="28">
        <v>69</v>
      </c>
      <c r="H19" s="20">
        <v>19</v>
      </c>
      <c r="I19" s="39"/>
      <c r="J19" s="39"/>
      <c r="K19" s="39"/>
      <c r="L19" s="39"/>
      <c r="M19" s="39">
        <v>1</v>
      </c>
      <c r="N19" s="39">
        <v>1</v>
      </c>
    </row>
    <row r="20" spans="1:14" ht="15.75" thickBot="1" x14ac:dyDescent="0.3">
      <c r="A20" s="42">
        <v>4716076168341</v>
      </c>
      <c r="B20" s="25">
        <v>317311</v>
      </c>
      <c r="C20" s="26" t="s">
        <v>271</v>
      </c>
      <c r="D20" s="27" t="s">
        <v>272</v>
      </c>
      <c r="E20" s="28">
        <v>22.39</v>
      </c>
      <c r="F20" s="28">
        <v>34.5</v>
      </c>
      <c r="G20" s="28">
        <v>69</v>
      </c>
      <c r="H20" s="20">
        <v>20</v>
      </c>
      <c r="I20" s="39"/>
      <c r="J20" s="39"/>
      <c r="K20" s="39"/>
      <c r="L20" s="39"/>
      <c r="M20" s="39">
        <v>0</v>
      </c>
      <c r="N20" s="39">
        <v>0</v>
      </c>
    </row>
    <row r="21" spans="1:14" ht="15.75" thickBot="1" x14ac:dyDescent="0.3">
      <c r="A21" s="42">
        <v>4716076168358</v>
      </c>
      <c r="B21" s="25">
        <v>317312</v>
      </c>
      <c r="C21" s="26" t="s">
        <v>273</v>
      </c>
      <c r="D21" s="27" t="s">
        <v>274</v>
      </c>
      <c r="E21" s="28">
        <v>22.39</v>
      </c>
      <c r="F21" s="28">
        <v>34.5</v>
      </c>
      <c r="G21" s="28">
        <v>69</v>
      </c>
      <c r="H21" s="20">
        <v>1</v>
      </c>
      <c r="I21" s="39"/>
      <c r="J21" s="39"/>
      <c r="K21" s="39"/>
      <c r="L21" s="39"/>
      <c r="M21" s="39">
        <v>0</v>
      </c>
      <c r="N21" s="39">
        <v>1</v>
      </c>
    </row>
    <row r="22" spans="1:14" ht="15.75" thickBot="1" x14ac:dyDescent="0.3">
      <c r="A22" s="42">
        <v>4716076168365</v>
      </c>
      <c r="B22" s="25">
        <v>317316</v>
      </c>
      <c r="C22" s="26" t="s">
        <v>275</v>
      </c>
      <c r="D22" s="27" t="s">
        <v>276</v>
      </c>
      <c r="E22" s="28">
        <v>22.39</v>
      </c>
      <c r="F22" s="28">
        <v>34.5</v>
      </c>
      <c r="G22" s="28">
        <v>69</v>
      </c>
      <c r="H22" s="20">
        <v>5</v>
      </c>
      <c r="I22" s="39"/>
      <c r="J22" s="39"/>
      <c r="K22" s="39"/>
      <c r="L22" s="39"/>
      <c r="M22" s="39">
        <v>1</v>
      </c>
      <c r="N22" s="39">
        <v>1</v>
      </c>
    </row>
    <row r="23" spans="1:14" ht="15.75" thickBot="1" x14ac:dyDescent="0.3">
      <c r="A23" s="42">
        <v>6953156253025</v>
      </c>
      <c r="B23" s="25">
        <v>734909</v>
      </c>
      <c r="C23" s="26" t="s">
        <v>433</v>
      </c>
      <c r="D23" s="27" t="s">
        <v>434</v>
      </c>
      <c r="E23" s="28">
        <v>11.76</v>
      </c>
      <c r="F23" s="28">
        <v>24.5</v>
      </c>
      <c r="G23" s="28">
        <v>49</v>
      </c>
      <c r="H23" s="20">
        <v>7</v>
      </c>
      <c r="I23" s="39">
        <v>9</v>
      </c>
      <c r="J23" s="39">
        <v>5</v>
      </c>
      <c r="K23" s="39">
        <v>7</v>
      </c>
      <c r="L23" s="39">
        <v>5</v>
      </c>
      <c r="M23" s="39">
        <v>0</v>
      </c>
      <c r="N23" s="39">
        <v>3</v>
      </c>
    </row>
    <row r="24" spans="1:14" ht="15.75" thickBot="1" x14ac:dyDescent="0.3">
      <c r="A24" s="42">
        <v>6953156253032</v>
      </c>
      <c r="B24" s="25">
        <v>734911</v>
      </c>
      <c r="C24" s="26" t="s">
        <v>437</v>
      </c>
      <c r="D24" s="27" t="s">
        <v>438</v>
      </c>
      <c r="E24" s="28">
        <v>12.049999999999997</v>
      </c>
      <c r="F24" s="28">
        <v>24.5</v>
      </c>
      <c r="G24" s="28">
        <v>49</v>
      </c>
      <c r="H24" s="20">
        <v>6</v>
      </c>
      <c r="I24" s="39">
        <v>4</v>
      </c>
      <c r="J24" s="39">
        <v>5</v>
      </c>
      <c r="K24" s="39">
        <v>9</v>
      </c>
      <c r="L24" s="39">
        <v>4</v>
      </c>
      <c r="M24" s="39">
        <v>1</v>
      </c>
      <c r="N24" s="39">
        <v>1</v>
      </c>
    </row>
    <row r="25" spans="1:14" ht="15.75" thickBot="1" x14ac:dyDescent="0.3">
      <c r="A25" s="42">
        <v>6953156253063</v>
      </c>
      <c r="B25" s="25">
        <v>734927</v>
      </c>
      <c r="C25" s="26" t="s">
        <v>466</v>
      </c>
      <c r="D25" s="27" t="s">
        <v>467</v>
      </c>
      <c r="E25" s="28">
        <v>11.760000000000007</v>
      </c>
      <c r="F25" s="28">
        <v>24.5</v>
      </c>
      <c r="G25" s="28">
        <v>49</v>
      </c>
      <c r="H25" s="20">
        <v>9</v>
      </c>
      <c r="I25" s="39">
        <v>8</v>
      </c>
      <c r="J25" s="39">
        <v>8</v>
      </c>
      <c r="K25" s="39">
        <v>13</v>
      </c>
      <c r="L25" s="39">
        <v>4</v>
      </c>
      <c r="M25" s="39">
        <v>3</v>
      </c>
      <c r="N25" s="39">
        <v>8</v>
      </c>
    </row>
    <row r="26" spans="1:14" ht="15.75" thickBot="1" x14ac:dyDescent="0.3">
      <c r="A26" s="42">
        <v>6953156253070</v>
      </c>
      <c r="B26" s="25">
        <v>734928</v>
      </c>
      <c r="C26" s="26" t="s">
        <v>468</v>
      </c>
      <c r="D26" s="27" t="s">
        <v>469</v>
      </c>
      <c r="E26" s="28">
        <v>11.76</v>
      </c>
      <c r="F26" s="28">
        <v>24.5</v>
      </c>
      <c r="G26" s="28">
        <v>49</v>
      </c>
      <c r="H26" s="20">
        <v>18</v>
      </c>
      <c r="I26" s="39">
        <v>8</v>
      </c>
      <c r="J26" s="39">
        <v>5</v>
      </c>
      <c r="K26" s="39">
        <v>7</v>
      </c>
      <c r="L26" s="39">
        <v>3</v>
      </c>
      <c r="M26" s="39">
        <v>3</v>
      </c>
      <c r="N26" s="39">
        <v>1</v>
      </c>
    </row>
    <row r="27" spans="1:14" ht="15.75" thickBot="1" x14ac:dyDescent="0.3">
      <c r="A27" s="42">
        <v>6953156255814</v>
      </c>
      <c r="B27" s="25">
        <v>734907</v>
      </c>
      <c r="C27" s="26" t="s">
        <v>431</v>
      </c>
      <c r="D27" s="27" t="s">
        <v>432</v>
      </c>
      <c r="E27" s="28">
        <v>11</v>
      </c>
      <c r="F27" s="28">
        <v>24.5</v>
      </c>
      <c r="G27" s="28">
        <v>49</v>
      </c>
      <c r="H27" s="20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</row>
    <row r="28" spans="1:14" ht="15.75" thickBot="1" x14ac:dyDescent="0.3">
      <c r="A28" s="42">
        <v>6953156259850</v>
      </c>
      <c r="B28" s="25">
        <v>734916</v>
      </c>
      <c r="C28" s="26" t="s">
        <v>446</v>
      </c>
      <c r="D28" s="27" t="s">
        <v>447</v>
      </c>
      <c r="E28" s="28">
        <v>13.479999999999993</v>
      </c>
      <c r="F28" s="28">
        <v>29.5</v>
      </c>
      <c r="G28" s="28">
        <v>59</v>
      </c>
      <c r="H28" s="20">
        <v>18</v>
      </c>
      <c r="I28" s="39">
        <v>10</v>
      </c>
      <c r="J28" s="39">
        <v>2</v>
      </c>
      <c r="K28" s="39">
        <v>3</v>
      </c>
      <c r="L28" s="39">
        <v>1</v>
      </c>
      <c r="M28" s="39">
        <v>2</v>
      </c>
      <c r="N28" s="39">
        <v>0</v>
      </c>
    </row>
    <row r="29" spans="1:14" ht="15.75" thickBot="1" x14ac:dyDescent="0.3">
      <c r="A29" s="42">
        <v>6953156261358</v>
      </c>
      <c r="B29" s="25">
        <v>758228</v>
      </c>
      <c r="C29" s="26" t="s">
        <v>681</v>
      </c>
      <c r="D29" s="27" t="s">
        <v>682</v>
      </c>
      <c r="E29" s="28">
        <v>14</v>
      </c>
      <c r="F29" s="35">
        <v>39.5</v>
      </c>
      <c r="G29" s="35">
        <v>79</v>
      </c>
      <c r="H29" s="20">
        <v>13</v>
      </c>
      <c r="I29" s="39"/>
      <c r="J29" s="39"/>
      <c r="K29" s="39">
        <v>0</v>
      </c>
      <c r="L29" s="39">
        <v>0</v>
      </c>
      <c r="M29" s="39">
        <v>0</v>
      </c>
      <c r="N29" s="39">
        <v>2</v>
      </c>
    </row>
    <row r="30" spans="1:14" ht="15.75" thickBot="1" x14ac:dyDescent="0.3">
      <c r="A30" s="42">
        <v>6953156261365</v>
      </c>
      <c r="B30" s="25">
        <v>758229</v>
      </c>
      <c r="C30" s="26" t="s">
        <v>683</v>
      </c>
      <c r="D30" s="27" t="s">
        <v>684</v>
      </c>
      <c r="E30" s="28">
        <v>14</v>
      </c>
      <c r="F30" s="35">
        <v>39.5</v>
      </c>
      <c r="G30" s="35">
        <v>79</v>
      </c>
      <c r="H30" s="20">
        <v>0</v>
      </c>
      <c r="I30" s="39"/>
      <c r="J30" s="39"/>
      <c r="K30" s="39">
        <v>0</v>
      </c>
      <c r="L30" s="39">
        <v>0</v>
      </c>
      <c r="M30" s="39">
        <v>0</v>
      </c>
      <c r="N30" s="39">
        <v>0</v>
      </c>
    </row>
    <row r="31" spans="1:14" ht="15.75" thickBot="1" x14ac:dyDescent="0.3">
      <c r="A31" s="42">
        <v>6953156270640</v>
      </c>
      <c r="B31" s="25">
        <v>742298</v>
      </c>
      <c r="C31" s="26" t="s">
        <v>577</v>
      </c>
      <c r="D31" s="27" t="s">
        <v>578</v>
      </c>
      <c r="E31" s="28">
        <v>46.776027397260265</v>
      </c>
      <c r="F31" s="28">
        <v>94.5</v>
      </c>
      <c r="G31" s="28">
        <v>189</v>
      </c>
      <c r="H31" s="20">
        <v>10</v>
      </c>
      <c r="I31" s="39">
        <v>16</v>
      </c>
      <c r="J31" s="39">
        <v>7</v>
      </c>
      <c r="K31" s="39">
        <v>15</v>
      </c>
      <c r="L31" s="39">
        <v>6</v>
      </c>
      <c r="M31" s="39">
        <v>5</v>
      </c>
      <c r="N31" s="39">
        <v>6</v>
      </c>
    </row>
    <row r="32" spans="1:14" ht="15.75" thickBot="1" x14ac:dyDescent="0.3">
      <c r="A32" s="42">
        <v>6953156271791</v>
      </c>
      <c r="B32" s="25">
        <v>758125</v>
      </c>
      <c r="C32" s="26" t="s">
        <v>669</v>
      </c>
      <c r="D32" s="27" t="s">
        <v>670</v>
      </c>
      <c r="E32" s="28">
        <v>37.130000000000003</v>
      </c>
      <c r="F32" s="35">
        <v>79.5</v>
      </c>
      <c r="G32" s="35">
        <v>159</v>
      </c>
      <c r="H32" s="20">
        <v>16</v>
      </c>
      <c r="I32" s="39"/>
      <c r="J32" s="39"/>
      <c r="K32" s="39">
        <v>0</v>
      </c>
      <c r="L32" s="39">
        <v>0</v>
      </c>
      <c r="M32" s="39">
        <v>2</v>
      </c>
      <c r="N32" s="39">
        <v>2</v>
      </c>
    </row>
    <row r="33" spans="1:14" ht="15.75" thickBot="1" x14ac:dyDescent="0.3">
      <c r="A33" s="42">
        <v>6953156273030</v>
      </c>
      <c r="B33" s="25">
        <v>734899</v>
      </c>
      <c r="C33" s="26" t="s">
        <v>415</v>
      </c>
      <c r="D33" s="27" t="s">
        <v>416</v>
      </c>
      <c r="E33" s="28">
        <v>25.360000000000003</v>
      </c>
      <c r="F33" s="28">
        <v>54.5</v>
      </c>
      <c r="G33" s="28">
        <v>109</v>
      </c>
      <c r="H33" s="20">
        <v>3</v>
      </c>
      <c r="I33" s="39">
        <v>1</v>
      </c>
      <c r="J33" s="39">
        <v>5</v>
      </c>
      <c r="K33" s="39">
        <v>1</v>
      </c>
      <c r="L33" s="39">
        <v>2</v>
      </c>
      <c r="M33" s="39">
        <v>0</v>
      </c>
      <c r="N33" s="39">
        <v>1</v>
      </c>
    </row>
    <row r="34" spans="1:14" ht="15.75" thickBot="1" x14ac:dyDescent="0.3">
      <c r="A34" s="42">
        <v>6953156273085</v>
      </c>
      <c r="B34" s="25">
        <v>734920</v>
      </c>
      <c r="C34" s="26" t="s">
        <v>452</v>
      </c>
      <c r="D34" s="27" t="s">
        <v>453</v>
      </c>
      <c r="E34" s="28">
        <v>13.620000000000053</v>
      </c>
      <c r="F34" s="28">
        <v>34.5</v>
      </c>
      <c r="G34" s="28">
        <v>69</v>
      </c>
      <c r="H34" s="20">
        <v>11</v>
      </c>
      <c r="I34" s="39">
        <v>13</v>
      </c>
      <c r="J34" s="39">
        <v>11</v>
      </c>
      <c r="K34" s="39">
        <v>11</v>
      </c>
      <c r="L34" s="39">
        <v>9</v>
      </c>
      <c r="M34" s="39">
        <v>11</v>
      </c>
      <c r="N34" s="39">
        <v>6</v>
      </c>
    </row>
    <row r="35" spans="1:14" ht="15.75" thickBot="1" x14ac:dyDescent="0.3">
      <c r="A35" s="43">
        <v>6953156273092</v>
      </c>
      <c r="B35" s="29">
        <v>734921</v>
      </c>
      <c r="C35" s="30" t="s">
        <v>454</v>
      </c>
      <c r="D35" s="31" t="s">
        <v>455</v>
      </c>
      <c r="E35" s="28">
        <v>13.949999999999998</v>
      </c>
      <c r="F35" s="28">
        <v>34.5</v>
      </c>
      <c r="G35" s="28">
        <v>69</v>
      </c>
      <c r="H35" s="20">
        <v>4</v>
      </c>
      <c r="I35" s="39">
        <v>4</v>
      </c>
      <c r="J35" s="39">
        <v>7</v>
      </c>
      <c r="K35" s="39">
        <v>4</v>
      </c>
      <c r="L35" s="39">
        <v>6</v>
      </c>
      <c r="M35" s="39">
        <v>1</v>
      </c>
      <c r="N35" s="39">
        <v>2</v>
      </c>
    </row>
    <row r="36" spans="1:14" ht="15.75" thickBot="1" x14ac:dyDescent="0.3">
      <c r="A36" s="43">
        <v>6953156273108</v>
      </c>
      <c r="B36" s="29">
        <v>734922</v>
      </c>
      <c r="C36" s="30" t="s">
        <v>456</v>
      </c>
      <c r="D36" s="31" t="s">
        <v>457</v>
      </c>
      <c r="E36" s="28">
        <v>13.950000000000014</v>
      </c>
      <c r="F36" s="28">
        <v>34.5</v>
      </c>
      <c r="G36" s="28">
        <v>69</v>
      </c>
      <c r="H36" s="20">
        <v>20</v>
      </c>
      <c r="I36" s="39">
        <v>12</v>
      </c>
      <c r="J36" s="39">
        <v>5</v>
      </c>
      <c r="K36" s="39">
        <v>12</v>
      </c>
      <c r="L36" s="39">
        <v>3</v>
      </c>
      <c r="M36" s="39">
        <v>4</v>
      </c>
      <c r="N36" s="39">
        <v>11</v>
      </c>
    </row>
    <row r="37" spans="1:14" ht="15.75" thickBot="1" x14ac:dyDescent="0.3">
      <c r="A37" s="43">
        <v>6953156273887</v>
      </c>
      <c r="B37" s="29">
        <v>734867</v>
      </c>
      <c r="C37" s="30" t="s">
        <v>351</v>
      </c>
      <c r="D37" s="31" t="s">
        <v>352</v>
      </c>
      <c r="E37" s="28">
        <v>57.060000000000038</v>
      </c>
      <c r="F37" s="28">
        <v>109.5</v>
      </c>
      <c r="G37" s="28">
        <v>219</v>
      </c>
      <c r="H37" s="20">
        <v>12</v>
      </c>
      <c r="I37" s="39">
        <v>4</v>
      </c>
      <c r="J37" s="39">
        <v>10</v>
      </c>
      <c r="K37" s="39">
        <v>3</v>
      </c>
      <c r="L37" s="39">
        <v>2</v>
      </c>
      <c r="M37" s="39">
        <v>6</v>
      </c>
      <c r="N37" s="39">
        <v>2</v>
      </c>
    </row>
    <row r="38" spans="1:14" ht="15.75" thickBot="1" x14ac:dyDescent="0.3">
      <c r="A38" s="43">
        <v>6953156273894</v>
      </c>
      <c r="B38" s="29">
        <v>734868</v>
      </c>
      <c r="C38" s="30" t="s">
        <v>353</v>
      </c>
      <c r="D38" s="31" t="s">
        <v>354</v>
      </c>
      <c r="E38" s="28">
        <v>53.97</v>
      </c>
      <c r="F38" s="28">
        <v>109.5</v>
      </c>
      <c r="G38" s="28">
        <v>219</v>
      </c>
      <c r="H38" s="20">
        <v>6</v>
      </c>
      <c r="I38" s="39">
        <v>3</v>
      </c>
      <c r="J38" s="39">
        <v>7</v>
      </c>
      <c r="K38" s="39">
        <v>3</v>
      </c>
      <c r="L38" s="39">
        <v>3</v>
      </c>
      <c r="M38" s="39">
        <v>2</v>
      </c>
      <c r="N38" s="39">
        <v>5</v>
      </c>
    </row>
    <row r="39" spans="1:14" ht="15.75" thickBot="1" x14ac:dyDescent="0.3">
      <c r="A39" s="43">
        <v>6953156276413</v>
      </c>
      <c r="B39" s="29">
        <v>734895</v>
      </c>
      <c r="C39" s="30" t="s">
        <v>407</v>
      </c>
      <c r="D39" s="31" t="s">
        <v>408</v>
      </c>
      <c r="E39" s="28">
        <v>24.729999999999976</v>
      </c>
      <c r="F39" s="28">
        <v>49.5</v>
      </c>
      <c r="G39" s="28">
        <v>99</v>
      </c>
      <c r="H39" s="20">
        <v>19</v>
      </c>
      <c r="I39" s="39">
        <v>11</v>
      </c>
      <c r="J39" s="39">
        <v>6</v>
      </c>
      <c r="K39" s="39">
        <v>6</v>
      </c>
      <c r="L39" s="39">
        <v>5</v>
      </c>
      <c r="M39" s="39">
        <v>1</v>
      </c>
      <c r="N39" s="39">
        <v>7</v>
      </c>
    </row>
    <row r="40" spans="1:14" ht="15.75" thickBot="1" x14ac:dyDescent="0.3">
      <c r="A40" s="43">
        <v>6953156276673</v>
      </c>
      <c r="B40" s="29">
        <v>734948</v>
      </c>
      <c r="C40" s="30" t="s">
        <v>504</v>
      </c>
      <c r="D40" s="31" t="s">
        <v>505</v>
      </c>
      <c r="E40" s="28">
        <v>24.140000000000008</v>
      </c>
      <c r="F40" s="28">
        <v>54.5</v>
      </c>
      <c r="G40" s="28">
        <v>109</v>
      </c>
      <c r="H40" s="2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</row>
    <row r="41" spans="1:14" ht="15.75" thickBot="1" x14ac:dyDescent="0.3">
      <c r="A41" s="43">
        <v>6953156278585</v>
      </c>
      <c r="B41" s="29">
        <v>758126</v>
      </c>
      <c r="C41" s="30" t="s">
        <v>671</v>
      </c>
      <c r="D41" s="31" t="s">
        <v>672</v>
      </c>
      <c r="E41" s="28">
        <v>9.66</v>
      </c>
      <c r="F41" s="35">
        <v>34.5</v>
      </c>
      <c r="G41" s="35">
        <v>69</v>
      </c>
      <c r="H41" s="20">
        <v>0</v>
      </c>
      <c r="I41" s="40"/>
      <c r="J41" s="40"/>
      <c r="K41" s="40">
        <v>0</v>
      </c>
      <c r="L41" s="40">
        <v>0</v>
      </c>
      <c r="M41" s="40">
        <v>0</v>
      </c>
      <c r="N41" s="40">
        <v>0</v>
      </c>
    </row>
    <row r="42" spans="1:14" ht="15.75" thickBot="1" x14ac:dyDescent="0.3">
      <c r="A42" s="43">
        <v>6953156278622</v>
      </c>
      <c r="B42" s="29">
        <v>734904</v>
      </c>
      <c r="C42" s="30" t="s">
        <v>425</v>
      </c>
      <c r="D42" s="31" t="s">
        <v>426</v>
      </c>
      <c r="E42" s="28">
        <v>27</v>
      </c>
      <c r="F42" s="28">
        <v>64.5</v>
      </c>
      <c r="G42" s="28">
        <v>129</v>
      </c>
      <c r="H42" s="20">
        <v>5</v>
      </c>
      <c r="I42" s="40">
        <v>2</v>
      </c>
      <c r="J42" s="40">
        <v>2</v>
      </c>
      <c r="K42" s="40">
        <v>3</v>
      </c>
      <c r="L42" s="40">
        <v>3</v>
      </c>
      <c r="M42" s="40">
        <v>2</v>
      </c>
      <c r="N42" s="40">
        <v>1</v>
      </c>
    </row>
    <row r="43" spans="1:14" ht="15.75" thickBot="1" x14ac:dyDescent="0.3">
      <c r="A43" s="43">
        <v>6953156278844</v>
      </c>
      <c r="B43" s="29">
        <v>734882</v>
      </c>
      <c r="C43" s="30" t="s">
        <v>381</v>
      </c>
      <c r="D43" s="31" t="s">
        <v>382</v>
      </c>
      <c r="E43" s="28">
        <v>37.618672566371679</v>
      </c>
      <c r="F43" s="28">
        <v>69.5</v>
      </c>
      <c r="G43" s="28">
        <v>139</v>
      </c>
      <c r="H43" s="20">
        <v>18</v>
      </c>
      <c r="I43" s="40">
        <v>5</v>
      </c>
      <c r="J43" s="40">
        <v>3</v>
      </c>
      <c r="K43" s="40">
        <v>1</v>
      </c>
      <c r="L43" s="40">
        <v>1</v>
      </c>
      <c r="M43" s="40">
        <v>3</v>
      </c>
      <c r="N43" s="40">
        <v>0</v>
      </c>
    </row>
    <row r="44" spans="1:14" ht="15.75" thickBot="1" x14ac:dyDescent="0.3">
      <c r="A44" s="43">
        <v>6953156279018</v>
      </c>
      <c r="B44" s="29">
        <v>743975</v>
      </c>
      <c r="C44" s="30" t="s">
        <v>615</v>
      </c>
      <c r="D44" s="31" t="s">
        <v>616</v>
      </c>
      <c r="E44" s="28">
        <v>5.259999999999998</v>
      </c>
      <c r="F44" s="28">
        <v>24.5</v>
      </c>
      <c r="G44" s="28">
        <v>49</v>
      </c>
      <c r="H44" s="20">
        <v>7</v>
      </c>
      <c r="I44" s="40">
        <v>10</v>
      </c>
      <c r="J44" s="40">
        <v>6</v>
      </c>
      <c r="K44" s="40">
        <v>5</v>
      </c>
      <c r="L44" s="40">
        <v>5</v>
      </c>
      <c r="M44" s="40">
        <v>4</v>
      </c>
      <c r="N44" s="40">
        <v>1</v>
      </c>
    </row>
    <row r="45" spans="1:14" ht="15.75" thickBot="1" x14ac:dyDescent="0.3">
      <c r="A45" s="43">
        <v>6953156279025</v>
      </c>
      <c r="B45" s="29">
        <v>743968</v>
      </c>
      <c r="C45" s="30" t="s">
        <v>613</v>
      </c>
      <c r="D45" s="31" t="s">
        <v>614</v>
      </c>
      <c r="E45" s="28">
        <v>5.2599999999999989</v>
      </c>
      <c r="F45" s="28">
        <v>24.5</v>
      </c>
      <c r="G45" s="28">
        <v>49</v>
      </c>
      <c r="H45" s="20">
        <v>26</v>
      </c>
      <c r="I45" s="40">
        <v>11</v>
      </c>
      <c r="J45" s="40">
        <v>12</v>
      </c>
      <c r="K45" s="40">
        <v>12</v>
      </c>
      <c r="L45" s="40">
        <v>13</v>
      </c>
      <c r="M45" s="40">
        <v>8</v>
      </c>
      <c r="N45" s="40">
        <v>8</v>
      </c>
    </row>
    <row r="46" spans="1:14" ht="15.75" thickBot="1" x14ac:dyDescent="0.3">
      <c r="A46" s="43">
        <v>6953156279148</v>
      </c>
      <c r="B46" s="29">
        <v>742296</v>
      </c>
      <c r="C46" s="30" t="s">
        <v>573</v>
      </c>
      <c r="D46" s="31" t="s">
        <v>574</v>
      </c>
      <c r="E46" s="28">
        <v>17.770731707317079</v>
      </c>
      <c r="F46" s="28">
        <v>39.5</v>
      </c>
      <c r="G46" s="28">
        <v>79</v>
      </c>
      <c r="H46" s="20">
        <v>11</v>
      </c>
      <c r="I46" s="40">
        <v>4</v>
      </c>
      <c r="J46" s="40">
        <v>4</v>
      </c>
      <c r="K46" s="40">
        <v>7</v>
      </c>
      <c r="L46" s="40">
        <v>1</v>
      </c>
      <c r="M46" s="40">
        <v>1</v>
      </c>
      <c r="N46" s="40">
        <v>1</v>
      </c>
    </row>
    <row r="47" spans="1:14" ht="15.75" thickBot="1" x14ac:dyDescent="0.3">
      <c r="A47" s="43">
        <v>6953156279650</v>
      </c>
      <c r="B47" s="29">
        <v>742292</v>
      </c>
      <c r="C47" s="30" t="s">
        <v>565</v>
      </c>
      <c r="D47" s="31" t="s">
        <v>566</v>
      </c>
      <c r="E47" s="28">
        <v>14.434906542056074</v>
      </c>
      <c r="F47" s="28">
        <v>39.5</v>
      </c>
      <c r="G47" s="28">
        <v>79</v>
      </c>
      <c r="H47" s="20">
        <v>4</v>
      </c>
      <c r="I47" s="40">
        <v>8</v>
      </c>
      <c r="J47" s="40">
        <v>2</v>
      </c>
      <c r="K47" s="40">
        <v>0</v>
      </c>
      <c r="L47" s="40">
        <v>3</v>
      </c>
      <c r="M47" s="40">
        <v>0</v>
      </c>
      <c r="N47" s="40">
        <v>0</v>
      </c>
    </row>
    <row r="48" spans="1:14" ht="15.75" thickBot="1" x14ac:dyDescent="0.3">
      <c r="A48" s="43">
        <v>6953156279667</v>
      </c>
      <c r="B48" s="29">
        <v>742293</v>
      </c>
      <c r="C48" s="30" t="s">
        <v>567</v>
      </c>
      <c r="D48" s="31" t="s">
        <v>568</v>
      </c>
      <c r="E48" s="28">
        <v>16.32</v>
      </c>
      <c r="F48" s="28">
        <v>49.5</v>
      </c>
      <c r="G48" s="28">
        <v>99</v>
      </c>
      <c r="H48" s="20">
        <v>3</v>
      </c>
      <c r="I48" s="40">
        <v>1</v>
      </c>
      <c r="J48" s="40">
        <v>0</v>
      </c>
      <c r="K48" s="40">
        <v>1</v>
      </c>
      <c r="L48" s="40">
        <v>1</v>
      </c>
      <c r="M48" s="40">
        <v>0</v>
      </c>
      <c r="N48" s="40">
        <v>0</v>
      </c>
    </row>
    <row r="49" spans="1:14" ht="15.75" thickBot="1" x14ac:dyDescent="0.3">
      <c r="A49" s="43">
        <v>6953156280243</v>
      </c>
      <c r="B49" s="29">
        <v>734881</v>
      </c>
      <c r="C49" s="30" t="s">
        <v>379</v>
      </c>
      <c r="D49" s="31" t="s">
        <v>380</v>
      </c>
      <c r="E49" s="28">
        <v>41.149999999999771</v>
      </c>
      <c r="F49" s="28">
        <v>89.5</v>
      </c>
      <c r="G49" s="28">
        <v>179</v>
      </c>
      <c r="H49" s="20">
        <v>18</v>
      </c>
      <c r="I49" s="40">
        <v>0</v>
      </c>
      <c r="J49" s="40">
        <v>11</v>
      </c>
      <c r="K49" s="40">
        <v>12</v>
      </c>
      <c r="L49" s="40">
        <v>10</v>
      </c>
      <c r="M49" s="40">
        <v>9</v>
      </c>
      <c r="N49" s="40">
        <v>4</v>
      </c>
    </row>
    <row r="50" spans="1:14" ht="15.75" thickBot="1" x14ac:dyDescent="0.3">
      <c r="A50" s="43">
        <v>6953156281363</v>
      </c>
      <c r="B50" s="29">
        <v>734943</v>
      </c>
      <c r="C50" s="30" t="s">
        <v>496</v>
      </c>
      <c r="D50" s="31" t="s">
        <v>497</v>
      </c>
      <c r="E50" s="28">
        <v>7.6100000000000083</v>
      </c>
      <c r="F50" s="28">
        <v>24.5</v>
      </c>
      <c r="G50" s="28">
        <v>49</v>
      </c>
      <c r="H50" s="20">
        <v>5</v>
      </c>
      <c r="I50" s="40">
        <v>8</v>
      </c>
      <c r="J50" s="40">
        <v>7</v>
      </c>
      <c r="K50" s="40">
        <v>7</v>
      </c>
      <c r="L50" s="40">
        <v>10</v>
      </c>
      <c r="M50" s="40">
        <v>1</v>
      </c>
      <c r="N50" s="40">
        <v>5</v>
      </c>
    </row>
    <row r="51" spans="1:14" ht="15.75" thickBot="1" x14ac:dyDescent="0.3">
      <c r="A51" s="43">
        <v>6953156281370</v>
      </c>
      <c r="B51" s="29">
        <v>734942</v>
      </c>
      <c r="C51" s="30" t="s">
        <v>494</v>
      </c>
      <c r="D51" s="31" t="s">
        <v>495</v>
      </c>
      <c r="E51" s="28">
        <v>7.4611494252873589</v>
      </c>
      <c r="F51" s="28">
        <v>24.5</v>
      </c>
      <c r="G51" s="28">
        <v>49</v>
      </c>
      <c r="H51" s="20">
        <v>16</v>
      </c>
      <c r="I51" s="40">
        <v>8</v>
      </c>
      <c r="J51" s="40">
        <v>1</v>
      </c>
      <c r="K51" s="40">
        <v>4</v>
      </c>
      <c r="L51" s="40">
        <v>2</v>
      </c>
      <c r="M51" s="40">
        <v>5</v>
      </c>
      <c r="N51" s="40">
        <v>0</v>
      </c>
    </row>
    <row r="52" spans="1:14" ht="15.75" thickBot="1" x14ac:dyDescent="0.3">
      <c r="A52" s="43">
        <v>6953156281387</v>
      </c>
      <c r="B52" s="29">
        <v>734944</v>
      </c>
      <c r="C52" s="30" t="s">
        <v>498</v>
      </c>
      <c r="D52" s="31" t="s">
        <v>499</v>
      </c>
      <c r="E52" s="28">
        <v>7.6100000000000083</v>
      </c>
      <c r="F52" s="28">
        <v>24.5</v>
      </c>
      <c r="G52" s="28">
        <v>49</v>
      </c>
      <c r="H52" s="20">
        <v>28</v>
      </c>
      <c r="I52" s="40">
        <v>8</v>
      </c>
      <c r="J52" s="40">
        <v>2</v>
      </c>
      <c r="K52" s="40">
        <v>5</v>
      </c>
      <c r="L52" s="40">
        <v>4</v>
      </c>
      <c r="M52" s="40">
        <v>4</v>
      </c>
      <c r="N52" s="40">
        <v>3</v>
      </c>
    </row>
    <row r="53" spans="1:14" ht="15.75" thickBot="1" x14ac:dyDescent="0.3">
      <c r="A53" s="43">
        <v>6953156281479</v>
      </c>
      <c r="B53" s="29">
        <v>734836</v>
      </c>
      <c r="C53" s="30" t="s">
        <v>327</v>
      </c>
      <c r="D53" s="31" t="s">
        <v>328</v>
      </c>
      <c r="E53" s="28">
        <v>51.990000000000009</v>
      </c>
      <c r="F53" s="28">
        <v>74.5</v>
      </c>
      <c r="G53" s="28">
        <v>149</v>
      </c>
      <c r="H53" s="20">
        <v>16</v>
      </c>
      <c r="I53" s="40">
        <v>4</v>
      </c>
      <c r="J53" s="40">
        <v>5</v>
      </c>
      <c r="K53" s="40">
        <v>3</v>
      </c>
      <c r="L53" s="40">
        <v>6</v>
      </c>
      <c r="M53" s="40">
        <v>2</v>
      </c>
      <c r="N53" s="40">
        <v>3</v>
      </c>
    </row>
    <row r="54" spans="1:14" ht="15.75" thickBot="1" x14ac:dyDescent="0.3">
      <c r="A54" s="43">
        <v>6953156281691</v>
      </c>
      <c r="B54" s="29">
        <v>734941</v>
      </c>
      <c r="C54" s="30" t="s">
        <v>492</v>
      </c>
      <c r="D54" s="31" t="s">
        <v>493</v>
      </c>
      <c r="E54" s="28">
        <v>22.190000000000005</v>
      </c>
      <c r="F54" s="28">
        <v>44.5</v>
      </c>
      <c r="G54" s="28">
        <v>89</v>
      </c>
      <c r="H54" s="20">
        <v>3</v>
      </c>
      <c r="I54" s="40">
        <v>2</v>
      </c>
      <c r="J54" s="40">
        <v>4</v>
      </c>
      <c r="K54" s="40">
        <v>5</v>
      </c>
      <c r="L54" s="40">
        <v>1</v>
      </c>
      <c r="M54" s="40">
        <v>0</v>
      </c>
      <c r="N54" s="40">
        <v>0</v>
      </c>
    </row>
    <row r="55" spans="1:14" ht="15.75" thickBot="1" x14ac:dyDescent="0.3">
      <c r="A55" s="43">
        <v>6953156282100</v>
      </c>
      <c r="B55" s="29">
        <v>742294</v>
      </c>
      <c r="C55" s="30" t="s">
        <v>569</v>
      </c>
      <c r="D55" s="31" t="s">
        <v>570</v>
      </c>
      <c r="E55" s="28">
        <v>38.140000000000015</v>
      </c>
      <c r="F55" s="28">
        <v>79.5</v>
      </c>
      <c r="G55" s="28">
        <v>159</v>
      </c>
      <c r="H55" s="20">
        <v>11</v>
      </c>
      <c r="I55" s="40">
        <v>4</v>
      </c>
      <c r="J55" s="40">
        <v>0</v>
      </c>
      <c r="K55" s="40">
        <v>3</v>
      </c>
      <c r="L55" s="40">
        <v>0</v>
      </c>
      <c r="M55" s="40">
        <v>0</v>
      </c>
      <c r="N55" s="40">
        <v>0</v>
      </c>
    </row>
    <row r="56" spans="1:14" ht="15.75" thickBot="1" x14ac:dyDescent="0.3">
      <c r="A56" s="43">
        <v>6953156282247</v>
      </c>
      <c r="B56" s="29">
        <v>743939</v>
      </c>
      <c r="C56" s="30" t="s">
        <v>583</v>
      </c>
      <c r="D56" s="31" t="s">
        <v>584</v>
      </c>
      <c r="E56" s="28">
        <v>76</v>
      </c>
      <c r="F56" s="28">
        <v>144.5</v>
      </c>
      <c r="G56" s="28">
        <v>289</v>
      </c>
      <c r="H56" s="20">
        <v>7</v>
      </c>
      <c r="I56" s="40">
        <v>3</v>
      </c>
      <c r="J56" s="40">
        <v>6</v>
      </c>
      <c r="K56" s="40">
        <v>0</v>
      </c>
      <c r="L56" s="40">
        <v>1</v>
      </c>
      <c r="M56" s="40">
        <v>1</v>
      </c>
      <c r="N56" s="40">
        <v>2</v>
      </c>
    </row>
    <row r="57" spans="1:14" ht="15.75" thickBot="1" x14ac:dyDescent="0.3">
      <c r="A57" s="43">
        <v>6953156282278</v>
      </c>
      <c r="B57" s="29">
        <v>758127</v>
      </c>
      <c r="C57" s="30" t="s">
        <v>673</v>
      </c>
      <c r="D57" s="31" t="s">
        <v>674</v>
      </c>
      <c r="E57" s="28">
        <v>9.9</v>
      </c>
      <c r="F57" s="35">
        <v>34.5</v>
      </c>
      <c r="G57" s="35">
        <v>69</v>
      </c>
      <c r="H57" s="20">
        <v>0</v>
      </c>
      <c r="I57" s="40"/>
      <c r="J57" s="40"/>
      <c r="K57" s="40">
        <v>0</v>
      </c>
      <c r="L57" s="40">
        <v>0</v>
      </c>
      <c r="M57" s="40">
        <v>0</v>
      </c>
      <c r="N57" s="40">
        <v>0</v>
      </c>
    </row>
    <row r="58" spans="1:14" ht="15.75" thickBot="1" x14ac:dyDescent="0.3">
      <c r="A58" s="43">
        <v>6953156282940</v>
      </c>
      <c r="B58" s="29">
        <v>739727</v>
      </c>
      <c r="C58" s="30" t="s">
        <v>551</v>
      </c>
      <c r="D58" s="31" t="s">
        <v>552</v>
      </c>
      <c r="E58" s="28">
        <v>17.329999999999998</v>
      </c>
      <c r="F58" s="28">
        <v>49.5</v>
      </c>
      <c r="G58" s="28">
        <v>99</v>
      </c>
      <c r="H58" s="20">
        <v>12</v>
      </c>
      <c r="I58" s="40">
        <v>10</v>
      </c>
      <c r="J58" s="40">
        <v>17</v>
      </c>
      <c r="K58" s="40">
        <v>17</v>
      </c>
      <c r="L58" s="40">
        <v>6</v>
      </c>
      <c r="M58" s="40">
        <v>7</v>
      </c>
      <c r="N58" s="40">
        <v>6</v>
      </c>
    </row>
    <row r="59" spans="1:14" ht="15.75" thickBot="1" x14ac:dyDescent="0.3">
      <c r="A59" s="43">
        <v>6953156282957</v>
      </c>
      <c r="B59" s="29">
        <v>739728</v>
      </c>
      <c r="C59" s="30" t="s">
        <v>553</v>
      </c>
      <c r="D59" s="31" t="s">
        <v>554</v>
      </c>
      <c r="E59" s="28">
        <v>17.329999999999998</v>
      </c>
      <c r="F59" s="28">
        <v>49.5</v>
      </c>
      <c r="G59" s="28">
        <v>99</v>
      </c>
      <c r="H59" s="20">
        <v>9</v>
      </c>
      <c r="I59" s="40">
        <v>6</v>
      </c>
      <c r="J59" s="40">
        <v>8</v>
      </c>
      <c r="K59" s="40">
        <v>6</v>
      </c>
      <c r="L59" s="40">
        <v>2</v>
      </c>
      <c r="M59" s="40">
        <v>3</v>
      </c>
      <c r="N59" s="40">
        <v>4</v>
      </c>
    </row>
    <row r="60" spans="1:14" ht="15.75" thickBot="1" x14ac:dyDescent="0.3">
      <c r="A60" s="43">
        <v>6953156282964</v>
      </c>
      <c r="B60" s="29">
        <v>734837</v>
      </c>
      <c r="C60" s="30" t="s">
        <v>329</v>
      </c>
      <c r="D60" s="31" t="s">
        <v>330</v>
      </c>
      <c r="E60" s="28">
        <v>5.2600000000000016</v>
      </c>
      <c r="F60" s="28">
        <v>24.5</v>
      </c>
      <c r="G60" s="28">
        <v>49</v>
      </c>
      <c r="H60" s="20">
        <v>5</v>
      </c>
      <c r="I60" s="40">
        <v>18</v>
      </c>
      <c r="J60" s="40">
        <v>21</v>
      </c>
      <c r="K60" s="40">
        <v>14</v>
      </c>
      <c r="L60" s="40">
        <v>22</v>
      </c>
      <c r="M60" s="40">
        <v>19</v>
      </c>
      <c r="N60" s="40">
        <v>11</v>
      </c>
    </row>
    <row r="61" spans="1:14" ht="15.75" thickBot="1" x14ac:dyDescent="0.3">
      <c r="A61" s="43">
        <v>6953156282971</v>
      </c>
      <c r="B61" s="29">
        <v>734838</v>
      </c>
      <c r="C61" s="30" t="s">
        <v>331</v>
      </c>
      <c r="D61" s="31" t="s">
        <v>332</v>
      </c>
      <c r="E61" s="28">
        <v>5.3899999999999917</v>
      </c>
      <c r="F61" s="28">
        <v>24.5</v>
      </c>
      <c r="G61" s="28">
        <v>49</v>
      </c>
      <c r="H61" s="20">
        <v>10</v>
      </c>
      <c r="I61" s="40">
        <v>25</v>
      </c>
      <c r="J61" s="40">
        <v>14</v>
      </c>
      <c r="K61" s="40">
        <v>11</v>
      </c>
      <c r="L61" s="40">
        <v>11</v>
      </c>
      <c r="M61" s="40">
        <v>2</v>
      </c>
      <c r="N61" s="40">
        <v>9</v>
      </c>
    </row>
    <row r="62" spans="1:14" ht="15.75" thickBot="1" x14ac:dyDescent="0.3">
      <c r="A62" s="43">
        <v>6953156284401</v>
      </c>
      <c r="B62" s="29">
        <v>742300</v>
      </c>
      <c r="C62" s="30" t="s">
        <v>579</v>
      </c>
      <c r="D62" s="31" t="s">
        <v>580</v>
      </c>
      <c r="E62" s="28">
        <v>14.474971098265899</v>
      </c>
      <c r="F62" s="28">
        <v>29.5</v>
      </c>
      <c r="G62" s="28">
        <v>59</v>
      </c>
      <c r="H62" s="20">
        <v>13</v>
      </c>
      <c r="I62" s="40">
        <v>14</v>
      </c>
      <c r="J62" s="40">
        <v>15</v>
      </c>
      <c r="K62" s="40">
        <v>15</v>
      </c>
      <c r="L62" s="40">
        <v>13</v>
      </c>
      <c r="M62" s="40">
        <v>6</v>
      </c>
      <c r="N62" s="40">
        <v>1</v>
      </c>
    </row>
    <row r="63" spans="1:14" ht="15.75" thickBot="1" x14ac:dyDescent="0.3">
      <c r="A63" s="43">
        <v>6953156284630</v>
      </c>
      <c r="B63" s="29">
        <v>742248</v>
      </c>
      <c r="C63" s="30" t="s">
        <v>561</v>
      </c>
      <c r="D63" s="31" t="s">
        <v>562</v>
      </c>
      <c r="E63" s="28">
        <v>9.3133662145499425</v>
      </c>
      <c r="F63" s="28">
        <v>24.5</v>
      </c>
      <c r="G63" s="28">
        <v>49</v>
      </c>
      <c r="H63" s="20">
        <v>29</v>
      </c>
      <c r="I63" s="40">
        <v>17</v>
      </c>
      <c r="J63" s="40">
        <v>26</v>
      </c>
      <c r="K63" s="40">
        <v>14</v>
      </c>
      <c r="L63" s="40">
        <v>19</v>
      </c>
      <c r="M63" s="40">
        <v>26</v>
      </c>
      <c r="N63" s="40">
        <v>9</v>
      </c>
    </row>
    <row r="64" spans="1:14" ht="15.75" thickBot="1" x14ac:dyDescent="0.3">
      <c r="A64" s="43">
        <v>6953156284647</v>
      </c>
      <c r="B64" s="29">
        <v>738078</v>
      </c>
      <c r="C64" s="30" t="s">
        <v>543</v>
      </c>
      <c r="D64" s="31" t="s">
        <v>544</v>
      </c>
      <c r="E64" s="28">
        <v>9.509999999999998</v>
      </c>
      <c r="F64" s="28">
        <v>24.5</v>
      </c>
      <c r="G64" s="28">
        <v>49</v>
      </c>
      <c r="H64" s="20">
        <v>26</v>
      </c>
      <c r="I64" s="40">
        <v>11</v>
      </c>
      <c r="J64" s="40">
        <v>16</v>
      </c>
      <c r="K64" s="40">
        <v>10</v>
      </c>
      <c r="L64" s="40">
        <v>20</v>
      </c>
      <c r="M64" s="40">
        <v>10</v>
      </c>
      <c r="N64" s="40">
        <v>13</v>
      </c>
    </row>
    <row r="65" spans="1:14" ht="15.75" thickBot="1" x14ac:dyDescent="0.3">
      <c r="A65" s="43">
        <v>6953156284739</v>
      </c>
      <c r="B65" s="29">
        <v>762681</v>
      </c>
      <c r="C65" s="30" t="s">
        <v>712</v>
      </c>
      <c r="D65" s="31" t="s">
        <v>713</v>
      </c>
      <c r="E65" s="28">
        <v>8.43</v>
      </c>
      <c r="F65" s="35">
        <v>35</v>
      </c>
      <c r="G65" s="35">
        <v>69</v>
      </c>
      <c r="H65" s="20">
        <v>14</v>
      </c>
      <c r="I65" s="40"/>
      <c r="J65" s="40"/>
      <c r="K65" s="40"/>
      <c r="L65" s="40">
        <v>0</v>
      </c>
      <c r="M65" s="40">
        <v>5</v>
      </c>
      <c r="N65" s="40">
        <v>7</v>
      </c>
    </row>
    <row r="66" spans="1:14" ht="15.75" thickBot="1" x14ac:dyDescent="0.3">
      <c r="A66" s="43">
        <v>6953156284746</v>
      </c>
      <c r="B66" s="29">
        <v>762682</v>
      </c>
      <c r="C66" s="30" t="s">
        <v>714</v>
      </c>
      <c r="D66" s="31" t="s">
        <v>715</v>
      </c>
      <c r="E66" s="28">
        <v>8.43</v>
      </c>
      <c r="F66" s="35">
        <v>35</v>
      </c>
      <c r="G66" s="35">
        <v>69</v>
      </c>
      <c r="H66" s="20">
        <v>24</v>
      </c>
      <c r="I66" s="40"/>
      <c r="J66" s="40"/>
      <c r="K66" s="40"/>
      <c r="L66" s="40">
        <v>0</v>
      </c>
      <c r="M66" s="40">
        <v>1</v>
      </c>
      <c r="N66" s="40">
        <v>1</v>
      </c>
    </row>
    <row r="67" spans="1:14" ht="15.75" thickBot="1" x14ac:dyDescent="0.3">
      <c r="A67" s="43">
        <v>6953156284821</v>
      </c>
      <c r="B67" s="29">
        <v>743955</v>
      </c>
      <c r="C67" s="30" t="s">
        <v>597</v>
      </c>
      <c r="D67" s="31" t="s">
        <v>598</v>
      </c>
      <c r="E67" s="28">
        <v>12.379999999999997</v>
      </c>
      <c r="F67" s="28">
        <v>34.5</v>
      </c>
      <c r="G67" s="28">
        <v>69</v>
      </c>
      <c r="H67" s="20">
        <v>5</v>
      </c>
      <c r="I67" s="40">
        <v>1</v>
      </c>
      <c r="J67" s="40">
        <v>2</v>
      </c>
      <c r="K67" s="40">
        <v>4</v>
      </c>
      <c r="L67" s="40">
        <v>4</v>
      </c>
      <c r="M67" s="40">
        <v>7</v>
      </c>
      <c r="N67" s="40">
        <v>0</v>
      </c>
    </row>
    <row r="68" spans="1:14" ht="15.75" thickBot="1" x14ac:dyDescent="0.3">
      <c r="A68" s="43">
        <v>6953156284838</v>
      </c>
      <c r="B68" s="29">
        <v>743956</v>
      </c>
      <c r="C68" s="30" t="s">
        <v>599</v>
      </c>
      <c r="D68" s="31" t="s">
        <v>600</v>
      </c>
      <c r="E68" s="28">
        <v>12.679999999999998</v>
      </c>
      <c r="F68" s="28">
        <v>34.5</v>
      </c>
      <c r="G68" s="28">
        <v>69</v>
      </c>
      <c r="H68" s="20">
        <v>0</v>
      </c>
      <c r="I68" s="40">
        <v>12</v>
      </c>
      <c r="J68" s="40">
        <v>4</v>
      </c>
      <c r="K68" s="40">
        <v>14</v>
      </c>
      <c r="L68" s="40">
        <v>6</v>
      </c>
      <c r="M68" s="40">
        <v>0</v>
      </c>
      <c r="N68" s="40">
        <v>0</v>
      </c>
    </row>
    <row r="69" spans="1:14" ht="15.75" thickBot="1" x14ac:dyDescent="0.3">
      <c r="A69" s="43">
        <v>6953156285101</v>
      </c>
      <c r="B69" s="29">
        <v>758128</v>
      </c>
      <c r="C69" s="30" t="s">
        <v>675</v>
      </c>
      <c r="D69" s="31" t="s">
        <v>676</v>
      </c>
      <c r="E69" s="28">
        <v>52.61</v>
      </c>
      <c r="F69" s="35">
        <v>104.5</v>
      </c>
      <c r="G69" s="35">
        <v>209</v>
      </c>
      <c r="H69" s="20">
        <v>7</v>
      </c>
      <c r="I69" s="40"/>
      <c r="J69" s="40"/>
      <c r="K69" s="40">
        <v>0</v>
      </c>
      <c r="L69" s="40">
        <v>0</v>
      </c>
      <c r="M69" s="40">
        <v>0</v>
      </c>
      <c r="N69" s="40">
        <v>2</v>
      </c>
    </row>
    <row r="70" spans="1:14" ht="15.75" thickBot="1" x14ac:dyDescent="0.3">
      <c r="A70" s="43">
        <v>6953156286481</v>
      </c>
      <c r="B70" s="29">
        <v>676638</v>
      </c>
      <c r="C70" s="30" t="s">
        <v>319</v>
      </c>
      <c r="D70" s="31" t="s">
        <v>320</v>
      </c>
      <c r="E70" s="28">
        <v>45.32</v>
      </c>
      <c r="F70" s="28">
        <v>79.5</v>
      </c>
      <c r="G70" s="28">
        <v>159</v>
      </c>
      <c r="H70" s="20">
        <v>0</v>
      </c>
      <c r="I70" s="40"/>
      <c r="J70" s="40"/>
      <c r="K70" s="40"/>
      <c r="L70" s="40"/>
      <c r="M70" s="40">
        <v>0</v>
      </c>
      <c r="N70" s="40">
        <v>0</v>
      </c>
    </row>
    <row r="71" spans="1:14" ht="15.75" thickBot="1" x14ac:dyDescent="0.3">
      <c r="A71" s="43">
        <v>6953156286498</v>
      </c>
      <c r="B71" s="29">
        <v>676636</v>
      </c>
      <c r="C71" s="30" t="s">
        <v>317</v>
      </c>
      <c r="D71" s="31" t="s">
        <v>318</v>
      </c>
      <c r="E71" s="28">
        <v>45.32</v>
      </c>
      <c r="F71" s="28">
        <v>79.5</v>
      </c>
      <c r="G71" s="28">
        <v>159</v>
      </c>
      <c r="H71" s="20">
        <v>0</v>
      </c>
      <c r="I71" s="40"/>
      <c r="J71" s="40"/>
      <c r="K71" s="40"/>
      <c r="L71" s="40"/>
      <c r="M71" s="40">
        <v>0</v>
      </c>
      <c r="N71" s="40">
        <v>0</v>
      </c>
    </row>
    <row r="72" spans="1:14" ht="15.75" thickBot="1" x14ac:dyDescent="0.3">
      <c r="A72" s="43">
        <v>6953156286504</v>
      </c>
      <c r="B72" s="29">
        <v>674011</v>
      </c>
      <c r="C72" s="30" t="s">
        <v>315</v>
      </c>
      <c r="D72" s="31" t="s">
        <v>316</v>
      </c>
      <c r="E72" s="28">
        <v>45.32</v>
      </c>
      <c r="F72" s="28">
        <v>79.5</v>
      </c>
      <c r="G72" s="28">
        <v>159</v>
      </c>
      <c r="H72" s="20">
        <v>0</v>
      </c>
      <c r="I72" s="40"/>
      <c r="J72" s="40"/>
      <c r="K72" s="40"/>
      <c r="L72" s="40"/>
      <c r="M72" s="40">
        <v>0</v>
      </c>
      <c r="N72" s="40">
        <v>0</v>
      </c>
    </row>
    <row r="73" spans="1:14" ht="15.75" thickBot="1" x14ac:dyDescent="0.3">
      <c r="A73" s="43">
        <v>6953156286603</v>
      </c>
      <c r="B73" s="29">
        <v>742249</v>
      </c>
      <c r="C73" s="30" t="s">
        <v>563</v>
      </c>
      <c r="D73" s="31" t="s">
        <v>564</v>
      </c>
      <c r="E73" s="28">
        <v>21.039999999999992</v>
      </c>
      <c r="F73" s="28">
        <v>49.5</v>
      </c>
      <c r="G73" s="28">
        <v>99</v>
      </c>
      <c r="H73" s="20">
        <v>5</v>
      </c>
      <c r="I73" s="40">
        <v>4</v>
      </c>
      <c r="J73" s="40">
        <v>7</v>
      </c>
      <c r="K73" s="40">
        <v>5</v>
      </c>
      <c r="L73" s="40">
        <v>9</v>
      </c>
      <c r="M73" s="40">
        <v>7</v>
      </c>
      <c r="N73" s="40">
        <v>3</v>
      </c>
    </row>
    <row r="74" spans="1:14" ht="15.75" thickBot="1" x14ac:dyDescent="0.3">
      <c r="A74" s="44">
        <v>6953156286962</v>
      </c>
      <c r="B74" s="32">
        <v>762679</v>
      </c>
      <c r="C74" s="33" t="s">
        <v>708</v>
      </c>
      <c r="D74" s="34" t="s">
        <v>709</v>
      </c>
      <c r="E74" s="28">
        <v>14.390000000000038</v>
      </c>
      <c r="F74" s="35">
        <v>45</v>
      </c>
      <c r="G74" s="35">
        <v>89</v>
      </c>
      <c r="H74" s="20">
        <v>24</v>
      </c>
      <c r="I74" s="41"/>
      <c r="J74" s="41"/>
      <c r="K74" s="41"/>
      <c r="L74" s="41">
        <v>0</v>
      </c>
      <c r="M74" s="41">
        <v>2</v>
      </c>
      <c r="N74" s="41">
        <v>0</v>
      </c>
    </row>
    <row r="75" spans="1:14" ht="15.75" thickBot="1" x14ac:dyDescent="0.3">
      <c r="A75" s="44">
        <v>6953156286979</v>
      </c>
      <c r="B75" s="32">
        <v>762678</v>
      </c>
      <c r="C75" s="33" t="s">
        <v>706</v>
      </c>
      <c r="D75" s="34" t="s">
        <v>707</v>
      </c>
      <c r="E75" s="28">
        <v>14.404375000000011</v>
      </c>
      <c r="F75" s="35">
        <v>45</v>
      </c>
      <c r="G75" s="35">
        <v>89</v>
      </c>
      <c r="H75" s="20">
        <v>22</v>
      </c>
      <c r="I75" s="41"/>
      <c r="J75" s="41"/>
      <c r="K75" s="41"/>
      <c r="L75" s="41">
        <v>0</v>
      </c>
      <c r="M75" s="41">
        <v>3</v>
      </c>
      <c r="N75" s="41">
        <v>1</v>
      </c>
    </row>
    <row r="76" spans="1:14" ht="15.75" thickBot="1" x14ac:dyDescent="0.3">
      <c r="A76" s="44">
        <v>6953156286986</v>
      </c>
      <c r="B76" s="32">
        <v>762680</v>
      </c>
      <c r="C76" s="33" t="s">
        <v>710</v>
      </c>
      <c r="D76" s="34" t="s">
        <v>711</v>
      </c>
      <c r="E76" s="28">
        <v>14.39000000000002</v>
      </c>
      <c r="F76" s="35">
        <v>45</v>
      </c>
      <c r="G76" s="35">
        <v>89</v>
      </c>
      <c r="H76" s="20">
        <v>24</v>
      </c>
      <c r="I76" s="41"/>
      <c r="J76" s="41"/>
      <c r="K76" s="41"/>
      <c r="L76" s="41">
        <v>0</v>
      </c>
      <c r="M76" s="41">
        <v>1</v>
      </c>
      <c r="N76" s="41">
        <v>1</v>
      </c>
    </row>
    <row r="77" spans="1:14" ht="15.75" thickBot="1" x14ac:dyDescent="0.3">
      <c r="A77" s="44">
        <v>6953156288126</v>
      </c>
      <c r="B77" s="32">
        <v>758121</v>
      </c>
      <c r="C77" s="33" t="s">
        <v>665</v>
      </c>
      <c r="D77" s="34" t="s">
        <v>666</v>
      </c>
      <c r="E77" s="28">
        <v>7.61</v>
      </c>
      <c r="F77" s="35">
        <v>34.5</v>
      </c>
      <c r="G77" s="35">
        <v>69</v>
      </c>
      <c r="H77" s="20">
        <v>20</v>
      </c>
      <c r="I77" s="41"/>
      <c r="J77" s="41"/>
      <c r="K77" s="41">
        <v>0</v>
      </c>
      <c r="L77" s="41">
        <v>0</v>
      </c>
      <c r="M77" s="41">
        <v>0</v>
      </c>
      <c r="N77" s="41">
        <v>0</v>
      </c>
    </row>
    <row r="78" spans="1:14" ht="15.75" thickBot="1" x14ac:dyDescent="0.3">
      <c r="A78" s="44">
        <v>6953156288133</v>
      </c>
      <c r="B78" s="32">
        <v>758124</v>
      </c>
      <c r="C78" s="33" t="s">
        <v>667</v>
      </c>
      <c r="D78" s="34" t="s">
        <v>668</v>
      </c>
      <c r="E78" s="28">
        <v>7.61</v>
      </c>
      <c r="F78" s="35">
        <v>34.5</v>
      </c>
      <c r="G78" s="35">
        <v>69</v>
      </c>
      <c r="H78" s="20">
        <v>17</v>
      </c>
      <c r="I78" s="41"/>
      <c r="J78" s="41"/>
      <c r="K78" s="41">
        <v>0</v>
      </c>
      <c r="L78" s="41">
        <v>0</v>
      </c>
      <c r="M78" s="41">
        <v>0</v>
      </c>
      <c r="N78" s="41">
        <v>3</v>
      </c>
    </row>
    <row r="79" spans="1:14" ht="15.75" thickBot="1" x14ac:dyDescent="0.3">
      <c r="A79" s="44">
        <v>6953156288935</v>
      </c>
      <c r="B79" s="32">
        <v>758241</v>
      </c>
      <c r="C79" s="33" t="s">
        <v>696</v>
      </c>
      <c r="D79" s="34" t="s">
        <v>697</v>
      </c>
      <c r="E79" s="28">
        <v>55.18</v>
      </c>
      <c r="F79" s="35">
        <v>120</v>
      </c>
      <c r="G79" s="35">
        <v>239</v>
      </c>
      <c r="H79" s="20">
        <v>0</v>
      </c>
      <c r="I79" s="41"/>
      <c r="J79" s="41"/>
      <c r="K79" s="41">
        <v>0</v>
      </c>
      <c r="L79" s="41">
        <v>0</v>
      </c>
      <c r="M79" s="41">
        <v>0</v>
      </c>
      <c r="N79" s="41">
        <v>0</v>
      </c>
    </row>
    <row r="80" spans="1:14" ht="15.75" thickBot="1" x14ac:dyDescent="0.3">
      <c r="A80" s="44">
        <v>6953156289734</v>
      </c>
      <c r="B80" s="32">
        <v>758233</v>
      </c>
      <c r="C80" s="33" t="s">
        <v>688</v>
      </c>
      <c r="D80" s="34" t="s">
        <v>689</v>
      </c>
      <c r="E80" s="28">
        <v>9.66</v>
      </c>
      <c r="F80" s="35">
        <v>45</v>
      </c>
      <c r="G80" s="35">
        <v>89</v>
      </c>
      <c r="H80" s="20">
        <v>0</v>
      </c>
      <c r="I80" s="41"/>
      <c r="J80" s="41"/>
      <c r="K80" s="41">
        <v>0</v>
      </c>
      <c r="L80" s="41">
        <v>0</v>
      </c>
      <c r="M80" s="41">
        <v>0</v>
      </c>
      <c r="N80" s="41">
        <v>0</v>
      </c>
    </row>
    <row r="81" spans="1:14" ht="15.75" thickBot="1" x14ac:dyDescent="0.3">
      <c r="A81" s="44">
        <v>6953156289758</v>
      </c>
      <c r="B81" s="32">
        <v>758235</v>
      </c>
      <c r="C81" s="33" t="s">
        <v>692</v>
      </c>
      <c r="D81" s="34" t="s">
        <v>693</v>
      </c>
      <c r="E81" s="28">
        <v>15.69</v>
      </c>
      <c r="F81" s="35">
        <v>50</v>
      </c>
      <c r="G81" s="35">
        <v>99</v>
      </c>
      <c r="H81" s="20">
        <v>0</v>
      </c>
      <c r="I81" s="41"/>
      <c r="J81" s="41"/>
      <c r="K81" s="41">
        <v>0</v>
      </c>
      <c r="L81" s="41">
        <v>0</v>
      </c>
      <c r="M81" s="41">
        <v>0</v>
      </c>
      <c r="N81" s="41">
        <v>0</v>
      </c>
    </row>
    <row r="82" spans="1:14" ht="15.75" thickBot="1" x14ac:dyDescent="0.3">
      <c r="A82" s="44">
        <v>6953156289819</v>
      </c>
      <c r="B82" s="32">
        <v>758236</v>
      </c>
      <c r="C82" s="33" t="s">
        <v>694</v>
      </c>
      <c r="D82" s="34" t="s">
        <v>695</v>
      </c>
      <c r="E82" s="28">
        <v>16</v>
      </c>
      <c r="F82" s="35">
        <v>50</v>
      </c>
      <c r="G82" s="35">
        <v>99</v>
      </c>
      <c r="H82" s="20">
        <v>0</v>
      </c>
      <c r="I82" s="41"/>
      <c r="J82" s="41"/>
      <c r="K82" s="41">
        <v>0</v>
      </c>
      <c r="L82" s="41">
        <v>0</v>
      </c>
      <c r="M82" s="41">
        <v>0</v>
      </c>
      <c r="N82" s="41">
        <v>0</v>
      </c>
    </row>
    <row r="83" spans="1:14" ht="15.75" thickBot="1" x14ac:dyDescent="0.3">
      <c r="A83" s="44">
        <v>6953156290488</v>
      </c>
      <c r="B83" s="32">
        <v>758244</v>
      </c>
      <c r="C83" s="33" t="s">
        <v>698</v>
      </c>
      <c r="D83" s="34" t="s">
        <v>699</v>
      </c>
      <c r="E83" s="28">
        <v>18.32</v>
      </c>
      <c r="F83" s="35">
        <v>50</v>
      </c>
      <c r="G83" s="35">
        <v>99</v>
      </c>
      <c r="H83" s="20">
        <v>0</v>
      </c>
      <c r="I83" s="41"/>
      <c r="J83" s="41"/>
      <c r="K83" s="41">
        <v>0</v>
      </c>
      <c r="L83" s="41">
        <v>0</v>
      </c>
      <c r="M83" s="41">
        <v>0</v>
      </c>
      <c r="N83" s="41">
        <v>0</v>
      </c>
    </row>
    <row r="84" spans="1:14" ht="15.75" thickBot="1" x14ac:dyDescent="0.3">
      <c r="A84" s="44">
        <v>6953156290495</v>
      </c>
      <c r="B84" s="32">
        <v>758245</v>
      </c>
      <c r="C84" s="33" t="s">
        <v>700</v>
      </c>
      <c r="D84" s="34" t="s">
        <v>701</v>
      </c>
      <c r="E84" s="28">
        <v>18.32</v>
      </c>
      <c r="F84" s="35">
        <v>50</v>
      </c>
      <c r="G84" s="35">
        <v>99</v>
      </c>
      <c r="H84" s="20">
        <v>0</v>
      </c>
      <c r="I84" s="41"/>
      <c r="J84" s="41"/>
      <c r="K84" s="41">
        <v>0</v>
      </c>
      <c r="L84" s="41">
        <v>0</v>
      </c>
      <c r="M84" s="41">
        <v>0</v>
      </c>
      <c r="N84" s="41">
        <v>0</v>
      </c>
    </row>
    <row r="85" spans="1:14" ht="15.75" thickBot="1" x14ac:dyDescent="0.3">
      <c r="A85" s="44">
        <v>6953156290853</v>
      </c>
      <c r="B85" s="32">
        <v>758226</v>
      </c>
      <c r="C85" s="33" t="s">
        <v>677</v>
      </c>
      <c r="D85" s="34" t="s">
        <v>678</v>
      </c>
      <c r="E85" s="28">
        <v>26</v>
      </c>
      <c r="F85" s="35">
        <v>54.5</v>
      </c>
      <c r="G85" s="35">
        <v>109</v>
      </c>
      <c r="H85" s="20">
        <v>0</v>
      </c>
      <c r="I85" s="41"/>
      <c r="J85" s="41"/>
      <c r="K85" s="41">
        <v>0</v>
      </c>
      <c r="L85" s="41">
        <v>0</v>
      </c>
      <c r="M85" s="41">
        <v>0</v>
      </c>
      <c r="N85" s="41">
        <v>0</v>
      </c>
    </row>
    <row r="86" spans="1:14" ht="15.75" thickBot="1" x14ac:dyDescent="0.3">
      <c r="A86" s="44">
        <v>6953156290860</v>
      </c>
      <c r="B86" s="32">
        <v>758227</v>
      </c>
      <c r="C86" s="33" t="s">
        <v>679</v>
      </c>
      <c r="D86" s="34" t="s">
        <v>680</v>
      </c>
      <c r="E86" s="28">
        <v>26</v>
      </c>
      <c r="F86" s="35">
        <v>54.5</v>
      </c>
      <c r="G86" s="35">
        <v>109</v>
      </c>
      <c r="H86" s="20">
        <v>0</v>
      </c>
      <c r="I86" s="41"/>
      <c r="J86" s="41"/>
      <c r="K86" s="41">
        <v>0</v>
      </c>
      <c r="L86" s="41">
        <v>0</v>
      </c>
      <c r="M86" s="41">
        <v>0</v>
      </c>
      <c r="N86" s="41">
        <v>0</v>
      </c>
    </row>
    <row r="87" spans="1:14" ht="15.75" thickBot="1" x14ac:dyDescent="0.3">
      <c r="A87" s="44">
        <v>6953156291492</v>
      </c>
      <c r="B87" s="32">
        <v>762676</v>
      </c>
      <c r="C87" s="33" t="s">
        <v>702</v>
      </c>
      <c r="D87" s="34" t="s">
        <v>703</v>
      </c>
      <c r="E87" s="28">
        <v>107.83999999999989</v>
      </c>
      <c r="F87" s="35">
        <v>135</v>
      </c>
      <c r="G87" s="35">
        <v>269</v>
      </c>
      <c r="H87" s="20">
        <v>0</v>
      </c>
      <c r="I87" s="41"/>
      <c r="J87" s="41"/>
      <c r="K87" s="41"/>
      <c r="L87" s="41">
        <v>0</v>
      </c>
      <c r="M87" s="41">
        <v>0</v>
      </c>
      <c r="N87" s="41">
        <v>0</v>
      </c>
    </row>
    <row r="88" spans="1:14" ht="15.75" thickBot="1" x14ac:dyDescent="0.3">
      <c r="A88" s="44">
        <v>6953156291638</v>
      </c>
      <c r="B88" s="32">
        <v>762677</v>
      </c>
      <c r="C88" s="33" t="s">
        <v>704</v>
      </c>
      <c r="D88" s="34" t="s">
        <v>705</v>
      </c>
      <c r="E88" s="28">
        <v>21.070000000000007</v>
      </c>
      <c r="F88" s="35">
        <v>50</v>
      </c>
      <c r="G88" s="35">
        <v>99</v>
      </c>
      <c r="H88" s="20">
        <v>31</v>
      </c>
      <c r="I88" s="41"/>
      <c r="J88" s="41"/>
      <c r="K88" s="41"/>
      <c r="L88" s="41">
        <v>0</v>
      </c>
      <c r="M88" s="41">
        <v>4</v>
      </c>
      <c r="N88" s="41">
        <v>2</v>
      </c>
    </row>
    <row r="89" spans="1:14" ht="15.75" thickBot="1" x14ac:dyDescent="0.3">
      <c r="A89" s="44">
        <v>6953156292079</v>
      </c>
      <c r="B89" s="32">
        <v>671812</v>
      </c>
      <c r="C89" s="33" t="s">
        <v>313</v>
      </c>
      <c r="D89" s="34" t="s">
        <v>314</v>
      </c>
      <c r="E89" s="28">
        <v>88.91</v>
      </c>
      <c r="F89" s="28">
        <v>149.5</v>
      </c>
      <c r="G89" s="28">
        <v>299</v>
      </c>
      <c r="H89" s="20">
        <v>0</v>
      </c>
      <c r="I89" s="41"/>
      <c r="J89" s="41"/>
      <c r="K89" s="41"/>
      <c r="L89" s="41"/>
      <c r="M89" s="41">
        <v>0</v>
      </c>
      <c r="N89" s="41">
        <v>0</v>
      </c>
    </row>
    <row r="90" spans="1:14" ht="15.75" thickBot="1" x14ac:dyDescent="0.3">
      <c r="A90" s="44">
        <v>6953156292314</v>
      </c>
      <c r="B90" s="32">
        <v>663480</v>
      </c>
      <c r="C90" s="33" t="s">
        <v>297</v>
      </c>
      <c r="D90" s="34" t="s">
        <v>298</v>
      </c>
      <c r="E90" s="28">
        <v>18.130000000000013</v>
      </c>
      <c r="F90" s="28">
        <v>54.5</v>
      </c>
      <c r="G90" s="28">
        <v>109</v>
      </c>
      <c r="H90" s="20">
        <v>0</v>
      </c>
      <c r="I90" s="41"/>
      <c r="J90" s="41"/>
      <c r="K90" s="41"/>
      <c r="L90" s="41"/>
      <c r="M90" s="41">
        <v>0</v>
      </c>
      <c r="N90" s="41">
        <v>0</v>
      </c>
    </row>
    <row r="91" spans="1:14" ht="15.75" thickBot="1" x14ac:dyDescent="0.3">
      <c r="A91" s="44">
        <v>6953156292321</v>
      </c>
      <c r="B91" s="32">
        <v>663481</v>
      </c>
      <c r="C91" s="33" t="s">
        <v>299</v>
      </c>
      <c r="D91" s="34" t="s">
        <v>300</v>
      </c>
      <c r="E91" s="28">
        <v>18.13</v>
      </c>
      <c r="F91" s="28">
        <v>54.5</v>
      </c>
      <c r="G91" s="28">
        <v>109</v>
      </c>
      <c r="H91" s="20">
        <v>0</v>
      </c>
      <c r="I91" s="41"/>
      <c r="J91" s="41"/>
      <c r="K91" s="41"/>
      <c r="L91" s="41"/>
      <c r="M91" s="41">
        <v>0</v>
      </c>
      <c r="N91" s="41">
        <v>0</v>
      </c>
    </row>
    <row r="92" spans="1:14" ht="15.75" thickBot="1" x14ac:dyDescent="0.3">
      <c r="A92" s="44">
        <v>6953156293014</v>
      </c>
      <c r="B92" s="32">
        <v>663479</v>
      </c>
      <c r="C92" s="33" t="s">
        <v>295</v>
      </c>
      <c r="D92" s="34" t="s">
        <v>296</v>
      </c>
      <c r="E92" s="28">
        <v>102.13</v>
      </c>
      <c r="F92" s="28">
        <v>155</v>
      </c>
      <c r="G92" s="28">
        <v>309</v>
      </c>
      <c r="H92" s="20">
        <v>0</v>
      </c>
      <c r="I92" s="41"/>
      <c r="J92" s="41"/>
      <c r="K92" s="41"/>
      <c r="L92" s="41"/>
      <c r="M92" s="41">
        <v>0</v>
      </c>
      <c r="N92" s="41">
        <v>0</v>
      </c>
    </row>
    <row r="93" spans="1:14" ht="15.75" thickBot="1" x14ac:dyDescent="0.3">
      <c r="A93" s="44">
        <v>6953156293243</v>
      </c>
      <c r="B93" s="32">
        <v>665859</v>
      </c>
      <c r="C93" s="33" t="s">
        <v>305</v>
      </c>
      <c r="D93" s="34" t="s">
        <v>306</v>
      </c>
      <c r="E93" s="28">
        <v>30.820000000000391</v>
      </c>
      <c r="F93" s="28">
        <v>74.5</v>
      </c>
      <c r="G93" s="28">
        <v>149</v>
      </c>
      <c r="H93" s="20">
        <v>0</v>
      </c>
      <c r="I93" s="41"/>
      <c r="J93" s="41"/>
      <c r="K93" s="41"/>
      <c r="L93" s="41"/>
      <c r="M93" s="41">
        <v>0</v>
      </c>
      <c r="N93" s="41">
        <v>0</v>
      </c>
    </row>
    <row r="94" spans="1:14" ht="15.75" thickBot="1" x14ac:dyDescent="0.3">
      <c r="A94" s="44">
        <v>6953156293250</v>
      </c>
      <c r="B94" s="32">
        <v>665860</v>
      </c>
      <c r="C94" s="33" t="s">
        <v>307</v>
      </c>
      <c r="D94" s="34" t="s">
        <v>308</v>
      </c>
      <c r="E94" s="28">
        <v>27.19</v>
      </c>
      <c r="F94" s="28">
        <v>74.5</v>
      </c>
      <c r="G94" s="28">
        <v>149</v>
      </c>
      <c r="H94" s="20">
        <v>0</v>
      </c>
      <c r="I94" s="41"/>
      <c r="J94" s="41"/>
      <c r="K94" s="41"/>
      <c r="L94" s="41"/>
      <c r="M94" s="41">
        <v>0</v>
      </c>
      <c r="N94" s="41">
        <v>0</v>
      </c>
    </row>
    <row r="95" spans="1:14" ht="15.75" thickBot="1" x14ac:dyDescent="0.3">
      <c r="A95" s="44">
        <v>6953156293267</v>
      </c>
      <c r="B95" s="32">
        <v>663501</v>
      </c>
      <c r="C95" s="33" t="s">
        <v>301</v>
      </c>
      <c r="D95" s="34" t="s">
        <v>302</v>
      </c>
      <c r="E95" s="28">
        <v>66.22</v>
      </c>
      <c r="F95" s="28">
        <v>119.5</v>
      </c>
      <c r="G95" s="28">
        <v>239</v>
      </c>
      <c r="H95" s="20">
        <v>0</v>
      </c>
      <c r="I95" s="41"/>
      <c r="J95" s="41"/>
      <c r="K95" s="41"/>
      <c r="L95" s="41"/>
      <c r="M95" s="41">
        <v>0</v>
      </c>
      <c r="N95" s="41">
        <v>0</v>
      </c>
    </row>
    <row r="96" spans="1:14" ht="15.75" thickBot="1" x14ac:dyDescent="0.3">
      <c r="A96" s="44">
        <v>6953156293274</v>
      </c>
      <c r="B96" s="32">
        <v>665858</v>
      </c>
      <c r="C96" s="33" t="s">
        <v>303</v>
      </c>
      <c r="D96" s="34" t="s">
        <v>304</v>
      </c>
      <c r="E96" s="28">
        <v>66.220000000000013</v>
      </c>
      <c r="F96" s="28">
        <v>119.5</v>
      </c>
      <c r="G96" s="28">
        <v>239</v>
      </c>
      <c r="H96" s="20">
        <v>0</v>
      </c>
      <c r="I96" s="41"/>
      <c r="J96" s="41"/>
      <c r="K96" s="41"/>
      <c r="L96" s="41"/>
      <c r="M96" s="41">
        <v>0</v>
      </c>
      <c r="N96" s="41">
        <v>0</v>
      </c>
    </row>
    <row r="97" spans="1:14" ht="15.75" thickBot="1" x14ac:dyDescent="0.3">
      <c r="A97" s="44">
        <v>6953156293618</v>
      </c>
      <c r="B97" s="32">
        <v>766140</v>
      </c>
      <c r="C97" s="33" t="s">
        <v>722</v>
      </c>
      <c r="D97" s="34" t="s">
        <v>723</v>
      </c>
      <c r="E97" s="28">
        <v>28.962539682539674</v>
      </c>
      <c r="F97" s="35">
        <v>69.5</v>
      </c>
      <c r="G97" s="35">
        <v>139</v>
      </c>
      <c r="H97" s="20">
        <v>0</v>
      </c>
      <c r="I97" s="41"/>
      <c r="J97" s="41"/>
      <c r="K97" s="41"/>
      <c r="L97" s="41">
        <v>0</v>
      </c>
      <c r="M97" s="41">
        <v>0</v>
      </c>
      <c r="N97" s="41">
        <v>0</v>
      </c>
    </row>
    <row r="98" spans="1:14" ht="15.75" thickBot="1" x14ac:dyDescent="0.3">
      <c r="A98" s="44">
        <v>6953156294073</v>
      </c>
      <c r="B98" s="32">
        <v>665862</v>
      </c>
      <c r="C98" s="33" t="s">
        <v>309</v>
      </c>
      <c r="D98" s="34" t="s">
        <v>310</v>
      </c>
      <c r="E98" s="28">
        <v>23.570000000000004</v>
      </c>
      <c r="F98" s="28">
        <v>54.5</v>
      </c>
      <c r="G98" s="28">
        <v>109</v>
      </c>
      <c r="H98" s="20">
        <v>0</v>
      </c>
      <c r="I98" s="41"/>
      <c r="J98" s="41"/>
      <c r="K98" s="41"/>
      <c r="L98" s="41"/>
      <c r="M98" s="41">
        <v>0</v>
      </c>
      <c r="N98" s="41">
        <v>0</v>
      </c>
    </row>
    <row r="99" spans="1:14" ht="15.75" thickBot="1" x14ac:dyDescent="0.3">
      <c r="A99" s="44">
        <v>6953156294080</v>
      </c>
      <c r="B99" s="32">
        <v>671807</v>
      </c>
      <c r="C99" s="33" t="s">
        <v>311</v>
      </c>
      <c r="D99" s="34" t="s">
        <v>312</v>
      </c>
      <c r="E99" s="28">
        <v>23.569999999999997</v>
      </c>
      <c r="F99" s="28">
        <v>54.5</v>
      </c>
      <c r="G99" s="28">
        <v>109</v>
      </c>
      <c r="H99" s="20">
        <v>0</v>
      </c>
      <c r="I99" s="41"/>
      <c r="J99" s="41"/>
      <c r="K99" s="41"/>
      <c r="L99" s="41"/>
      <c r="M99" s="41">
        <v>0</v>
      </c>
      <c r="N99" s="41">
        <v>0</v>
      </c>
    </row>
    <row r="100" spans="1:14" ht="15.75" thickBot="1" x14ac:dyDescent="0.3">
      <c r="A100" s="44">
        <v>6953156295117</v>
      </c>
      <c r="B100" s="32">
        <v>766141</v>
      </c>
      <c r="C100" s="33" t="s">
        <v>724</v>
      </c>
      <c r="D100" s="34" t="s">
        <v>725</v>
      </c>
      <c r="E100" s="28">
        <v>6.5999999999999979</v>
      </c>
      <c r="F100" s="35">
        <v>34.5</v>
      </c>
      <c r="G100" s="35">
        <v>69</v>
      </c>
      <c r="H100" s="20">
        <v>0</v>
      </c>
      <c r="I100" s="41"/>
      <c r="J100" s="41"/>
      <c r="K100" s="41"/>
      <c r="L100" s="41">
        <v>0</v>
      </c>
      <c r="M100" s="41">
        <v>0</v>
      </c>
      <c r="N100" s="41">
        <v>0</v>
      </c>
    </row>
    <row r="101" spans="1:14" ht="15.75" thickBot="1" x14ac:dyDescent="0.3">
      <c r="A101" s="44">
        <v>6953156295124</v>
      </c>
      <c r="B101" s="32">
        <v>766142</v>
      </c>
      <c r="C101" s="33" t="s">
        <v>726</v>
      </c>
      <c r="D101" s="34" t="s">
        <v>727</v>
      </c>
      <c r="E101" s="28">
        <v>6.5999999999999988</v>
      </c>
      <c r="F101" s="35">
        <v>34.5</v>
      </c>
      <c r="G101" s="35">
        <v>69</v>
      </c>
      <c r="H101" s="20">
        <v>0</v>
      </c>
      <c r="I101" s="41"/>
      <c r="J101" s="41"/>
      <c r="K101" s="41"/>
      <c r="L101" s="41">
        <v>0</v>
      </c>
      <c r="M101" s="41">
        <v>0</v>
      </c>
      <c r="N101" s="41">
        <v>0</v>
      </c>
    </row>
    <row r="102" spans="1:14" ht="15.75" thickBot="1" x14ac:dyDescent="0.3">
      <c r="A102" s="44">
        <v>6953156295483</v>
      </c>
      <c r="B102" s="32">
        <v>766138</v>
      </c>
      <c r="C102" s="33" t="s">
        <v>718</v>
      </c>
      <c r="D102" s="34" t="s">
        <v>719</v>
      </c>
      <c r="E102" s="28">
        <v>51.18</v>
      </c>
      <c r="F102" s="35">
        <v>100</v>
      </c>
      <c r="G102" s="35">
        <v>199</v>
      </c>
      <c r="H102" s="20">
        <v>0</v>
      </c>
      <c r="I102" s="41"/>
      <c r="J102" s="41"/>
      <c r="K102" s="41"/>
      <c r="L102" s="41">
        <v>0</v>
      </c>
      <c r="M102" s="41">
        <v>0</v>
      </c>
      <c r="N102" s="41">
        <v>0</v>
      </c>
    </row>
    <row r="103" spans="1:14" ht="15.75" thickBot="1" x14ac:dyDescent="0.3">
      <c r="A103" s="44">
        <v>6953156295490</v>
      </c>
      <c r="B103" s="32">
        <v>766139</v>
      </c>
      <c r="C103" s="33" t="s">
        <v>720</v>
      </c>
      <c r="D103" s="34" t="s">
        <v>721</v>
      </c>
      <c r="E103" s="28">
        <v>55.169999999999845</v>
      </c>
      <c r="F103" s="35">
        <v>100</v>
      </c>
      <c r="G103" s="35">
        <v>199</v>
      </c>
      <c r="H103" s="20">
        <v>0</v>
      </c>
      <c r="I103" s="41"/>
      <c r="J103" s="41"/>
      <c r="K103" s="41"/>
      <c r="L103" s="41">
        <v>0</v>
      </c>
      <c r="M103" s="41">
        <v>0</v>
      </c>
      <c r="N103" s="41">
        <v>0</v>
      </c>
    </row>
    <row r="104" spans="1:14" ht="15.75" thickBot="1" x14ac:dyDescent="0.3">
      <c r="A104" s="44">
        <v>6971680477397</v>
      </c>
      <c r="B104" s="32">
        <v>758230</v>
      </c>
      <c r="C104" s="33" t="s">
        <v>685</v>
      </c>
      <c r="D104" s="34" t="s">
        <v>686</v>
      </c>
      <c r="E104" s="28">
        <v>18</v>
      </c>
      <c r="F104" s="35">
        <v>39.5</v>
      </c>
      <c r="G104" s="35">
        <v>79</v>
      </c>
      <c r="H104" s="20">
        <v>0</v>
      </c>
      <c r="I104" s="41"/>
      <c r="J104" s="41"/>
      <c r="K104" s="41">
        <v>0</v>
      </c>
      <c r="L104" s="41">
        <v>0</v>
      </c>
      <c r="M104" s="41">
        <v>0</v>
      </c>
      <c r="N104" s="41">
        <v>0</v>
      </c>
    </row>
    <row r="105" spans="1:14" ht="15.75" thickBot="1" x14ac:dyDescent="0.3">
      <c r="A105" s="44">
        <v>7447902860074</v>
      </c>
      <c r="B105" s="32">
        <v>676641</v>
      </c>
      <c r="C105" s="33" t="s">
        <v>321</v>
      </c>
      <c r="D105" s="34" t="s">
        <v>322</v>
      </c>
      <c r="E105" s="28">
        <v>15.43</v>
      </c>
      <c r="F105" s="28">
        <v>34.5</v>
      </c>
      <c r="G105" s="28">
        <v>69</v>
      </c>
      <c r="H105" s="20">
        <v>31</v>
      </c>
      <c r="I105" s="41"/>
      <c r="J105" s="41"/>
      <c r="K105" s="41"/>
      <c r="L105" s="41"/>
      <c r="M105" s="41">
        <v>0</v>
      </c>
      <c r="N105" s="41">
        <v>3</v>
      </c>
    </row>
    <row r="106" spans="1:14" ht="15.75" thickBot="1" x14ac:dyDescent="0.3">
      <c r="A106" s="44">
        <v>7447902861064</v>
      </c>
      <c r="B106" s="32">
        <v>762683</v>
      </c>
      <c r="C106" s="33" t="s">
        <v>716</v>
      </c>
      <c r="D106" s="34" t="s">
        <v>717</v>
      </c>
      <c r="E106" s="28">
        <v>13.44</v>
      </c>
      <c r="F106" s="35">
        <v>50</v>
      </c>
      <c r="G106" s="35">
        <v>99</v>
      </c>
      <c r="H106" s="20">
        <v>26</v>
      </c>
      <c r="I106" s="41"/>
      <c r="J106" s="41"/>
      <c r="K106" s="41"/>
      <c r="L106" s="41">
        <v>0</v>
      </c>
      <c r="M106" s="41">
        <v>0</v>
      </c>
      <c r="N106" s="41">
        <v>0</v>
      </c>
    </row>
    <row r="107" spans="1:14" ht="15.75" thickBot="1" x14ac:dyDescent="0.3">
      <c r="A107" s="44">
        <v>7447902861996</v>
      </c>
      <c r="B107" s="32">
        <v>758117</v>
      </c>
      <c r="C107" s="33" t="s">
        <v>661</v>
      </c>
      <c r="D107" s="34" t="s">
        <v>662</v>
      </c>
      <c r="E107" s="28">
        <v>23</v>
      </c>
      <c r="F107" s="35">
        <v>49.5</v>
      </c>
      <c r="G107" s="35">
        <v>99</v>
      </c>
      <c r="H107" s="20">
        <v>27</v>
      </c>
      <c r="I107" s="41"/>
      <c r="J107" s="41"/>
      <c r="K107" s="41">
        <v>0</v>
      </c>
      <c r="L107" s="41">
        <v>0</v>
      </c>
      <c r="M107" s="41">
        <v>8</v>
      </c>
      <c r="N107" s="41">
        <v>5</v>
      </c>
    </row>
    <row r="108" spans="1:14" ht="15.75" thickBot="1" x14ac:dyDescent="0.3">
      <c r="A108" s="44">
        <v>7447902862290</v>
      </c>
      <c r="B108" s="32">
        <v>758231</v>
      </c>
      <c r="C108" s="33" t="s">
        <v>687</v>
      </c>
      <c r="D108" s="34" t="s">
        <v>632</v>
      </c>
      <c r="E108" s="28">
        <v>12</v>
      </c>
      <c r="F108" s="35">
        <v>34.5</v>
      </c>
      <c r="G108" s="35">
        <v>69</v>
      </c>
      <c r="H108" s="20">
        <v>16</v>
      </c>
      <c r="I108" s="41"/>
      <c r="J108" s="41"/>
      <c r="K108" s="41">
        <v>0</v>
      </c>
      <c r="L108" s="41">
        <v>0</v>
      </c>
      <c r="M108" s="41">
        <v>17</v>
      </c>
      <c r="N108" s="41">
        <v>11</v>
      </c>
    </row>
    <row r="109" spans="1:14" x14ac:dyDescent="0.25">
      <c r="A109" s="44">
        <v>7447902862818</v>
      </c>
      <c r="B109" s="32">
        <v>676642</v>
      </c>
      <c r="C109" s="33" t="s">
        <v>323</v>
      </c>
      <c r="D109" s="34" t="s">
        <v>324</v>
      </c>
      <c r="E109" s="28">
        <v>15.43</v>
      </c>
      <c r="F109" s="28">
        <v>34.5</v>
      </c>
      <c r="G109" s="28">
        <v>69</v>
      </c>
      <c r="H109" s="20">
        <v>28</v>
      </c>
      <c r="I109" s="41"/>
      <c r="J109" s="41"/>
      <c r="K109" s="41"/>
      <c r="L109" s="41"/>
      <c r="M109" s="41">
        <v>0</v>
      </c>
      <c r="N109" s="41">
        <v>6</v>
      </c>
    </row>
  </sheetData>
  <autoFilter ref="A1:N1">
    <sortState ref="A2:N109">
      <sortCondition ref="A1"/>
    </sortState>
  </autoFilter>
  <conditionalFormatting sqref="I2:L30 I40:L103">
    <cfRule type="cellIs" dxfId="122" priority="120" operator="equal">
      <formula>"Non Moving"</formula>
    </cfRule>
    <cfRule type="cellIs" dxfId="121" priority="121" operator="equal">
      <formula>"Slow Moving"</formula>
    </cfRule>
    <cfRule type="cellIs" dxfId="120" priority="122" operator="equal">
      <formula>"Fast Moving"</formula>
    </cfRule>
  </conditionalFormatting>
  <conditionalFormatting sqref="I2:L30 I40:L103">
    <cfRule type="cellIs" dxfId="119" priority="119" operator="equal">
      <formula>"Fast Moving"</formula>
    </cfRule>
  </conditionalFormatting>
  <conditionalFormatting sqref="I2:L30 I40:L103">
    <cfRule type="cellIs" dxfId="118" priority="116" operator="equal">
      <formula>"Non Moving"</formula>
    </cfRule>
    <cfRule type="cellIs" dxfId="117" priority="117" operator="equal">
      <formula>"Fast Moving"</formula>
    </cfRule>
    <cfRule type="cellIs" dxfId="116" priority="118" operator="equal">
      <formula>"Slow Moving"</formula>
    </cfRule>
  </conditionalFormatting>
  <conditionalFormatting sqref="I2:L30 I40:L103">
    <cfRule type="cellIs" dxfId="115" priority="112" operator="equal">
      <formula>"Non Moving"</formula>
    </cfRule>
    <cfRule type="cellIs" dxfId="114" priority="113" operator="equal">
      <formula>"Slow Moving"</formula>
    </cfRule>
    <cfRule type="cellIs" dxfId="113" priority="114" operator="equal">
      <formula>"Fast Moving"</formula>
    </cfRule>
    <cfRule type="cellIs" dxfId="112" priority="115" operator="equal">
      <formula>"Slow Moving"</formula>
    </cfRule>
  </conditionalFormatting>
  <conditionalFormatting sqref="M40:M103 M2:M30">
    <cfRule type="cellIs" dxfId="111" priority="109" operator="equal">
      <formula>"Non Moving"</formula>
    </cfRule>
    <cfRule type="cellIs" dxfId="110" priority="110" operator="equal">
      <formula>"Slow Moving"</formula>
    </cfRule>
    <cfRule type="cellIs" dxfId="109" priority="111" operator="equal">
      <formula>"Fast Moving"</formula>
    </cfRule>
  </conditionalFormatting>
  <conditionalFormatting sqref="M40:M103 M2:M30">
    <cfRule type="cellIs" dxfId="108" priority="108" operator="equal">
      <formula>"Fast Moving"</formula>
    </cfRule>
  </conditionalFormatting>
  <conditionalFormatting sqref="M2:M30 M40:M103">
    <cfRule type="cellIs" dxfId="107" priority="105" operator="equal">
      <formula>"Non Moving"</formula>
    </cfRule>
    <cfRule type="cellIs" dxfId="106" priority="106" operator="equal">
      <formula>"Fast Moving"</formula>
    </cfRule>
    <cfRule type="cellIs" dxfId="105" priority="107" operator="equal">
      <formula>"Slow Moving"</formula>
    </cfRule>
  </conditionalFormatting>
  <conditionalFormatting sqref="M2:M30 M40:M103">
    <cfRule type="cellIs" dxfId="104" priority="101" operator="equal">
      <formula>"Non Moving"</formula>
    </cfRule>
    <cfRule type="cellIs" dxfId="103" priority="102" operator="equal">
      <formula>"Slow Moving"</formula>
    </cfRule>
    <cfRule type="cellIs" dxfId="102" priority="103" operator="equal">
      <formula>"Fast Moving"</formula>
    </cfRule>
    <cfRule type="cellIs" dxfId="101" priority="104" operator="equal">
      <formula>"Slow Moving"</formula>
    </cfRule>
  </conditionalFormatting>
  <conditionalFormatting sqref="N40:N103 N2:N30">
    <cfRule type="cellIs" dxfId="100" priority="98" operator="equal">
      <formula>"Non Moving"</formula>
    </cfRule>
    <cfRule type="cellIs" dxfId="99" priority="99" operator="equal">
      <formula>"Slow Moving"</formula>
    </cfRule>
    <cfRule type="cellIs" dxfId="98" priority="100" operator="equal">
      <formula>"Fast Moving"</formula>
    </cfRule>
  </conditionalFormatting>
  <conditionalFormatting sqref="N40:N103 N2:N30">
    <cfRule type="cellIs" dxfId="97" priority="97" operator="equal">
      <formula>"Fast Moving"</formula>
    </cfRule>
  </conditionalFormatting>
  <conditionalFormatting sqref="N2:N30 N40:N103">
    <cfRule type="cellIs" dxfId="96" priority="94" operator="equal">
      <formula>"Non Moving"</formula>
    </cfRule>
    <cfRule type="cellIs" dxfId="95" priority="95" operator="equal">
      <formula>"Fast Moving"</formula>
    </cfRule>
    <cfRule type="cellIs" dxfId="94" priority="96" operator="equal">
      <formula>"Slow Moving"</formula>
    </cfRule>
  </conditionalFormatting>
  <conditionalFormatting sqref="N2:N30 N40:N103">
    <cfRule type="cellIs" dxfId="93" priority="90" operator="equal">
      <formula>"Non Moving"</formula>
    </cfRule>
    <cfRule type="cellIs" dxfId="92" priority="91" operator="equal">
      <formula>"Slow Moving"</formula>
    </cfRule>
    <cfRule type="cellIs" dxfId="91" priority="92" operator="equal">
      <formula>"Fast Moving"</formula>
    </cfRule>
    <cfRule type="cellIs" dxfId="90" priority="93" operator="equal">
      <formula>"Slow Moving"</formula>
    </cfRule>
  </conditionalFormatting>
  <conditionalFormatting sqref="I104:L104 I105:K109">
    <cfRule type="cellIs" dxfId="89" priority="87" operator="equal">
      <formula>"Non Moving"</formula>
    </cfRule>
    <cfRule type="cellIs" dxfId="88" priority="88" operator="equal">
      <formula>"Slow Moving"</formula>
    </cfRule>
    <cfRule type="cellIs" dxfId="87" priority="89" operator="equal">
      <formula>"Fast Moving"</formula>
    </cfRule>
  </conditionalFormatting>
  <conditionalFormatting sqref="I104:L104 I105:K109">
    <cfRule type="cellIs" dxfId="86" priority="86" operator="equal">
      <formula>"Fast Moving"</formula>
    </cfRule>
  </conditionalFormatting>
  <conditionalFormatting sqref="I104:L104 I105:K109">
    <cfRule type="cellIs" dxfId="85" priority="83" operator="equal">
      <formula>"Non Moving"</formula>
    </cfRule>
    <cfRule type="cellIs" dxfId="84" priority="84" operator="equal">
      <formula>"Fast Moving"</formula>
    </cfRule>
    <cfRule type="cellIs" dxfId="83" priority="85" operator="equal">
      <formula>"Slow Moving"</formula>
    </cfRule>
  </conditionalFormatting>
  <conditionalFormatting sqref="I104:L104 I105:K109">
    <cfRule type="cellIs" dxfId="82" priority="79" operator="equal">
      <formula>"Non Moving"</formula>
    </cfRule>
    <cfRule type="cellIs" dxfId="81" priority="80" operator="equal">
      <formula>"Slow Moving"</formula>
    </cfRule>
    <cfRule type="cellIs" dxfId="80" priority="81" operator="equal">
      <formula>"Fast Moving"</formula>
    </cfRule>
    <cfRule type="cellIs" dxfId="79" priority="82" operator="equal">
      <formula>"Slow Moving"</formula>
    </cfRule>
  </conditionalFormatting>
  <conditionalFormatting sqref="M104">
    <cfRule type="cellIs" dxfId="78" priority="76" operator="equal">
      <formula>"Non Moving"</formula>
    </cfRule>
    <cfRule type="cellIs" dxfId="77" priority="77" operator="equal">
      <formula>"Slow Moving"</formula>
    </cfRule>
    <cfRule type="cellIs" dxfId="76" priority="78" operator="equal">
      <formula>"Fast Moving"</formula>
    </cfRule>
  </conditionalFormatting>
  <conditionalFormatting sqref="M104">
    <cfRule type="cellIs" dxfId="75" priority="75" operator="equal">
      <formula>"Fast Moving"</formula>
    </cfRule>
  </conditionalFormatting>
  <conditionalFormatting sqref="M104">
    <cfRule type="cellIs" dxfId="74" priority="72" operator="equal">
      <formula>"Non Moving"</formula>
    </cfRule>
    <cfRule type="cellIs" dxfId="73" priority="73" operator="equal">
      <formula>"Fast Moving"</formula>
    </cfRule>
    <cfRule type="cellIs" dxfId="72" priority="74" operator="equal">
      <formula>"Slow Moving"</formula>
    </cfRule>
  </conditionalFormatting>
  <conditionalFormatting sqref="M104">
    <cfRule type="cellIs" dxfId="71" priority="68" operator="equal">
      <formula>"Non Moving"</formula>
    </cfRule>
    <cfRule type="cellIs" dxfId="70" priority="69" operator="equal">
      <formula>"Slow Moving"</formula>
    </cfRule>
    <cfRule type="cellIs" dxfId="69" priority="70" operator="equal">
      <formula>"Fast Moving"</formula>
    </cfRule>
    <cfRule type="cellIs" dxfId="68" priority="71" operator="equal">
      <formula>"Slow Moving"</formula>
    </cfRule>
  </conditionalFormatting>
  <conditionalFormatting sqref="N104:N109">
    <cfRule type="cellIs" dxfId="67" priority="65" operator="equal">
      <formula>"Non Moving"</formula>
    </cfRule>
    <cfRule type="cellIs" dxfId="66" priority="66" operator="equal">
      <formula>"Slow Moving"</formula>
    </cfRule>
    <cfRule type="cellIs" dxfId="65" priority="67" operator="equal">
      <formula>"Fast Moving"</formula>
    </cfRule>
  </conditionalFormatting>
  <conditionalFormatting sqref="N104:N109">
    <cfRule type="cellIs" dxfId="64" priority="64" operator="equal">
      <formula>"Fast Moving"</formula>
    </cfRule>
  </conditionalFormatting>
  <conditionalFormatting sqref="N104:N109">
    <cfRule type="cellIs" dxfId="63" priority="61" operator="equal">
      <formula>"Non Moving"</formula>
    </cfRule>
    <cfRule type="cellIs" dxfId="62" priority="62" operator="equal">
      <formula>"Fast Moving"</formula>
    </cfRule>
    <cfRule type="cellIs" dxfId="61" priority="63" operator="equal">
      <formula>"Slow Moving"</formula>
    </cfRule>
  </conditionalFormatting>
  <conditionalFormatting sqref="N104:N109">
    <cfRule type="cellIs" dxfId="60" priority="57" operator="equal">
      <formula>"Non Moving"</formula>
    </cfRule>
    <cfRule type="cellIs" dxfId="59" priority="58" operator="equal">
      <formula>"Slow Moving"</formula>
    </cfRule>
    <cfRule type="cellIs" dxfId="58" priority="59" operator="equal">
      <formula>"Fast Moving"</formula>
    </cfRule>
    <cfRule type="cellIs" dxfId="57" priority="60" operator="equal">
      <formula>"Slow Moving"</formula>
    </cfRule>
  </conditionalFormatting>
  <conditionalFormatting sqref="I31:L39">
    <cfRule type="cellIs" dxfId="56" priority="54" operator="equal">
      <formula>"Non Moving"</formula>
    </cfRule>
    <cfRule type="cellIs" dxfId="55" priority="55" operator="equal">
      <formula>"Slow Moving"</formula>
    </cfRule>
    <cfRule type="cellIs" dxfId="54" priority="56" operator="equal">
      <formula>"Fast Moving"</formula>
    </cfRule>
  </conditionalFormatting>
  <conditionalFormatting sqref="I31:L39">
    <cfRule type="cellIs" dxfId="53" priority="53" operator="equal">
      <formula>"Fast Moving"</formula>
    </cfRule>
  </conditionalFormatting>
  <conditionalFormatting sqref="I31:L39">
    <cfRule type="cellIs" dxfId="52" priority="50" operator="equal">
      <formula>"Non Moving"</formula>
    </cfRule>
    <cfRule type="cellIs" dxfId="51" priority="51" operator="equal">
      <formula>"Fast Moving"</formula>
    </cfRule>
    <cfRule type="cellIs" dxfId="50" priority="52" operator="equal">
      <formula>"Slow Moving"</formula>
    </cfRule>
  </conditionalFormatting>
  <conditionalFormatting sqref="I31:L39">
    <cfRule type="cellIs" dxfId="49" priority="46" operator="equal">
      <formula>"Non Moving"</formula>
    </cfRule>
    <cfRule type="cellIs" dxfId="48" priority="47" operator="equal">
      <formula>"Slow Moving"</formula>
    </cfRule>
    <cfRule type="cellIs" dxfId="47" priority="48" operator="equal">
      <formula>"Fast Moving"</formula>
    </cfRule>
    <cfRule type="cellIs" dxfId="46" priority="49" operator="equal">
      <formula>"Slow Moving"</formula>
    </cfRule>
  </conditionalFormatting>
  <conditionalFormatting sqref="M31:M39">
    <cfRule type="cellIs" dxfId="45" priority="43" operator="equal">
      <formula>"Non Moving"</formula>
    </cfRule>
    <cfRule type="cellIs" dxfId="44" priority="44" operator="equal">
      <formula>"Slow Moving"</formula>
    </cfRule>
    <cfRule type="cellIs" dxfId="43" priority="45" operator="equal">
      <formula>"Fast Moving"</formula>
    </cfRule>
  </conditionalFormatting>
  <conditionalFormatting sqref="M31:M39">
    <cfRule type="cellIs" dxfId="42" priority="42" operator="equal">
      <formula>"Fast Moving"</formula>
    </cfRule>
  </conditionalFormatting>
  <conditionalFormatting sqref="M31:M39">
    <cfRule type="cellIs" dxfId="41" priority="39" operator="equal">
      <formula>"Non Moving"</formula>
    </cfRule>
    <cfRule type="cellIs" dxfId="40" priority="40" operator="equal">
      <formula>"Fast Moving"</formula>
    </cfRule>
    <cfRule type="cellIs" dxfId="39" priority="41" operator="equal">
      <formula>"Slow Moving"</formula>
    </cfRule>
  </conditionalFormatting>
  <conditionalFormatting sqref="M31:M39">
    <cfRule type="cellIs" dxfId="38" priority="35" operator="equal">
      <formula>"Non Moving"</formula>
    </cfRule>
    <cfRule type="cellIs" dxfId="37" priority="36" operator="equal">
      <formula>"Slow Moving"</formula>
    </cfRule>
    <cfRule type="cellIs" dxfId="36" priority="37" operator="equal">
      <formula>"Fast Moving"</formula>
    </cfRule>
    <cfRule type="cellIs" dxfId="35" priority="38" operator="equal">
      <formula>"Slow Moving"</formula>
    </cfRule>
  </conditionalFormatting>
  <conditionalFormatting sqref="N31:N39">
    <cfRule type="cellIs" dxfId="34" priority="32" operator="equal">
      <formula>"Non Moving"</formula>
    </cfRule>
    <cfRule type="cellIs" dxfId="33" priority="33" operator="equal">
      <formula>"Slow Moving"</formula>
    </cfRule>
    <cfRule type="cellIs" dxfId="32" priority="34" operator="equal">
      <formula>"Fast Moving"</formula>
    </cfRule>
  </conditionalFormatting>
  <conditionalFormatting sqref="N31:N39">
    <cfRule type="cellIs" dxfId="31" priority="31" operator="equal">
      <formula>"Fast Moving"</formula>
    </cfRule>
  </conditionalFormatting>
  <conditionalFormatting sqref="N31:N39">
    <cfRule type="cellIs" dxfId="30" priority="28" operator="equal">
      <formula>"Non Moving"</formula>
    </cfRule>
    <cfRule type="cellIs" dxfId="29" priority="29" operator="equal">
      <formula>"Fast Moving"</formula>
    </cfRule>
    <cfRule type="cellIs" dxfId="28" priority="30" operator="equal">
      <formula>"Slow Moving"</formula>
    </cfRule>
  </conditionalFormatting>
  <conditionalFormatting sqref="N31:N39">
    <cfRule type="cellIs" dxfId="27" priority="24" operator="equal">
      <formula>"Non Moving"</formula>
    </cfRule>
    <cfRule type="cellIs" dxfId="26" priority="25" operator="equal">
      <formula>"Slow Moving"</formula>
    </cfRule>
    <cfRule type="cellIs" dxfId="25" priority="26" operator="equal">
      <formula>"Fast Moving"</formula>
    </cfRule>
    <cfRule type="cellIs" dxfId="24" priority="27" operator="equal">
      <formula>"Slow Moving"</formula>
    </cfRule>
  </conditionalFormatting>
  <conditionalFormatting sqref="L105:L109">
    <cfRule type="cellIs" dxfId="23" priority="21" operator="equal">
      <formula>"Non Moving"</formula>
    </cfRule>
    <cfRule type="cellIs" dxfId="22" priority="22" operator="equal">
      <formula>"Slow Moving"</formula>
    </cfRule>
    <cfRule type="cellIs" dxfId="21" priority="23" operator="equal">
      <formula>"Fast Moving"</formula>
    </cfRule>
  </conditionalFormatting>
  <conditionalFormatting sqref="L105:L109">
    <cfRule type="cellIs" dxfId="20" priority="20" operator="equal">
      <formula>"Fast Moving"</formula>
    </cfRule>
  </conditionalFormatting>
  <conditionalFormatting sqref="L105:L109">
    <cfRule type="cellIs" dxfId="19" priority="17" operator="equal">
      <formula>"Non Moving"</formula>
    </cfRule>
    <cfRule type="cellIs" dxfId="18" priority="18" operator="equal">
      <formula>"Fast Moving"</formula>
    </cfRule>
    <cfRule type="cellIs" dxfId="17" priority="19" operator="equal">
      <formula>"Slow Moving"</formula>
    </cfRule>
  </conditionalFormatting>
  <conditionalFormatting sqref="L105:L109">
    <cfRule type="cellIs" dxfId="16" priority="13" operator="equal">
      <formula>"Non Moving"</formula>
    </cfRule>
    <cfRule type="cellIs" dxfId="15" priority="14" operator="equal">
      <formula>"Slow Moving"</formula>
    </cfRule>
    <cfRule type="cellIs" dxfId="14" priority="15" operator="equal">
      <formula>"Fast Moving"</formula>
    </cfRule>
    <cfRule type="cellIs" dxfId="13" priority="16" operator="equal">
      <formula>"Slow Moving"</formula>
    </cfRule>
  </conditionalFormatting>
  <conditionalFormatting sqref="M105:M109">
    <cfRule type="cellIs" dxfId="12" priority="10" operator="equal">
      <formula>"Non Moving"</formula>
    </cfRule>
    <cfRule type="cellIs" dxfId="11" priority="11" operator="equal">
      <formula>"Slow Moving"</formula>
    </cfRule>
    <cfRule type="cellIs" dxfId="10" priority="12" operator="equal">
      <formula>"Fast Moving"</formula>
    </cfRule>
  </conditionalFormatting>
  <conditionalFormatting sqref="M105:M109">
    <cfRule type="cellIs" dxfId="9" priority="9" operator="equal">
      <formula>"Fast Moving"</formula>
    </cfRule>
  </conditionalFormatting>
  <conditionalFormatting sqref="M105:M109">
    <cfRule type="cellIs" dxfId="8" priority="6" operator="equal">
      <formula>"Non Moving"</formula>
    </cfRule>
    <cfRule type="cellIs" dxfId="7" priority="7" operator="equal">
      <formula>"Fast Moving"</formula>
    </cfRule>
    <cfRule type="cellIs" dxfId="6" priority="8" operator="equal">
      <formula>"Slow Moving"</formula>
    </cfRule>
  </conditionalFormatting>
  <conditionalFormatting sqref="M105:M109">
    <cfRule type="cellIs" dxfId="5" priority="2" operator="equal">
      <formula>"Non Moving"</formula>
    </cfRule>
    <cfRule type="cellIs" dxfId="4" priority="3" operator="equal">
      <formula>"Slow Moving"</formula>
    </cfRule>
    <cfRule type="cellIs" dxfId="3" priority="4" operator="equal">
      <formula>"Fast Moving"</formula>
    </cfRule>
    <cfRule type="cellIs" dxfId="2" priority="5" operator="equal">
      <formula>"Slow Moving"</formula>
    </cfRule>
  </conditionalFormatting>
  <conditionalFormatting sqref="C1:C1048576">
    <cfRule type="duplicateValues" dxfId="1" priority="407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77" workbookViewId="0">
      <selection sqref="A1:A108"/>
    </sheetView>
  </sheetViews>
  <sheetFormatPr defaultRowHeight="15" x14ac:dyDescent="0.25"/>
  <cols>
    <col min="1" max="1" width="16.7109375" style="8" bestFit="1" customWidth="1"/>
  </cols>
  <sheetData>
    <row r="1" spans="1:2" x14ac:dyDescent="0.25">
      <c r="A1" s="8">
        <v>744790286205</v>
      </c>
    </row>
    <row r="2" spans="1:2" x14ac:dyDescent="0.25">
      <c r="A2" s="8">
        <v>4716076166941</v>
      </c>
      <c r="B2" t="s">
        <v>746</v>
      </c>
    </row>
    <row r="3" spans="1:2" x14ac:dyDescent="0.25">
      <c r="A3" s="8">
        <v>4716076166958</v>
      </c>
      <c r="B3" t="s">
        <v>746</v>
      </c>
    </row>
    <row r="4" spans="1:2" x14ac:dyDescent="0.25">
      <c r="A4" s="8">
        <v>4716076166965</v>
      </c>
      <c r="B4" t="s">
        <v>746</v>
      </c>
    </row>
    <row r="5" spans="1:2" x14ac:dyDescent="0.25">
      <c r="A5" s="8">
        <v>4716076167313</v>
      </c>
      <c r="B5" t="s">
        <v>746</v>
      </c>
    </row>
    <row r="6" spans="1:2" x14ac:dyDescent="0.25">
      <c r="A6" s="8">
        <v>4716076167337</v>
      </c>
      <c r="B6" t="s">
        <v>746</v>
      </c>
    </row>
    <row r="7" spans="1:2" x14ac:dyDescent="0.25">
      <c r="A7" s="8">
        <v>4716076167450</v>
      </c>
      <c r="B7" t="s">
        <v>746</v>
      </c>
    </row>
    <row r="8" spans="1:2" x14ac:dyDescent="0.25">
      <c r="A8" s="8">
        <v>4716076167467</v>
      </c>
      <c r="B8" t="s">
        <v>746</v>
      </c>
    </row>
    <row r="9" spans="1:2" x14ac:dyDescent="0.25">
      <c r="A9" s="8">
        <v>4716076167474</v>
      </c>
      <c r="B9" t="s">
        <v>746</v>
      </c>
    </row>
    <row r="10" spans="1:2" x14ac:dyDescent="0.25">
      <c r="A10" s="8">
        <v>4716076167856</v>
      </c>
      <c r="B10" t="s">
        <v>746</v>
      </c>
    </row>
    <row r="11" spans="1:2" x14ac:dyDescent="0.25">
      <c r="A11" s="8">
        <v>4716076167863</v>
      </c>
      <c r="B11" t="s">
        <v>746</v>
      </c>
    </row>
    <row r="12" spans="1:2" x14ac:dyDescent="0.25">
      <c r="A12" s="8">
        <v>4716076167870</v>
      </c>
      <c r="B12" t="s">
        <v>746</v>
      </c>
    </row>
    <row r="13" spans="1:2" x14ac:dyDescent="0.25">
      <c r="A13" s="8">
        <v>4716076167924</v>
      </c>
      <c r="B13" t="s">
        <v>746</v>
      </c>
    </row>
    <row r="14" spans="1:2" x14ac:dyDescent="0.25">
      <c r="A14" s="8">
        <v>4716076167931</v>
      </c>
      <c r="B14" t="s">
        <v>746</v>
      </c>
    </row>
    <row r="15" spans="1:2" x14ac:dyDescent="0.25">
      <c r="A15" s="8">
        <v>4716076167948</v>
      </c>
      <c r="B15" t="s">
        <v>746</v>
      </c>
    </row>
    <row r="16" spans="1:2" x14ac:dyDescent="0.25">
      <c r="A16" s="8">
        <v>4716076167955</v>
      </c>
      <c r="B16" t="s">
        <v>746</v>
      </c>
    </row>
    <row r="17" spans="1:2" x14ac:dyDescent="0.25">
      <c r="A17" s="8">
        <v>4716076167979</v>
      </c>
      <c r="B17" t="s">
        <v>746</v>
      </c>
    </row>
    <row r="18" spans="1:2" x14ac:dyDescent="0.25">
      <c r="A18" s="8">
        <v>4716076167993</v>
      </c>
      <c r="B18" t="s">
        <v>746</v>
      </c>
    </row>
    <row r="19" spans="1:2" x14ac:dyDescent="0.25">
      <c r="A19" s="8">
        <v>4716076168341</v>
      </c>
      <c r="B19" t="s">
        <v>746</v>
      </c>
    </row>
    <row r="20" spans="1:2" x14ac:dyDescent="0.25">
      <c r="A20" s="8">
        <v>4716076168358</v>
      </c>
      <c r="B20" t="s">
        <v>746</v>
      </c>
    </row>
    <row r="21" spans="1:2" x14ac:dyDescent="0.25">
      <c r="A21" s="8">
        <v>4716076168365</v>
      </c>
      <c r="B21" t="s">
        <v>746</v>
      </c>
    </row>
    <row r="22" spans="1:2" x14ac:dyDescent="0.25">
      <c r="A22" s="8">
        <v>6953156253025</v>
      </c>
      <c r="B22" t="s">
        <v>746</v>
      </c>
    </row>
    <row r="23" spans="1:2" x14ac:dyDescent="0.25">
      <c r="A23" s="8">
        <v>6953156253032</v>
      </c>
      <c r="B23" t="s">
        <v>746</v>
      </c>
    </row>
    <row r="24" spans="1:2" x14ac:dyDescent="0.25">
      <c r="A24" s="8">
        <v>6953156253063</v>
      </c>
      <c r="B24" t="s">
        <v>746</v>
      </c>
    </row>
    <row r="25" spans="1:2" x14ac:dyDescent="0.25">
      <c r="A25" s="8">
        <v>6953156253070</v>
      </c>
      <c r="B25" t="s">
        <v>746</v>
      </c>
    </row>
    <row r="26" spans="1:2" x14ac:dyDescent="0.25">
      <c r="A26" s="8">
        <v>6953156255814</v>
      </c>
      <c r="B26" t="s">
        <v>746</v>
      </c>
    </row>
    <row r="27" spans="1:2" x14ac:dyDescent="0.25">
      <c r="A27" s="8">
        <v>6953156259850</v>
      </c>
      <c r="B27" t="s">
        <v>746</v>
      </c>
    </row>
    <row r="28" spans="1:2" x14ac:dyDescent="0.25">
      <c r="A28" s="8">
        <v>6953156261358</v>
      </c>
      <c r="B28" t="s">
        <v>746</v>
      </c>
    </row>
    <row r="29" spans="1:2" x14ac:dyDescent="0.25">
      <c r="A29" s="8">
        <v>6953156261365</v>
      </c>
      <c r="B29" t="s">
        <v>746</v>
      </c>
    </row>
    <row r="30" spans="1:2" x14ac:dyDescent="0.25">
      <c r="A30" s="8">
        <v>6953156270640</v>
      </c>
      <c r="B30" t="s">
        <v>746</v>
      </c>
    </row>
    <row r="31" spans="1:2" x14ac:dyDescent="0.25">
      <c r="A31" s="8">
        <v>6953156271791</v>
      </c>
      <c r="B31" t="s">
        <v>746</v>
      </c>
    </row>
    <row r="32" spans="1:2" x14ac:dyDescent="0.25">
      <c r="A32" s="8">
        <v>6953156273030</v>
      </c>
      <c r="B32" t="s">
        <v>746</v>
      </c>
    </row>
    <row r="33" spans="1:2" x14ac:dyDescent="0.25">
      <c r="A33" s="8">
        <v>6953156273085</v>
      </c>
      <c r="B33" t="s">
        <v>746</v>
      </c>
    </row>
    <row r="34" spans="1:2" x14ac:dyDescent="0.25">
      <c r="A34" s="8">
        <v>6953156273092</v>
      </c>
      <c r="B34" t="s">
        <v>746</v>
      </c>
    </row>
    <row r="35" spans="1:2" x14ac:dyDescent="0.25">
      <c r="A35" s="8">
        <v>6953156273108</v>
      </c>
      <c r="B35" t="s">
        <v>746</v>
      </c>
    </row>
    <row r="36" spans="1:2" x14ac:dyDescent="0.25">
      <c r="A36" s="8">
        <v>6953156273887</v>
      </c>
      <c r="B36" t="s">
        <v>746</v>
      </c>
    </row>
    <row r="37" spans="1:2" x14ac:dyDescent="0.25">
      <c r="A37" s="8">
        <v>6953156273894</v>
      </c>
      <c r="B37" t="s">
        <v>746</v>
      </c>
    </row>
    <row r="38" spans="1:2" x14ac:dyDescent="0.25">
      <c r="A38" s="8">
        <v>6953156276413</v>
      </c>
      <c r="B38" t="s">
        <v>746</v>
      </c>
    </row>
    <row r="39" spans="1:2" x14ac:dyDescent="0.25">
      <c r="A39" s="8">
        <v>6953156276673</v>
      </c>
      <c r="B39" t="s">
        <v>746</v>
      </c>
    </row>
    <row r="40" spans="1:2" x14ac:dyDescent="0.25">
      <c r="A40" s="8">
        <v>6953156278585</v>
      </c>
      <c r="B40" t="s">
        <v>746</v>
      </c>
    </row>
    <row r="41" spans="1:2" x14ac:dyDescent="0.25">
      <c r="A41" s="8">
        <v>6953156278622</v>
      </c>
      <c r="B41" t="s">
        <v>746</v>
      </c>
    </row>
    <row r="42" spans="1:2" x14ac:dyDescent="0.25">
      <c r="A42" s="8">
        <v>6953156278844</v>
      </c>
      <c r="B42" t="s">
        <v>746</v>
      </c>
    </row>
    <row r="43" spans="1:2" x14ac:dyDescent="0.25">
      <c r="A43" s="8">
        <v>6953156279018</v>
      </c>
      <c r="B43" t="s">
        <v>746</v>
      </c>
    </row>
    <row r="44" spans="1:2" x14ac:dyDescent="0.25">
      <c r="A44" s="8">
        <v>6953156279025</v>
      </c>
      <c r="B44" t="s">
        <v>746</v>
      </c>
    </row>
    <row r="45" spans="1:2" x14ac:dyDescent="0.25">
      <c r="A45" s="8">
        <v>6953156279148</v>
      </c>
      <c r="B45" t="s">
        <v>746</v>
      </c>
    </row>
    <row r="46" spans="1:2" x14ac:dyDescent="0.25">
      <c r="A46" s="8">
        <v>6953156279650</v>
      </c>
      <c r="B46" t="s">
        <v>746</v>
      </c>
    </row>
    <row r="47" spans="1:2" x14ac:dyDescent="0.25">
      <c r="A47" s="8">
        <v>6953156279667</v>
      </c>
      <c r="B47" t="s">
        <v>746</v>
      </c>
    </row>
    <row r="48" spans="1:2" x14ac:dyDescent="0.25">
      <c r="A48" s="8">
        <v>6953156280243</v>
      </c>
      <c r="B48" t="s">
        <v>746</v>
      </c>
    </row>
    <row r="49" spans="1:2" x14ac:dyDescent="0.25">
      <c r="A49" s="8">
        <v>6953156281363</v>
      </c>
      <c r="B49" t="s">
        <v>746</v>
      </c>
    </row>
    <row r="50" spans="1:2" x14ac:dyDescent="0.25">
      <c r="A50" s="8">
        <v>6953156281370</v>
      </c>
      <c r="B50" t="s">
        <v>746</v>
      </c>
    </row>
    <row r="51" spans="1:2" x14ac:dyDescent="0.25">
      <c r="A51" s="8">
        <v>6953156281387</v>
      </c>
      <c r="B51" t="s">
        <v>746</v>
      </c>
    </row>
    <row r="52" spans="1:2" x14ac:dyDescent="0.25">
      <c r="A52" s="8">
        <v>6953156281479</v>
      </c>
      <c r="B52" t="s">
        <v>746</v>
      </c>
    </row>
    <row r="53" spans="1:2" x14ac:dyDescent="0.25">
      <c r="A53" s="8">
        <v>6953156281691</v>
      </c>
      <c r="B53" t="s">
        <v>746</v>
      </c>
    </row>
    <row r="54" spans="1:2" x14ac:dyDescent="0.25">
      <c r="A54" s="8">
        <v>6953156282100</v>
      </c>
      <c r="B54" t="s">
        <v>746</v>
      </c>
    </row>
    <row r="55" spans="1:2" x14ac:dyDescent="0.25">
      <c r="A55" s="8">
        <v>6953156282247</v>
      </c>
      <c r="B55" t="s">
        <v>746</v>
      </c>
    </row>
    <row r="56" spans="1:2" x14ac:dyDescent="0.25">
      <c r="A56" s="8">
        <v>6953156282278</v>
      </c>
      <c r="B56" t="s">
        <v>746</v>
      </c>
    </row>
    <row r="57" spans="1:2" x14ac:dyDescent="0.25">
      <c r="A57" s="8">
        <v>6953156282940</v>
      </c>
      <c r="B57" t="s">
        <v>746</v>
      </c>
    </row>
    <row r="58" spans="1:2" x14ac:dyDescent="0.25">
      <c r="A58" s="8">
        <v>6953156282957</v>
      </c>
      <c r="B58" t="s">
        <v>746</v>
      </c>
    </row>
    <row r="59" spans="1:2" x14ac:dyDescent="0.25">
      <c r="A59" s="8">
        <v>6953156282964</v>
      </c>
      <c r="B59" t="s">
        <v>746</v>
      </c>
    </row>
    <row r="60" spans="1:2" x14ac:dyDescent="0.25">
      <c r="A60" s="8">
        <v>6953156282971</v>
      </c>
      <c r="B60" t="s">
        <v>746</v>
      </c>
    </row>
    <row r="61" spans="1:2" x14ac:dyDescent="0.25">
      <c r="A61" s="8">
        <v>6953156284401</v>
      </c>
      <c r="B61" t="s">
        <v>746</v>
      </c>
    </row>
    <row r="62" spans="1:2" x14ac:dyDescent="0.25">
      <c r="A62" s="8">
        <v>6953156284630</v>
      </c>
      <c r="B62" t="s">
        <v>746</v>
      </c>
    </row>
    <row r="63" spans="1:2" x14ac:dyDescent="0.25">
      <c r="A63" s="8">
        <v>6953156284647</v>
      </c>
      <c r="B63" t="s">
        <v>746</v>
      </c>
    </row>
    <row r="64" spans="1:2" x14ac:dyDescent="0.25">
      <c r="A64" s="8">
        <v>6953156284739</v>
      </c>
      <c r="B64" t="s">
        <v>746</v>
      </c>
    </row>
    <row r="65" spans="1:2" x14ac:dyDescent="0.25">
      <c r="A65" s="8">
        <v>6953156284746</v>
      </c>
      <c r="B65" t="s">
        <v>746</v>
      </c>
    </row>
    <row r="66" spans="1:2" x14ac:dyDescent="0.25">
      <c r="A66" s="8">
        <v>6953156284821</v>
      </c>
      <c r="B66" t="s">
        <v>746</v>
      </c>
    </row>
    <row r="67" spans="1:2" x14ac:dyDescent="0.25">
      <c r="A67" s="8">
        <v>6953156284838</v>
      </c>
      <c r="B67" t="s">
        <v>746</v>
      </c>
    </row>
    <row r="68" spans="1:2" x14ac:dyDescent="0.25">
      <c r="A68" s="8">
        <v>6953156285101</v>
      </c>
      <c r="B68" t="s">
        <v>746</v>
      </c>
    </row>
    <row r="69" spans="1:2" x14ac:dyDescent="0.25">
      <c r="A69" s="8">
        <v>6953156286481</v>
      </c>
      <c r="B69" t="s">
        <v>746</v>
      </c>
    </row>
    <row r="70" spans="1:2" x14ac:dyDescent="0.25">
      <c r="A70" s="8">
        <v>6953156286498</v>
      </c>
      <c r="B70" t="s">
        <v>746</v>
      </c>
    </row>
    <row r="71" spans="1:2" x14ac:dyDescent="0.25">
      <c r="A71" s="8">
        <v>6953156286504</v>
      </c>
      <c r="B71" t="s">
        <v>746</v>
      </c>
    </row>
    <row r="72" spans="1:2" x14ac:dyDescent="0.25">
      <c r="A72" s="8">
        <v>6953156286603</v>
      </c>
      <c r="B72" t="s">
        <v>746</v>
      </c>
    </row>
    <row r="73" spans="1:2" x14ac:dyDescent="0.25">
      <c r="A73" s="8">
        <v>6953156286962</v>
      </c>
      <c r="B73" t="s">
        <v>746</v>
      </c>
    </row>
    <row r="74" spans="1:2" x14ac:dyDescent="0.25">
      <c r="A74" s="8">
        <v>6953156286979</v>
      </c>
      <c r="B74" t="s">
        <v>746</v>
      </c>
    </row>
    <row r="75" spans="1:2" x14ac:dyDescent="0.25">
      <c r="A75" s="8">
        <v>6953156286986</v>
      </c>
      <c r="B75" t="s">
        <v>746</v>
      </c>
    </row>
    <row r="76" spans="1:2" x14ac:dyDescent="0.25">
      <c r="A76" s="8">
        <v>6953156288126</v>
      </c>
      <c r="B76" t="s">
        <v>746</v>
      </c>
    </row>
    <row r="77" spans="1:2" x14ac:dyDescent="0.25">
      <c r="A77" s="8">
        <v>6953156288133</v>
      </c>
      <c r="B77" t="s">
        <v>746</v>
      </c>
    </row>
    <row r="78" spans="1:2" x14ac:dyDescent="0.25">
      <c r="A78" s="8">
        <v>6953156288935</v>
      </c>
      <c r="B78" t="s">
        <v>746</v>
      </c>
    </row>
    <row r="79" spans="1:2" x14ac:dyDescent="0.25">
      <c r="A79" s="8">
        <v>6953156289734</v>
      </c>
      <c r="B79" t="s">
        <v>746</v>
      </c>
    </row>
    <row r="80" spans="1:2" x14ac:dyDescent="0.25">
      <c r="A80" s="8">
        <v>6953156289758</v>
      </c>
      <c r="B80" t="s">
        <v>746</v>
      </c>
    </row>
    <row r="81" spans="1:2" x14ac:dyDescent="0.25">
      <c r="A81" s="8">
        <v>6953156289819</v>
      </c>
      <c r="B81" t="s">
        <v>746</v>
      </c>
    </row>
    <row r="82" spans="1:2" x14ac:dyDescent="0.25">
      <c r="A82" s="8">
        <v>6953156290488</v>
      </c>
      <c r="B82" t="s">
        <v>746</v>
      </c>
    </row>
    <row r="83" spans="1:2" x14ac:dyDescent="0.25">
      <c r="A83" s="8">
        <v>6953156290495</v>
      </c>
      <c r="B83" t="s">
        <v>746</v>
      </c>
    </row>
    <row r="84" spans="1:2" x14ac:dyDescent="0.25">
      <c r="A84" s="8">
        <v>6953156290853</v>
      </c>
      <c r="B84" t="s">
        <v>746</v>
      </c>
    </row>
    <row r="85" spans="1:2" x14ac:dyDescent="0.25">
      <c r="A85" s="8">
        <v>6953156290860</v>
      </c>
      <c r="B85" t="s">
        <v>746</v>
      </c>
    </row>
    <row r="86" spans="1:2" x14ac:dyDescent="0.25">
      <c r="A86" s="8">
        <v>6953156291492</v>
      </c>
      <c r="B86" t="s">
        <v>746</v>
      </c>
    </row>
    <row r="87" spans="1:2" x14ac:dyDescent="0.25">
      <c r="A87" s="8">
        <v>6953156291638</v>
      </c>
      <c r="B87" t="s">
        <v>746</v>
      </c>
    </row>
    <row r="88" spans="1:2" x14ac:dyDescent="0.25">
      <c r="A88" s="8">
        <v>6953156292079</v>
      </c>
      <c r="B88" t="s">
        <v>746</v>
      </c>
    </row>
    <row r="89" spans="1:2" x14ac:dyDescent="0.25">
      <c r="A89" s="8">
        <v>6953156292314</v>
      </c>
      <c r="B89" t="s">
        <v>746</v>
      </c>
    </row>
    <row r="90" spans="1:2" x14ac:dyDescent="0.25">
      <c r="A90" s="8">
        <v>6953156292321</v>
      </c>
      <c r="B90" t="s">
        <v>746</v>
      </c>
    </row>
    <row r="91" spans="1:2" x14ac:dyDescent="0.25">
      <c r="A91" s="8">
        <v>6953156293014</v>
      </c>
      <c r="B91" t="s">
        <v>746</v>
      </c>
    </row>
    <row r="92" spans="1:2" x14ac:dyDescent="0.25">
      <c r="A92" s="8">
        <v>6953156293243</v>
      </c>
      <c r="B92" t="s">
        <v>746</v>
      </c>
    </row>
    <row r="93" spans="1:2" x14ac:dyDescent="0.25">
      <c r="A93" s="8">
        <v>6953156293250</v>
      </c>
      <c r="B93" t="s">
        <v>746</v>
      </c>
    </row>
    <row r="94" spans="1:2" x14ac:dyDescent="0.25">
      <c r="A94" s="8">
        <v>6953156293267</v>
      </c>
      <c r="B94" t="s">
        <v>746</v>
      </c>
    </row>
    <row r="95" spans="1:2" x14ac:dyDescent="0.25">
      <c r="A95" s="8">
        <v>6953156293274</v>
      </c>
      <c r="B95" t="s">
        <v>746</v>
      </c>
    </row>
    <row r="96" spans="1:2" x14ac:dyDescent="0.25">
      <c r="A96" s="8">
        <v>6953156293618</v>
      </c>
      <c r="B96" t="s">
        <v>746</v>
      </c>
    </row>
    <row r="97" spans="1:2" x14ac:dyDescent="0.25">
      <c r="A97" s="8">
        <v>6953156294073</v>
      </c>
      <c r="B97" t="s">
        <v>746</v>
      </c>
    </row>
    <row r="98" spans="1:2" x14ac:dyDescent="0.25">
      <c r="A98" s="8">
        <v>6953156294080</v>
      </c>
      <c r="B98" t="s">
        <v>746</v>
      </c>
    </row>
    <row r="99" spans="1:2" x14ac:dyDescent="0.25">
      <c r="A99" s="8">
        <v>6953156295117</v>
      </c>
      <c r="B99" t="s">
        <v>746</v>
      </c>
    </row>
    <row r="100" spans="1:2" x14ac:dyDescent="0.25">
      <c r="A100" s="8">
        <v>6953156295124</v>
      </c>
      <c r="B100" t="s">
        <v>746</v>
      </c>
    </row>
    <row r="101" spans="1:2" x14ac:dyDescent="0.25">
      <c r="A101" s="8">
        <v>6953156295483</v>
      </c>
      <c r="B101" t="s">
        <v>746</v>
      </c>
    </row>
    <row r="102" spans="1:2" x14ac:dyDescent="0.25">
      <c r="A102" s="8">
        <v>6953156295490</v>
      </c>
      <c r="B102" t="s">
        <v>746</v>
      </c>
    </row>
    <row r="103" spans="1:2" x14ac:dyDescent="0.25">
      <c r="A103" s="8">
        <v>6971680477397</v>
      </c>
      <c r="B103" t="s">
        <v>746</v>
      </c>
    </row>
    <row r="104" spans="1:2" x14ac:dyDescent="0.25">
      <c r="A104" s="8">
        <v>7447902860074</v>
      </c>
      <c r="B104" t="s">
        <v>746</v>
      </c>
    </row>
    <row r="105" spans="1:2" x14ac:dyDescent="0.25">
      <c r="A105" s="8">
        <v>7447902861064</v>
      </c>
      <c r="B105" t="s">
        <v>746</v>
      </c>
    </row>
    <row r="106" spans="1:2" x14ac:dyDescent="0.25">
      <c r="A106" s="8">
        <v>7447902861996</v>
      </c>
      <c r="B106" t="s">
        <v>746</v>
      </c>
    </row>
    <row r="107" spans="1:2" x14ac:dyDescent="0.25">
      <c r="A107" s="8">
        <v>7447902862290</v>
      </c>
      <c r="B107" t="s">
        <v>746</v>
      </c>
    </row>
    <row r="108" spans="1:2" x14ac:dyDescent="0.25">
      <c r="A108" s="8">
        <v>7447902862818</v>
      </c>
      <c r="B108" t="s">
        <v>746</v>
      </c>
    </row>
    <row r="109" spans="1:2" x14ac:dyDescent="0.25">
      <c r="B109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Sales Reports</vt:lpstr>
      <vt:lpstr>Supplier Forecast -UAE</vt:lpstr>
      <vt:lpstr>Uae</vt:lpstr>
      <vt:lpstr>Qat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2019-07-29T09:39:24Z</dcterms:modified>
</cp:coreProperties>
</file>