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nsolidate Sales Reports" sheetId="1" r:id="rId1"/>
    <sheet name="Supplier Forecast -UAE" sheetId="9" r:id="rId2"/>
    <sheet name="Uae" sheetId="5" state="hidden" r:id="rId3"/>
    <sheet name="Qat" sheetId="6" state="hidden" r:id="rId4"/>
    <sheet name="Sheet7" sheetId="8" state="hidden" r:id="rId5"/>
  </sheets>
  <externalReferences>
    <externalReference r:id="rId6"/>
  </externalReferences>
  <definedNames>
    <definedName name="_xlnm._FilterDatabase" localSheetId="0" hidden="1">'Consolidate Sales Reports'!$A$3:$BK$347</definedName>
    <definedName name="_xlnm._FilterDatabase" localSheetId="3" hidden="1">Qat!$A$1:$N$1</definedName>
    <definedName name="_xlnm._FilterDatabase" localSheetId="1" hidden="1">'Supplier Forecast -UAE'!$A$4:$AQ$4</definedName>
    <definedName name="_xlnm._FilterDatabase" localSheetId="2" hidden="1">Uae!$A$1:$P$1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P347" i="1" l="1"/>
  <c r="BP346" i="1"/>
  <c r="BP345" i="1"/>
  <c r="BP344" i="1"/>
  <c r="BP343" i="1"/>
  <c r="BP342" i="1"/>
  <c r="BP341" i="1"/>
  <c r="BP340" i="1"/>
  <c r="BP339" i="1"/>
  <c r="BP338" i="1"/>
  <c r="BP337" i="1"/>
  <c r="BP336" i="1"/>
  <c r="BP335" i="1"/>
  <c r="BP334" i="1"/>
  <c r="BP333" i="1"/>
  <c r="BP332" i="1"/>
  <c r="BP331" i="1"/>
  <c r="BP330" i="1"/>
  <c r="BP329" i="1"/>
  <c r="BP328" i="1"/>
  <c r="BP327" i="1"/>
  <c r="BP326" i="1"/>
  <c r="BP325" i="1"/>
  <c r="BP324" i="1"/>
  <c r="BP323" i="1"/>
  <c r="BP322" i="1"/>
  <c r="BP321" i="1"/>
  <c r="BP320" i="1"/>
  <c r="BP319" i="1"/>
  <c r="BP318" i="1"/>
  <c r="BP317" i="1"/>
  <c r="BP316" i="1"/>
  <c r="BP315" i="1"/>
  <c r="BP314" i="1"/>
  <c r="BP313" i="1"/>
  <c r="BP312" i="1"/>
  <c r="BP311" i="1"/>
  <c r="BP310" i="1"/>
  <c r="BP309" i="1"/>
  <c r="BP308" i="1"/>
  <c r="BP307" i="1"/>
  <c r="BP306" i="1"/>
  <c r="BP305" i="1"/>
  <c r="BP304" i="1"/>
  <c r="BP303" i="1"/>
  <c r="BP302" i="1"/>
  <c r="BP301" i="1"/>
  <c r="BP300" i="1"/>
  <c r="BP299" i="1"/>
  <c r="BP298" i="1"/>
  <c r="BP297" i="1"/>
  <c r="BP296" i="1"/>
  <c r="BP295" i="1"/>
  <c r="BP294" i="1"/>
  <c r="BP293" i="1"/>
  <c r="BP292" i="1"/>
  <c r="BP291" i="1"/>
  <c r="BP290" i="1"/>
  <c r="BP289" i="1"/>
  <c r="BP288" i="1"/>
  <c r="BP287" i="1"/>
  <c r="BP286" i="1"/>
  <c r="BP285" i="1"/>
  <c r="BP284" i="1"/>
  <c r="BP283" i="1"/>
  <c r="BP282" i="1"/>
  <c r="BP281" i="1"/>
  <c r="BP280" i="1"/>
  <c r="BP279" i="1"/>
  <c r="BP278" i="1"/>
  <c r="BP277" i="1"/>
  <c r="BP276" i="1"/>
  <c r="BP275" i="1"/>
  <c r="BP274" i="1"/>
  <c r="BP273" i="1"/>
  <c r="BP272" i="1"/>
  <c r="BP271" i="1"/>
  <c r="BP270" i="1"/>
  <c r="BP269" i="1"/>
  <c r="BP268" i="1"/>
  <c r="BP267" i="1"/>
  <c r="BP266" i="1"/>
  <c r="BP265" i="1"/>
  <c r="BP264" i="1"/>
  <c r="BP263" i="1"/>
  <c r="BP262" i="1"/>
  <c r="BP261" i="1"/>
  <c r="BP260" i="1"/>
  <c r="BP259" i="1"/>
  <c r="BP258" i="1"/>
  <c r="BP257" i="1"/>
  <c r="BP256" i="1"/>
  <c r="BP255" i="1"/>
  <c r="BP254" i="1"/>
  <c r="BP253" i="1"/>
  <c r="BP252" i="1"/>
  <c r="BP251" i="1"/>
  <c r="BP250" i="1"/>
  <c r="BP249" i="1"/>
  <c r="BP248" i="1"/>
  <c r="BP247" i="1"/>
  <c r="BP246" i="1"/>
  <c r="BP245" i="1"/>
  <c r="BP244" i="1"/>
  <c r="BP243" i="1"/>
  <c r="BP242" i="1"/>
  <c r="BP241" i="1"/>
  <c r="BP240" i="1"/>
  <c r="BP239" i="1"/>
  <c r="BP238" i="1"/>
  <c r="BP237" i="1"/>
  <c r="BP236" i="1"/>
  <c r="BP235" i="1"/>
  <c r="BP234" i="1"/>
  <c r="BP233" i="1"/>
  <c r="BP232" i="1"/>
  <c r="BP231" i="1"/>
  <c r="BP230" i="1"/>
  <c r="BP229" i="1"/>
  <c r="BP228" i="1"/>
  <c r="BP227" i="1"/>
  <c r="BP226" i="1"/>
  <c r="BP225" i="1"/>
  <c r="BP224" i="1"/>
  <c r="BP223" i="1"/>
  <c r="BP222" i="1"/>
  <c r="BP221" i="1"/>
  <c r="BP220" i="1"/>
  <c r="BP219" i="1"/>
  <c r="BP218" i="1"/>
  <c r="BP217" i="1"/>
  <c r="BP216" i="1"/>
  <c r="BP215" i="1"/>
  <c r="BP214" i="1"/>
  <c r="BP213" i="1"/>
  <c r="BP212" i="1"/>
  <c r="BP211" i="1"/>
  <c r="BP210" i="1"/>
  <c r="BP209" i="1"/>
  <c r="BP208" i="1"/>
  <c r="BP207" i="1"/>
  <c r="BP206" i="1"/>
  <c r="BP205" i="1"/>
  <c r="BP204" i="1"/>
  <c r="BP203" i="1"/>
  <c r="BP202" i="1"/>
  <c r="BP201" i="1"/>
  <c r="BP200" i="1"/>
  <c r="BP199" i="1"/>
  <c r="BP198" i="1"/>
  <c r="BP197" i="1"/>
  <c r="BP196" i="1"/>
  <c r="BP195" i="1"/>
  <c r="BP194" i="1"/>
  <c r="BP193" i="1"/>
  <c r="BP192" i="1"/>
  <c r="BP191" i="1"/>
  <c r="BP190" i="1"/>
  <c r="BP189" i="1"/>
  <c r="BP188" i="1"/>
  <c r="BP187" i="1"/>
  <c r="BP186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H238" i="1" l="1"/>
  <c r="G238" i="1"/>
  <c r="F238" i="1"/>
  <c r="E238" i="1"/>
  <c r="H237" i="1"/>
  <c r="G237" i="1"/>
  <c r="F237" i="1"/>
  <c r="E237" i="1"/>
  <c r="H236" i="1"/>
  <c r="G236" i="1"/>
  <c r="F236" i="1"/>
  <c r="E236" i="1"/>
  <c r="H235" i="1"/>
  <c r="G235" i="1"/>
  <c r="F235" i="1"/>
  <c r="E235" i="1"/>
  <c r="H234" i="1"/>
  <c r="G234" i="1"/>
  <c r="F234" i="1"/>
  <c r="E234" i="1"/>
  <c r="H233" i="1"/>
  <c r="G233" i="1"/>
  <c r="F233" i="1"/>
  <c r="E233" i="1"/>
  <c r="H232" i="1"/>
  <c r="G232" i="1"/>
  <c r="F232" i="1"/>
  <c r="E232" i="1"/>
  <c r="H231" i="1"/>
  <c r="G231" i="1"/>
  <c r="F231" i="1"/>
  <c r="E231" i="1"/>
  <c r="H230" i="1"/>
  <c r="G230" i="1"/>
  <c r="F230" i="1"/>
  <c r="E230" i="1"/>
  <c r="H229" i="1"/>
  <c r="G229" i="1"/>
  <c r="F229" i="1"/>
  <c r="E229" i="1"/>
  <c r="H228" i="1"/>
  <c r="G228" i="1"/>
  <c r="F228" i="1"/>
  <c r="E228" i="1"/>
  <c r="H227" i="1"/>
  <c r="G227" i="1"/>
  <c r="F227" i="1"/>
  <c r="E227" i="1"/>
  <c r="H226" i="1"/>
  <c r="G226" i="1"/>
  <c r="F226" i="1"/>
  <c r="E226" i="1"/>
  <c r="H225" i="1"/>
  <c r="G225" i="1"/>
  <c r="F225" i="1"/>
  <c r="E225" i="1"/>
  <c r="H347" i="1"/>
  <c r="G347" i="1"/>
  <c r="F347" i="1"/>
  <c r="E347" i="1"/>
  <c r="H346" i="1"/>
  <c r="G346" i="1"/>
  <c r="F346" i="1"/>
  <c r="E346" i="1"/>
  <c r="H345" i="1"/>
  <c r="G345" i="1"/>
  <c r="F345" i="1"/>
  <c r="E345" i="1"/>
  <c r="H344" i="1"/>
  <c r="G344" i="1"/>
  <c r="F344" i="1"/>
  <c r="E344" i="1"/>
  <c r="H224" i="1"/>
  <c r="G224" i="1"/>
  <c r="F224" i="1"/>
  <c r="E224" i="1"/>
  <c r="H223" i="1"/>
  <c r="G223" i="1"/>
  <c r="F223" i="1"/>
  <c r="E223" i="1"/>
  <c r="H222" i="1"/>
  <c r="G222" i="1"/>
  <c r="F222" i="1"/>
  <c r="E222" i="1"/>
  <c r="H221" i="1"/>
  <c r="G221" i="1"/>
  <c r="F221" i="1"/>
  <c r="E221" i="1"/>
  <c r="H343" i="1"/>
  <c r="G343" i="1"/>
  <c r="F343" i="1"/>
  <c r="E343" i="1"/>
  <c r="H342" i="1"/>
  <c r="G342" i="1"/>
  <c r="F342" i="1"/>
  <c r="E342" i="1"/>
  <c r="H341" i="1"/>
  <c r="G341" i="1"/>
  <c r="F341" i="1"/>
  <c r="E341" i="1"/>
  <c r="H220" i="1"/>
  <c r="G220" i="1"/>
  <c r="F220" i="1"/>
  <c r="E220" i="1"/>
  <c r="H340" i="1"/>
  <c r="G340" i="1"/>
  <c r="F340" i="1"/>
  <c r="E340" i="1"/>
  <c r="H339" i="1"/>
  <c r="G339" i="1"/>
  <c r="F339" i="1"/>
  <c r="E339" i="1"/>
  <c r="H219" i="1"/>
  <c r="G219" i="1"/>
  <c r="F219" i="1"/>
  <c r="E219" i="1"/>
  <c r="H218" i="1"/>
  <c r="G218" i="1"/>
  <c r="F218" i="1"/>
  <c r="E218" i="1"/>
  <c r="H217" i="1"/>
  <c r="G217" i="1"/>
  <c r="F217" i="1"/>
  <c r="E217" i="1"/>
  <c r="H216" i="1"/>
  <c r="G216" i="1"/>
  <c r="F216" i="1"/>
  <c r="E216" i="1"/>
  <c r="H338" i="1"/>
  <c r="G338" i="1"/>
  <c r="F338" i="1"/>
  <c r="E338" i="1"/>
  <c r="H337" i="1"/>
  <c r="G337" i="1"/>
  <c r="F337" i="1"/>
  <c r="E337" i="1"/>
  <c r="H336" i="1"/>
  <c r="G336" i="1"/>
  <c r="F336" i="1"/>
  <c r="E336" i="1"/>
  <c r="H215" i="1"/>
  <c r="G215" i="1"/>
  <c r="F215" i="1"/>
  <c r="E215" i="1"/>
  <c r="H335" i="1"/>
  <c r="G335" i="1"/>
  <c r="F335" i="1"/>
  <c r="E335" i="1"/>
  <c r="H334" i="1"/>
  <c r="G334" i="1"/>
  <c r="F334" i="1"/>
  <c r="E334" i="1"/>
  <c r="H214" i="1"/>
  <c r="G214" i="1"/>
  <c r="F214" i="1"/>
  <c r="E214" i="1"/>
  <c r="H213" i="1"/>
  <c r="G213" i="1"/>
  <c r="F213" i="1"/>
  <c r="E213" i="1"/>
  <c r="H212" i="1"/>
  <c r="G212" i="1"/>
  <c r="F212" i="1"/>
  <c r="E212" i="1"/>
  <c r="H211" i="1"/>
  <c r="G211" i="1"/>
  <c r="F211" i="1"/>
  <c r="E211" i="1"/>
  <c r="H210" i="1"/>
  <c r="G210" i="1"/>
  <c r="F210" i="1"/>
  <c r="E210" i="1"/>
  <c r="H209" i="1"/>
  <c r="G209" i="1"/>
  <c r="F209" i="1"/>
  <c r="E209" i="1"/>
  <c r="H208" i="1"/>
  <c r="G208" i="1"/>
  <c r="F208" i="1"/>
  <c r="E208" i="1"/>
  <c r="H333" i="1"/>
  <c r="G333" i="1"/>
  <c r="F333" i="1"/>
  <c r="E333" i="1"/>
  <c r="H207" i="1"/>
  <c r="G207" i="1"/>
  <c r="F207" i="1"/>
  <c r="E207" i="1"/>
  <c r="H206" i="1"/>
  <c r="G206" i="1"/>
  <c r="F206" i="1"/>
  <c r="E206" i="1"/>
  <c r="H205" i="1"/>
  <c r="G205" i="1"/>
  <c r="F205" i="1"/>
  <c r="E205" i="1"/>
  <c r="H204" i="1"/>
  <c r="G204" i="1"/>
  <c r="F204" i="1"/>
  <c r="E204" i="1"/>
  <c r="H203" i="1"/>
  <c r="G203" i="1"/>
  <c r="F203" i="1"/>
  <c r="E203" i="1"/>
  <c r="H202" i="1"/>
  <c r="G202" i="1"/>
  <c r="F202" i="1"/>
  <c r="E202" i="1"/>
  <c r="H332" i="1"/>
  <c r="G332" i="1"/>
  <c r="F332" i="1"/>
  <c r="E332" i="1"/>
  <c r="H201" i="1"/>
  <c r="G201" i="1"/>
  <c r="F201" i="1"/>
  <c r="E201" i="1"/>
  <c r="H200" i="1"/>
  <c r="G200" i="1"/>
  <c r="F200" i="1"/>
  <c r="E200" i="1"/>
  <c r="H199" i="1"/>
  <c r="G199" i="1"/>
  <c r="F199" i="1"/>
  <c r="E199" i="1"/>
  <c r="H198" i="1"/>
  <c r="G198" i="1"/>
  <c r="F198" i="1"/>
  <c r="E198" i="1"/>
  <c r="H197" i="1"/>
  <c r="G197" i="1"/>
  <c r="F197" i="1"/>
  <c r="E197" i="1"/>
  <c r="H196" i="1"/>
  <c r="G196" i="1"/>
  <c r="F196" i="1"/>
  <c r="E196" i="1"/>
  <c r="H195" i="1"/>
  <c r="G195" i="1"/>
  <c r="F195" i="1"/>
  <c r="E195" i="1"/>
  <c r="H194" i="1"/>
  <c r="G194" i="1"/>
  <c r="F194" i="1"/>
  <c r="E194" i="1"/>
  <c r="H193" i="1"/>
  <c r="G193" i="1"/>
  <c r="F193" i="1"/>
  <c r="E193" i="1"/>
  <c r="H192" i="1"/>
  <c r="G192" i="1"/>
  <c r="F192" i="1"/>
  <c r="E192" i="1"/>
  <c r="H191" i="1"/>
  <c r="G191" i="1"/>
  <c r="F191" i="1"/>
  <c r="E191" i="1"/>
  <c r="H190" i="1"/>
  <c r="G190" i="1"/>
  <c r="F190" i="1"/>
  <c r="E190" i="1"/>
  <c r="H331" i="1"/>
  <c r="G331" i="1"/>
  <c r="F331" i="1"/>
  <c r="E331" i="1"/>
  <c r="H189" i="1"/>
  <c r="G189" i="1"/>
  <c r="F189" i="1"/>
  <c r="E189" i="1"/>
  <c r="H188" i="1"/>
  <c r="G188" i="1"/>
  <c r="F188" i="1"/>
  <c r="E188" i="1"/>
  <c r="H187" i="1"/>
  <c r="G187" i="1"/>
  <c r="F187" i="1"/>
  <c r="E187" i="1"/>
  <c r="H330" i="1"/>
  <c r="G330" i="1"/>
  <c r="F330" i="1"/>
  <c r="E330" i="1"/>
  <c r="H186" i="1"/>
  <c r="G186" i="1"/>
  <c r="F186" i="1"/>
  <c r="E186" i="1"/>
  <c r="H185" i="1"/>
  <c r="G185" i="1"/>
  <c r="F185" i="1"/>
  <c r="E185" i="1"/>
  <c r="H184" i="1"/>
  <c r="G184" i="1"/>
  <c r="F184" i="1"/>
  <c r="E184" i="1"/>
  <c r="H183" i="1"/>
  <c r="G183" i="1"/>
  <c r="F183" i="1"/>
  <c r="E183" i="1"/>
  <c r="H182" i="1"/>
  <c r="G182" i="1"/>
  <c r="F182" i="1"/>
  <c r="E182" i="1"/>
  <c r="H181" i="1"/>
  <c r="G181" i="1"/>
  <c r="F181" i="1"/>
  <c r="E181" i="1"/>
  <c r="H180" i="1"/>
  <c r="G180" i="1"/>
  <c r="F180" i="1"/>
  <c r="E180" i="1"/>
  <c r="H179" i="1"/>
  <c r="G179" i="1"/>
  <c r="F179" i="1"/>
  <c r="E179" i="1"/>
  <c r="H178" i="1"/>
  <c r="G178" i="1"/>
  <c r="F178" i="1"/>
  <c r="E178" i="1"/>
  <c r="H177" i="1"/>
  <c r="G177" i="1"/>
  <c r="F177" i="1"/>
  <c r="E177" i="1"/>
  <c r="H176" i="1"/>
  <c r="G176" i="1"/>
  <c r="F176" i="1"/>
  <c r="E176" i="1"/>
  <c r="H175" i="1"/>
  <c r="G175" i="1"/>
  <c r="F175" i="1"/>
  <c r="E175" i="1"/>
  <c r="H174" i="1"/>
  <c r="G174" i="1"/>
  <c r="F174" i="1"/>
  <c r="E174" i="1"/>
  <c r="H173" i="1"/>
  <c r="G173" i="1"/>
  <c r="F173" i="1"/>
  <c r="E173" i="1"/>
  <c r="H172" i="1"/>
  <c r="G172" i="1"/>
  <c r="F172" i="1"/>
  <c r="E172" i="1"/>
  <c r="H171" i="1"/>
  <c r="G171" i="1"/>
  <c r="F171" i="1"/>
  <c r="E171" i="1"/>
  <c r="H329" i="1"/>
  <c r="G329" i="1"/>
  <c r="F329" i="1"/>
  <c r="E329" i="1"/>
  <c r="H170" i="1"/>
  <c r="G170" i="1"/>
  <c r="F170" i="1"/>
  <c r="E170" i="1"/>
  <c r="H169" i="1"/>
  <c r="G169" i="1"/>
  <c r="F169" i="1"/>
  <c r="E169" i="1"/>
  <c r="H168" i="1"/>
  <c r="G168" i="1"/>
  <c r="F168" i="1"/>
  <c r="E168" i="1"/>
  <c r="H167" i="1"/>
  <c r="G167" i="1"/>
  <c r="F167" i="1"/>
  <c r="E167" i="1"/>
  <c r="H328" i="1"/>
  <c r="G328" i="1"/>
  <c r="F328" i="1"/>
  <c r="E328" i="1"/>
  <c r="H327" i="1"/>
  <c r="G327" i="1"/>
  <c r="F327" i="1"/>
  <c r="E327" i="1"/>
  <c r="H326" i="1"/>
  <c r="G326" i="1"/>
  <c r="F326" i="1"/>
  <c r="E326" i="1"/>
  <c r="H325" i="1"/>
  <c r="G325" i="1"/>
  <c r="F325" i="1"/>
  <c r="E325" i="1"/>
  <c r="H166" i="1"/>
  <c r="G166" i="1"/>
  <c r="F166" i="1"/>
  <c r="E166" i="1"/>
  <c r="H165" i="1"/>
  <c r="G165" i="1"/>
  <c r="F165" i="1"/>
  <c r="E165" i="1"/>
  <c r="H164" i="1"/>
  <c r="G164" i="1"/>
  <c r="F164" i="1"/>
  <c r="E164" i="1"/>
  <c r="H163" i="1"/>
  <c r="G163" i="1"/>
  <c r="F163" i="1"/>
  <c r="E163" i="1"/>
  <c r="H162" i="1"/>
  <c r="G162" i="1"/>
  <c r="F162" i="1"/>
  <c r="E162" i="1"/>
  <c r="H161" i="1"/>
  <c r="G161" i="1"/>
  <c r="F161" i="1"/>
  <c r="E161" i="1"/>
  <c r="H324" i="1"/>
  <c r="G324" i="1"/>
  <c r="F324" i="1"/>
  <c r="E324" i="1"/>
  <c r="H160" i="1"/>
  <c r="G160" i="1"/>
  <c r="F160" i="1"/>
  <c r="E160" i="1"/>
  <c r="H159" i="1"/>
  <c r="G159" i="1"/>
  <c r="F159" i="1"/>
  <c r="E159" i="1"/>
  <c r="H158" i="1"/>
  <c r="G158" i="1"/>
  <c r="F158" i="1"/>
  <c r="E158" i="1"/>
  <c r="H157" i="1"/>
  <c r="G157" i="1"/>
  <c r="F157" i="1"/>
  <c r="E157" i="1"/>
  <c r="H156" i="1"/>
  <c r="G156" i="1"/>
  <c r="F156" i="1"/>
  <c r="E156" i="1"/>
  <c r="H155" i="1"/>
  <c r="G155" i="1"/>
  <c r="F155" i="1"/>
  <c r="E155" i="1"/>
  <c r="H154" i="1"/>
  <c r="G154" i="1"/>
  <c r="F154" i="1"/>
  <c r="E154" i="1"/>
  <c r="H153" i="1"/>
  <c r="G153" i="1"/>
  <c r="F153" i="1"/>
  <c r="E153" i="1"/>
  <c r="H152" i="1"/>
  <c r="G152" i="1"/>
  <c r="F152" i="1"/>
  <c r="E152" i="1"/>
  <c r="H151" i="1"/>
  <c r="G151" i="1"/>
  <c r="F151" i="1"/>
  <c r="E151" i="1"/>
  <c r="H150" i="1"/>
  <c r="G150" i="1"/>
  <c r="F150" i="1"/>
  <c r="E150" i="1"/>
  <c r="H149" i="1"/>
  <c r="G149" i="1"/>
  <c r="F149" i="1"/>
  <c r="E149" i="1"/>
  <c r="H148" i="1"/>
  <c r="G148" i="1"/>
  <c r="F148" i="1"/>
  <c r="E148" i="1"/>
  <c r="H147" i="1"/>
  <c r="G147" i="1"/>
  <c r="F147" i="1"/>
  <c r="E147" i="1"/>
  <c r="H146" i="1"/>
  <c r="G146" i="1"/>
  <c r="F146" i="1"/>
  <c r="E146" i="1"/>
  <c r="H145" i="1"/>
  <c r="G145" i="1"/>
  <c r="F145" i="1"/>
  <c r="E145" i="1"/>
  <c r="H144" i="1"/>
  <c r="G144" i="1"/>
  <c r="F144" i="1"/>
  <c r="E144" i="1"/>
  <c r="H143" i="1"/>
  <c r="G143" i="1"/>
  <c r="F143" i="1"/>
  <c r="E143" i="1"/>
  <c r="H142" i="1"/>
  <c r="G142" i="1"/>
  <c r="F142" i="1"/>
  <c r="E142" i="1"/>
  <c r="H141" i="1"/>
  <c r="G141" i="1"/>
  <c r="F141" i="1"/>
  <c r="E141" i="1"/>
  <c r="H140" i="1"/>
  <c r="G140" i="1"/>
  <c r="F140" i="1"/>
  <c r="E140" i="1"/>
  <c r="H139" i="1"/>
  <c r="G139" i="1"/>
  <c r="F139" i="1"/>
  <c r="E139" i="1"/>
  <c r="H138" i="1"/>
  <c r="G138" i="1"/>
  <c r="F138" i="1"/>
  <c r="E138" i="1"/>
  <c r="H137" i="1"/>
  <c r="G137" i="1"/>
  <c r="F137" i="1"/>
  <c r="E137" i="1"/>
  <c r="H136" i="1"/>
  <c r="G136" i="1"/>
  <c r="F136" i="1"/>
  <c r="E136" i="1"/>
  <c r="H135" i="1"/>
  <c r="G135" i="1"/>
  <c r="F135" i="1"/>
  <c r="E135" i="1"/>
  <c r="H134" i="1"/>
  <c r="G134" i="1"/>
  <c r="F134" i="1"/>
  <c r="E134" i="1"/>
  <c r="H133" i="1"/>
  <c r="G133" i="1"/>
  <c r="F133" i="1"/>
  <c r="E133" i="1"/>
  <c r="H132" i="1"/>
  <c r="G132" i="1"/>
  <c r="F132" i="1"/>
  <c r="E132" i="1"/>
  <c r="H131" i="1"/>
  <c r="G131" i="1"/>
  <c r="F131" i="1"/>
  <c r="E131" i="1"/>
  <c r="H130" i="1"/>
  <c r="G130" i="1"/>
  <c r="F130" i="1"/>
  <c r="E130" i="1"/>
  <c r="H129" i="1"/>
  <c r="G129" i="1"/>
  <c r="F129" i="1"/>
  <c r="E129" i="1"/>
  <c r="H128" i="1"/>
  <c r="G128" i="1"/>
  <c r="F128" i="1"/>
  <c r="E128" i="1"/>
  <c r="H127" i="1"/>
  <c r="G127" i="1"/>
  <c r="F127" i="1"/>
  <c r="E127" i="1"/>
  <c r="H126" i="1"/>
  <c r="G126" i="1"/>
  <c r="F126" i="1"/>
  <c r="E126" i="1"/>
  <c r="H125" i="1"/>
  <c r="G125" i="1"/>
  <c r="F125" i="1"/>
  <c r="E125" i="1"/>
  <c r="H124" i="1"/>
  <c r="G124" i="1"/>
  <c r="F124" i="1"/>
  <c r="E124" i="1"/>
  <c r="H123" i="1"/>
  <c r="G123" i="1"/>
  <c r="F123" i="1"/>
  <c r="E123" i="1"/>
  <c r="H323" i="1"/>
  <c r="G323" i="1"/>
  <c r="F323" i="1"/>
  <c r="E323" i="1"/>
  <c r="H322" i="1"/>
  <c r="G322" i="1"/>
  <c r="F322" i="1"/>
  <c r="E322" i="1"/>
  <c r="H122" i="1"/>
  <c r="G122" i="1"/>
  <c r="F122" i="1"/>
  <c r="E122" i="1"/>
  <c r="H121" i="1"/>
  <c r="G121" i="1"/>
  <c r="F121" i="1"/>
  <c r="E121" i="1"/>
  <c r="H120" i="1"/>
  <c r="G120" i="1"/>
  <c r="F120" i="1"/>
  <c r="E120" i="1"/>
  <c r="H119" i="1"/>
  <c r="G119" i="1"/>
  <c r="F119" i="1"/>
  <c r="E119" i="1"/>
  <c r="H118" i="1"/>
  <c r="G118" i="1"/>
  <c r="F118" i="1"/>
  <c r="E118" i="1"/>
  <c r="H117" i="1"/>
  <c r="G117" i="1"/>
  <c r="F117" i="1"/>
  <c r="E117" i="1"/>
  <c r="H116" i="1"/>
  <c r="G116" i="1"/>
  <c r="F116" i="1"/>
  <c r="E116" i="1"/>
  <c r="H115" i="1"/>
  <c r="G115" i="1"/>
  <c r="F115" i="1"/>
  <c r="E115" i="1"/>
  <c r="H114" i="1"/>
  <c r="G114" i="1"/>
  <c r="F114" i="1"/>
  <c r="E114" i="1"/>
  <c r="H113" i="1"/>
  <c r="G113" i="1"/>
  <c r="F113" i="1"/>
  <c r="E113" i="1"/>
  <c r="H112" i="1"/>
  <c r="G112" i="1"/>
  <c r="F112" i="1"/>
  <c r="E112" i="1"/>
  <c r="H111" i="1"/>
  <c r="G111" i="1"/>
  <c r="F111" i="1"/>
  <c r="E111" i="1"/>
  <c r="H110" i="1"/>
  <c r="G110" i="1"/>
  <c r="F110" i="1"/>
  <c r="E110" i="1"/>
  <c r="H109" i="1"/>
  <c r="G109" i="1"/>
  <c r="F109" i="1"/>
  <c r="E109" i="1"/>
  <c r="H108" i="1"/>
  <c r="G108" i="1"/>
  <c r="F108" i="1"/>
  <c r="E108" i="1"/>
  <c r="H107" i="1"/>
  <c r="G107" i="1"/>
  <c r="F107" i="1"/>
  <c r="E107" i="1"/>
  <c r="H106" i="1"/>
  <c r="G106" i="1"/>
  <c r="F106" i="1"/>
  <c r="E106" i="1"/>
  <c r="H105" i="1"/>
  <c r="G105" i="1"/>
  <c r="F105" i="1"/>
  <c r="E105" i="1"/>
  <c r="H104" i="1"/>
  <c r="G104" i="1"/>
  <c r="F104" i="1"/>
  <c r="E104" i="1"/>
  <c r="H103" i="1"/>
  <c r="G103" i="1"/>
  <c r="F103" i="1"/>
  <c r="E103" i="1"/>
  <c r="H102" i="1"/>
  <c r="G102" i="1"/>
  <c r="F102" i="1"/>
  <c r="E102" i="1"/>
  <c r="H321" i="1"/>
  <c r="G321" i="1"/>
  <c r="F321" i="1"/>
  <c r="E321" i="1"/>
  <c r="H101" i="1"/>
  <c r="G101" i="1"/>
  <c r="F101" i="1"/>
  <c r="E101" i="1"/>
  <c r="H100" i="1"/>
  <c r="G100" i="1"/>
  <c r="F100" i="1"/>
  <c r="E100" i="1"/>
  <c r="H99" i="1"/>
  <c r="G99" i="1"/>
  <c r="F99" i="1"/>
  <c r="E99" i="1"/>
  <c r="H98" i="1"/>
  <c r="G98" i="1"/>
  <c r="F98" i="1"/>
  <c r="E98" i="1"/>
  <c r="H97" i="1"/>
  <c r="G97" i="1"/>
  <c r="F97" i="1"/>
  <c r="E97" i="1"/>
  <c r="H96" i="1"/>
  <c r="G96" i="1"/>
  <c r="F96" i="1"/>
  <c r="E96" i="1"/>
  <c r="H320" i="1"/>
  <c r="G320" i="1"/>
  <c r="F320" i="1"/>
  <c r="E320" i="1"/>
  <c r="H95" i="1"/>
  <c r="G95" i="1"/>
  <c r="F95" i="1"/>
  <c r="E95" i="1"/>
  <c r="H94" i="1"/>
  <c r="G94" i="1"/>
  <c r="F94" i="1"/>
  <c r="E94" i="1"/>
  <c r="H93" i="1"/>
  <c r="G93" i="1"/>
  <c r="F93" i="1"/>
  <c r="E93" i="1"/>
  <c r="H319" i="1"/>
  <c r="G319" i="1"/>
  <c r="F319" i="1"/>
  <c r="E319" i="1"/>
  <c r="H92" i="1"/>
  <c r="G92" i="1"/>
  <c r="F92" i="1"/>
  <c r="E92" i="1"/>
  <c r="H318" i="1"/>
  <c r="G318" i="1"/>
  <c r="F318" i="1"/>
  <c r="E318" i="1"/>
  <c r="H317" i="1"/>
  <c r="G317" i="1"/>
  <c r="F317" i="1"/>
  <c r="E317" i="1"/>
  <c r="H316" i="1"/>
  <c r="G316" i="1"/>
  <c r="F316" i="1"/>
  <c r="E316" i="1"/>
  <c r="H315" i="1"/>
  <c r="G315" i="1"/>
  <c r="F315" i="1"/>
  <c r="E315" i="1"/>
  <c r="H314" i="1"/>
  <c r="G314" i="1"/>
  <c r="F314" i="1"/>
  <c r="E314" i="1"/>
  <c r="H313" i="1"/>
  <c r="G313" i="1"/>
  <c r="F313" i="1"/>
  <c r="E313" i="1"/>
  <c r="H91" i="1"/>
  <c r="G91" i="1"/>
  <c r="F91" i="1"/>
  <c r="E91" i="1"/>
  <c r="H90" i="1"/>
  <c r="G90" i="1"/>
  <c r="F90" i="1"/>
  <c r="E90" i="1"/>
  <c r="H89" i="1"/>
  <c r="G89" i="1"/>
  <c r="F89" i="1"/>
  <c r="E89" i="1"/>
  <c r="H88" i="1"/>
  <c r="G88" i="1"/>
  <c r="F88" i="1"/>
  <c r="E88" i="1"/>
  <c r="H87" i="1"/>
  <c r="G87" i="1"/>
  <c r="F87" i="1"/>
  <c r="E87" i="1"/>
  <c r="H86" i="1"/>
  <c r="G86" i="1"/>
  <c r="F86" i="1"/>
  <c r="E86" i="1"/>
  <c r="H312" i="1"/>
  <c r="G312" i="1"/>
  <c r="F312" i="1"/>
  <c r="E312" i="1"/>
  <c r="H311" i="1"/>
  <c r="G311" i="1"/>
  <c r="F311" i="1"/>
  <c r="E311" i="1"/>
  <c r="H85" i="1"/>
  <c r="G85" i="1"/>
  <c r="F85" i="1"/>
  <c r="E85" i="1"/>
  <c r="H84" i="1"/>
  <c r="G84" i="1"/>
  <c r="F84" i="1"/>
  <c r="E84" i="1"/>
  <c r="H83" i="1"/>
  <c r="G83" i="1"/>
  <c r="F83" i="1"/>
  <c r="E83" i="1"/>
  <c r="H82" i="1"/>
  <c r="G82" i="1"/>
  <c r="F82" i="1"/>
  <c r="E82" i="1"/>
  <c r="H81" i="1"/>
  <c r="G81" i="1"/>
  <c r="F81" i="1"/>
  <c r="E81" i="1"/>
  <c r="H310" i="1"/>
  <c r="G310" i="1"/>
  <c r="F310" i="1"/>
  <c r="E310" i="1"/>
  <c r="H309" i="1"/>
  <c r="G309" i="1"/>
  <c r="F309" i="1"/>
  <c r="E309" i="1"/>
  <c r="H308" i="1"/>
  <c r="G308" i="1"/>
  <c r="F308" i="1"/>
  <c r="E308" i="1"/>
  <c r="H307" i="1"/>
  <c r="G307" i="1"/>
  <c r="F307" i="1"/>
  <c r="E307" i="1"/>
  <c r="H80" i="1"/>
  <c r="G80" i="1"/>
  <c r="F80" i="1"/>
  <c r="E80" i="1"/>
  <c r="H79" i="1"/>
  <c r="G79" i="1"/>
  <c r="F79" i="1"/>
  <c r="E79" i="1"/>
  <c r="H78" i="1"/>
  <c r="G78" i="1"/>
  <c r="F78" i="1"/>
  <c r="E78" i="1"/>
  <c r="H77" i="1"/>
  <c r="G77" i="1"/>
  <c r="F77" i="1"/>
  <c r="E77" i="1"/>
  <c r="H76" i="1"/>
  <c r="G76" i="1"/>
  <c r="F76" i="1"/>
  <c r="E76" i="1"/>
  <c r="H75" i="1"/>
  <c r="G75" i="1"/>
  <c r="F75" i="1"/>
  <c r="E75" i="1"/>
  <c r="H74" i="1"/>
  <c r="G74" i="1"/>
  <c r="F74" i="1"/>
  <c r="E74" i="1"/>
  <c r="H73" i="1"/>
  <c r="G73" i="1"/>
  <c r="F73" i="1"/>
  <c r="E73" i="1"/>
  <c r="H72" i="1"/>
  <c r="G72" i="1"/>
  <c r="F72" i="1"/>
  <c r="E72" i="1"/>
  <c r="H71" i="1"/>
  <c r="G71" i="1"/>
  <c r="F71" i="1"/>
  <c r="E71" i="1"/>
  <c r="H70" i="1"/>
  <c r="G70" i="1"/>
  <c r="F70" i="1"/>
  <c r="E70" i="1"/>
  <c r="H69" i="1"/>
  <c r="G69" i="1"/>
  <c r="F69" i="1"/>
  <c r="E69" i="1"/>
  <c r="H68" i="1"/>
  <c r="G68" i="1"/>
  <c r="F68" i="1"/>
  <c r="E68" i="1"/>
  <c r="H67" i="1"/>
  <c r="G67" i="1"/>
  <c r="F67" i="1"/>
  <c r="E67" i="1"/>
  <c r="H66" i="1"/>
  <c r="G66" i="1"/>
  <c r="F66" i="1"/>
  <c r="E66" i="1"/>
  <c r="H306" i="1"/>
  <c r="G306" i="1"/>
  <c r="F306" i="1"/>
  <c r="E306" i="1"/>
  <c r="H65" i="1"/>
  <c r="G65" i="1"/>
  <c r="F65" i="1"/>
  <c r="E65" i="1"/>
  <c r="H64" i="1"/>
  <c r="G64" i="1"/>
  <c r="F64" i="1"/>
  <c r="E64" i="1"/>
  <c r="H63" i="1"/>
  <c r="G63" i="1"/>
  <c r="F63" i="1"/>
  <c r="E63" i="1"/>
  <c r="H62" i="1"/>
  <c r="G62" i="1"/>
  <c r="F62" i="1"/>
  <c r="E62" i="1"/>
  <c r="H61" i="1"/>
  <c r="G61" i="1"/>
  <c r="F61" i="1"/>
  <c r="E61" i="1"/>
  <c r="H60" i="1"/>
  <c r="G60" i="1"/>
  <c r="F60" i="1"/>
  <c r="E60" i="1"/>
  <c r="H59" i="1"/>
  <c r="G59" i="1"/>
  <c r="F59" i="1"/>
  <c r="E59" i="1"/>
  <c r="H58" i="1"/>
  <c r="G58" i="1"/>
  <c r="F58" i="1"/>
  <c r="E58" i="1"/>
  <c r="H57" i="1"/>
  <c r="G57" i="1"/>
  <c r="F57" i="1"/>
  <c r="E57" i="1"/>
  <c r="H56" i="1"/>
  <c r="G56" i="1"/>
  <c r="F56" i="1"/>
  <c r="E56" i="1"/>
  <c r="H55" i="1"/>
  <c r="G55" i="1"/>
  <c r="F55" i="1"/>
  <c r="E55" i="1"/>
  <c r="H54" i="1"/>
  <c r="G54" i="1"/>
  <c r="F54" i="1"/>
  <c r="E54" i="1"/>
  <c r="H305" i="1"/>
  <c r="G305" i="1"/>
  <c r="F305" i="1"/>
  <c r="E305" i="1"/>
  <c r="H304" i="1"/>
  <c r="G304" i="1"/>
  <c r="F304" i="1"/>
  <c r="E304" i="1"/>
  <c r="H303" i="1"/>
  <c r="G303" i="1"/>
  <c r="F303" i="1"/>
  <c r="E303" i="1"/>
  <c r="H302" i="1"/>
  <c r="G302" i="1"/>
  <c r="F302" i="1"/>
  <c r="E302" i="1"/>
  <c r="H301" i="1"/>
  <c r="G301" i="1"/>
  <c r="F301" i="1"/>
  <c r="E301" i="1"/>
  <c r="H300" i="1"/>
  <c r="G300" i="1"/>
  <c r="F300" i="1"/>
  <c r="E300" i="1"/>
  <c r="H53" i="1"/>
  <c r="G53" i="1"/>
  <c r="F53" i="1"/>
  <c r="E53" i="1"/>
  <c r="H52" i="1"/>
  <c r="G52" i="1"/>
  <c r="F52" i="1"/>
  <c r="E52" i="1"/>
  <c r="H51" i="1"/>
  <c r="G51" i="1"/>
  <c r="F51" i="1"/>
  <c r="E51" i="1"/>
  <c r="H50" i="1"/>
  <c r="G50" i="1"/>
  <c r="F50" i="1"/>
  <c r="E50" i="1"/>
  <c r="H299" i="1"/>
  <c r="G299" i="1"/>
  <c r="F299" i="1"/>
  <c r="E299" i="1"/>
  <c r="H298" i="1"/>
  <c r="G298" i="1"/>
  <c r="F298" i="1"/>
  <c r="E298" i="1"/>
  <c r="H297" i="1"/>
  <c r="G297" i="1"/>
  <c r="F297" i="1"/>
  <c r="E297" i="1"/>
  <c r="H296" i="1"/>
  <c r="G296" i="1"/>
  <c r="F296" i="1"/>
  <c r="E296" i="1"/>
  <c r="H295" i="1"/>
  <c r="G295" i="1"/>
  <c r="F295" i="1"/>
  <c r="E295" i="1"/>
  <c r="H294" i="1"/>
  <c r="G294" i="1"/>
  <c r="F294" i="1"/>
  <c r="E294" i="1"/>
  <c r="H293" i="1"/>
  <c r="G293" i="1"/>
  <c r="F293" i="1"/>
  <c r="E293" i="1"/>
  <c r="H292" i="1"/>
  <c r="G292" i="1"/>
  <c r="F292" i="1"/>
  <c r="E292" i="1"/>
  <c r="H49" i="1"/>
  <c r="G49" i="1"/>
  <c r="F49" i="1"/>
  <c r="E49" i="1"/>
  <c r="H291" i="1"/>
  <c r="G291" i="1"/>
  <c r="F291" i="1"/>
  <c r="E291" i="1"/>
  <c r="H290" i="1"/>
  <c r="G290" i="1"/>
  <c r="F290" i="1"/>
  <c r="E290" i="1"/>
  <c r="H48" i="1"/>
  <c r="G48" i="1"/>
  <c r="F48" i="1"/>
  <c r="E48" i="1"/>
  <c r="H47" i="1"/>
  <c r="G47" i="1"/>
  <c r="F47" i="1"/>
  <c r="E47" i="1"/>
  <c r="H46" i="1"/>
  <c r="G46" i="1"/>
  <c r="F46" i="1"/>
  <c r="E46" i="1"/>
  <c r="H45" i="1"/>
  <c r="G45" i="1"/>
  <c r="F45" i="1"/>
  <c r="E45" i="1"/>
  <c r="H44" i="1"/>
  <c r="G44" i="1"/>
  <c r="F44" i="1"/>
  <c r="E44" i="1"/>
  <c r="H43" i="1"/>
  <c r="G43" i="1"/>
  <c r="F43" i="1"/>
  <c r="E43" i="1"/>
  <c r="H42" i="1"/>
  <c r="G42" i="1"/>
  <c r="F42" i="1"/>
  <c r="E42" i="1"/>
  <c r="H41" i="1"/>
  <c r="G41" i="1"/>
  <c r="F41" i="1"/>
  <c r="E41" i="1"/>
  <c r="H289" i="1"/>
  <c r="G289" i="1"/>
  <c r="F289" i="1"/>
  <c r="E289" i="1"/>
  <c r="H288" i="1"/>
  <c r="G288" i="1"/>
  <c r="F288" i="1"/>
  <c r="E288" i="1"/>
  <c r="H287" i="1"/>
  <c r="G287" i="1"/>
  <c r="F287" i="1"/>
  <c r="E287" i="1"/>
  <c r="H286" i="1"/>
  <c r="G286" i="1"/>
  <c r="F286" i="1"/>
  <c r="E286" i="1"/>
  <c r="H40" i="1"/>
  <c r="G40" i="1"/>
  <c r="F40" i="1"/>
  <c r="E40" i="1"/>
  <c r="H39" i="1"/>
  <c r="G39" i="1"/>
  <c r="F39" i="1"/>
  <c r="E39" i="1"/>
  <c r="H285" i="1"/>
  <c r="G285" i="1"/>
  <c r="F285" i="1"/>
  <c r="E285" i="1"/>
  <c r="H284" i="1"/>
  <c r="G284" i="1"/>
  <c r="F284" i="1"/>
  <c r="E284" i="1"/>
  <c r="H283" i="1"/>
  <c r="G283" i="1"/>
  <c r="F283" i="1"/>
  <c r="E283" i="1"/>
  <c r="H282" i="1"/>
  <c r="G282" i="1"/>
  <c r="F282" i="1"/>
  <c r="E282" i="1"/>
  <c r="H38" i="1"/>
  <c r="G38" i="1"/>
  <c r="F38" i="1"/>
  <c r="E38" i="1"/>
  <c r="H281" i="1"/>
  <c r="G281" i="1"/>
  <c r="F281" i="1"/>
  <c r="E281" i="1"/>
  <c r="H280" i="1"/>
  <c r="G280" i="1"/>
  <c r="F280" i="1"/>
  <c r="E280" i="1"/>
  <c r="H279" i="1"/>
  <c r="G279" i="1"/>
  <c r="F279" i="1"/>
  <c r="E279" i="1"/>
  <c r="H278" i="1"/>
  <c r="G278" i="1"/>
  <c r="F278" i="1"/>
  <c r="E278" i="1"/>
  <c r="H277" i="1"/>
  <c r="G277" i="1"/>
  <c r="F277" i="1"/>
  <c r="E277" i="1"/>
  <c r="H276" i="1"/>
  <c r="G276" i="1"/>
  <c r="F276" i="1"/>
  <c r="E276" i="1"/>
  <c r="H275" i="1"/>
  <c r="G275" i="1"/>
  <c r="F275" i="1"/>
  <c r="E275" i="1"/>
  <c r="H37" i="1"/>
  <c r="G37" i="1"/>
  <c r="F37" i="1"/>
  <c r="E37" i="1"/>
  <c r="H274" i="1"/>
  <c r="G274" i="1"/>
  <c r="F274" i="1"/>
  <c r="E274" i="1"/>
  <c r="H273" i="1"/>
  <c r="G273" i="1"/>
  <c r="F273" i="1"/>
  <c r="E273" i="1"/>
  <c r="H272" i="1"/>
  <c r="G272" i="1"/>
  <c r="F272" i="1"/>
  <c r="E272" i="1"/>
  <c r="H271" i="1"/>
  <c r="G271" i="1"/>
  <c r="F271" i="1"/>
  <c r="E271" i="1"/>
  <c r="H36" i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E31" i="1"/>
  <c r="H30" i="1"/>
  <c r="G30" i="1"/>
  <c r="F30" i="1"/>
  <c r="E30" i="1"/>
  <c r="H29" i="1"/>
  <c r="G29" i="1"/>
  <c r="F29" i="1"/>
  <c r="E29" i="1"/>
  <c r="H270" i="1"/>
  <c r="G270" i="1"/>
  <c r="F270" i="1"/>
  <c r="E270" i="1"/>
  <c r="H269" i="1"/>
  <c r="G269" i="1"/>
  <c r="F269" i="1"/>
  <c r="E269" i="1"/>
  <c r="H28" i="1"/>
  <c r="G28" i="1"/>
  <c r="F28" i="1"/>
  <c r="E28" i="1"/>
  <c r="H27" i="1"/>
  <c r="G27" i="1"/>
  <c r="F27" i="1"/>
  <c r="E27" i="1"/>
  <c r="H26" i="1"/>
  <c r="G26" i="1"/>
  <c r="F26" i="1"/>
  <c r="E26" i="1"/>
  <c r="H268" i="1"/>
  <c r="G268" i="1"/>
  <c r="F268" i="1"/>
  <c r="E268" i="1"/>
  <c r="H267" i="1"/>
  <c r="G267" i="1"/>
  <c r="F267" i="1"/>
  <c r="E267" i="1"/>
  <c r="H266" i="1"/>
  <c r="G266" i="1"/>
  <c r="F266" i="1"/>
  <c r="E266" i="1"/>
  <c r="H25" i="1"/>
  <c r="G25" i="1"/>
  <c r="F25" i="1"/>
  <c r="E25" i="1"/>
  <c r="H24" i="1"/>
  <c r="G24" i="1"/>
  <c r="F24" i="1"/>
  <c r="E24" i="1"/>
  <c r="H23" i="1"/>
  <c r="G23" i="1"/>
  <c r="F23" i="1"/>
  <c r="E23" i="1"/>
  <c r="H22" i="1"/>
  <c r="G22" i="1"/>
  <c r="F22" i="1"/>
  <c r="E22" i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H17" i="1"/>
  <c r="G17" i="1"/>
  <c r="F17" i="1"/>
  <c r="E17" i="1"/>
  <c r="H265" i="1"/>
  <c r="G265" i="1"/>
  <c r="F265" i="1"/>
  <c r="E265" i="1"/>
  <c r="H264" i="1"/>
  <c r="G264" i="1"/>
  <c r="F264" i="1"/>
  <c r="E264" i="1"/>
  <c r="H263" i="1"/>
  <c r="G263" i="1"/>
  <c r="F263" i="1"/>
  <c r="E263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262" i="1"/>
  <c r="G262" i="1"/>
  <c r="F262" i="1"/>
  <c r="E262" i="1"/>
  <c r="H261" i="1"/>
  <c r="G261" i="1"/>
  <c r="F261" i="1"/>
  <c r="E261" i="1"/>
  <c r="H260" i="1"/>
  <c r="G260" i="1"/>
  <c r="F260" i="1"/>
  <c r="E260" i="1"/>
  <c r="H259" i="1"/>
  <c r="G259" i="1"/>
  <c r="F259" i="1"/>
  <c r="E259" i="1"/>
  <c r="H258" i="1"/>
  <c r="G258" i="1"/>
  <c r="F258" i="1"/>
  <c r="E258" i="1"/>
  <c r="H257" i="1"/>
  <c r="G257" i="1"/>
  <c r="F257" i="1"/>
  <c r="E257" i="1"/>
  <c r="H256" i="1"/>
  <c r="G256" i="1"/>
  <c r="F256" i="1"/>
  <c r="E256" i="1"/>
  <c r="H255" i="1"/>
  <c r="G255" i="1"/>
  <c r="F255" i="1"/>
  <c r="E255" i="1"/>
  <c r="H7" i="1"/>
  <c r="G7" i="1"/>
  <c r="F7" i="1"/>
  <c r="E7" i="1"/>
  <c r="H254" i="1"/>
  <c r="G254" i="1"/>
  <c r="F254" i="1"/>
  <c r="E254" i="1"/>
  <c r="H253" i="1"/>
  <c r="G253" i="1"/>
  <c r="F253" i="1"/>
  <c r="E253" i="1"/>
  <c r="H252" i="1"/>
  <c r="G252" i="1"/>
  <c r="F252" i="1"/>
  <c r="E252" i="1"/>
  <c r="H251" i="1"/>
  <c r="G251" i="1"/>
  <c r="F251" i="1"/>
  <c r="E251" i="1"/>
  <c r="H250" i="1"/>
  <c r="G250" i="1"/>
  <c r="F250" i="1"/>
  <c r="E250" i="1"/>
  <c r="H249" i="1"/>
  <c r="G249" i="1"/>
  <c r="F249" i="1"/>
  <c r="E249" i="1"/>
  <c r="H248" i="1"/>
  <c r="G248" i="1"/>
  <c r="F248" i="1"/>
  <c r="E248" i="1"/>
  <c r="H247" i="1"/>
  <c r="G247" i="1"/>
  <c r="F247" i="1"/>
  <c r="E247" i="1"/>
  <c r="H246" i="1"/>
  <c r="G246" i="1"/>
  <c r="F246" i="1"/>
  <c r="E246" i="1"/>
  <c r="H245" i="1"/>
  <c r="G245" i="1"/>
  <c r="F245" i="1"/>
  <c r="E245" i="1"/>
  <c r="H244" i="1"/>
  <c r="G244" i="1"/>
  <c r="F244" i="1"/>
  <c r="E244" i="1"/>
  <c r="H243" i="1"/>
  <c r="G243" i="1"/>
  <c r="F243" i="1"/>
  <c r="E243" i="1"/>
  <c r="H242" i="1"/>
  <c r="G242" i="1"/>
  <c r="F242" i="1"/>
  <c r="E242" i="1"/>
  <c r="H241" i="1"/>
  <c r="G241" i="1"/>
  <c r="F241" i="1"/>
  <c r="E241" i="1"/>
  <c r="H6" i="1"/>
  <c r="G6" i="1"/>
  <c r="F6" i="1"/>
  <c r="E6" i="1"/>
  <c r="H5" i="1"/>
  <c r="G5" i="1"/>
  <c r="F5" i="1"/>
  <c r="E5" i="1"/>
  <c r="H240" i="1"/>
  <c r="G240" i="1"/>
  <c r="F240" i="1"/>
  <c r="E240" i="1"/>
  <c r="H4" i="1"/>
  <c r="G4" i="1"/>
  <c r="F4" i="1"/>
  <c r="E4" i="1"/>
  <c r="F239" i="1"/>
  <c r="G239" i="1"/>
  <c r="H239" i="1"/>
  <c r="E239" i="1"/>
  <c r="J239" i="1" l="1"/>
  <c r="J4" i="1"/>
  <c r="J240" i="1"/>
  <c r="J5" i="1"/>
  <c r="J6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7" i="1"/>
  <c r="J255" i="1"/>
  <c r="J256" i="1"/>
  <c r="J257" i="1"/>
  <c r="J258" i="1"/>
  <c r="J259" i="1"/>
  <c r="J260" i="1"/>
  <c r="J261" i="1"/>
  <c r="J262" i="1"/>
  <c r="J8" i="1"/>
  <c r="J9" i="1"/>
  <c r="J10" i="1"/>
  <c r="J11" i="1"/>
  <c r="J12" i="1"/>
  <c r="J13" i="1"/>
  <c r="J14" i="1"/>
  <c r="J15" i="1"/>
  <c r="J16" i="1"/>
  <c r="J263" i="1"/>
  <c r="J264" i="1"/>
  <c r="J265" i="1"/>
  <c r="J17" i="1"/>
  <c r="J18" i="1"/>
  <c r="J19" i="1"/>
  <c r="J20" i="1"/>
  <c r="J21" i="1"/>
  <c r="J22" i="1"/>
  <c r="J23" i="1"/>
  <c r="J24" i="1"/>
  <c r="J25" i="1"/>
  <c r="J266" i="1"/>
  <c r="J267" i="1"/>
  <c r="J268" i="1"/>
  <c r="J26" i="1"/>
  <c r="J27" i="1"/>
  <c r="J28" i="1"/>
  <c r="J269" i="1"/>
  <c r="J270" i="1"/>
  <c r="J29" i="1"/>
  <c r="J30" i="1"/>
  <c r="J31" i="1"/>
  <c r="J32" i="1"/>
  <c r="J33" i="1"/>
  <c r="J34" i="1"/>
  <c r="J35" i="1"/>
  <c r="J36" i="1"/>
  <c r="J271" i="1"/>
  <c r="J272" i="1"/>
  <c r="J273" i="1"/>
  <c r="J274" i="1"/>
  <c r="J37" i="1"/>
  <c r="J275" i="1"/>
  <c r="J276" i="1"/>
  <c r="J277" i="1"/>
  <c r="J278" i="1"/>
  <c r="J279" i="1"/>
  <c r="J280" i="1"/>
  <c r="J281" i="1"/>
  <c r="J38" i="1"/>
  <c r="J282" i="1"/>
  <c r="J283" i="1"/>
  <c r="J284" i="1"/>
  <c r="J285" i="1"/>
  <c r="J39" i="1"/>
  <c r="J40" i="1"/>
  <c r="J286" i="1"/>
  <c r="J287" i="1"/>
  <c r="J288" i="1"/>
  <c r="J289" i="1"/>
  <c r="J41" i="1"/>
  <c r="J42" i="1"/>
  <c r="J43" i="1"/>
  <c r="J44" i="1"/>
  <c r="J45" i="1"/>
  <c r="J46" i="1"/>
  <c r="J47" i="1"/>
  <c r="J48" i="1"/>
  <c r="J290" i="1"/>
  <c r="J291" i="1"/>
  <c r="J49" i="1"/>
  <c r="J292" i="1"/>
  <c r="J293" i="1"/>
  <c r="J294" i="1"/>
  <c r="J295" i="1"/>
  <c r="J296" i="1"/>
  <c r="J297" i="1"/>
  <c r="J298" i="1"/>
  <c r="J299" i="1"/>
  <c r="J50" i="1"/>
  <c r="J51" i="1"/>
  <c r="J52" i="1"/>
  <c r="J53" i="1"/>
  <c r="J300" i="1"/>
  <c r="J301" i="1"/>
  <c r="J302" i="1"/>
  <c r="J303" i="1"/>
  <c r="J304" i="1"/>
  <c r="J305" i="1"/>
  <c r="J54" i="1"/>
  <c r="J55" i="1"/>
  <c r="J56" i="1"/>
  <c r="J57" i="1"/>
  <c r="J58" i="1"/>
  <c r="J59" i="1"/>
  <c r="J60" i="1"/>
  <c r="J61" i="1"/>
  <c r="J62" i="1"/>
  <c r="J63" i="1"/>
  <c r="J64" i="1"/>
  <c r="J65" i="1"/>
  <c r="J306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307" i="1"/>
  <c r="J308" i="1"/>
  <c r="J309" i="1"/>
  <c r="J310" i="1"/>
  <c r="J81" i="1"/>
  <c r="J82" i="1"/>
  <c r="J83" i="1"/>
  <c r="J84" i="1"/>
  <c r="J85" i="1"/>
  <c r="J311" i="1"/>
  <c r="J312" i="1"/>
  <c r="J86" i="1"/>
  <c r="J87" i="1"/>
  <c r="J88" i="1"/>
  <c r="J89" i="1"/>
  <c r="J90" i="1"/>
  <c r="J91" i="1"/>
  <c r="J313" i="1"/>
  <c r="J314" i="1"/>
  <c r="J315" i="1"/>
  <c r="J316" i="1"/>
  <c r="J317" i="1"/>
  <c r="J318" i="1"/>
  <c r="J92" i="1"/>
  <c r="J319" i="1"/>
  <c r="J93" i="1"/>
  <c r="J94" i="1"/>
  <c r="J95" i="1"/>
  <c r="J320" i="1"/>
  <c r="J96" i="1"/>
  <c r="J97" i="1"/>
  <c r="J98" i="1"/>
  <c r="J99" i="1"/>
  <c r="J100" i="1"/>
  <c r="J101" i="1"/>
  <c r="J32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3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324" i="1"/>
  <c r="J161" i="1"/>
  <c r="J162" i="1"/>
  <c r="J163" i="1"/>
  <c r="J164" i="1"/>
  <c r="J165" i="1"/>
  <c r="J166" i="1"/>
  <c r="J325" i="1"/>
  <c r="J326" i="1"/>
  <c r="J327" i="1"/>
  <c r="J328" i="1"/>
  <c r="J167" i="1"/>
  <c r="J168" i="1"/>
  <c r="J169" i="1"/>
  <c r="J170" i="1"/>
  <c r="J329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330" i="1"/>
  <c r="J187" i="1"/>
  <c r="J188" i="1"/>
  <c r="J189" i="1"/>
  <c r="J331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332" i="1"/>
  <c r="J202" i="1"/>
  <c r="J203" i="1"/>
  <c r="J204" i="1"/>
  <c r="J205" i="1"/>
  <c r="J206" i="1"/>
  <c r="J207" i="1"/>
  <c r="J333" i="1"/>
  <c r="J208" i="1"/>
  <c r="J209" i="1"/>
  <c r="J210" i="1"/>
  <c r="J211" i="1"/>
  <c r="J212" i="1"/>
  <c r="J213" i="1"/>
  <c r="J214" i="1"/>
  <c r="J334" i="1"/>
  <c r="J335" i="1"/>
  <c r="J215" i="1"/>
  <c r="J336" i="1"/>
  <c r="J337" i="1"/>
  <c r="J338" i="1"/>
  <c r="J216" i="1"/>
  <c r="J217" i="1"/>
  <c r="J218" i="1"/>
  <c r="J219" i="1"/>
  <c r="J339" i="1"/>
  <c r="J340" i="1"/>
  <c r="J220" i="1"/>
  <c r="J341" i="1"/>
  <c r="J342" i="1"/>
  <c r="J343" i="1"/>
  <c r="J221" i="1"/>
  <c r="J222" i="1"/>
  <c r="J223" i="1"/>
  <c r="J224" i="1"/>
  <c r="J344" i="1"/>
  <c r="J345" i="1"/>
  <c r="J346" i="1"/>
  <c r="J347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323" i="1"/>
  <c r="S6" i="9"/>
  <c r="S5" i="9"/>
  <c r="T234" i="1" l="1"/>
  <c r="T239" i="1"/>
  <c r="T240" i="1"/>
  <c r="T5" i="1"/>
  <c r="T6" i="1"/>
  <c r="T241" i="1"/>
  <c r="T242" i="1"/>
  <c r="T243" i="1"/>
  <c r="T244" i="1"/>
  <c r="T7" i="1"/>
  <c r="T13" i="1"/>
  <c r="T269" i="1"/>
  <c r="T270" i="1"/>
  <c r="T31" i="1"/>
  <c r="T32" i="1"/>
  <c r="T35" i="1"/>
  <c r="T36" i="1"/>
  <c r="T271" i="1"/>
  <c r="T272" i="1"/>
  <c r="T273" i="1"/>
  <c r="T274" i="1"/>
  <c r="T275" i="1"/>
  <c r="T276" i="1"/>
  <c r="T277" i="1"/>
  <c r="T278" i="1"/>
  <c r="T279" i="1"/>
  <c r="T280" i="1"/>
  <c r="T281" i="1"/>
  <c r="T38" i="1"/>
  <c r="T282" i="1"/>
  <c r="T283" i="1"/>
  <c r="T284" i="1"/>
  <c r="T285" i="1"/>
  <c r="T39" i="1"/>
  <c r="T40" i="1"/>
  <c r="T286" i="1"/>
  <c r="T287" i="1"/>
  <c r="T288" i="1"/>
  <c r="T289" i="1"/>
  <c r="T42" i="1"/>
  <c r="T43" i="1"/>
  <c r="T44" i="1"/>
  <c r="T45" i="1"/>
  <c r="T46" i="1"/>
  <c r="T290" i="1"/>
  <c r="T291" i="1"/>
  <c r="T49" i="1"/>
  <c r="T292" i="1"/>
  <c r="T293" i="1"/>
  <c r="T294" i="1"/>
  <c r="T295" i="1"/>
  <c r="T296" i="1"/>
  <c r="T297" i="1"/>
  <c r="T298" i="1"/>
  <c r="T299" i="1"/>
  <c r="T50" i="1"/>
  <c r="T51" i="1"/>
  <c r="T52" i="1"/>
  <c r="T53" i="1"/>
  <c r="T300" i="1"/>
  <c r="T301" i="1"/>
  <c r="T302" i="1"/>
  <c r="T303" i="1"/>
  <c r="T304" i="1"/>
  <c r="T305" i="1"/>
  <c r="T55" i="1"/>
  <c r="T56" i="1"/>
  <c r="T57" i="1"/>
  <c r="T58" i="1"/>
  <c r="T59" i="1"/>
  <c r="T60" i="1"/>
  <c r="T61" i="1"/>
  <c r="T62" i="1"/>
  <c r="T63" i="1"/>
  <c r="T64" i="1"/>
  <c r="T306" i="1"/>
  <c r="T66" i="1"/>
  <c r="T67" i="1"/>
  <c r="T68" i="1"/>
  <c r="T69" i="1"/>
  <c r="T70" i="1"/>
  <c r="T75" i="1"/>
  <c r="T76" i="1"/>
  <c r="T77" i="1"/>
  <c r="T78" i="1"/>
  <c r="T307" i="1"/>
  <c r="T308" i="1"/>
  <c r="T309" i="1"/>
  <c r="T310" i="1"/>
  <c r="T81" i="1"/>
  <c r="T82" i="1"/>
  <c r="T83" i="1"/>
  <c r="T84" i="1"/>
  <c r="T85" i="1"/>
  <c r="T311" i="1"/>
  <c r="T312" i="1"/>
  <c r="T86" i="1"/>
  <c r="T87" i="1"/>
  <c r="T89" i="1"/>
  <c r="T90" i="1"/>
  <c r="T313" i="1"/>
  <c r="T314" i="1"/>
  <c r="T315" i="1"/>
  <c r="T316" i="1"/>
  <c r="T317" i="1"/>
  <c r="T318" i="1"/>
  <c r="T92" i="1"/>
  <c r="T319" i="1"/>
  <c r="T93" i="1"/>
  <c r="T94" i="1"/>
  <c r="T95" i="1"/>
  <c r="T320" i="1"/>
  <c r="T96" i="1"/>
  <c r="T97" i="1"/>
  <c r="T98" i="1"/>
  <c r="T99" i="1"/>
  <c r="T100" i="1"/>
  <c r="T321" i="1"/>
  <c r="T103" i="1"/>
  <c r="T104" i="1"/>
  <c r="T105" i="1"/>
  <c r="T106" i="1"/>
  <c r="T107" i="1"/>
  <c r="T108" i="1"/>
  <c r="T109" i="1"/>
  <c r="T111" i="1"/>
  <c r="T115" i="1"/>
  <c r="T116" i="1"/>
  <c r="T120" i="1"/>
  <c r="T121" i="1"/>
  <c r="T122" i="1"/>
  <c r="T322" i="1"/>
  <c r="T323" i="1"/>
  <c r="T123" i="1"/>
  <c r="T124" i="1"/>
  <c r="T125" i="1"/>
  <c r="T126" i="1"/>
  <c r="T127" i="1"/>
  <c r="T128" i="1"/>
  <c r="T129" i="1"/>
  <c r="T130" i="1"/>
  <c r="T131" i="1"/>
  <c r="T132" i="1"/>
  <c r="T133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3" i="1"/>
  <c r="T154" i="1"/>
  <c r="T156" i="1"/>
  <c r="T158" i="1"/>
  <c r="T159" i="1"/>
  <c r="T160" i="1"/>
  <c r="T324" i="1"/>
  <c r="T161" i="1"/>
  <c r="T162" i="1"/>
  <c r="T325" i="1"/>
  <c r="T326" i="1"/>
  <c r="T327" i="1"/>
  <c r="T328" i="1"/>
  <c r="T167" i="1"/>
  <c r="T168" i="1"/>
  <c r="T169" i="1"/>
  <c r="T329" i="1"/>
  <c r="T175" i="1"/>
  <c r="T178" i="1"/>
  <c r="T179" i="1"/>
  <c r="T180" i="1"/>
  <c r="T181" i="1"/>
  <c r="T182" i="1"/>
  <c r="T184" i="1"/>
  <c r="T185" i="1"/>
  <c r="T186" i="1"/>
  <c r="T330" i="1"/>
  <c r="T331" i="1"/>
  <c r="T194" i="1"/>
  <c r="T195" i="1"/>
  <c r="T196" i="1"/>
  <c r="T199" i="1"/>
  <c r="T200" i="1"/>
  <c r="T332" i="1"/>
  <c r="T204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227" i="1"/>
  <c r="T230" i="1"/>
  <c r="T231" i="1"/>
  <c r="T232" i="1"/>
  <c r="T233" i="1"/>
  <c r="T8" i="1"/>
  <c r="T9" i="1"/>
  <c r="T10" i="1"/>
  <c r="T11" i="1"/>
  <c r="T12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3" i="1"/>
  <c r="T34" i="1"/>
  <c r="T37" i="1"/>
  <c r="T41" i="1"/>
  <c r="T47" i="1"/>
  <c r="T48" i="1"/>
  <c r="T54" i="1"/>
  <c r="T65" i="1"/>
  <c r="T71" i="1"/>
  <c r="T72" i="1"/>
  <c r="T73" i="1"/>
  <c r="T74" i="1"/>
  <c r="T79" i="1"/>
  <c r="T80" i="1"/>
  <c r="T88" i="1"/>
  <c r="T91" i="1"/>
  <c r="T101" i="1"/>
  <c r="T102" i="1"/>
  <c r="T110" i="1"/>
  <c r="T112" i="1"/>
  <c r="T113" i="1"/>
  <c r="T114" i="1"/>
  <c r="T117" i="1"/>
  <c r="T118" i="1"/>
  <c r="T119" i="1"/>
  <c r="T134" i="1"/>
  <c r="T135" i="1"/>
  <c r="T136" i="1"/>
  <c r="T137" i="1"/>
  <c r="T138" i="1"/>
  <c r="T152" i="1"/>
  <c r="T155" i="1"/>
  <c r="T157" i="1"/>
  <c r="T163" i="1"/>
  <c r="T164" i="1"/>
  <c r="T165" i="1"/>
  <c r="T166" i="1"/>
  <c r="T170" i="1"/>
  <c r="T171" i="1"/>
  <c r="T172" i="1"/>
  <c r="T173" i="1"/>
  <c r="T174" i="1"/>
  <c r="T176" i="1"/>
  <c r="T177" i="1"/>
  <c r="T183" i="1"/>
  <c r="T187" i="1"/>
  <c r="T188" i="1"/>
  <c r="T189" i="1"/>
  <c r="T190" i="1"/>
  <c r="T191" i="1"/>
  <c r="T192" i="1"/>
  <c r="T193" i="1"/>
  <c r="T197" i="1"/>
  <c r="T198" i="1"/>
  <c r="T201" i="1"/>
  <c r="T202" i="1"/>
  <c r="T203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8" i="1"/>
  <c r="T229" i="1"/>
  <c r="T235" i="1"/>
  <c r="T236" i="1"/>
  <c r="T237" i="1"/>
  <c r="T238" i="1"/>
  <c r="T4" i="1"/>
  <c r="V6" i="9"/>
  <c r="W6" i="9" s="1"/>
  <c r="AG344" i="9"/>
  <c r="AA344" i="9"/>
  <c r="V344" i="9"/>
  <c r="AG343" i="9"/>
  <c r="AA343" i="9"/>
  <c r="V343" i="9"/>
  <c r="AG342" i="9"/>
  <c r="AA342" i="9"/>
  <c r="V342" i="9"/>
  <c r="AG341" i="9"/>
  <c r="AA341" i="9"/>
  <c r="V341" i="9"/>
  <c r="AG340" i="9"/>
  <c r="AA340" i="9"/>
  <c r="V340" i="9"/>
  <c r="AG337" i="9"/>
  <c r="AA337" i="9"/>
  <c r="V337" i="9"/>
  <c r="AG334" i="9"/>
  <c r="AA334" i="9"/>
  <c r="V334" i="9"/>
  <c r="AG333" i="9"/>
  <c r="AA333" i="9"/>
  <c r="V333" i="9"/>
  <c r="AG332" i="9"/>
  <c r="AA332" i="9"/>
  <c r="V332" i="9"/>
  <c r="AG331" i="9"/>
  <c r="AA331" i="9"/>
  <c r="V331" i="9"/>
  <c r="AG326" i="9"/>
  <c r="AA326" i="9"/>
  <c r="V326" i="9"/>
  <c r="AG325" i="9"/>
  <c r="AA325" i="9"/>
  <c r="V325" i="9"/>
  <c r="AG324" i="9"/>
  <c r="AA324" i="9"/>
  <c r="V324" i="9"/>
  <c r="AG322" i="9"/>
  <c r="AA322" i="9"/>
  <c r="V322" i="9"/>
  <c r="AG321" i="9"/>
  <c r="AA321" i="9"/>
  <c r="V321" i="9"/>
  <c r="AG316" i="9"/>
  <c r="AA316" i="9"/>
  <c r="V316" i="9"/>
  <c r="AG315" i="9"/>
  <c r="AA315" i="9"/>
  <c r="V315" i="9"/>
  <c r="AG314" i="9"/>
  <c r="AA314" i="9"/>
  <c r="V314" i="9"/>
  <c r="AG312" i="9"/>
  <c r="AA312" i="9"/>
  <c r="V312" i="9"/>
  <c r="AG311" i="9"/>
  <c r="AA311" i="9"/>
  <c r="V311" i="9"/>
  <c r="AG303" i="9"/>
  <c r="AA303" i="9"/>
  <c r="V303" i="9"/>
  <c r="AG299" i="9"/>
  <c r="AA299" i="9"/>
  <c r="V299" i="9"/>
  <c r="AG296" i="9"/>
  <c r="AA296" i="9"/>
  <c r="V296" i="9"/>
  <c r="AG294" i="9"/>
  <c r="AA294" i="9"/>
  <c r="V294" i="9"/>
  <c r="AG293" i="9"/>
  <c r="AA293" i="9"/>
  <c r="V293" i="9"/>
  <c r="AG290" i="9"/>
  <c r="AA290" i="9"/>
  <c r="V290" i="9"/>
  <c r="AG289" i="9"/>
  <c r="AA289" i="9"/>
  <c r="V289" i="9"/>
  <c r="AG288" i="9"/>
  <c r="AA288" i="9"/>
  <c r="V288" i="9"/>
  <c r="AG283" i="9"/>
  <c r="AA283" i="9"/>
  <c r="V283" i="9"/>
  <c r="AG279" i="9"/>
  <c r="AA279" i="9"/>
  <c r="V279" i="9"/>
  <c r="AG278" i="9"/>
  <c r="AA278" i="9"/>
  <c r="V278" i="9"/>
  <c r="AG277" i="9"/>
  <c r="AA277" i="9"/>
  <c r="V277" i="9"/>
  <c r="AG276" i="9"/>
  <c r="AA276" i="9"/>
  <c r="V276" i="9"/>
  <c r="AG274" i="9"/>
  <c r="AA274" i="9"/>
  <c r="V274" i="9"/>
  <c r="AG273" i="9"/>
  <c r="AA273" i="9"/>
  <c r="V273" i="9"/>
  <c r="AG272" i="9"/>
  <c r="AA272" i="9"/>
  <c r="V272" i="9"/>
  <c r="AG271" i="9"/>
  <c r="AA271" i="9"/>
  <c r="V271" i="9"/>
  <c r="AG270" i="9"/>
  <c r="AA270" i="9"/>
  <c r="V270" i="9"/>
  <c r="AG267" i="9"/>
  <c r="AA267" i="9"/>
  <c r="V267" i="9"/>
  <c r="AG262" i="9"/>
  <c r="AA262" i="9"/>
  <c r="V262" i="9"/>
  <c r="AG260" i="9"/>
  <c r="AA260" i="9"/>
  <c r="V260" i="9"/>
  <c r="AG259" i="9"/>
  <c r="AA259" i="9"/>
  <c r="V259" i="9"/>
  <c r="AG258" i="9"/>
  <c r="AA258" i="9"/>
  <c r="V258" i="9"/>
  <c r="AG257" i="9"/>
  <c r="AA257" i="9"/>
  <c r="V257" i="9"/>
  <c r="AG256" i="9"/>
  <c r="AA256" i="9"/>
  <c r="V256" i="9"/>
  <c r="AG255" i="9"/>
  <c r="AA255" i="9"/>
  <c r="V255" i="9"/>
  <c r="AG254" i="9"/>
  <c r="AA254" i="9"/>
  <c r="V254" i="9"/>
  <c r="AG249" i="9"/>
  <c r="AA249" i="9"/>
  <c r="V249" i="9"/>
  <c r="AG248" i="9"/>
  <c r="AA248" i="9"/>
  <c r="V248" i="9"/>
  <c r="AG247" i="9"/>
  <c r="AA247" i="9"/>
  <c r="V247" i="9"/>
  <c r="AG246" i="9"/>
  <c r="AA246" i="9"/>
  <c r="V246" i="9"/>
  <c r="AG245" i="9"/>
  <c r="AA245" i="9"/>
  <c r="V245" i="9"/>
  <c r="AG244" i="9"/>
  <c r="AA244" i="9"/>
  <c r="V244" i="9"/>
  <c r="AG242" i="9"/>
  <c r="AA242" i="9"/>
  <c r="V242" i="9"/>
  <c r="AG240" i="9"/>
  <c r="AA240" i="9"/>
  <c r="V240" i="9"/>
  <c r="AG239" i="9"/>
  <c r="AA239" i="9"/>
  <c r="V239" i="9"/>
  <c r="AG237" i="9"/>
  <c r="AA237" i="9"/>
  <c r="V237" i="9"/>
  <c r="AG236" i="9"/>
  <c r="AA236" i="9"/>
  <c r="V236" i="9"/>
  <c r="AG235" i="9"/>
  <c r="AA235" i="9"/>
  <c r="V235" i="9"/>
  <c r="AG234" i="9"/>
  <c r="AA234" i="9"/>
  <c r="V234" i="9"/>
  <c r="AG233" i="9"/>
  <c r="AA233" i="9"/>
  <c r="V233" i="9"/>
  <c r="AG232" i="9"/>
  <c r="AA232" i="9"/>
  <c r="V232" i="9"/>
  <c r="AG231" i="9"/>
  <c r="AA231" i="9"/>
  <c r="V231" i="9"/>
  <c r="AG230" i="9"/>
  <c r="AA230" i="9"/>
  <c r="V230" i="9"/>
  <c r="AG229" i="9"/>
  <c r="AA229" i="9"/>
  <c r="V229" i="9"/>
  <c r="AG228" i="9"/>
  <c r="AA228" i="9"/>
  <c r="V228" i="9"/>
  <c r="AG227" i="9"/>
  <c r="AA227" i="9"/>
  <c r="V227" i="9"/>
  <c r="AG226" i="9"/>
  <c r="AA226" i="9"/>
  <c r="V226" i="9"/>
  <c r="AG225" i="9"/>
  <c r="AA225" i="9"/>
  <c r="V225" i="9"/>
  <c r="AG219" i="9"/>
  <c r="AA219" i="9"/>
  <c r="V219" i="9"/>
  <c r="AG218" i="9"/>
  <c r="AA218" i="9"/>
  <c r="V218" i="9"/>
  <c r="AG217" i="9"/>
  <c r="AA217" i="9"/>
  <c r="V217" i="9"/>
  <c r="AG216" i="9"/>
  <c r="AA216" i="9"/>
  <c r="V216" i="9"/>
  <c r="AG215" i="9"/>
  <c r="AA215" i="9"/>
  <c r="V215" i="9"/>
  <c r="AG214" i="9"/>
  <c r="AA214" i="9"/>
  <c r="V214" i="9"/>
  <c r="AG213" i="9"/>
  <c r="AA213" i="9"/>
  <c r="V213" i="9"/>
  <c r="AG212" i="9"/>
  <c r="AA212" i="9"/>
  <c r="V212" i="9"/>
  <c r="AG211" i="9"/>
  <c r="AA211" i="9"/>
  <c r="V211" i="9"/>
  <c r="AG210" i="9"/>
  <c r="AA210" i="9"/>
  <c r="V210" i="9"/>
  <c r="AG209" i="9"/>
  <c r="AA209" i="9"/>
  <c r="V209" i="9"/>
  <c r="AG208" i="9"/>
  <c r="AA208" i="9"/>
  <c r="V208" i="9"/>
  <c r="AG207" i="9"/>
  <c r="AA207" i="9"/>
  <c r="V207" i="9"/>
  <c r="AG206" i="9"/>
  <c r="AA206" i="9"/>
  <c r="V206" i="9"/>
  <c r="AG205" i="9"/>
  <c r="AA205" i="9"/>
  <c r="V205" i="9"/>
  <c r="AG204" i="9"/>
  <c r="AA204" i="9"/>
  <c r="V204" i="9"/>
  <c r="AG200" i="9"/>
  <c r="AA200" i="9"/>
  <c r="V200" i="9"/>
  <c r="AG199" i="9"/>
  <c r="AA199" i="9"/>
  <c r="V199" i="9"/>
  <c r="AG195" i="9"/>
  <c r="AA195" i="9"/>
  <c r="V195" i="9"/>
  <c r="AG193" i="9"/>
  <c r="AA193" i="9"/>
  <c r="V193" i="9"/>
  <c r="AG192" i="9"/>
  <c r="AA192" i="9"/>
  <c r="V192" i="9"/>
  <c r="AG191" i="9"/>
  <c r="AA191" i="9"/>
  <c r="V191" i="9"/>
  <c r="AG190" i="9"/>
  <c r="AA190" i="9"/>
  <c r="V190" i="9"/>
  <c r="AG189" i="9"/>
  <c r="AA189" i="9"/>
  <c r="V189" i="9"/>
  <c r="AG188" i="9"/>
  <c r="AA188" i="9"/>
  <c r="V188" i="9"/>
  <c r="AG187" i="9"/>
  <c r="AA187" i="9"/>
  <c r="V187" i="9"/>
  <c r="AG185" i="9"/>
  <c r="AA185" i="9"/>
  <c r="V185" i="9"/>
  <c r="AG183" i="9"/>
  <c r="AA183" i="9"/>
  <c r="V183" i="9"/>
  <c r="AG182" i="9"/>
  <c r="AA182" i="9"/>
  <c r="V182" i="9"/>
  <c r="AG181" i="9"/>
  <c r="AA181" i="9"/>
  <c r="V181" i="9"/>
  <c r="AG180" i="9"/>
  <c r="AA180" i="9"/>
  <c r="V180" i="9"/>
  <c r="AG179" i="9"/>
  <c r="AA179" i="9"/>
  <c r="V179" i="9"/>
  <c r="AG178" i="9"/>
  <c r="AA178" i="9"/>
  <c r="V178" i="9"/>
  <c r="AG177" i="9"/>
  <c r="AA177" i="9"/>
  <c r="V177" i="9"/>
  <c r="AG176" i="9"/>
  <c r="AA176" i="9"/>
  <c r="V176" i="9"/>
  <c r="AG175" i="9"/>
  <c r="AA175" i="9"/>
  <c r="V175" i="9"/>
  <c r="AG174" i="9"/>
  <c r="AA174" i="9"/>
  <c r="V174" i="9"/>
  <c r="AG173" i="9"/>
  <c r="AA173" i="9"/>
  <c r="V173" i="9"/>
  <c r="AG172" i="9"/>
  <c r="AA172" i="9"/>
  <c r="V172" i="9"/>
  <c r="AG171" i="9"/>
  <c r="AA171" i="9"/>
  <c r="V171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5" i="9"/>
  <c r="S187" i="9"/>
  <c r="S188" i="9"/>
  <c r="S189" i="9"/>
  <c r="S190" i="9"/>
  <c r="S191" i="9"/>
  <c r="S192" i="9"/>
  <c r="S193" i="9"/>
  <c r="S195" i="9"/>
  <c r="S199" i="9"/>
  <c r="S200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9" i="9"/>
  <c r="S240" i="9"/>
  <c r="S242" i="9"/>
  <c r="S244" i="9"/>
  <c r="S245" i="9"/>
  <c r="S246" i="9"/>
  <c r="S247" i="9"/>
  <c r="S248" i="9"/>
  <c r="S249" i="9"/>
  <c r="S254" i="9"/>
  <c r="S255" i="9"/>
  <c r="S256" i="9"/>
  <c r="S257" i="9"/>
  <c r="S258" i="9"/>
  <c r="S259" i="9"/>
  <c r="S260" i="9"/>
  <c r="S262" i="9"/>
  <c r="S267" i="9"/>
  <c r="S270" i="9"/>
  <c r="S271" i="9"/>
  <c r="S272" i="9"/>
  <c r="S273" i="9"/>
  <c r="S274" i="9"/>
  <c r="S276" i="9"/>
  <c r="S277" i="9"/>
  <c r="S278" i="9"/>
  <c r="S279" i="9"/>
  <c r="S283" i="9"/>
  <c r="S288" i="9"/>
  <c r="S289" i="9"/>
  <c r="S290" i="9"/>
  <c r="S293" i="9"/>
  <c r="S294" i="9"/>
  <c r="S296" i="9"/>
  <c r="S299" i="9"/>
  <c r="S303" i="9"/>
  <c r="S311" i="9"/>
  <c r="S312" i="9"/>
  <c r="S314" i="9"/>
  <c r="S315" i="9"/>
  <c r="S316" i="9"/>
  <c r="S321" i="9"/>
  <c r="S322" i="9"/>
  <c r="S324" i="9"/>
  <c r="S325" i="9"/>
  <c r="S326" i="9"/>
  <c r="S331" i="9"/>
  <c r="S332" i="9"/>
  <c r="S333" i="9"/>
  <c r="S334" i="9"/>
  <c r="S337" i="9"/>
  <c r="S340" i="9"/>
  <c r="S341" i="9"/>
  <c r="S342" i="9"/>
  <c r="S343" i="9"/>
  <c r="S344" i="9"/>
  <c r="S33" i="9"/>
  <c r="S34" i="9"/>
  <c r="S35" i="9"/>
  <c r="S36" i="9"/>
  <c r="S37" i="9"/>
  <c r="S39" i="9"/>
  <c r="S40" i="9"/>
  <c r="S41" i="9"/>
  <c r="S45" i="9"/>
  <c r="S46" i="9"/>
  <c r="S47" i="9"/>
  <c r="S48" i="9"/>
  <c r="S49" i="9"/>
  <c r="S50" i="9"/>
  <c r="S51" i="9"/>
  <c r="S52" i="9"/>
  <c r="S53" i="9"/>
  <c r="S57" i="9"/>
  <c r="S58" i="9"/>
  <c r="S59" i="9"/>
  <c r="S62" i="9"/>
  <c r="S63" i="9"/>
  <c r="S66" i="9"/>
  <c r="S67" i="9"/>
  <c r="S74" i="9"/>
  <c r="S93" i="9"/>
  <c r="S99" i="9"/>
  <c r="S100" i="9"/>
  <c r="S122" i="9"/>
  <c r="S133" i="9"/>
  <c r="S140" i="9"/>
  <c r="S141" i="9"/>
  <c r="S142" i="9"/>
  <c r="S143" i="9"/>
  <c r="S148" i="9"/>
  <c r="S149" i="9"/>
  <c r="S163" i="9"/>
  <c r="S166" i="9"/>
  <c r="S184" i="9"/>
  <c r="S186" i="9"/>
  <c r="S194" i="9"/>
  <c r="S196" i="9"/>
  <c r="S197" i="9"/>
  <c r="S198" i="9"/>
  <c r="S201" i="9"/>
  <c r="S202" i="9"/>
  <c r="S203" i="9"/>
  <c r="S220" i="9"/>
  <c r="S221" i="9"/>
  <c r="S222" i="9"/>
  <c r="S223" i="9"/>
  <c r="S224" i="9"/>
  <c r="S238" i="9"/>
  <c r="S241" i="9"/>
  <c r="S243" i="9"/>
  <c r="S250" i="9"/>
  <c r="S251" i="9"/>
  <c r="S252" i="9"/>
  <c r="S253" i="9"/>
  <c r="S261" i="9"/>
  <c r="S263" i="9"/>
  <c r="S264" i="9"/>
  <c r="S265" i="9"/>
  <c r="S266" i="9"/>
  <c r="S268" i="9"/>
  <c r="S269" i="9"/>
  <c r="S275" i="9"/>
  <c r="S280" i="9"/>
  <c r="S281" i="9"/>
  <c r="S282" i="9"/>
  <c r="S284" i="9"/>
  <c r="S285" i="9"/>
  <c r="S286" i="9"/>
  <c r="S287" i="9"/>
  <c r="S291" i="9"/>
  <c r="S292" i="9"/>
  <c r="S295" i="9"/>
  <c r="S297" i="9"/>
  <c r="S298" i="9"/>
  <c r="S300" i="9"/>
  <c r="S301" i="9"/>
  <c r="S302" i="9"/>
  <c r="S304" i="9"/>
  <c r="S305" i="9"/>
  <c r="S306" i="9"/>
  <c r="S307" i="9"/>
  <c r="S308" i="9"/>
  <c r="S309" i="9"/>
  <c r="S310" i="9"/>
  <c r="S313" i="9"/>
  <c r="S317" i="9"/>
  <c r="S318" i="9"/>
  <c r="S319" i="9"/>
  <c r="S320" i="9"/>
  <c r="S323" i="9"/>
  <c r="S327" i="9"/>
  <c r="S328" i="9"/>
  <c r="S329" i="9"/>
  <c r="S330" i="9"/>
  <c r="S335" i="9"/>
  <c r="S336" i="9"/>
  <c r="S338" i="9"/>
  <c r="S339" i="9"/>
  <c r="S345" i="9"/>
  <c r="S346" i="9"/>
  <c r="S347" i="9"/>
  <c r="S348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8" i="9"/>
  <c r="S42" i="9"/>
  <c r="S43" i="9"/>
  <c r="S44" i="9"/>
  <c r="S54" i="9"/>
  <c r="S55" i="9"/>
  <c r="S56" i="9"/>
  <c r="S60" i="9"/>
  <c r="S61" i="9"/>
  <c r="S64" i="9"/>
  <c r="S65" i="9"/>
  <c r="S68" i="9"/>
  <c r="S69" i="9"/>
  <c r="S70" i="9"/>
  <c r="S71" i="9"/>
  <c r="S72" i="9"/>
  <c r="S73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4" i="9"/>
  <c r="S95" i="9"/>
  <c r="S96" i="9"/>
  <c r="S97" i="9"/>
  <c r="S98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3" i="9"/>
  <c r="S124" i="9"/>
  <c r="S125" i="9"/>
  <c r="S126" i="9"/>
  <c r="S127" i="9"/>
  <c r="S128" i="9"/>
  <c r="S129" i="9"/>
  <c r="S130" i="9"/>
  <c r="S131" i="9"/>
  <c r="S132" i="9"/>
  <c r="S134" i="9"/>
  <c r="S135" i="9"/>
  <c r="S136" i="9"/>
  <c r="S137" i="9"/>
  <c r="S138" i="9"/>
  <c r="S139" i="9"/>
  <c r="S144" i="9"/>
  <c r="S145" i="9"/>
  <c r="S146" i="9"/>
  <c r="S147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4" i="9"/>
  <c r="S165" i="9"/>
  <c r="S167" i="9"/>
  <c r="S168" i="9"/>
  <c r="S169" i="9"/>
  <c r="S170" i="9"/>
  <c r="AC378" i="9"/>
  <c r="Z378" i="9"/>
  <c r="Y378" i="9"/>
  <c r="L378" i="9"/>
  <c r="K378" i="9"/>
  <c r="J378" i="9"/>
  <c r="I378" i="9"/>
  <c r="H378" i="9"/>
  <c r="G378" i="9"/>
  <c r="F378" i="9"/>
  <c r="AG170" i="9"/>
  <c r="AA170" i="9"/>
  <c r="V170" i="9"/>
  <c r="W170" i="9" s="1"/>
  <c r="AG169" i="9"/>
  <c r="AA169" i="9"/>
  <c r="V169" i="9"/>
  <c r="W169" i="9" s="1"/>
  <c r="AG168" i="9"/>
  <c r="AA168" i="9"/>
  <c r="V168" i="9"/>
  <c r="AG167" i="9"/>
  <c r="AA167" i="9"/>
  <c r="V167" i="9"/>
  <c r="AG165" i="9"/>
  <c r="AA165" i="9"/>
  <c r="V165" i="9"/>
  <c r="W165" i="9" s="1"/>
  <c r="AG164" i="9"/>
  <c r="AA164" i="9"/>
  <c r="V164" i="9"/>
  <c r="W164" i="9" s="1"/>
  <c r="AG162" i="9"/>
  <c r="AA162" i="9"/>
  <c r="V162" i="9"/>
  <c r="AG161" i="9"/>
  <c r="AA161" i="9"/>
  <c r="V161" i="9"/>
  <c r="AG160" i="9"/>
  <c r="AA160" i="9"/>
  <c r="V160" i="9"/>
  <c r="W160" i="9" s="1"/>
  <c r="AG159" i="9"/>
  <c r="AA159" i="9"/>
  <c r="V159" i="9"/>
  <c r="W159" i="9" s="1"/>
  <c r="AG158" i="9"/>
  <c r="AA158" i="9"/>
  <c r="V158" i="9"/>
  <c r="AG157" i="9"/>
  <c r="AA157" i="9"/>
  <c r="V157" i="9"/>
  <c r="AG156" i="9"/>
  <c r="AA156" i="9"/>
  <c r="V156" i="9"/>
  <c r="W156" i="9" s="1"/>
  <c r="AG155" i="9"/>
  <c r="AA155" i="9"/>
  <c r="V155" i="9"/>
  <c r="W155" i="9" s="1"/>
  <c r="AG154" i="9"/>
  <c r="AA154" i="9"/>
  <c r="V154" i="9"/>
  <c r="AG153" i="9"/>
  <c r="AA153" i="9"/>
  <c r="V153" i="9"/>
  <c r="AG152" i="9"/>
  <c r="AA152" i="9"/>
  <c r="V152" i="9"/>
  <c r="W152" i="9" s="1"/>
  <c r="AG151" i="9"/>
  <c r="AA151" i="9"/>
  <c r="V151" i="9"/>
  <c r="W151" i="9" s="1"/>
  <c r="AG150" i="9"/>
  <c r="AA150" i="9"/>
  <c r="V150" i="9"/>
  <c r="AG147" i="9"/>
  <c r="AA147" i="9"/>
  <c r="V147" i="9"/>
  <c r="AG146" i="9"/>
  <c r="AA146" i="9"/>
  <c r="V146" i="9"/>
  <c r="W146" i="9" s="1"/>
  <c r="AG145" i="9"/>
  <c r="AA145" i="9"/>
  <c r="V145" i="9"/>
  <c r="W145" i="9" s="1"/>
  <c r="AG144" i="9"/>
  <c r="AA144" i="9"/>
  <c r="V144" i="9"/>
  <c r="AG139" i="9"/>
  <c r="AA139" i="9"/>
  <c r="V139" i="9"/>
  <c r="AG138" i="9"/>
  <c r="AA138" i="9"/>
  <c r="V138" i="9"/>
  <c r="W138" i="9" s="1"/>
  <c r="AG137" i="9"/>
  <c r="AA137" i="9"/>
  <c r="V137" i="9"/>
  <c r="W137" i="9" s="1"/>
  <c r="AG136" i="9"/>
  <c r="AA136" i="9"/>
  <c r="V136" i="9"/>
  <c r="AG135" i="9"/>
  <c r="AA135" i="9"/>
  <c r="V135" i="9"/>
  <c r="AG134" i="9"/>
  <c r="AA134" i="9"/>
  <c r="V134" i="9"/>
  <c r="W134" i="9" s="1"/>
  <c r="AG132" i="9"/>
  <c r="AA132" i="9"/>
  <c r="V132" i="9"/>
  <c r="W132" i="9" s="1"/>
  <c r="AG131" i="9"/>
  <c r="AA131" i="9"/>
  <c r="V131" i="9"/>
  <c r="AG130" i="9"/>
  <c r="AA130" i="9"/>
  <c r="V130" i="9"/>
  <c r="AG129" i="9"/>
  <c r="AA129" i="9"/>
  <c r="V129" i="9"/>
  <c r="W129" i="9" s="1"/>
  <c r="AG128" i="9"/>
  <c r="AA128" i="9"/>
  <c r="V128" i="9"/>
  <c r="W128" i="9" s="1"/>
  <c r="AG127" i="9"/>
  <c r="AA127" i="9"/>
  <c r="V127" i="9"/>
  <c r="AG126" i="9"/>
  <c r="AA126" i="9"/>
  <c r="V126" i="9"/>
  <c r="AG125" i="9"/>
  <c r="AA125" i="9"/>
  <c r="V125" i="9"/>
  <c r="W125" i="9" s="1"/>
  <c r="AG124" i="9"/>
  <c r="AA124" i="9"/>
  <c r="V124" i="9"/>
  <c r="W124" i="9" s="1"/>
  <c r="AG123" i="9"/>
  <c r="AA123" i="9"/>
  <c r="V123" i="9"/>
  <c r="AG121" i="9"/>
  <c r="AA121" i="9"/>
  <c r="V121" i="9"/>
  <c r="AG120" i="9"/>
  <c r="AA120" i="9"/>
  <c r="V120" i="9"/>
  <c r="W120" i="9" s="1"/>
  <c r="AG119" i="9"/>
  <c r="AA119" i="9"/>
  <c r="V119" i="9"/>
  <c r="W119" i="9" s="1"/>
  <c r="AG118" i="9"/>
  <c r="AA118" i="9"/>
  <c r="V118" i="9"/>
  <c r="AG117" i="9"/>
  <c r="AA117" i="9"/>
  <c r="V117" i="9"/>
  <c r="AG116" i="9"/>
  <c r="AA116" i="9"/>
  <c r="V116" i="9"/>
  <c r="W116" i="9" s="1"/>
  <c r="AG115" i="9"/>
  <c r="AA115" i="9"/>
  <c r="V115" i="9"/>
  <c r="W115" i="9" s="1"/>
  <c r="AG114" i="9"/>
  <c r="AA114" i="9"/>
  <c r="V114" i="9"/>
  <c r="AG113" i="9"/>
  <c r="AA113" i="9"/>
  <c r="V113" i="9"/>
  <c r="AG112" i="9"/>
  <c r="AA112" i="9"/>
  <c r="V112" i="9"/>
  <c r="W112" i="9" s="1"/>
  <c r="AG111" i="9"/>
  <c r="AA111" i="9"/>
  <c r="V111" i="9"/>
  <c r="W111" i="9" s="1"/>
  <c r="AG110" i="9"/>
  <c r="AA110" i="9"/>
  <c r="V110" i="9"/>
  <c r="AG109" i="9"/>
  <c r="AA109" i="9"/>
  <c r="V109" i="9"/>
  <c r="AG108" i="9"/>
  <c r="AA108" i="9"/>
  <c r="V108" i="9"/>
  <c r="W108" i="9" s="1"/>
  <c r="AG107" i="9"/>
  <c r="AA107" i="9"/>
  <c r="V107" i="9"/>
  <c r="W107" i="9" s="1"/>
  <c r="AG106" i="9"/>
  <c r="AA106" i="9"/>
  <c r="V106" i="9"/>
  <c r="AG105" i="9"/>
  <c r="AA105" i="9"/>
  <c r="V105" i="9"/>
  <c r="AG104" i="9"/>
  <c r="AA104" i="9"/>
  <c r="V104" i="9"/>
  <c r="W104" i="9" s="1"/>
  <c r="AG103" i="9"/>
  <c r="AA103" i="9"/>
  <c r="V103" i="9"/>
  <c r="W103" i="9" s="1"/>
  <c r="AG102" i="9"/>
  <c r="AA102" i="9"/>
  <c r="V102" i="9"/>
  <c r="AG101" i="9"/>
  <c r="AA101" i="9"/>
  <c r="V101" i="9"/>
  <c r="AG98" i="9"/>
  <c r="AA98" i="9"/>
  <c r="V98" i="9"/>
  <c r="W98" i="9" s="1"/>
  <c r="AG97" i="9"/>
  <c r="AA97" i="9"/>
  <c r="V97" i="9"/>
  <c r="W97" i="9" s="1"/>
  <c r="AG96" i="9"/>
  <c r="AA96" i="9"/>
  <c r="V96" i="9"/>
  <c r="AG95" i="9"/>
  <c r="AA95" i="9"/>
  <c r="V95" i="9"/>
  <c r="AG94" i="9"/>
  <c r="AA94" i="9"/>
  <c r="V94" i="9"/>
  <c r="W94" i="9" s="1"/>
  <c r="AG92" i="9"/>
  <c r="AA92" i="9"/>
  <c r="V92" i="9"/>
  <c r="W92" i="9" s="1"/>
  <c r="AG91" i="9"/>
  <c r="AA91" i="9"/>
  <c r="V91" i="9"/>
  <c r="AG90" i="9"/>
  <c r="AA90" i="9"/>
  <c r="V90" i="9"/>
  <c r="AG89" i="9"/>
  <c r="AA89" i="9"/>
  <c r="V89" i="9"/>
  <c r="W89" i="9" s="1"/>
  <c r="AG88" i="9"/>
  <c r="AA88" i="9"/>
  <c r="V88" i="9"/>
  <c r="W88" i="9" s="1"/>
  <c r="AG87" i="9"/>
  <c r="AA87" i="9"/>
  <c r="V87" i="9"/>
  <c r="AG86" i="9"/>
  <c r="AA86" i="9"/>
  <c r="V86" i="9"/>
  <c r="AG85" i="9"/>
  <c r="AA85" i="9"/>
  <c r="V85" i="9"/>
  <c r="W85" i="9" s="1"/>
  <c r="AG84" i="9"/>
  <c r="AA84" i="9"/>
  <c r="V84" i="9"/>
  <c r="W84" i="9" s="1"/>
  <c r="AG83" i="9"/>
  <c r="AA83" i="9"/>
  <c r="V83" i="9"/>
  <c r="AG82" i="9"/>
  <c r="AA82" i="9"/>
  <c r="V82" i="9"/>
  <c r="AG81" i="9"/>
  <c r="AA81" i="9"/>
  <c r="V81" i="9"/>
  <c r="W81" i="9" s="1"/>
  <c r="AG80" i="9"/>
  <c r="AA80" i="9"/>
  <c r="V80" i="9"/>
  <c r="W80" i="9" s="1"/>
  <c r="AG79" i="9"/>
  <c r="AA79" i="9"/>
  <c r="V79" i="9"/>
  <c r="AG78" i="9"/>
  <c r="AA78" i="9"/>
  <c r="V78" i="9"/>
  <c r="AG77" i="9"/>
  <c r="AA77" i="9"/>
  <c r="V77" i="9"/>
  <c r="W77" i="9" s="1"/>
  <c r="AG76" i="9"/>
  <c r="AA76" i="9"/>
  <c r="V76" i="9"/>
  <c r="W76" i="9" s="1"/>
  <c r="AG75" i="9"/>
  <c r="AA75" i="9"/>
  <c r="V75" i="9"/>
  <c r="AG73" i="9"/>
  <c r="AA73" i="9"/>
  <c r="V73" i="9"/>
  <c r="AG72" i="9"/>
  <c r="AA72" i="9"/>
  <c r="V72" i="9"/>
  <c r="W72" i="9" s="1"/>
  <c r="AG71" i="9"/>
  <c r="AA71" i="9"/>
  <c r="V71" i="9"/>
  <c r="W71" i="9" s="1"/>
  <c r="AG70" i="9"/>
  <c r="AA70" i="9"/>
  <c r="V70" i="9"/>
  <c r="AG69" i="9"/>
  <c r="AA69" i="9"/>
  <c r="V69" i="9"/>
  <c r="AG68" i="9"/>
  <c r="AA68" i="9"/>
  <c r="V68" i="9"/>
  <c r="W68" i="9" s="1"/>
  <c r="AG65" i="9"/>
  <c r="AA65" i="9"/>
  <c r="V65" i="9"/>
  <c r="W65" i="9" s="1"/>
  <c r="AG64" i="9"/>
  <c r="AA64" i="9"/>
  <c r="V64" i="9"/>
  <c r="AG61" i="9"/>
  <c r="AA61" i="9"/>
  <c r="V61" i="9"/>
  <c r="AG60" i="9"/>
  <c r="AA60" i="9"/>
  <c r="V60" i="9"/>
  <c r="W60" i="9" s="1"/>
  <c r="AG56" i="9"/>
  <c r="AA56" i="9"/>
  <c r="V56" i="9"/>
  <c r="W56" i="9" s="1"/>
  <c r="AG55" i="9"/>
  <c r="AA55" i="9"/>
  <c r="V55" i="9"/>
  <c r="AG54" i="9"/>
  <c r="AA54" i="9"/>
  <c r="V54" i="9"/>
  <c r="AG44" i="9"/>
  <c r="AA44" i="9"/>
  <c r="V44" i="9"/>
  <c r="W44" i="9" s="1"/>
  <c r="AG43" i="9"/>
  <c r="AA43" i="9"/>
  <c r="V43" i="9"/>
  <c r="W43" i="9" s="1"/>
  <c r="AG42" i="9"/>
  <c r="AA42" i="9"/>
  <c r="V42" i="9"/>
  <c r="AG38" i="9"/>
  <c r="AA38" i="9"/>
  <c r="V38" i="9"/>
  <c r="AG32" i="9"/>
  <c r="AA32" i="9"/>
  <c r="V32" i="9"/>
  <c r="W32" i="9" s="1"/>
  <c r="AG31" i="9"/>
  <c r="AA31" i="9"/>
  <c r="V31" i="9"/>
  <c r="W31" i="9" s="1"/>
  <c r="AG30" i="9"/>
  <c r="AA30" i="9"/>
  <c r="V30" i="9"/>
  <c r="AG29" i="9"/>
  <c r="AA29" i="9"/>
  <c r="V29" i="9"/>
  <c r="AG28" i="9"/>
  <c r="AA28" i="9"/>
  <c r="V28" i="9"/>
  <c r="W28" i="9" s="1"/>
  <c r="AG27" i="9"/>
  <c r="AA27" i="9"/>
  <c r="V27" i="9"/>
  <c r="W27" i="9" s="1"/>
  <c r="AG26" i="9"/>
  <c r="AA26" i="9"/>
  <c r="V26" i="9"/>
  <c r="AG25" i="9"/>
  <c r="AA25" i="9"/>
  <c r="V25" i="9"/>
  <c r="AG24" i="9"/>
  <c r="AA24" i="9"/>
  <c r="V24" i="9"/>
  <c r="W24" i="9" s="1"/>
  <c r="AG23" i="9"/>
  <c r="AA23" i="9"/>
  <c r="V23" i="9"/>
  <c r="W23" i="9" s="1"/>
  <c r="AG22" i="9"/>
  <c r="AA22" i="9"/>
  <c r="V22" i="9"/>
  <c r="AG21" i="9"/>
  <c r="AA21" i="9"/>
  <c r="V21" i="9"/>
  <c r="AG20" i="9"/>
  <c r="AA20" i="9"/>
  <c r="V20" i="9"/>
  <c r="W20" i="9" s="1"/>
  <c r="AG19" i="9"/>
  <c r="AA19" i="9"/>
  <c r="V19" i="9"/>
  <c r="W19" i="9" s="1"/>
  <c r="AG18" i="9"/>
  <c r="AA18" i="9"/>
  <c r="V18" i="9"/>
  <c r="AG17" i="9"/>
  <c r="AA17" i="9"/>
  <c r="V17" i="9"/>
  <c r="AG16" i="9"/>
  <c r="AA16" i="9"/>
  <c r="V16" i="9"/>
  <c r="W16" i="9" s="1"/>
  <c r="AG15" i="9"/>
  <c r="AA15" i="9"/>
  <c r="V15" i="9"/>
  <c r="W15" i="9" s="1"/>
  <c r="AG14" i="9"/>
  <c r="AA14" i="9"/>
  <c r="V14" i="9"/>
  <c r="AG13" i="9"/>
  <c r="AA13" i="9"/>
  <c r="V13" i="9"/>
  <c r="AG12" i="9"/>
  <c r="AA12" i="9"/>
  <c r="V12" i="9"/>
  <c r="W12" i="9" s="1"/>
  <c r="AG11" i="9"/>
  <c r="AA11" i="9"/>
  <c r="V11" i="9"/>
  <c r="W11" i="9" s="1"/>
  <c r="AG10" i="9"/>
  <c r="AA10" i="9"/>
  <c r="V10" i="9"/>
  <c r="AG9" i="9"/>
  <c r="AA9" i="9"/>
  <c r="V9" i="9"/>
  <c r="AG8" i="9"/>
  <c r="AA8" i="9"/>
  <c r="V8" i="9"/>
  <c r="W8" i="9" s="1"/>
  <c r="AG7" i="9"/>
  <c r="AA7" i="9"/>
  <c r="V7" i="9"/>
  <c r="W7" i="9" s="1"/>
  <c r="AG5" i="9"/>
  <c r="AA5" i="9"/>
  <c r="V5" i="9"/>
  <c r="W5" i="9" s="1"/>
  <c r="AG348" i="9"/>
  <c r="AA348" i="9"/>
  <c r="V348" i="9"/>
  <c r="W348" i="9" s="1"/>
  <c r="AG347" i="9"/>
  <c r="AA347" i="9"/>
  <c r="V347" i="9"/>
  <c r="W347" i="9" s="1"/>
  <c r="AG346" i="9"/>
  <c r="AA346" i="9"/>
  <c r="V346" i="9"/>
  <c r="W346" i="9" s="1"/>
  <c r="AG345" i="9"/>
  <c r="AA345" i="9"/>
  <c r="V345" i="9"/>
  <c r="W345" i="9" s="1"/>
  <c r="AG339" i="9"/>
  <c r="AA339" i="9"/>
  <c r="V339" i="9"/>
  <c r="W339" i="9" s="1"/>
  <c r="AG338" i="9"/>
  <c r="AA338" i="9"/>
  <c r="V338" i="9"/>
  <c r="W338" i="9" s="1"/>
  <c r="AG336" i="9"/>
  <c r="AA336" i="9"/>
  <c r="V336" i="9"/>
  <c r="W336" i="9" s="1"/>
  <c r="AG335" i="9"/>
  <c r="AA335" i="9"/>
  <c r="V335" i="9"/>
  <c r="W335" i="9" s="1"/>
  <c r="AG330" i="9"/>
  <c r="AA330" i="9"/>
  <c r="V330" i="9"/>
  <c r="W330" i="9" s="1"/>
  <c r="AG329" i="9"/>
  <c r="AA329" i="9"/>
  <c r="V329" i="9"/>
  <c r="W329" i="9" s="1"/>
  <c r="AG328" i="9"/>
  <c r="AA328" i="9"/>
  <c r="V328" i="9"/>
  <c r="W328" i="9" s="1"/>
  <c r="AG327" i="9"/>
  <c r="AA327" i="9"/>
  <c r="V327" i="9"/>
  <c r="W327" i="9" s="1"/>
  <c r="AG323" i="9"/>
  <c r="AA323" i="9"/>
  <c r="V323" i="9"/>
  <c r="W323" i="9" s="1"/>
  <c r="AG320" i="9"/>
  <c r="AA320" i="9"/>
  <c r="V320" i="9"/>
  <c r="W320" i="9" s="1"/>
  <c r="AG319" i="9"/>
  <c r="AA319" i="9"/>
  <c r="V319" i="9"/>
  <c r="W319" i="9" s="1"/>
  <c r="AG318" i="9"/>
  <c r="AA318" i="9"/>
  <c r="V318" i="9"/>
  <c r="W318" i="9" s="1"/>
  <c r="AG317" i="9"/>
  <c r="AA317" i="9"/>
  <c r="V317" i="9"/>
  <c r="W317" i="9" s="1"/>
  <c r="AG313" i="9"/>
  <c r="AA313" i="9"/>
  <c r="V313" i="9"/>
  <c r="W313" i="9" s="1"/>
  <c r="AG310" i="9"/>
  <c r="AA310" i="9"/>
  <c r="V310" i="9"/>
  <c r="W310" i="9" s="1"/>
  <c r="AG309" i="9"/>
  <c r="AA309" i="9"/>
  <c r="V309" i="9"/>
  <c r="W309" i="9" s="1"/>
  <c r="AG308" i="9"/>
  <c r="AA308" i="9"/>
  <c r="V308" i="9"/>
  <c r="W308" i="9" s="1"/>
  <c r="AG307" i="9"/>
  <c r="AA307" i="9"/>
  <c r="V307" i="9"/>
  <c r="W307" i="9" s="1"/>
  <c r="AG306" i="9"/>
  <c r="AA306" i="9"/>
  <c r="V306" i="9"/>
  <c r="W306" i="9" s="1"/>
  <c r="AG305" i="9"/>
  <c r="AA305" i="9"/>
  <c r="V305" i="9"/>
  <c r="W305" i="9" s="1"/>
  <c r="AG304" i="9"/>
  <c r="AA304" i="9"/>
  <c r="V304" i="9"/>
  <c r="W304" i="9" s="1"/>
  <c r="AG302" i="9"/>
  <c r="AA302" i="9"/>
  <c r="V302" i="9"/>
  <c r="W302" i="9" s="1"/>
  <c r="AG301" i="9"/>
  <c r="AA301" i="9"/>
  <c r="V301" i="9"/>
  <c r="W301" i="9" s="1"/>
  <c r="AG300" i="9"/>
  <c r="AA300" i="9"/>
  <c r="V300" i="9"/>
  <c r="W300" i="9" s="1"/>
  <c r="AG298" i="9"/>
  <c r="AA298" i="9"/>
  <c r="V298" i="9"/>
  <c r="W298" i="9" s="1"/>
  <c r="AG297" i="9"/>
  <c r="AA297" i="9"/>
  <c r="V297" i="9"/>
  <c r="W297" i="9" s="1"/>
  <c r="AG295" i="9"/>
  <c r="AA295" i="9"/>
  <c r="V295" i="9"/>
  <c r="W295" i="9" s="1"/>
  <c r="AG292" i="9"/>
  <c r="AA292" i="9"/>
  <c r="V292" i="9"/>
  <c r="W292" i="9" s="1"/>
  <c r="AG291" i="9"/>
  <c r="AA291" i="9"/>
  <c r="V291" i="9"/>
  <c r="W291" i="9" s="1"/>
  <c r="AG287" i="9"/>
  <c r="AA287" i="9"/>
  <c r="V287" i="9"/>
  <c r="W287" i="9" s="1"/>
  <c r="AG286" i="9"/>
  <c r="AA286" i="9"/>
  <c r="V286" i="9"/>
  <c r="W286" i="9" s="1"/>
  <c r="AG285" i="9"/>
  <c r="AA285" i="9"/>
  <c r="V285" i="9"/>
  <c r="W285" i="9" s="1"/>
  <c r="AG284" i="9"/>
  <c r="AA284" i="9"/>
  <c r="V284" i="9"/>
  <c r="W284" i="9" s="1"/>
  <c r="AG282" i="9"/>
  <c r="AA282" i="9"/>
  <c r="V282" i="9"/>
  <c r="W282" i="9" s="1"/>
  <c r="AG281" i="9"/>
  <c r="AA281" i="9"/>
  <c r="V281" i="9"/>
  <c r="W281" i="9" s="1"/>
  <c r="AG280" i="9"/>
  <c r="AA280" i="9"/>
  <c r="V280" i="9"/>
  <c r="W280" i="9" s="1"/>
  <c r="AG275" i="9"/>
  <c r="AA275" i="9"/>
  <c r="V275" i="9"/>
  <c r="W275" i="9" s="1"/>
  <c r="AG269" i="9"/>
  <c r="AA269" i="9"/>
  <c r="V269" i="9"/>
  <c r="W269" i="9" s="1"/>
  <c r="AG268" i="9"/>
  <c r="AA268" i="9"/>
  <c r="V268" i="9"/>
  <c r="W268" i="9" s="1"/>
  <c r="AG266" i="9"/>
  <c r="AA266" i="9"/>
  <c r="V266" i="9"/>
  <c r="W266" i="9" s="1"/>
  <c r="AG265" i="9"/>
  <c r="AA265" i="9"/>
  <c r="V265" i="9"/>
  <c r="W265" i="9" s="1"/>
  <c r="AG264" i="9"/>
  <c r="AA264" i="9"/>
  <c r="V264" i="9"/>
  <c r="W264" i="9" s="1"/>
  <c r="AG263" i="9"/>
  <c r="AA263" i="9"/>
  <c r="V263" i="9"/>
  <c r="W263" i="9" s="1"/>
  <c r="AG261" i="9"/>
  <c r="AA261" i="9"/>
  <c r="V261" i="9"/>
  <c r="W261" i="9" s="1"/>
  <c r="AG253" i="9"/>
  <c r="AA253" i="9"/>
  <c r="V253" i="9"/>
  <c r="W253" i="9" s="1"/>
  <c r="AG252" i="9"/>
  <c r="AA252" i="9"/>
  <c r="V252" i="9"/>
  <c r="W252" i="9" s="1"/>
  <c r="AG251" i="9"/>
  <c r="AA251" i="9"/>
  <c r="V251" i="9"/>
  <c r="W251" i="9" s="1"/>
  <c r="AG250" i="9"/>
  <c r="AA250" i="9"/>
  <c r="V250" i="9"/>
  <c r="W250" i="9" s="1"/>
  <c r="AG243" i="9"/>
  <c r="AA243" i="9"/>
  <c r="V243" i="9"/>
  <c r="W243" i="9" s="1"/>
  <c r="AG241" i="9"/>
  <c r="AA241" i="9"/>
  <c r="V241" i="9"/>
  <c r="W241" i="9" s="1"/>
  <c r="AG238" i="9"/>
  <c r="AA238" i="9"/>
  <c r="V238" i="9"/>
  <c r="W238" i="9" s="1"/>
  <c r="AG224" i="9"/>
  <c r="AA224" i="9"/>
  <c r="V224" i="9"/>
  <c r="W224" i="9" s="1"/>
  <c r="AG223" i="9"/>
  <c r="AA223" i="9"/>
  <c r="V223" i="9"/>
  <c r="W223" i="9" s="1"/>
  <c r="AG222" i="9"/>
  <c r="AA222" i="9"/>
  <c r="V222" i="9"/>
  <c r="W222" i="9" s="1"/>
  <c r="AG221" i="9"/>
  <c r="AA221" i="9"/>
  <c r="V221" i="9"/>
  <c r="W221" i="9" s="1"/>
  <c r="AG220" i="9"/>
  <c r="AA220" i="9"/>
  <c r="V220" i="9"/>
  <c r="W220" i="9" s="1"/>
  <c r="AG203" i="9"/>
  <c r="AA203" i="9"/>
  <c r="V203" i="9"/>
  <c r="W203" i="9" s="1"/>
  <c r="AG202" i="9"/>
  <c r="AA202" i="9"/>
  <c r="V202" i="9"/>
  <c r="W202" i="9" s="1"/>
  <c r="AG201" i="9"/>
  <c r="AA201" i="9"/>
  <c r="V201" i="9"/>
  <c r="W201" i="9" s="1"/>
  <c r="AG198" i="9"/>
  <c r="AA198" i="9"/>
  <c r="V198" i="9"/>
  <c r="W198" i="9" s="1"/>
  <c r="AG197" i="9"/>
  <c r="AA197" i="9"/>
  <c r="V197" i="9"/>
  <c r="W197" i="9" s="1"/>
  <c r="AG196" i="9"/>
  <c r="AA196" i="9"/>
  <c r="V196" i="9"/>
  <c r="W196" i="9" s="1"/>
  <c r="AG194" i="9"/>
  <c r="AA194" i="9"/>
  <c r="V194" i="9"/>
  <c r="W194" i="9" s="1"/>
  <c r="AG186" i="9"/>
  <c r="AA186" i="9"/>
  <c r="V186" i="9"/>
  <c r="W186" i="9" s="1"/>
  <c r="AG184" i="9"/>
  <c r="AA184" i="9"/>
  <c r="V184" i="9"/>
  <c r="W184" i="9" s="1"/>
  <c r="AG166" i="9"/>
  <c r="AA166" i="9"/>
  <c r="V166" i="9"/>
  <c r="W166" i="9" s="1"/>
  <c r="AG163" i="9"/>
  <c r="AA163" i="9"/>
  <c r="V163" i="9"/>
  <c r="W163" i="9" s="1"/>
  <c r="AG149" i="9"/>
  <c r="AA149" i="9"/>
  <c r="V149" i="9"/>
  <c r="W149" i="9" s="1"/>
  <c r="AG148" i="9"/>
  <c r="AA148" i="9"/>
  <c r="V148" i="9"/>
  <c r="W148" i="9" s="1"/>
  <c r="AG143" i="9"/>
  <c r="AA143" i="9"/>
  <c r="V143" i="9"/>
  <c r="W143" i="9" s="1"/>
  <c r="AG142" i="9"/>
  <c r="AA142" i="9"/>
  <c r="V142" i="9"/>
  <c r="W142" i="9" s="1"/>
  <c r="AG141" i="9"/>
  <c r="AA141" i="9"/>
  <c r="V141" i="9"/>
  <c r="W141" i="9" s="1"/>
  <c r="AG140" i="9"/>
  <c r="AA140" i="9"/>
  <c r="V140" i="9"/>
  <c r="W140" i="9" s="1"/>
  <c r="AG133" i="9"/>
  <c r="AA133" i="9"/>
  <c r="V133" i="9"/>
  <c r="W133" i="9" s="1"/>
  <c r="AG122" i="9"/>
  <c r="AA122" i="9"/>
  <c r="V122" i="9"/>
  <c r="W122" i="9" s="1"/>
  <c r="AG100" i="9"/>
  <c r="AA100" i="9"/>
  <c r="V100" i="9"/>
  <c r="W100" i="9" s="1"/>
  <c r="AG99" i="9"/>
  <c r="AA99" i="9"/>
  <c r="V99" i="9"/>
  <c r="W99" i="9" s="1"/>
  <c r="AG93" i="9"/>
  <c r="AA93" i="9"/>
  <c r="V93" i="9"/>
  <c r="W93" i="9" s="1"/>
  <c r="AG74" i="9"/>
  <c r="AA74" i="9"/>
  <c r="V74" i="9"/>
  <c r="W74" i="9" s="1"/>
  <c r="AG67" i="9"/>
  <c r="AA67" i="9"/>
  <c r="V67" i="9"/>
  <c r="W67" i="9" s="1"/>
  <c r="AG66" i="9"/>
  <c r="AA66" i="9"/>
  <c r="V66" i="9"/>
  <c r="W66" i="9" s="1"/>
  <c r="AG63" i="9"/>
  <c r="AA63" i="9"/>
  <c r="V63" i="9"/>
  <c r="W63" i="9" s="1"/>
  <c r="AG62" i="9"/>
  <c r="AA62" i="9"/>
  <c r="V62" i="9"/>
  <c r="W62" i="9" s="1"/>
  <c r="AG59" i="9"/>
  <c r="AA59" i="9"/>
  <c r="V59" i="9"/>
  <c r="W59" i="9" s="1"/>
  <c r="AG58" i="9"/>
  <c r="AA58" i="9"/>
  <c r="V58" i="9"/>
  <c r="W58" i="9" s="1"/>
  <c r="AG57" i="9"/>
  <c r="AA57" i="9"/>
  <c r="V57" i="9"/>
  <c r="W57" i="9" s="1"/>
  <c r="AG53" i="9"/>
  <c r="AA53" i="9"/>
  <c r="V53" i="9"/>
  <c r="W53" i="9" s="1"/>
  <c r="AG52" i="9"/>
  <c r="AA52" i="9"/>
  <c r="V52" i="9"/>
  <c r="W52" i="9" s="1"/>
  <c r="AG51" i="9"/>
  <c r="AA51" i="9"/>
  <c r="V51" i="9"/>
  <c r="W51" i="9" s="1"/>
  <c r="AG50" i="9"/>
  <c r="AA50" i="9"/>
  <c r="V50" i="9"/>
  <c r="W50" i="9" s="1"/>
  <c r="AG49" i="9"/>
  <c r="AA49" i="9"/>
  <c r="V49" i="9"/>
  <c r="W49" i="9" s="1"/>
  <c r="AG48" i="9"/>
  <c r="AA48" i="9"/>
  <c r="V48" i="9"/>
  <c r="W48" i="9" s="1"/>
  <c r="AG47" i="9"/>
  <c r="AA47" i="9"/>
  <c r="V47" i="9"/>
  <c r="W47" i="9" s="1"/>
  <c r="AG46" i="9"/>
  <c r="AA46" i="9"/>
  <c r="V46" i="9"/>
  <c r="W46" i="9" s="1"/>
  <c r="AG45" i="9"/>
  <c r="AA45" i="9"/>
  <c r="V45" i="9"/>
  <c r="W45" i="9" s="1"/>
  <c r="AG41" i="9"/>
  <c r="AA41" i="9"/>
  <c r="V41" i="9"/>
  <c r="W41" i="9" s="1"/>
  <c r="AG40" i="9"/>
  <c r="AA40" i="9"/>
  <c r="V40" i="9"/>
  <c r="W40" i="9" s="1"/>
  <c r="AG39" i="9"/>
  <c r="AA39" i="9"/>
  <c r="V39" i="9"/>
  <c r="W39" i="9" s="1"/>
  <c r="AG37" i="9"/>
  <c r="AA37" i="9"/>
  <c r="V37" i="9"/>
  <c r="W37" i="9" s="1"/>
  <c r="AG36" i="9"/>
  <c r="AA36" i="9"/>
  <c r="V36" i="9"/>
  <c r="W36" i="9" s="1"/>
  <c r="AG35" i="9"/>
  <c r="AA35" i="9"/>
  <c r="V35" i="9"/>
  <c r="W35" i="9" s="1"/>
  <c r="AG34" i="9"/>
  <c r="AA34" i="9"/>
  <c r="V34" i="9"/>
  <c r="W34" i="9" s="1"/>
  <c r="AG33" i="9"/>
  <c r="AA33" i="9"/>
  <c r="V33" i="9"/>
  <c r="W33" i="9" s="1"/>
  <c r="AG6" i="9"/>
  <c r="AA6" i="9"/>
  <c r="C3" i="9"/>
  <c r="W10" i="9" l="1"/>
  <c r="W14" i="9"/>
  <c r="AB14" i="9" s="1"/>
  <c r="AF14" i="9" s="1"/>
  <c r="AH14" i="9" s="1"/>
  <c r="W18" i="9"/>
  <c r="X18" i="9" s="1"/>
  <c r="AE18" i="9" s="1"/>
  <c r="W22" i="9"/>
  <c r="AB22" i="9" s="1"/>
  <c r="AD22" i="9" s="1"/>
  <c r="W26" i="9"/>
  <c r="W30" i="9"/>
  <c r="AI30" i="9" s="1"/>
  <c r="AJ30" i="9" s="1"/>
  <c r="W42" i="9"/>
  <c r="X42" i="9" s="1"/>
  <c r="AE42" i="9" s="1"/>
  <c r="W55" i="9"/>
  <c r="X55" i="9" s="1"/>
  <c r="AE55" i="9" s="1"/>
  <c r="W64" i="9"/>
  <c r="W70" i="9"/>
  <c r="AI70" i="9" s="1"/>
  <c r="AJ70" i="9" s="1"/>
  <c r="W75" i="9"/>
  <c r="W79" i="9"/>
  <c r="AB79" i="9" s="1"/>
  <c r="W83" i="9"/>
  <c r="W87" i="9"/>
  <c r="AI87" i="9" s="1"/>
  <c r="AJ87" i="9" s="1"/>
  <c r="W91" i="9"/>
  <c r="W96" i="9"/>
  <c r="W102" i="9"/>
  <c r="W106" i="9"/>
  <c r="W110" i="9"/>
  <c r="W114" i="9"/>
  <c r="W118" i="9"/>
  <c r="W123" i="9"/>
  <c r="W127" i="9"/>
  <c r="AB127" i="9" s="1"/>
  <c r="W131" i="9"/>
  <c r="X131" i="9" s="1"/>
  <c r="AE131" i="9" s="1"/>
  <c r="W136" i="9"/>
  <c r="W144" i="9"/>
  <c r="W150" i="9"/>
  <c r="AI150" i="9" s="1"/>
  <c r="AJ150" i="9" s="1"/>
  <c r="W154" i="9"/>
  <c r="AI154" i="9" s="1"/>
  <c r="AJ154" i="9" s="1"/>
  <c r="W158" i="9"/>
  <c r="W162" i="9"/>
  <c r="AB162" i="9" s="1"/>
  <c r="AF162" i="9" s="1"/>
  <c r="AH162" i="9" s="1"/>
  <c r="W168" i="9"/>
  <c r="X168" i="9" s="1"/>
  <c r="AE168" i="9" s="1"/>
  <c r="W9" i="9"/>
  <c r="W13" i="9"/>
  <c r="AB13" i="9" s="1"/>
  <c r="W17" i="9"/>
  <c r="X17" i="9" s="1"/>
  <c r="AE17" i="9" s="1"/>
  <c r="W21" i="9"/>
  <c r="AB21" i="9" s="1"/>
  <c r="AF21" i="9" s="1"/>
  <c r="AH21" i="9" s="1"/>
  <c r="W25" i="9"/>
  <c r="AB25" i="9" s="1"/>
  <c r="W29" i="9"/>
  <c r="AI29" i="9" s="1"/>
  <c r="AJ29" i="9" s="1"/>
  <c r="W38" i="9"/>
  <c r="X38" i="9" s="1"/>
  <c r="AE38" i="9" s="1"/>
  <c r="W54" i="9"/>
  <c r="AI54" i="9" s="1"/>
  <c r="AJ54" i="9" s="1"/>
  <c r="W61" i="9"/>
  <c r="AB61" i="9" s="1"/>
  <c r="W69" i="9"/>
  <c r="X69" i="9" s="1"/>
  <c r="AE69" i="9" s="1"/>
  <c r="W73" i="9"/>
  <c r="W78" i="9"/>
  <c r="AI78" i="9" s="1"/>
  <c r="AJ78" i="9" s="1"/>
  <c r="W82" i="9"/>
  <c r="AB82" i="9" s="1"/>
  <c r="W86" i="9"/>
  <c r="AI86" i="9" s="1"/>
  <c r="AJ86" i="9" s="1"/>
  <c r="W90" i="9"/>
  <c r="AI90" i="9" s="1"/>
  <c r="AJ90" i="9" s="1"/>
  <c r="W95" i="9"/>
  <c r="W101" i="9"/>
  <c r="AI101" i="9" s="1"/>
  <c r="AJ101" i="9" s="1"/>
  <c r="W105" i="9"/>
  <c r="W109" i="9"/>
  <c r="AB109" i="9" s="1"/>
  <c r="W113" i="9"/>
  <c r="AB113" i="9" s="1"/>
  <c r="W117" i="9"/>
  <c r="W121" i="9"/>
  <c r="W126" i="9"/>
  <c r="AI126" i="9" s="1"/>
  <c r="AJ126" i="9" s="1"/>
  <c r="W130" i="9"/>
  <c r="X130" i="9" s="1"/>
  <c r="AE130" i="9" s="1"/>
  <c r="W135" i="9"/>
  <c r="AI135" i="9" s="1"/>
  <c r="AJ135" i="9" s="1"/>
  <c r="W139" i="9"/>
  <c r="AI139" i="9" s="1"/>
  <c r="AJ139" i="9" s="1"/>
  <c r="W147" i="9"/>
  <c r="AB147" i="9" s="1"/>
  <c r="W153" i="9"/>
  <c r="AI153" i="9" s="1"/>
  <c r="AJ153" i="9" s="1"/>
  <c r="W157" i="9"/>
  <c r="W161" i="9"/>
  <c r="AI161" i="9" s="1"/>
  <c r="AJ161" i="9" s="1"/>
  <c r="W167" i="9"/>
  <c r="X167" i="9" s="1"/>
  <c r="AE167" i="9" s="1"/>
  <c r="W171" i="9"/>
  <c r="X171" i="9" s="1"/>
  <c r="AE171" i="9" s="1"/>
  <c r="W175" i="9"/>
  <c r="AI175" i="9" s="1"/>
  <c r="AJ175" i="9" s="1"/>
  <c r="W179" i="9"/>
  <c r="AI179" i="9" s="1"/>
  <c r="AJ179" i="9" s="1"/>
  <c r="W183" i="9"/>
  <c r="AI183" i="9" s="1"/>
  <c r="AJ183" i="9" s="1"/>
  <c r="W189" i="9"/>
  <c r="X189" i="9" s="1"/>
  <c r="AE189" i="9" s="1"/>
  <c r="W193" i="9"/>
  <c r="W204" i="9"/>
  <c r="X204" i="9" s="1"/>
  <c r="AE204" i="9" s="1"/>
  <c r="W208" i="9"/>
  <c r="AB208" i="9" s="1"/>
  <c r="W212" i="9"/>
  <c r="AB212" i="9" s="1"/>
  <c r="W216" i="9"/>
  <c r="AI216" i="9" s="1"/>
  <c r="AJ216" i="9" s="1"/>
  <c r="W225" i="9"/>
  <c r="X225" i="9" s="1"/>
  <c r="AE225" i="9" s="1"/>
  <c r="W229" i="9"/>
  <c r="AB229" i="9" s="1"/>
  <c r="W233" i="9"/>
  <c r="AI233" i="9" s="1"/>
  <c r="AJ233" i="9" s="1"/>
  <c r="W237" i="9"/>
  <c r="AB237" i="9" s="1"/>
  <c r="W244" i="9"/>
  <c r="AI244" i="9" s="1"/>
  <c r="AJ244" i="9" s="1"/>
  <c r="W248" i="9"/>
  <c r="AB248" i="9" s="1"/>
  <c r="W256" i="9"/>
  <c r="AI256" i="9" s="1"/>
  <c r="AJ256" i="9" s="1"/>
  <c r="W260" i="9"/>
  <c r="X260" i="9" s="1"/>
  <c r="AE260" i="9" s="1"/>
  <c r="W271" i="9"/>
  <c r="AI271" i="9" s="1"/>
  <c r="AJ271" i="9" s="1"/>
  <c r="W276" i="9"/>
  <c r="AI276" i="9" s="1"/>
  <c r="AJ276" i="9" s="1"/>
  <c r="W283" i="9"/>
  <c r="X283" i="9" s="1"/>
  <c r="AE283" i="9" s="1"/>
  <c r="W293" i="9"/>
  <c r="AB293" i="9" s="1"/>
  <c r="W303" i="9"/>
  <c r="AI303" i="9" s="1"/>
  <c r="AJ303" i="9" s="1"/>
  <c r="W315" i="9"/>
  <c r="X315" i="9" s="1"/>
  <c r="AE315" i="9" s="1"/>
  <c r="W324" i="9"/>
  <c r="AB324" i="9" s="1"/>
  <c r="W332" i="9"/>
  <c r="X332" i="9" s="1"/>
  <c r="AE332" i="9" s="1"/>
  <c r="W340" i="9"/>
  <c r="X340" i="9" s="1"/>
  <c r="AE340" i="9" s="1"/>
  <c r="W344" i="9"/>
  <c r="AI344" i="9" s="1"/>
  <c r="AJ344" i="9" s="1"/>
  <c r="W174" i="9"/>
  <c r="AI174" i="9" s="1"/>
  <c r="AJ174" i="9" s="1"/>
  <c r="W178" i="9"/>
  <c r="AB178" i="9" s="1"/>
  <c r="W182" i="9"/>
  <c r="AI182" i="9" s="1"/>
  <c r="AJ182" i="9" s="1"/>
  <c r="W188" i="9"/>
  <c r="X188" i="9" s="1"/>
  <c r="AE188" i="9" s="1"/>
  <c r="W192" i="9"/>
  <c r="X192" i="9" s="1"/>
  <c r="AE192" i="9" s="1"/>
  <c r="W200" i="9"/>
  <c r="X200" i="9" s="1"/>
  <c r="AE200" i="9" s="1"/>
  <c r="W207" i="9"/>
  <c r="X207" i="9" s="1"/>
  <c r="AE207" i="9" s="1"/>
  <c r="W211" i="9"/>
  <c r="X211" i="9" s="1"/>
  <c r="AE211" i="9" s="1"/>
  <c r="W215" i="9"/>
  <c r="X215" i="9" s="1"/>
  <c r="AE215" i="9" s="1"/>
  <c r="W219" i="9"/>
  <c r="X219" i="9" s="1"/>
  <c r="AE219" i="9" s="1"/>
  <c r="W228" i="9"/>
  <c r="X228" i="9" s="1"/>
  <c r="AE228" i="9" s="1"/>
  <c r="W232" i="9"/>
  <c r="AI232" i="9" s="1"/>
  <c r="AJ232" i="9" s="1"/>
  <c r="W236" i="9"/>
  <c r="X236" i="9" s="1"/>
  <c r="AE236" i="9" s="1"/>
  <c r="W242" i="9"/>
  <c r="X242" i="9" s="1"/>
  <c r="AE242" i="9" s="1"/>
  <c r="W247" i="9"/>
  <c r="X247" i="9" s="1"/>
  <c r="AE247" i="9" s="1"/>
  <c r="W255" i="9"/>
  <c r="X255" i="9" s="1"/>
  <c r="AE255" i="9" s="1"/>
  <c r="W259" i="9"/>
  <c r="AI259" i="9" s="1"/>
  <c r="AJ259" i="9" s="1"/>
  <c r="W270" i="9"/>
  <c r="X270" i="9" s="1"/>
  <c r="AE270" i="9" s="1"/>
  <c r="W274" i="9"/>
  <c r="AI274" i="9" s="1"/>
  <c r="AJ274" i="9" s="1"/>
  <c r="W279" i="9"/>
  <c r="AB279" i="9" s="1"/>
  <c r="AD279" i="9" s="1"/>
  <c r="W290" i="9"/>
  <c r="AI290" i="9" s="1"/>
  <c r="AJ290" i="9" s="1"/>
  <c r="W299" i="9"/>
  <c r="AI299" i="9" s="1"/>
  <c r="AJ299" i="9" s="1"/>
  <c r="W314" i="9"/>
  <c r="X314" i="9" s="1"/>
  <c r="AE314" i="9" s="1"/>
  <c r="W322" i="9"/>
  <c r="X322" i="9" s="1"/>
  <c r="AE322" i="9" s="1"/>
  <c r="W331" i="9"/>
  <c r="AB331" i="9" s="1"/>
  <c r="W337" i="9"/>
  <c r="AI337" i="9" s="1"/>
  <c r="AJ337" i="9" s="1"/>
  <c r="W343" i="9"/>
  <c r="AI343" i="9" s="1"/>
  <c r="AJ343" i="9" s="1"/>
  <c r="W173" i="9"/>
  <c r="AI173" i="9" s="1"/>
  <c r="AJ173" i="9" s="1"/>
  <c r="W177" i="9"/>
  <c r="X177" i="9" s="1"/>
  <c r="AE177" i="9" s="1"/>
  <c r="W181" i="9"/>
  <c r="AI181" i="9" s="1"/>
  <c r="AJ181" i="9" s="1"/>
  <c r="W187" i="9"/>
  <c r="AI187" i="9" s="1"/>
  <c r="AJ187" i="9" s="1"/>
  <c r="W191" i="9"/>
  <c r="AI191" i="9" s="1"/>
  <c r="AJ191" i="9" s="1"/>
  <c r="W199" i="9"/>
  <c r="X199" i="9" s="1"/>
  <c r="W206" i="9"/>
  <c r="AB206" i="9" s="1"/>
  <c r="W210" i="9"/>
  <c r="AB210" i="9" s="1"/>
  <c r="W214" i="9"/>
  <c r="AB214" i="9" s="1"/>
  <c r="W218" i="9"/>
  <c r="AB218" i="9" s="1"/>
  <c r="W227" i="9"/>
  <c r="AB227" i="9" s="1"/>
  <c r="W231" i="9"/>
  <c r="AI231" i="9" s="1"/>
  <c r="AJ231" i="9" s="1"/>
  <c r="W235" i="9"/>
  <c r="AB235" i="9" s="1"/>
  <c r="W240" i="9"/>
  <c r="AI240" i="9" s="1"/>
  <c r="AJ240" i="9" s="1"/>
  <c r="W246" i="9"/>
  <c r="X246" i="9" s="1"/>
  <c r="AE246" i="9" s="1"/>
  <c r="W254" i="9"/>
  <c r="AI254" i="9" s="1"/>
  <c r="AJ254" i="9" s="1"/>
  <c r="W258" i="9"/>
  <c r="AB258" i="9" s="1"/>
  <c r="W267" i="9"/>
  <c r="AI267" i="9" s="1"/>
  <c r="AJ267" i="9" s="1"/>
  <c r="W273" i="9"/>
  <c r="AI273" i="9" s="1"/>
  <c r="AJ273" i="9" s="1"/>
  <c r="W278" i="9"/>
  <c r="AI278" i="9" s="1"/>
  <c r="AJ278" i="9" s="1"/>
  <c r="W289" i="9"/>
  <c r="AI289" i="9" s="1"/>
  <c r="AJ289" i="9" s="1"/>
  <c r="W296" i="9"/>
  <c r="X296" i="9" s="1"/>
  <c r="AE296" i="9" s="1"/>
  <c r="W312" i="9"/>
  <c r="X312" i="9" s="1"/>
  <c r="AE312" i="9" s="1"/>
  <c r="W321" i="9"/>
  <c r="AB321" i="9" s="1"/>
  <c r="W326" i="9"/>
  <c r="AI326" i="9" s="1"/>
  <c r="AJ326" i="9" s="1"/>
  <c r="W334" i="9"/>
  <c r="X334" i="9" s="1"/>
  <c r="AE334" i="9" s="1"/>
  <c r="W342" i="9"/>
  <c r="AI342" i="9" s="1"/>
  <c r="AJ342" i="9" s="1"/>
  <c r="W172" i="9"/>
  <c r="AI172" i="9" s="1"/>
  <c r="AJ172" i="9" s="1"/>
  <c r="W176" i="9"/>
  <c r="AI176" i="9" s="1"/>
  <c r="AJ176" i="9" s="1"/>
  <c r="W180" i="9"/>
  <c r="X180" i="9" s="1"/>
  <c r="AE180" i="9" s="1"/>
  <c r="W185" i="9"/>
  <c r="AI185" i="9" s="1"/>
  <c r="AJ185" i="9" s="1"/>
  <c r="W190" i="9"/>
  <c r="AI190" i="9" s="1"/>
  <c r="AJ190" i="9" s="1"/>
  <c r="W195" i="9"/>
  <c r="X195" i="9" s="1"/>
  <c r="AE195" i="9" s="1"/>
  <c r="W205" i="9"/>
  <c r="X205" i="9" s="1"/>
  <c r="AE205" i="9" s="1"/>
  <c r="W209" i="9"/>
  <c r="AI209" i="9" s="1"/>
  <c r="AJ209" i="9" s="1"/>
  <c r="W213" i="9"/>
  <c r="X213" i="9" s="1"/>
  <c r="AE213" i="9" s="1"/>
  <c r="W217" i="9"/>
  <c r="AI217" i="9" s="1"/>
  <c r="AJ217" i="9" s="1"/>
  <c r="W226" i="9"/>
  <c r="X226" i="9" s="1"/>
  <c r="AE226" i="9" s="1"/>
  <c r="W230" i="9"/>
  <c r="X230" i="9" s="1"/>
  <c r="AE230" i="9" s="1"/>
  <c r="W234" i="9"/>
  <c r="AB234" i="9" s="1"/>
  <c r="W239" i="9"/>
  <c r="AI239" i="9" s="1"/>
  <c r="AJ239" i="9" s="1"/>
  <c r="W245" i="9"/>
  <c r="AB245" i="9" s="1"/>
  <c r="W249" i="9"/>
  <c r="X249" i="9" s="1"/>
  <c r="AE249" i="9" s="1"/>
  <c r="W257" i="9"/>
  <c r="AI257" i="9" s="1"/>
  <c r="AJ257" i="9" s="1"/>
  <c r="W262" i="9"/>
  <c r="X262" i="9" s="1"/>
  <c r="AE262" i="9" s="1"/>
  <c r="W272" i="9"/>
  <c r="X272" i="9" s="1"/>
  <c r="AE272" i="9" s="1"/>
  <c r="W277" i="9"/>
  <c r="AB277" i="9" s="1"/>
  <c r="W288" i="9"/>
  <c r="AI288" i="9" s="1"/>
  <c r="AJ288" i="9" s="1"/>
  <c r="W294" i="9"/>
  <c r="AI294" i="9" s="1"/>
  <c r="AJ294" i="9" s="1"/>
  <c r="W311" i="9"/>
  <c r="X311" i="9" s="1"/>
  <c r="AE311" i="9" s="1"/>
  <c r="W316" i="9"/>
  <c r="X316" i="9" s="1"/>
  <c r="AE316" i="9" s="1"/>
  <c r="W325" i="9"/>
  <c r="AB325" i="9" s="1"/>
  <c r="W333" i="9"/>
  <c r="AI333" i="9" s="1"/>
  <c r="AJ333" i="9" s="1"/>
  <c r="W341" i="9"/>
  <c r="AI341" i="9" s="1"/>
  <c r="AJ341" i="9" s="1"/>
  <c r="AI193" i="9"/>
  <c r="AJ193" i="9" s="1"/>
  <c r="AI325" i="9"/>
  <c r="AJ325" i="9" s="1"/>
  <c r="AI237" i="9"/>
  <c r="AJ237" i="9" s="1"/>
  <c r="X179" i="9"/>
  <c r="AE179" i="9" s="1"/>
  <c r="X210" i="9"/>
  <c r="AE210" i="9" s="1"/>
  <c r="AB204" i="9"/>
  <c r="X278" i="9"/>
  <c r="AE278" i="9" s="1"/>
  <c r="AI213" i="9"/>
  <c r="AJ213" i="9" s="1"/>
  <c r="AB183" i="9"/>
  <c r="AI293" i="9"/>
  <c r="AJ293" i="9" s="1"/>
  <c r="X299" i="9"/>
  <c r="AE299" i="9" s="1"/>
  <c r="X274" i="9"/>
  <c r="AE274" i="9" s="1"/>
  <c r="AB271" i="9"/>
  <c r="AI332" i="9"/>
  <c r="AJ332" i="9" s="1"/>
  <c r="X325" i="9"/>
  <c r="AE325" i="9" s="1"/>
  <c r="AB342" i="9"/>
  <c r="AB343" i="9"/>
  <c r="AB59" i="9"/>
  <c r="X345" i="9"/>
  <c r="AE345" i="9" s="1"/>
  <c r="AI347" i="9"/>
  <c r="AJ347" i="9" s="1"/>
  <c r="AB15" i="9"/>
  <c r="AI16" i="9"/>
  <c r="AJ16" i="9" s="1"/>
  <c r="AI20" i="9"/>
  <c r="AJ20" i="9" s="1"/>
  <c r="AI56" i="9"/>
  <c r="AJ56" i="9" s="1"/>
  <c r="X68" i="9"/>
  <c r="AE68" i="9" s="1"/>
  <c r="AB76" i="9"/>
  <c r="X102" i="9"/>
  <c r="AE102" i="9" s="1"/>
  <c r="AI104" i="9"/>
  <c r="AJ104" i="9" s="1"/>
  <c r="X107" i="9"/>
  <c r="AE107" i="9" s="1"/>
  <c r="AI141" i="9"/>
  <c r="AJ141" i="9" s="1"/>
  <c r="AI144" i="9"/>
  <c r="AJ144" i="9" s="1"/>
  <c r="AB339" i="9"/>
  <c r="X71" i="9"/>
  <c r="AE71" i="9" s="1"/>
  <c r="AI145" i="9"/>
  <c r="AJ145" i="9" s="1"/>
  <c r="X238" i="9"/>
  <c r="AE238" i="9" s="1"/>
  <c r="X241" i="9"/>
  <c r="AE241" i="9" s="1"/>
  <c r="X250" i="9"/>
  <c r="AE250" i="9" s="1"/>
  <c r="AB281" i="9"/>
  <c r="AI284" i="9"/>
  <c r="AJ284" i="9" s="1"/>
  <c r="X297" i="9"/>
  <c r="AE297" i="9" s="1"/>
  <c r="X298" i="9"/>
  <c r="AE298" i="9" s="1"/>
  <c r="AI318" i="9"/>
  <c r="AJ318" i="9" s="1"/>
  <c r="AI336" i="9"/>
  <c r="AJ336" i="9" s="1"/>
  <c r="AI97" i="9"/>
  <c r="AJ97" i="9" s="1"/>
  <c r="X119" i="9"/>
  <c r="AE119" i="9" s="1"/>
  <c r="AI152" i="9"/>
  <c r="AJ152" i="9" s="1"/>
  <c r="AB77" i="9"/>
  <c r="AI80" i="9"/>
  <c r="AJ80" i="9" s="1"/>
  <c r="AI81" i="9"/>
  <c r="AJ81" i="9" s="1"/>
  <c r="AI92" i="9"/>
  <c r="AJ92" i="9" s="1"/>
  <c r="AI194" i="9"/>
  <c r="AJ194" i="9" s="1"/>
  <c r="X201" i="9"/>
  <c r="AE201" i="9" s="1"/>
  <c r="AB222" i="9"/>
  <c r="AF222" i="9" s="1"/>
  <c r="AH222" i="9" s="1"/>
  <c r="X263" i="9"/>
  <c r="AE263" i="9" s="1"/>
  <c r="AI310" i="9"/>
  <c r="AJ310" i="9" s="1"/>
  <c r="AI108" i="9"/>
  <c r="AJ108" i="9" s="1"/>
  <c r="X111" i="9"/>
  <c r="AE111" i="9" s="1"/>
  <c r="X164" i="9"/>
  <c r="AE164" i="9" s="1"/>
  <c r="X310" i="9"/>
  <c r="AE310" i="9" s="1"/>
  <c r="X94" i="9"/>
  <c r="AE94" i="9" s="1"/>
  <c r="AI33" i="9"/>
  <c r="AJ33" i="9" s="1"/>
  <c r="AI34" i="9"/>
  <c r="AJ34" i="9" s="1"/>
  <c r="AB49" i="9"/>
  <c r="AI53" i="9"/>
  <c r="AJ53" i="9" s="1"/>
  <c r="X74" i="9"/>
  <c r="AE74" i="9" s="1"/>
  <c r="AI99" i="9"/>
  <c r="AJ99" i="9" s="1"/>
  <c r="AI163" i="9"/>
  <c r="AJ163" i="9" s="1"/>
  <c r="X268" i="9"/>
  <c r="AE268" i="9" s="1"/>
  <c r="AI24" i="9"/>
  <c r="AJ24" i="9" s="1"/>
  <c r="X112" i="9"/>
  <c r="AE112" i="9" s="1"/>
  <c r="AI117" i="9"/>
  <c r="AJ117" i="9" s="1"/>
  <c r="X120" i="9"/>
  <c r="AE120" i="9" s="1"/>
  <c r="AI124" i="9"/>
  <c r="AJ124" i="9" s="1"/>
  <c r="AB125" i="9"/>
  <c r="X129" i="9"/>
  <c r="AE129" i="9" s="1"/>
  <c r="AB253" i="9"/>
  <c r="X301" i="9"/>
  <c r="AE301" i="9" s="1"/>
  <c r="AI306" i="9"/>
  <c r="AJ306" i="9" s="1"/>
  <c r="AI319" i="9"/>
  <c r="AJ319" i="9" s="1"/>
  <c r="AI84" i="9"/>
  <c r="AJ84" i="9" s="1"/>
  <c r="AB89" i="9"/>
  <c r="AF89" i="9" s="1"/>
  <c r="AH89" i="9" s="1"/>
  <c r="AI165" i="9"/>
  <c r="AJ165" i="9" s="1"/>
  <c r="AB36" i="9"/>
  <c r="AB41" i="9"/>
  <c r="AI46" i="9"/>
  <c r="AJ46" i="9" s="1"/>
  <c r="AB52" i="9"/>
  <c r="AI166" i="9"/>
  <c r="AJ166" i="9" s="1"/>
  <c r="AB243" i="9"/>
  <c r="X308" i="9"/>
  <c r="AE308" i="9" s="1"/>
  <c r="X317" i="9"/>
  <c r="AE317" i="9" s="1"/>
  <c r="AB115" i="9"/>
  <c r="X136" i="9"/>
  <c r="AE136" i="9" s="1"/>
  <c r="AB151" i="9"/>
  <c r="AD151" i="9" s="1"/>
  <c r="X57" i="9"/>
  <c r="AE57" i="9" s="1"/>
  <c r="X149" i="9"/>
  <c r="AE149" i="9" s="1"/>
  <c r="AI261" i="9"/>
  <c r="AJ261" i="9" s="1"/>
  <c r="AI286" i="9"/>
  <c r="AJ286" i="9" s="1"/>
  <c r="AB329" i="9"/>
  <c r="AF329" i="9" s="1"/>
  <c r="AH329" i="9" s="1"/>
  <c r="AI23" i="9"/>
  <c r="AJ23" i="9" s="1"/>
  <c r="AB85" i="9"/>
  <c r="AI88" i="9"/>
  <c r="AJ88" i="9" s="1"/>
  <c r="AB118" i="9"/>
  <c r="AD118" i="9" s="1"/>
  <c r="X155" i="9"/>
  <c r="AE155" i="9" s="1"/>
  <c r="AB156" i="9"/>
  <c r="AB158" i="9"/>
  <c r="X100" i="9"/>
  <c r="AE100" i="9" s="1"/>
  <c r="X12" i="9"/>
  <c r="AE12" i="9" s="1"/>
  <c r="AI28" i="9"/>
  <c r="AJ28" i="9" s="1"/>
  <c r="X65" i="9"/>
  <c r="AE65" i="9" s="1"/>
  <c r="X313" i="9"/>
  <c r="AE313" i="9" s="1"/>
  <c r="X10" i="9"/>
  <c r="AE10" i="9" s="1"/>
  <c r="X20" i="9"/>
  <c r="AE20" i="9" s="1"/>
  <c r="AA378" i="9"/>
  <c r="AB35" i="9"/>
  <c r="AI37" i="9"/>
  <c r="AJ37" i="9" s="1"/>
  <c r="AI39" i="9"/>
  <c r="AJ39" i="9" s="1"/>
  <c r="X48" i="9"/>
  <c r="AE48" i="9" s="1"/>
  <c r="X122" i="9"/>
  <c r="AE122" i="9" s="1"/>
  <c r="AB133" i="9"/>
  <c r="AB142" i="9"/>
  <c r="AD142" i="9" s="1"/>
  <c r="X143" i="9"/>
  <c r="AE143" i="9" s="1"/>
  <c r="AB302" i="9"/>
  <c r="AF302" i="9" s="1"/>
  <c r="AH302" i="9" s="1"/>
  <c r="AB320" i="9"/>
  <c r="AB323" i="9"/>
  <c r="AB328" i="9"/>
  <c r="AB67" i="9"/>
  <c r="X197" i="9"/>
  <c r="AE197" i="9" s="1"/>
  <c r="X269" i="9"/>
  <c r="AE269" i="9" s="1"/>
  <c r="X285" i="9"/>
  <c r="AE285" i="9" s="1"/>
  <c r="AB287" i="9"/>
  <c r="AF287" i="9" s="1"/>
  <c r="AH287" i="9" s="1"/>
  <c r="X291" i="9"/>
  <c r="AE291" i="9" s="1"/>
  <c r="X348" i="9"/>
  <c r="AE348" i="9" s="1"/>
  <c r="AB8" i="9"/>
  <c r="X58" i="9"/>
  <c r="AE58" i="9" s="1"/>
  <c r="AB62" i="9"/>
  <c r="X63" i="9"/>
  <c r="AE63" i="9" s="1"/>
  <c r="X202" i="9"/>
  <c r="AE202" i="9" s="1"/>
  <c r="AI203" i="9"/>
  <c r="AJ203" i="9" s="1"/>
  <c r="X221" i="9"/>
  <c r="AE221" i="9" s="1"/>
  <c r="X83" i="9"/>
  <c r="AE83" i="9" s="1"/>
  <c r="X50" i="9"/>
  <c r="AE50" i="9" s="1"/>
  <c r="AI93" i="9"/>
  <c r="AJ93" i="9" s="1"/>
  <c r="X148" i="9"/>
  <c r="AE148" i="9" s="1"/>
  <c r="AB198" i="9"/>
  <c r="AB251" i="9"/>
  <c r="X282" i="9"/>
  <c r="AE282" i="9" s="1"/>
  <c r="AI295" i="9"/>
  <c r="AJ295" i="9" s="1"/>
  <c r="X307" i="9"/>
  <c r="AE307" i="9" s="1"/>
  <c r="X9" i="9"/>
  <c r="AE9" i="9" s="1"/>
  <c r="X103" i="9"/>
  <c r="AE103" i="9" s="1"/>
  <c r="X157" i="9"/>
  <c r="AE157" i="9" s="1"/>
  <c r="AB40" i="9"/>
  <c r="AI45" i="9"/>
  <c r="AJ45" i="9" s="1"/>
  <c r="AI47" i="9"/>
  <c r="AJ47" i="9" s="1"/>
  <c r="AB58" i="9"/>
  <c r="AD58" i="9" s="1"/>
  <c r="X184" i="9"/>
  <c r="AE184" i="9" s="1"/>
  <c r="X186" i="9"/>
  <c r="AE186" i="9" s="1"/>
  <c r="AB196" i="9"/>
  <c r="AD196" i="9" s="1"/>
  <c r="AB252" i="9"/>
  <c r="AF252" i="9" s="1"/>
  <c r="AH252" i="9" s="1"/>
  <c r="X264" i="9"/>
  <c r="AE264" i="9" s="1"/>
  <c r="AB265" i="9"/>
  <c r="AF265" i="9" s="1"/>
  <c r="AH265" i="9" s="1"/>
  <c r="AB292" i="9"/>
  <c r="AI309" i="9"/>
  <c r="AJ309" i="9" s="1"/>
  <c r="X338" i="9"/>
  <c r="AE338" i="9" s="1"/>
  <c r="X26" i="9"/>
  <c r="AE26" i="9" s="1"/>
  <c r="AB64" i="9"/>
  <c r="AB98" i="9"/>
  <c r="AF98" i="9" s="1"/>
  <c r="AH98" i="9" s="1"/>
  <c r="AB116" i="9"/>
  <c r="AD116" i="9" s="1"/>
  <c r="AI137" i="9"/>
  <c r="AJ137" i="9" s="1"/>
  <c r="AB138" i="9"/>
  <c r="X159" i="9"/>
  <c r="AE159" i="9" s="1"/>
  <c r="X169" i="9"/>
  <c r="AE169" i="9" s="1"/>
  <c r="AI6" i="9"/>
  <c r="AJ6" i="9" s="1"/>
  <c r="X6" i="9"/>
  <c r="AE6" i="9" s="1"/>
  <c r="AI59" i="9"/>
  <c r="AJ59" i="9" s="1"/>
  <c r="X319" i="9"/>
  <c r="AE319" i="9" s="1"/>
  <c r="V378" i="9"/>
  <c r="AB6" i="9"/>
  <c r="AI345" i="9"/>
  <c r="AJ345" i="9" s="1"/>
  <c r="X15" i="9"/>
  <c r="AE15" i="9" s="1"/>
  <c r="AI68" i="9"/>
  <c r="AJ68" i="9" s="1"/>
  <c r="AB220" i="9"/>
  <c r="AB104" i="9"/>
  <c r="AB346" i="9"/>
  <c r="AB68" i="9"/>
  <c r="AB97" i="9"/>
  <c r="AB32" i="9"/>
  <c r="O234" i="1"/>
  <c r="O233" i="1"/>
  <c r="O232" i="1"/>
  <c r="O231" i="1"/>
  <c r="O230" i="1"/>
  <c r="O227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204" i="1"/>
  <c r="O332" i="1"/>
  <c r="O200" i="1"/>
  <c r="O199" i="1"/>
  <c r="O196" i="1"/>
  <c r="O195" i="1"/>
  <c r="O194" i="1"/>
  <c r="O331" i="1"/>
  <c r="O330" i="1"/>
  <c r="O186" i="1"/>
  <c r="O185" i="1"/>
  <c r="O184" i="1"/>
  <c r="O182" i="1"/>
  <c r="O181" i="1"/>
  <c r="O180" i="1"/>
  <c r="O179" i="1"/>
  <c r="O178" i="1"/>
  <c r="O175" i="1"/>
  <c r="O329" i="1"/>
  <c r="O169" i="1"/>
  <c r="O168" i="1"/>
  <c r="O167" i="1"/>
  <c r="O328" i="1"/>
  <c r="O327" i="1"/>
  <c r="O326" i="1"/>
  <c r="O325" i="1"/>
  <c r="O162" i="1"/>
  <c r="O161" i="1"/>
  <c r="O324" i="1"/>
  <c r="O160" i="1"/>
  <c r="O159" i="1"/>
  <c r="O158" i="1"/>
  <c r="O156" i="1"/>
  <c r="O154" i="1"/>
  <c r="O153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3" i="1"/>
  <c r="O132" i="1"/>
  <c r="O131" i="1"/>
  <c r="O130" i="1"/>
  <c r="O129" i="1"/>
  <c r="O128" i="1"/>
  <c r="O127" i="1"/>
  <c r="O126" i="1"/>
  <c r="O125" i="1"/>
  <c r="O124" i="1"/>
  <c r="O123" i="1"/>
  <c r="O323" i="1"/>
  <c r="O322" i="1"/>
  <c r="O122" i="1"/>
  <c r="O121" i="1"/>
  <c r="O120" i="1"/>
  <c r="O116" i="1"/>
  <c r="O115" i="1"/>
  <c r="O111" i="1"/>
  <c r="O109" i="1"/>
  <c r="O108" i="1"/>
  <c r="O107" i="1"/>
  <c r="O106" i="1"/>
  <c r="O105" i="1"/>
  <c r="O104" i="1"/>
  <c r="O103" i="1"/>
  <c r="O321" i="1"/>
  <c r="O100" i="1"/>
  <c r="O99" i="1"/>
  <c r="O98" i="1"/>
  <c r="O97" i="1"/>
  <c r="O96" i="1"/>
  <c r="O320" i="1"/>
  <c r="O95" i="1"/>
  <c r="O94" i="1"/>
  <c r="O93" i="1"/>
  <c r="O319" i="1"/>
  <c r="O92" i="1"/>
  <c r="O318" i="1"/>
  <c r="O317" i="1"/>
  <c r="O316" i="1"/>
  <c r="O315" i="1"/>
  <c r="O314" i="1"/>
  <c r="O313" i="1"/>
  <c r="O90" i="1"/>
  <c r="O89" i="1"/>
  <c r="O87" i="1"/>
  <c r="O86" i="1"/>
  <c r="O312" i="1"/>
  <c r="O311" i="1"/>
  <c r="O85" i="1"/>
  <c r="O84" i="1"/>
  <c r="O83" i="1"/>
  <c r="O82" i="1"/>
  <c r="O81" i="1"/>
  <c r="O310" i="1"/>
  <c r="O309" i="1"/>
  <c r="O308" i="1"/>
  <c r="O307" i="1"/>
  <c r="O78" i="1"/>
  <c r="O77" i="1"/>
  <c r="O76" i="1"/>
  <c r="O75" i="1"/>
  <c r="O70" i="1"/>
  <c r="O69" i="1"/>
  <c r="O68" i="1"/>
  <c r="O67" i="1"/>
  <c r="O66" i="1"/>
  <c r="O306" i="1"/>
  <c r="O64" i="1"/>
  <c r="O63" i="1"/>
  <c r="O62" i="1"/>
  <c r="O61" i="1"/>
  <c r="O60" i="1"/>
  <c r="O59" i="1"/>
  <c r="O58" i="1"/>
  <c r="O57" i="1"/>
  <c r="O56" i="1"/>
  <c r="O55" i="1"/>
  <c r="O305" i="1"/>
  <c r="O304" i="1"/>
  <c r="O303" i="1"/>
  <c r="O302" i="1"/>
  <c r="O301" i="1"/>
  <c r="O300" i="1"/>
  <c r="O53" i="1"/>
  <c r="O52" i="1"/>
  <c r="O51" i="1"/>
  <c r="O50" i="1"/>
  <c r="O299" i="1"/>
  <c r="O298" i="1"/>
  <c r="O297" i="1"/>
  <c r="O296" i="1"/>
  <c r="O295" i="1"/>
  <c r="O294" i="1"/>
  <c r="O293" i="1"/>
  <c r="O292" i="1"/>
  <c r="O49" i="1"/>
  <c r="O291" i="1"/>
  <c r="O290" i="1"/>
  <c r="O46" i="1"/>
  <c r="O45" i="1"/>
  <c r="O44" i="1"/>
  <c r="O43" i="1"/>
  <c r="O42" i="1"/>
  <c r="O289" i="1"/>
  <c r="O288" i="1"/>
  <c r="O287" i="1"/>
  <c r="O286" i="1"/>
  <c r="O40" i="1"/>
  <c r="O39" i="1"/>
  <c r="O285" i="1"/>
  <c r="O284" i="1"/>
  <c r="O283" i="1"/>
  <c r="O282" i="1"/>
  <c r="O38" i="1"/>
  <c r="O281" i="1"/>
  <c r="O280" i="1"/>
  <c r="O279" i="1"/>
  <c r="O278" i="1"/>
  <c r="O277" i="1"/>
  <c r="O276" i="1"/>
  <c r="O275" i="1"/>
  <c r="O274" i="1"/>
  <c r="O273" i="1"/>
  <c r="O272" i="1"/>
  <c r="O271" i="1"/>
  <c r="O36" i="1"/>
  <c r="O35" i="1"/>
  <c r="O32" i="1"/>
  <c r="O31" i="1"/>
  <c r="O270" i="1"/>
  <c r="O269" i="1"/>
  <c r="O268" i="1"/>
  <c r="O267" i="1"/>
  <c r="O266" i="1"/>
  <c r="O265" i="1"/>
  <c r="O264" i="1"/>
  <c r="O263" i="1"/>
  <c r="O13" i="1"/>
  <c r="O262" i="1"/>
  <c r="O261" i="1"/>
  <c r="O260" i="1"/>
  <c r="O259" i="1"/>
  <c r="O258" i="1"/>
  <c r="O257" i="1"/>
  <c r="O256" i="1"/>
  <c r="O255" i="1"/>
  <c r="O7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6" i="1"/>
  <c r="O5" i="1"/>
  <c r="O240" i="1"/>
  <c r="O239" i="1"/>
  <c r="O238" i="1"/>
  <c r="O237" i="1"/>
  <c r="O236" i="1"/>
  <c r="O235" i="1"/>
  <c r="O229" i="1"/>
  <c r="O228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3" i="1"/>
  <c r="O202" i="1"/>
  <c r="O201" i="1"/>
  <c r="O198" i="1"/>
  <c r="O197" i="1"/>
  <c r="O193" i="1"/>
  <c r="O192" i="1"/>
  <c r="O191" i="1"/>
  <c r="O190" i="1"/>
  <c r="O189" i="1"/>
  <c r="O188" i="1"/>
  <c r="O187" i="1"/>
  <c r="O183" i="1"/>
  <c r="O177" i="1"/>
  <c r="O176" i="1"/>
  <c r="O174" i="1"/>
  <c r="O173" i="1"/>
  <c r="O172" i="1"/>
  <c r="O171" i="1"/>
  <c r="O170" i="1"/>
  <c r="O166" i="1"/>
  <c r="O165" i="1"/>
  <c r="O164" i="1"/>
  <c r="O163" i="1"/>
  <c r="O157" i="1"/>
  <c r="O155" i="1"/>
  <c r="O152" i="1"/>
  <c r="O138" i="1"/>
  <c r="O137" i="1"/>
  <c r="O136" i="1"/>
  <c r="O135" i="1"/>
  <c r="O134" i="1"/>
  <c r="O119" i="1"/>
  <c r="O118" i="1"/>
  <c r="O117" i="1"/>
  <c r="O114" i="1"/>
  <c r="O113" i="1"/>
  <c r="O112" i="1"/>
  <c r="O110" i="1"/>
  <c r="O102" i="1"/>
  <c r="O101" i="1"/>
  <c r="O91" i="1"/>
  <c r="O88" i="1"/>
  <c r="O80" i="1"/>
  <c r="O79" i="1"/>
  <c r="O74" i="1"/>
  <c r="O73" i="1"/>
  <c r="O72" i="1"/>
  <c r="O71" i="1"/>
  <c r="O65" i="1"/>
  <c r="O54" i="1"/>
  <c r="O48" i="1"/>
  <c r="O47" i="1"/>
  <c r="O41" i="1"/>
  <c r="O37" i="1"/>
  <c r="O34" i="1"/>
  <c r="O33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2" i="1"/>
  <c r="O11" i="1"/>
  <c r="O10" i="1"/>
  <c r="O9" i="1"/>
  <c r="O8" i="1"/>
  <c r="O4" i="1"/>
  <c r="P17" i="1"/>
  <c r="P18" i="1"/>
  <c r="P19" i="1"/>
  <c r="P20" i="1"/>
  <c r="P21" i="1"/>
  <c r="P22" i="1"/>
  <c r="P23" i="1"/>
  <c r="P24" i="1"/>
  <c r="P25" i="1"/>
  <c r="P26" i="1"/>
  <c r="P28" i="1"/>
  <c r="P245" i="1"/>
  <c r="T245" i="1" s="1"/>
  <c r="P246" i="1"/>
  <c r="T246" i="1" s="1"/>
  <c r="P247" i="1"/>
  <c r="T247" i="1" s="1"/>
  <c r="P248" i="1"/>
  <c r="T248" i="1" s="1"/>
  <c r="P249" i="1"/>
  <c r="T249" i="1" s="1"/>
  <c r="P250" i="1"/>
  <c r="T250" i="1" s="1"/>
  <c r="P251" i="1"/>
  <c r="T251" i="1" s="1"/>
  <c r="P252" i="1"/>
  <c r="T252" i="1" s="1"/>
  <c r="P253" i="1"/>
  <c r="T253" i="1" s="1"/>
  <c r="P254" i="1"/>
  <c r="T254" i="1" s="1"/>
  <c r="P7" i="1"/>
  <c r="P255" i="1"/>
  <c r="T255" i="1" s="1"/>
  <c r="P256" i="1"/>
  <c r="T256" i="1" s="1"/>
  <c r="P257" i="1"/>
  <c r="T257" i="1" s="1"/>
  <c r="P258" i="1"/>
  <c r="T258" i="1" s="1"/>
  <c r="P259" i="1"/>
  <c r="T259" i="1" s="1"/>
  <c r="P260" i="1"/>
  <c r="T260" i="1" s="1"/>
  <c r="P261" i="1"/>
  <c r="T261" i="1" s="1"/>
  <c r="P262" i="1"/>
  <c r="T262" i="1" s="1"/>
  <c r="P263" i="1"/>
  <c r="T263" i="1" s="1"/>
  <c r="P264" i="1"/>
  <c r="T264" i="1" s="1"/>
  <c r="P265" i="1"/>
  <c r="T265" i="1" s="1"/>
  <c r="P266" i="1"/>
  <c r="T266" i="1" s="1"/>
  <c r="P267" i="1"/>
  <c r="T267" i="1" s="1"/>
  <c r="P268" i="1"/>
  <c r="T268" i="1" s="1"/>
  <c r="P230" i="1"/>
  <c r="P231" i="1"/>
  <c r="P232" i="1"/>
  <c r="P233" i="1"/>
  <c r="P234" i="1"/>
  <c r="AG234" i="1"/>
  <c r="AG233" i="1"/>
  <c r="AG232" i="1"/>
  <c r="AG231" i="1"/>
  <c r="AG230" i="1"/>
  <c r="AG227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204" i="1"/>
  <c r="AG332" i="1"/>
  <c r="AG200" i="1"/>
  <c r="AG199" i="1"/>
  <c r="AG196" i="1"/>
  <c r="AG195" i="1"/>
  <c r="AG194" i="1"/>
  <c r="AG331" i="1"/>
  <c r="AG330" i="1"/>
  <c r="AG186" i="1"/>
  <c r="AG185" i="1"/>
  <c r="AG184" i="1"/>
  <c r="AG182" i="1"/>
  <c r="AG181" i="1"/>
  <c r="AG180" i="1"/>
  <c r="AG179" i="1"/>
  <c r="AG178" i="1"/>
  <c r="AG175" i="1"/>
  <c r="AG329" i="1"/>
  <c r="AG169" i="1"/>
  <c r="AG168" i="1"/>
  <c r="AG167" i="1"/>
  <c r="AG328" i="1"/>
  <c r="AG327" i="1"/>
  <c r="AG326" i="1"/>
  <c r="AG325" i="1"/>
  <c r="AG162" i="1"/>
  <c r="AG161" i="1"/>
  <c r="AG324" i="1"/>
  <c r="AG160" i="1"/>
  <c r="AG159" i="1"/>
  <c r="AG158" i="1"/>
  <c r="AG156" i="1"/>
  <c r="AG154" i="1"/>
  <c r="AG153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3" i="1"/>
  <c r="AG132" i="1"/>
  <c r="AG131" i="1"/>
  <c r="AG130" i="1"/>
  <c r="AG129" i="1"/>
  <c r="AG128" i="1"/>
  <c r="AG127" i="1"/>
  <c r="AG126" i="1"/>
  <c r="AG125" i="1"/>
  <c r="AG124" i="1"/>
  <c r="AG123" i="1"/>
  <c r="AG323" i="1"/>
  <c r="AG322" i="1"/>
  <c r="AG122" i="1"/>
  <c r="AG121" i="1"/>
  <c r="AG120" i="1"/>
  <c r="AG116" i="1"/>
  <c r="AG115" i="1"/>
  <c r="AG111" i="1"/>
  <c r="AG109" i="1"/>
  <c r="AG108" i="1"/>
  <c r="AG107" i="1"/>
  <c r="AG106" i="1"/>
  <c r="AG105" i="1"/>
  <c r="AG104" i="1"/>
  <c r="AG103" i="1"/>
  <c r="AG321" i="1"/>
  <c r="AG100" i="1"/>
  <c r="AG99" i="1"/>
  <c r="AG98" i="1"/>
  <c r="AG97" i="1"/>
  <c r="AG96" i="1"/>
  <c r="AG320" i="1"/>
  <c r="AG95" i="1"/>
  <c r="AG94" i="1"/>
  <c r="AG93" i="1"/>
  <c r="AG319" i="1"/>
  <c r="AG92" i="1"/>
  <c r="AG318" i="1"/>
  <c r="AG317" i="1"/>
  <c r="AG316" i="1"/>
  <c r="AG315" i="1"/>
  <c r="AG314" i="1"/>
  <c r="AG313" i="1"/>
  <c r="AG90" i="1"/>
  <c r="AG89" i="1"/>
  <c r="AG87" i="1"/>
  <c r="AG86" i="1"/>
  <c r="AG312" i="1"/>
  <c r="AG311" i="1"/>
  <c r="AG85" i="1"/>
  <c r="AG84" i="1"/>
  <c r="AG83" i="1"/>
  <c r="AG82" i="1"/>
  <c r="AG81" i="1"/>
  <c r="AG310" i="1"/>
  <c r="AG309" i="1"/>
  <c r="AG308" i="1"/>
  <c r="AG307" i="1"/>
  <c r="AG78" i="1"/>
  <c r="AG77" i="1"/>
  <c r="AG76" i="1"/>
  <c r="AG75" i="1"/>
  <c r="AG70" i="1"/>
  <c r="AG69" i="1"/>
  <c r="AG68" i="1"/>
  <c r="AG67" i="1"/>
  <c r="AG66" i="1"/>
  <c r="AG306" i="1"/>
  <c r="AG64" i="1"/>
  <c r="AG63" i="1"/>
  <c r="AG62" i="1"/>
  <c r="AG61" i="1"/>
  <c r="AG60" i="1"/>
  <c r="AG59" i="1"/>
  <c r="AG58" i="1"/>
  <c r="AG57" i="1"/>
  <c r="AG56" i="1"/>
  <c r="AG55" i="1"/>
  <c r="AG305" i="1"/>
  <c r="AG304" i="1"/>
  <c r="AG303" i="1"/>
  <c r="AG302" i="1"/>
  <c r="AG301" i="1"/>
  <c r="AG300" i="1"/>
  <c r="AG53" i="1"/>
  <c r="AG52" i="1"/>
  <c r="AG51" i="1"/>
  <c r="AG50" i="1"/>
  <c r="AG299" i="1"/>
  <c r="AG298" i="1"/>
  <c r="AG297" i="1"/>
  <c r="AG296" i="1"/>
  <c r="AG295" i="1"/>
  <c r="AG294" i="1"/>
  <c r="AG293" i="1"/>
  <c r="AG292" i="1"/>
  <c r="AG49" i="1"/>
  <c r="AG291" i="1"/>
  <c r="AG290" i="1"/>
  <c r="AG46" i="1"/>
  <c r="AG45" i="1"/>
  <c r="AG44" i="1"/>
  <c r="AG43" i="1"/>
  <c r="AG42" i="1"/>
  <c r="AG289" i="1"/>
  <c r="AG288" i="1"/>
  <c r="AG287" i="1"/>
  <c r="AG286" i="1"/>
  <c r="AG40" i="1"/>
  <c r="AG39" i="1"/>
  <c r="AG285" i="1"/>
  <c r="AG284" i="1"/>
  <c r="AG283" i="1"/>
  <c r="AG282" i="1"/>
  <c r="AG38" i="1"/>
  <c r="AG281" i="1"/>
  <c r="AG280" i="1"/>
  <c r="AG279" i="1"/>
  <c r="AG278" i="1"/>
  <c r="AG277" i="1"/>
  <c r="AG276" i="1"/>
  <c r="AG275" i="1"/>
  <c r="AG274" i="1"/>
  <c r="AG273" i="1"/>
  <c r="AG272" i="1"/>
  <c r="AG271" i="1"/>
  <c r="AG36" i="1"/>
  <c r="AG35" i="1"/>
  <c r="AG32" i="1"/>
  <c r="AG31" i="1"/>
  <c r="AG270" i="1"/>
  <c r="AG269" i="1"/>
  <c r="AG268" i="1"/>
  <c r="AG267" i="1"/>
  <c r="AG266" i="1"/>
  <c r="AG265" i="1"/>
  <c r="AG264" i="1"/>
  <c r="AG263" i="1"/>
  <c r="AG13" i="1"/>
  <c r="AG262" i="1"/>
  <c r="AG261" i="1"/>
  <c r="AG260" i="1"/>
  <c r="AG259" i="1"/>
  <c r="AG258" i="1"/>
  <c r="AG257" i="1"/>
  <c r="AG256" i="1"/>
  <c r="AG255" i="1"/>
  <c r="AG7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6" i="1"/>
  <c r="AG5" i="1"/>
  <c r="AG240" i="1"/>
  <c r="AG239" i="1"/>
  <c r="AG238" i="1"/>
  <c r="AG237" i="1"/>
  <c r="AG236" i="1"/>
  <c r="AG235" i="1"/>
  <c r="AG229" i="1"/>
  <c r="AG228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3" i="1"/>
  <c r="AG202" i="1"/>
  <c r="AG201" i="1"/>
  <c r="AG198" i="1"/>
  <c r="AG197" i="1"/>
  <c r="AG193" i="1"/>
  <c r="AG192" i="1"/>
  <c r="AG191" i="1"/>
  <c r="AG190" i="1"/>
  <c r="AG189" i="1"/>
  <c r="AG188" i="1"/>
  <c r="AG187" i="1"/>
  <c r="AG183" i="1"/>
  <c r="AG177" i="1"/>
  <c r="AG176" i="1"/>
  <c r="AG174" i="1"/>
  <c r="AG173" i="1"/>
  <c r="AG172" i="1"/>
  <c r="AG171" i="1"/>
  <c r="AG170" i="1"/>
  <c r="AG166" i="1"/>
  <c r="AG165" i="1"/>
  <c r="AG164" i="1"/>
  <c r="AG163" i="1"/>
  <c r="AG157" i="1"/>
  <c r="AG155" i="1"/>
  <c r="AG152" i="1"/>
  <c r="AG138" i="1"/>
  <c r="AG137" i="1"/>
  <c r="AG136" i="1"/>
  <c r="AG135" i="1"/>
  <c r="AG134" i="1"/>
  <c r="AG119" i="1"/>
  <c r="AG118" i="1"/>
  <c r="AG117" i="1"/>
  <c r="AG114" i="1"/>
  <c r="AG113" i="1"/>
  <c r="AG112" i="1"/>
  <c r="AG110" i="1"/>
  <c r="AG102" i="1"/>
  <c r="AG101" i="1"/>
  <c r="AG91" i="1"/>
  <c r="AG88" i="1"/>
  <c r="AG80" i="1"/>
  <c r="AG79" i="1"/>
  <c r="AG74" i="1"/>
  <c r="AG73" i="1"/>
  <c r="AG72" i="1"/>
  <c r="AG71" i="1"/>
  <c r="AG65" i="1"/>
  <c r="AG54" i="1"/>
  <c r="AG48" i="1"/>
  <c r="AG47" i="1"/>
  <c r="AG41" i="1"/>
  <c r="AG37" i="1"/>
  <c r="AG34" i="1"/>
  <c r="AG33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2" i="1"/>
  <c r="AG11" i="1"/>
  <c r="AG10" i="1"/>
  <c r="AG9" i="1"/>
  <c r="AG8" i="1"/>
  <c r="AG4" i="1"/>
  <c r="AL234" i="1"/>
  <c r="AL233" i="1"/>
  <c r="AL232" i="1"/>
  <c r="AL231" i="1"/>
  <c r="AL230" i="1"/>
  <c r="AL227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204" i="1"/>
  <c r="AL332" i="1"/>
  <c r="AL200" i="1"/>
  <c r="AL199" i="1"/>
  <c r="AL196" i="1"/>
  <c r="AL195" i="1"/>
  <c r="AL194" i="1"/>
  <c r="AL331" i="1"/>
  <c r="AL330" i="1"/>
  <c r="AL186" i="1"/>
  <c r="AL185" i="1"/>
  <c r="AL184" i="1"/>
  <c r="AL182" i="1"/>
  <c r="AL181" i="1"/>
  <c r="AL180" i="1"/>
  <c r="AL179" i="1"/>
  <c r="AL178" i="1"/>
  <c r="AL175" i="1"/>
  <c r="AL329" i="1"/>
  <c r="AL169" i="1"/>
  <c r="AL168" i="1"/>
  <c r="AL167" i="1"/>
  <c r="AL328" i="1"/>
  <c r="AL327" i="1"/>
  <c r="AL326" i="1"/>
  <c r="AL325" i="1"/>
  <c r="AL162" i="1"/>
  <c r="AL161" i="1"/>
  <c r="AL324" i="1"/>
  <c r="AL160" i="1"/>
  <c r="AL159" i="1"/>
  <c r="AL158" i="1"/>
  <c r="AL156" i="1"/>
  <c r="AL154" i="1"/>
  <c r="AL153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3" i="1"/>
  <c r="AL132" i="1"/>
  <c r="AL131" i="1"/>
  <c r="AL130" i="1"/>
  <c r="AL129" i="1"/>
  <c r="AL128" i="1"/>
  <c r="AL127" i="1"/>
  <c r="AL126" i="1"/>
  <c r="AL125" i="1"/>
  <c r="AL124" i="1"/>
  <c r="AL123" i="1"/>
  <c r="AL323" i="1"/>
  <c r="AL322" i="1"/>
  <c r="AL122" i="1"/>
  <c r="AL121" i="1"/>
  <c r="AL120" i="1"/>
  <c r="AL116" i="1"/>
  <c r="AL115" i="1"/>
  <c r="AL111" i="1"/>
  <c r="AL109" i="1"/>
  <c r="AL108" i="1"/>
  <c r="AL107" i="1"/>
  <c r="AL106" i="1"/>
  <c r="AL105" i="1"/>
  <c r="AL104" i="1"/>
  <c r="AL103" i="1"/>
  <c r="AL321" i="1"/>
  <c r="AL100" i="1"/>
  <c r="AL99" i="1"/>
  <c r="AL98" i="1"/>
  <c r="AL97" i="1"/>
  <c r="AL96" i="1"/>
  <c r="AL320" i="1"/>
  <c r="AL95" i="1"/>
  <c r="AL94" i="1"/>
  <c r="AL93" i="1"/>
  <c r="AL319" i="1"/>
  <c r="AL92" i="1"/>
  <c r="AL318" i="1"/>
  <c r="AL317" i="1"/>
  <c r="AL316" i="1"/>
  <c r="AL315" i="1"/>
  <c r="AL314" i="1"/>
  <c r="AL313" i="1"/>
  <c r="AL90" i="1"/>
  <c r="AL89" i="1"/>
  <c r="AL87" i="1"/>
  <c r="AL86" i="1"/>
  <c r="AL312" i="1"/>
  <c r="AL311" i="1"/>
  <c r="AL85" i="1"/>
  <c r="AL84" i="1"/>
  <c r="AL83" i="1"/>
  <c r="AL82" i="1"/>
  <c r="AL81" i="1"/>
  <c r="AL310" i="1"/>
  <c r="AL309" i="1"/>
  <c r="AL308" i="1"/>
  <c r="AL307" i="1"/>
  <c r="AL78" i="1"/>
  <c r="AL77" i="1"/>
  <c r="AL76" i="1"/>
  <c r="AL75" i="1"/>
  <c r="AL70" i="1"/>
  <c r="AL69" i="1"/>
  <c r="AL68" i="1"/>
  <c r="AL67" i="1"/>
  <c r="AL66" i="1"/>
  <c r="AL306" i="1"/>
  <c r="AL64" i="1"/>
  <c r="AL63" i="1"/>
  <c r="AL62" i="1"/>
  <c r="AL61" i="1"/>
  <c r="AL60" i="1"/>
  <c r="AL59" i="1"/>
  <c r="AL58" i="1"/>
  <c r="AL57" i="1"/>
  <c r="AL56" i="1"/>
  <c r="AL55" i="1"/>
  <c r="AL305" i="1"/>
  <c r="AL304" i="1"/>
  <c r="AL303" i="1"/>
  <c r="AL302" i="1"/>
  <c r="AL301" i="1"/>
  <c r="AL300" i="1"/>
  <c r="AL53" i="1"/>
  <c r="AL52" i="1"/>
  <c r="AL51" i="1"/>
  <c r="AL50" i="1"/>
  <c r="AL299" i="1"/>
  <c r="AL298" i="1"/>
  <c r="AL297" i="1"/>
  <c r="AL296" i="1"/>
  <c r="AL295" i="1"/>
  <c r="AL294" i="1"/>
  <c r="AL293" i="1"/>
  <c r="AL292" i="1"/>
  <c r="AL49" i="1"/>
  <c r="AL291" i="1"/>
  <c r="AL290" i="1"/>
  <c r="AL46" i="1"/>
  <c r="AL45" i="1"/>
  <c r="AL44" i="1"/>
  <c r="AL43" i="1"/>
  <c r="AL42" i="1"/>
  <c r="AL289" i="1"/>
  <c r="AL288" i="1"/>
  <c r="AL287" i="1"/>
  <c r="AL286" i="1"/>
  <c r="AL40" i="1"/>
  <c r="AL39" i="1"/>
  <c r="AL285" i="1"/>
  <c r="AL284" i="1"/>
  <c r="AL283" i="1"/>
  <c r="AL282" i="1"/>
  <c r="AL38" i="1"/>
  <c r="AL281" i="1"/>
  <c r="AL280" i="1"/>
  <c r="AL279" i="1"/>
  <c r="AL278" i="1"/>
  <c r="AL277" i="1"/>
  <c r="AL276" i="1"/>
  <c r="AL275" i="1"/>
  <c r="AL274" i="1"/>
  <c r="AL273" i="1"/>
  <c r="AL272" i="1"/>
  <c r="AL271" i="1"/>
  <c r="AL36" i="1"/>
  <c r="AL35" i="1"/>
  <c r="AL32" i="1"/>
  <c r="AL31" i="1"/>
  <c r="AL270" i="1"/>
  <c r="AL269" i="1"/>
  <c r="AL268" i="1"/>
  <c r="AL267" i="1"/>
  <c r="AL266" i="1"/>
  <c r="AL265" i="1"/>
  <c r="AL264" i="1"/>
  <c r="AL263" i="1"/>
  <c r="AL13" i="1"/>
  <c r="AL262" i="1"/>
  <c r="AL261" i="1"/>
  <c r="AL260" i="1"/>
  <c r="AL259" i="1"/>
  <c r="AL258" i="1"/>
  <c r="AL257" i="1"/>
  <c r="AL256" i="1"/>
  <c r="AL255" i="1"/>
  <c r="AL7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6" i="1"/>
  <c r="AL5" i="1"/>
  <c r="AL240" i="1"/>
  <c r="AL239" i="1"/>
  <c r="AL238" i="1"/>
  <c r="AL237" i="1"/>
  <c r="AL236" i="1"/>
  <c r="AL235" i="1"/>
  <c r="AL229" i="1"/>
  <c r="AL228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3" i="1"/>
  <c r="AL202" i="1"/>
  <c r="AL201" i="1"/>
  <c r="AL198" i="1"/>
  <c r="AL197" i="1"/>
  <c r="AL193" i="1"/>
  <c r="AL192" i="1"/>
  <c r="AL191" i="1"/>
  <c r="AL190" i="1"/>
  <c r="AL189" i="1"/>
  <c r="AL188" i="1"/>
  <c r="AL187" i="1"/>
  <c r="AL183" i="1"/>
  <c r="AL177" i="1"/>
  <c r="AL176" i="1"/>
  <c r="AL174" i="1"/>
  <c r="AL173" i="1"/>
  <c r="AL172" i="1"/>
  <c r="AL171" i="1"/>
  <c r="AL170" i="1"/>
  <c r="AL166" i="1"/>
  <c r="AL165" i="1"/>
  <c r="AL164" i="1"/>
  <c r="AL163" i="1"/>
  <c r="AL157" i="1"/>
  <c r="AL155" i="1"/>
  <c r="AL152" i="1"/>
  <c r="AL138" i="1"/>
  <c r="AL137" i="1"/>
  <c r="AL136" i="1"/>
  <c r="AL135" i="1"/>
  <c r="AL134" i="1"/>
  <c r="AL119" i="1"/>
  <c r="AL118" i="1"/>
  <c r="AL117" i="1"/>
  <c r="AL114" i="1"/>
  <c r="AL113" i="1"/>
  <c r="AL112" i="1"/>
  <c r="AL110" i="1"/>
  <c r="AL102" i="1"/>
  <c r="AL101" i="1"/>
  <c r="AL91" i="1"/>
  <c r="AL88" i="1"/>
  <c r="AL80" i="1"/>
  <c r="AL79" i="1"/>
  <c r="AL74" i="1"/>
  <c r="AL73" i="1"/>
  <c r="AL72" i="1"/>
  <c r="AL71" i="1"/>
  <c r="AL65" i="1"/>
  <c r="AL54" i="1"/>
  <c r="AL48" i="1"/>
  <c r="AL47" i="1"/>
  <c r="AL41" i="1"/>
  <c r="AL37" i="1"/>
  <c r="AL34" i="1"/>
  <c r="AL33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2" i="1"/>
  <c r="AL11" i="1"/>
  <c r="AL10" i="1"/>
  <c r="AL9" i="1"/>
  <c r="AL8" i="1"/>
  <c r="AL4" i="1"/>
  <c r="AQ234" i="1"/>
  <c r="AQ233" i="1"/>
  <c r="AQ232" i="1"/>
  <c r="AQ231" i="1"/>
  <c r="AQ230" i="1"/>
  <c r="AQ227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204" i="1"/>
  <c r="AQ332" i="1"/>
  <c r="AQ200" i="1"/>
  <c r="AQ199" i="1"/>
  <c r="AQ196" i="1"/>
  <c r="AQ195" i="1"/>
  <c r="AQ194" i="1"/>
  <c r="AQ331" i="1"/>
  <c r="AQ330" i="1"/>
  <c r="AQ186" i="1"/>
  <c r="AQ185" i="1"/>
  <c r="AQ184" i="1"/>
  <c r="AQ182" i="1"/>
  <c r="AQ181" i="1"/>
  <c r="AQ180" i="1"/>
  <c r="AQ179" i="1"/>
  <c r="AQ178" i="1"/>
  <c r="AQ175" i="1"/>
  <c r="AQ329" i="1"/>
  <c r="AQ169" i="1"/>
  <c r="AQ168" i="1"/>
  <c r="AQ167" i="1"/>
  <c r="AQ328" i="1"/>
  <c r="AQ327" i="1"/>
  <c r="AQ326" i="1"/>
  <c r="AQ325" i="1"/>
  <c r="AQ162" i="1"/>
  <c r="AQ161" i="1"/>
  <c r="AQ324" i="1"/>
  <c r="AQ160" i="1"/>
  <c r="AQ159" i="1"/>
  <c r="AQ158" i="1"/>
  <c r="AQ156" i="1"/>
  <c r="AQ154" i="1"/>
  <c r="AQ153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3" i="1"/>
  <c r="AQ132" i="1"/>
  <c r="AQ131" i="1"/>
  <c r="AQ130" i="1"/>
  <c r="AQ129" i="1"/>
  <c r="AQ128" i="1"/>
  <c r="AQ127" i="1"/>
  <c r="AQ126" i="1"/>
  <c r="AQ125" i="1"/>
  <c r="AQ124" i="1"/>
  <c r="AQ123" i="1"/>
  <c r="AQ323" i="1"/>
  <c r="AQ322" i="1"/>
  <c r="AQ122" i="1"/>
  <c r="AQ121" i="1"/>
  <c r="AQ120" i="1"/>
  <c r="AQ116" i="1"/>
  <c r="AQ115" i="1"/>
  <c r="AQ111" i="1"/>
  <c r="AQ109" i="1"/>
  <c r="AQ108" i="1"/>
  <c r="AQ107" i="1"/>
  <c r="AQ106" i="1"/>
  <c r="AQ105" i="1"/>
  <c r="AQ104" i="1"/>
  <c r="AQ103" i="1"/>
  <c r="AQ321" i="1"/>
  <c r="AQ100" i="1"/>
  <c r="AQ99" i="1"/>
  <c r="AQ98" i="1"/>
  <c r="AQ97" i="1"/>
  <c r="AQ96" i="1"/>
  <c r="AQ320" i="1"/>
  <c r="AQ95" i="1"/>
  <c r="AQ94" i="1"/>
  <c r="AQ93" i="1"/>
  <c r="AQ319" i="1"/>
  <c r="AQ92" i="1"/>
  <c r="AQ318" i="1"/>
  <c r="AQ317" i="1"/>
  <c r="AQ316" i="1"/>
  <c r="AQ315" i="1"/>
  <c r="AQ314" i="1"/>
  <c r="AQ313" i="1"/>
  <c r="AQ90" i="1"/>
  <c r="AQ89" i="1"/>
  <c r="AQ87" i="1"/>
  <c r="AQ86" i="1"/>
  <c r="AQ312" i="1"/>
  <c r="AQ311" i="1"/>
  <c r="AQ85" i="1"/>
  <c r="AQ84" i="1"/>
  <c r="AQ83" i="1"/>
  <c r="AQ82" i="1"/>
  <c r="AQ81" i="1"/>
  <c r="AQ310" i="1"/>
  <c r="AQ309" i="1"/>
  <c r="AQ308" i="1"/>
  <c r="AQ307" i="1"/>
  <c r="AQ78" i="1"/>
  <c r="AQ77" i="1"/>
  <c r="AQ76" i="1"/>
  <c r="AQ75" i="1"/>
  <c r="AQ70" i="1"/>
  <c r="AQ69" i="1"/>
  <c r="AQ68" i="1"/>
  <c r="AQ67" i="1"/>
  <c r="AQ66" i="1"/>
  <c r="AQ306" i="1"/>
  <c r="AQ64" i="1"/>
  <c r="AQ63" i="1"/>
  <c r="AQ62" i="1"/>
  <c r="AQ61" i="1"/>
  <c r="AQ60" i="1"/>
  <c r="AQ59" i="1"/>
  <c r="AQ58" i="1"/>
  <c r="AQ57" i="1"/>
  <c r="AQ56" i="1"/>
  <c r="AQ55" i="1"/>
  <c r="AQ305" i="1"/>
  <c r="AQ304" i="1"/>
  <c r="AQ303" i="1"/>
  <c r="AQ302" i="1"/>
  <c r="AQ301" i="1"/>
  <c r="AQ300" i="1"/>
  <c r="AQ53" i="1"/>
  <c r="AQ52" i="1"/>
  <c r="AQ51" i="1"/>
  <c r="AQ50" i="1"/>
  <c r="AQ299" i="1"/>
  <c r="AQ298" i="1"/>
  <c r="AQ297" i="1"/>
  <c r="AQ296" i="1"/>
  <c r="AQ295" i="1"/>
  <c r="AQ294" i="1"/>
  <c r="AQ293" i="1"/>
  <c r="AQ292" i="1"/>
  <c r="AQ49" i="1"/>
  <c r="AQ291" i="1"/>
  <c r="AQ290" i="1"/>
  <c r="AQ46" i="1"/>
  <c r="AQ45" i="1"/>
  <c r="AQ44" i="1"/>
  <c r="AQ43" i="1"/>
  <c r="AQ42" i="1"/>
  <c r="AQ289" i="1"/>
  <c r="AQ288" i="1"/>
  <c r="AQ287" i="1"/>
  <c r="AQ286" i="1"/>
  <c r="AQ40" i="1"/>
  <c r="AQ39" i="1"/>
  <c r="AQ285" i="1"/>
  <c r="AQ284" i="1"/>
  <c r="AQ283" i="1"/>
  <c r="AQ282" i="1"/>
  <c r="AQ38" i="1"/>
  <c r="AQ281" i="1"/>
  <c r="AQ280" i="1"/>
  <c r="AQ279" i="1"/>
  <c r="AQ278" i="1"/>
  <c r="AQ277" i="1"/>
  <c r="AQ276" i="1"/>
  <c r="AQ275" i="1"/>
  <c r="AQ274" i="1"/>
  <c r="AQ273" i="1"/>
  <c r="AQ272" i="1"/>
  <c r="AQ271" i="1"/>
  <c r="AQ36" i="1"/>
  <c r="AQ35" i="1"/>
  <c r="AQ32" i="1"/>
  <c r="AQ31" i="1"/>
  <c r="AQ270" i="1"/>
  <c r="AQ269" i="1"/>
  <c r="AQ268" i="1"/>
  <c r="AQ267" i="1"/>
  <c r="AQ266" i="1"/>
  <c r="AQ265" i="1"/>
  <c r="AQ264" i="1"/>
  <c r="AQ263" i="1"/>
  <c r="AQ13" i="1"/>
  <c r="AQ262" i="1"/>
  <c r="AQ261" i="1"/>
  <c r="AQ260" i="1"/>
  <c r="AQ259" i="1"/>
  <c r="AQ258" i="1"/>
  <c r="AQ257" i="1"/>
  <c r="AQ256" i="1"/>
  <c r="AQ255" i="1"/>
  <c r="AQ7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6" i="1"/>
  <c r="AQ5" i="1"/>
  <c r="AQ240" i="1"/>
  <c r="AQ239" i="1"/>
  <c r="AQ238" i="1"/>
  <c r="AQ237" i="1"/>
  <c r="AQ236" i="1"/>
  <c r="AQ235" i="1"/>
  <c r="AQ229" i="1"/>
  <c r="AQ228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3" i="1"/>
  <c r="AQ202" i="1"/>
  <c r="AQ201" i="1"/>
  <c r="AQ198" i="1"/>
  <c r="AQ197" i="1"/>
  <c r="AQ193" i="1"/>
  <c r="AQ192" i="1"/>
  <c r="AQ191" i="1"/>
  <c r="AQ190" i="1"/>
  <c r="AQ189" i="1"/>
  <c r="AQ188" i="1"/>
  <c r="AQ187" i="1"/>
  <c r="AQ183" i="1"/>
  <c r="AQ177" i="1"/>
  <c r="AQ176" i="1"/>
  <c r="AQ174" i="1"/>
  <c r="AQ173" i="1"/>
  <c r="AQ172" i="1"/>
  <c r="AQ171" i="1"/>
  <c r="AQ170" i="1"/>
  <c r="AQ166" i="1"/>
  <c r="AQ165" i="1"/>
  <c r="AQ164" i="1"/>
  <c r="AQ163" i="1"/>
  <c r="AQ157" i="1"/>
  <c r="AQ155" i="1"/>
  <c r="AQ152" i="1"/>
  <c r="AQ138" i="1"/>
  <c r="AQ137" i="1"/>
  <c r="AQ136" i="1"/>
  <c r="AQ135" i="1"/>
  <c r="AQ134" i="1"/>
  <c r="AQ119" i="1"/>
  <c r="AQ118" i="1"/>
  <c r="AQ117" i="1"/>
  <c r="AQ114" i="1"/>
  <c r="AQ113" i="1"/>
  <c r="AQ112" i="1"/>
  <c r="AQ110" i="1"/>
  <c r="AQ102" i="1"/>
  <c r="AQ101" i="1"/>
  <c r="AQ91" i="1"/>
  <c r="AQ88" i="1"/>
  <c r="AQ80" i="1"/>
  <c r="AQ79" i="1"/>
  <c r="AQ74" i="1"/>
  <c r="AQ73" i="1"/>
  <c r="AQ72" i="1"/>
  <c r="AQ71" i="1"/>
  <c r="AQ65" i="1"/>
  <c r="AQ54" i="1"/>
  <c r="AQ48" i="1"/>
  <c r="AQ47" i="1"/>
  <c r="AQ41" i="1"/>
  <c r="AQ37" i="1"/>
  <c r="AQ34" i="1"/>
  <c r="AQ33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2" i="1"/>
  <c r="AQ11" i="1"/>
  <c r="AQ10" i="1"/>
  <c r="AQ9" i="1"/>
  <c r="AQ8" i="1"/>
  <c r="AQ4" i="1"/>
  <c r="AV234" i="1"/>
  <c r="AV233" i="1"/>
  <c r="AV232" i="1"/>
  <c r="AV231" i="1"/>
  <c r="AV230" i="1"/>
  <c r="AV227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204" i="1"/>
  <c r="AV332" i="1"/>
  <c r="AV200" i="1"/>
  <c r="AV199" i="1"/>
  <c r="AV196" i="1"/>
  <c r="AV195" i="1"/>
  <c r="AV194" i="1"/>
  <c r="AV331" i="1"/>
  <c r="AV330" i="1"/>
  <c r="AV186" i="1"/>
  <c r="AV185" i="1"/>
  <c r="AV184" i="1"/>
  <c r="AV182" i="1"/>
  <c r="AV181" i="1"/>
  <c r="AV180" i="1"/>
  <c r="AV179" i="1"/>
  <c r="AV178" i="1"/>
  <c r="AV175" i="1"/>
  <c r="AV329" i="1"/>
  <c r="AV169" i="1"/>
  <c r="AV168" i="1"/>
  <c r="AV167" i="1"/>
  <c r="AV328" i="1"/>
  <c r="AV327" i="1"/>
  <c r="AV326" i="1"/>
  <c r="AV325" i="1"/>
  <c r="AV162" i="1"/>
  <c r="AV161" i="1"/>
  <c r="AV324" i="1"/>
  <c r="AV160" i="1"/>
  <c r="AV159" i="1"/>
  <c r="AV158" i="1"/>
  <c r="AV156" i="1"/>
  <c r="AV154" i="1"/>
  <c r="AV153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3" i="1"/>
  <c r="AV132" i="1"/>
  <c r="AV131" i="1"/>
  <c r="AV130" i="1"/>
  <c r="AV129" i="1"/>
  <c r="AV128" i="1"/>
  <c r="AV127" i="1"/>
  <c r="AV126" i="1"/>
  <c r="AV125" i="1"/>
  <c r="AV124" i="1"/>
  <c r="AV123" i="1"/>
  <c r="AV323" i="1"/>
  <c r="AV322" i="1"/>
  <c r="AV122" i="1"/>
  <c r="AV121" i="1"/>
  <c r="AV120" i="1"/>
  <c r="AV116" i="1"/>
  <c r="AV115" i="1"/>
  <c r="AV111" i="1"/>
  <c r="AV109" i="1"/>
  <c r="AV108" i="1"/>
  <c r="AV107" i="1"/>
  <c r="AV106" i="1"/>
  <c r="AV105" i="1"/>
  <c r="AV104" i="1"/>
  <c r="AV103" i="1"/>
  <c r="AV321" i="1"/>
  <c r="AV100" i="1"/>
  <c r="AV99" i="1"/>
  <c r="AV98" i="1"/>
  <c r="AV97" i="1"/>
  <c r="AV96" i="1"/>
  <c r="AV320" i="1"/>
  <c r="AV95" i="1"/>
  <c r="AV94" i="1"/>
  <c r="AV93" i="1"/>
  <c r="AV319" i="1"/>
  <c r="AV92" i="1"/>
  <c r="AV318" i="1"/>
  <c r="AV317" i="1"/>
  <c r="AV316" i="1"/>
  <c r="AV315" i="1"/>
  <c r="AV314" i="1"/>
  <c r="AV313" i="1"/>
  <c r="AV90" i="1"/>
  <c r="AV89" i="1"/>
  <c r="AV87" i="1"/>
  <c r="AV86" i="1"/>
  <c r="AV312" i="1"/>
  <c r="AV311" i="1"/>
  <c r="AV85" i="1"/>
  <c r="AV84" i="1"/>
  <c r="AV83" i="1"/>
  <c r="AV82" i="1"/>
  <c r="AV81" i="1"/>
  <c r="AV310" i="1"/>
  <c r="AV309" i="1"/>
  <c r="AV308" i="1"/>
  <c r="AV307" i="1"/>
  <c r="AV78" i="1"/>
  <c r="AV77" i="1"/>
  <c r="AV76" i="1"/>
  <c r="AV75" i="1"/>
  <c r="AV70" i="1"/>
  <c r="AV69" i="1"/>
  <c r="AV68" i="1"/>
  <c r="AV67" i="1"/>
  <c r="AV66" i="1"/>
  <c r="AV306" i="1"/>
  <c r="AV64" i="1"/>
  <c r="AV63" i="1"/>
  <c r="AV62" i="1"/>
  <c r="AV61" i="1"/>
  <c r="AV60" i="1"/>
  <c r="AV59" i="1"/>
  <c r="AV58" i="1"/>
  <c r="AV57" i="1"/>
  <c r="AV56" i="1"/>
  <c r="AV55" i="1"/>
  <c r="AV305" i="1"/>
  <c r="AV304" i="1"/>
  <c r="AV303" i="1"/>
  <c r="AV302" i="1"/>
  <c r="AV301" i="1"/>
  <c r="AV300" i="1"/>
  <c r="AV53" i="1"/>
  <c r="AV52" i="1"/>
  <c r="AV51" i="1"/>
  <c r="AV50" i="1"/>
  <c r="AV299" i="1"/>
  <c r="AV298" i="1"/>
  <c r="AV297" i="1"/>
  <c r="AV296" i="1"/>
  <c r="AV295" i="1"/>
  <c r="AV294" i="1"/>
  <c r="AV293" i="1"/>
  <c r="AV292" i="1"/>
  <c r="AV49" i="1"/>
  <c r="AV291" i="1"/>
  <c r="AV290" i="1"/>
  <c r="AV46" i="1"/>
  <c r="AV45" i="1"/>
  <c r="AV44" i="1"/>
  <c r="AV43" i="1"/>
  <c r="AV42" i="1"/>
  <c r="AV289" i="1"/>
  <c r="AV288" i="1"/>
  <c r="AV287" i="1"/>
  <c r="AV286" i="1"/>
  <c r="AV40" i="1"/>
  <c r="AV39" i="1"/>
  <c r="AV285" i="1"/>
  <c r="AV284" i="1"/>
  <c r="AV283" i="1"/>
  <c r="AV282" i="1"/>
  <c r="AV38" i="1"/>
  <c r="AV281" i="1"/>
  <c r="AV280" i="1"/>
  <c r="AV279" i="1"/>
  <c r="AV278" i="1"/>
  <c r="AV277" i="1"/>
  <c r="AV276" i="1"/>
  <c r="AV275" i="1"/>
  <c r="AV274" i="1"/>
  <c r="AV273" i="1"/>
  <c r="AV272" i="1"/>
  <c r="AV271" i="1"/>
  <c r="AV36" i="1"/>
  <c r="AV35" i="1"/>
  <c r="AV32" i="1"/>
  <c r="AV31" i="1"/>
  <c r="AV270" i="1"/>
  <c r="AV269" i="1"/>
  <c r="AV268" i="1"/>
  <c r="AV267" i="1"/>
  <c r="AV266" i="1"/>
  <c r="AV265" i="1"/>
  <c r="AV264" i="1"/>
  <c r="AV263" i="1"/>
  <c r="AV13" i="1"/>
  <c r="AV262" i="1"/>
  <c r="AV261" i="1"/>
  <c r="AV260" i="1"/>
  <c r="AV259" i="1"/>
  <c r="AV258" i="1"/>
  <c r="AV257" i="1"/>
  <c r="AV256" i="1"/>
  <c r="AV255" i="1"/>
  <c r="AV7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6" i="1"/>
  <c r="AV5" i="1"/>
  <c r="AV240" i="1"/>
  <c r="AV239" i="1"/>
  <c r="AV238" i="1"/>
  <c r="AV237" i="1"/>
  <c r="AV236" i="1"/>
  <c r="AV235" i="1"/>
  <c r="AV229" i="1"/>
  <c r="AV228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3" i="1"/>
  <c r="AV202" i="1"/>
  <c r="AV201" i="1"/>
  <c r="AV198" i="1"/>
  <c r="AV197" i="1"/>
  <c r="AV193" i="1"/>
  <c r="AV192" i="1"/>
  <c r="AV191" i="1"/>
  <c r="AV190" i="1"/>
  <c r="AV189" i="1"/>
  <c r="AV188" i="1"/>
  <c r="AV187" i="1"/>
  <c r="AV183" i="1"/>
  <c r="AV177" i="1"/>
  <c r="AV176" i="1"/>
  <c r="AV174" i="1"/>
  <c r="AV173" i="1"/>
  <c r="AV172" i="1"/>
  <c r="AV171" i="1"/>
  <c r="AV170" i="1"/>
  <c r="AV166" i="1"/>
  <c r="AV165" i="1"/>
  <c r="AV164" i="1"/>
  <c r="AV163" i="1"/>
  <c r="AV157" i="1"/>
  <c r="AV155" i="1"/>
  <c r="AV152" i="1"/>
  <c r="AV138" i="1"/>
  <c r="AV137" i="1"/>
  <c r="AV136" i="1"/>
  <c r="AV135" i="1"/>
  <c r="AV134" i="1"/>
  <c r="AV119" i="1"/>
  <c r="AV118" i="1"/>
  <c r="AV117" i="1"/>
  <c r="AV114" i="1"/>
  <c r="AV113" i="1"/>
  <c r="AV112" i="1"/>
  <c r="AV110" i="1"/>
  <c r="AV102" i="1"/>
  <c r="AV101" i="1"/>
  <c r="AV91" i="1"/>
  <c r="AV88" i="1"/>
  <c r="AV80" i="1"/>
  <c r="AV79" i="1"/>
  <c r="AV74" i="1"/>
  <c r="AV73" i="1"/>
  <c r="AV72" i="1"/>
  <c r="AV71" i="1"/>
  <c r="AV65" i="1"/>
  <c r="AV54" i="1"/>
  <c r="AV48" i="1"/>
  <c r="AV47" i="1"/>
  <c r="AV41" i="1"/>
  <c r="AV37" i="1"/>
  <c r="AV34" i="1"/>
  <c r="AV33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2" i="1"/>
  <c r="AV11" i="1"/>
  <c r="AV10" i="1"/>
  <c r="AV9" i="1"/>
  <c r="AV8" i="1"/>
  <c r="AV4" i="1"/>
  <c r="BA234" i="1"/>
  <c r="BA233" i="1"/>
  <c r="BA232" i="1"/>
  <c r="BA231" i="1"/>
  <c r="BA230" i="1"/>
  <c r="BA227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204" i="1"/>
  <c r="BA332" i="1"/>
  <c r="BA200" i="1"/>
  <c r="BA199" i="1"/>
  <c r="BA196" i="1"/>
  <c r="BA195" i="1"/>
  <c r="BA194" i="1"/>
  <c r="BA331" i="1"/>
  <c r="BA330" i="1"/>
  <c r="BA186" i="1"/>
  <c r="BA185" i="1"/>
  <c r="BA184" i="1"/>
  <c r="BA182" i="1"/>
  <c r="BA181" i="1"/>
  <c r="BA180" i="1"/>
  <c r="BA179" i="1"/>
  <c r="BA178" i="1"/>
  <c r="BA175" i="1"/>
  <c r="BA329" i="1"/>
  <c r="BA169" i="1"/>
  <c r="BA168" i="1"/>
  <c r="BA167" i="1"/>
  <c r="BA328" i="1"/>
  <c r="BA327" i="1"/>
  <c r="BA326" i="1"/>
  <c r="BA325" i="1"/>
  <c r="BA162" i="1"/>
  <c r="BA161" i="1"/>
  <c r="BA324" i="1"/>
  <c r="BA160" i="1"/>
  <c r="BA159" i="1"/>
  <c r="BA158" i="1"/>
  <c r="BA156" i="1"/>
  <c r="BA154" i="1"/>
  <c r="BA153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3" i="1"/>
  <c r="BA132" i="1"/>
  <c r="BA131" i="1"/>
  <c r="BA130" i="1"/>
  <c r="BA129" i="1"/>
  <c r="BA128" i="1"/>
  <c r="BA127" i="1"/>
  <c r="BA126" i="1"/>
  <c r="BA125" i="1"/>
  <c r="BA124" i="1"/>
  <c r="BA123" i="1"/>
  <c r="BA323" i="1"/>
  <c r="BA322" i="1"/>
  <c r="BA122" i="1"/>
  <c r="BA121" i="1"/>
  <c r="BA120" i="1"/>
  <c r="BA116" i="1"/>
  <c r="BA115" i="1"/>
  <c r="BA111" i="1"/>
  <c r="BA109" i="1"/>
  <c r="BA108" i="1"/>
  <c r="BA107" i="1"/>
  <c r="BA106" i="1"/>
  <c r="BA105" i="1"/>
  <c r="BA104" i="1"/>
  <c r="BA103" i="1"/>
  <c r="BA321" i="1"/>
  <c r="BA100" i="1"/>
  <c r="BA99" i="1"/>
  <c r="BA98" i="1"/>
  <c r="BA97" i="1"/>
  <c r="BA96" i="1"/>
  <c r="BA320" i="1"/>
  <c r="BA95" i="1"/>
  <c r="BA94" i="1"/>
  <c r="BA93" i="1"/>
  <c r="BA319" i="1"/>
  <c r="BA92" i="1"/>
  <c r="BA318" i="1"/>
  <c r="BA317" i="1"/>
  <c r="BA316" i="1"/>
  <c r="BA315" i="1"/>
  <c r="BA314" i="1"/>
  <c r="BA313" i="1"/>
  <c r="BA90" i="1"/>
  <c r="BA89" i="1"/>
  <c r="BA87" i="1"/>
  <c r="BA86" i="1"/>
  <c r="BA312" i="1"/>
  <c r="BA311" i="1"/>
  <c r="BA85" i="1"/>
  <c r="BA84" i="1"/>
  <c r="BA83" i="1"/>
  <c r="BA82" i="1"/>
  <c r="BA81" i="1"/>
  <c r="BA310" i="1"/>
  <c r="BA309" i="1"/>
  <c r="BA308" i="1"/>
  <c r="BA307" i="1"/>
  <c r="BA78" i="1"/>
  <c r="BA77" i="1"/>
  <c r="BA76" i="1"/>
  <c r="BA75" i="1"/>
  <c r="BA70" i="1"/>
  <c r="BA69" i="1"/>
  <c r="BA68" i="1"/>
  <c r="BA67" i="1"/>
  <c r="BA66" i="1"/>
  <c r="BA306" i="1"/>
  <c r="BA64" i="1"/>
  <c r="BA63" i="1"/>
  <c r="BA62" i="1"/>
  <c r="BA61" i="1"/>
  <c r="BA60" i="1"/>
  <c r="BA59" i="1"/>
  <c r="BA58" i="1"/>
  <c r="BA57" i="1"/>
  <c r="BA56" i="1"/>
  <c r="BA55" i="1"/>
  <c r="BA305" i="1"/>
  <c r="BA304" i="1"/>
  <c r="BA303" i="1"/>
  <c r="BA302" i="1"/>
  <c r="BA301" i="1"/>
  <c r="BA300" i="1"/>
  <c r="BA53" i="1"/>
  <c r="BA52" i="1"/>
  <c r="BA51" i="1"/>
  <c r="BA50" i="1"/>
  <c r="BA299" i="1"/>
  <c r="BA298" i="1"/>
  <c r="BA297" i="1"/>
  <c r="BA296" i="1"/>
  <c r="BA295" i="1"/>
  <c r="BA294" i="1"/>
  <c r="BA293" i="1"/>
  <c r="BA292" i="1"/>
  <c r="BA49" i="1"/>
  <c r="BA291" i="1"/>
  <c r="BA290" i="1"/>
  <c r="BA46" i="1"/>
  <c r="BA45" i="1"/>
  <c r="BA44" i="1"/>
  <c r="BA43" i="1"/>
  <c r="BA42" i="1"/>
  <c r="BA289" i="1"/>
  <c r="BA288" i="1"/>
  <c r="BA287" i="1"/>
  <c r="BA286" i="1"/>
  <c r="BA40" i="1"/>
  <c r="BA39" i="1"/>
  <c r="BA285" i="1"/>
  <c r="BA284" i="1"/>
  <c r="BA283" i="1"/>
  <c r="BA282" i="1"/>
  <c r="BA38" i="1"/>
  <c r="BA281" i="1"/>
  <c r="BA280" i="1"/>
  <c r="BA279" i="1"/>
  <c r="BA278" i="1"/>
  <c r="BA277" i="1"/>
  <c r="BA276" i="1"/>
  <c r="BA275" i="1"/>
  <c r="BA274" i="1"/>
  <c r="BA273" i="1"/>
  <c r="BA272" i="1"/>
  <c r="BA271" i="1"/>
  <c r="BA36" i="1"/>
  <c r="BA35" i="1"/>
  <c r="BA32" i="1"/>
  <c r="BA31" i="1"/>
  <c r="BA270" i="1"/>
  <c r="BA269" i="1"/>
  <c r="BA268" i="1"/>
  <c r="BA267" i="1"/>
  <c r="BA266" i="1"/>
  <c r="BA265" i="1"/>
  <c r="BA264" i="1"/>
  <c r="BA263" i="1"/>
  <c r="BA13" i="1"/>
  <c r="BA262" i="1"/>
  <c r="BA261" i="1"/>
  <c r="BA260" i="1"/>
  <c r="BA259" i="1"/>
  <c r="BA258" i="1"/>
  <c r="BA257" i="1"/>
  <c r="BA256" i="1"/>
  <c r="BA255" i="1"/>
  <c r="BA7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6" i="1"/>
  <c r="BA5" i="1"/>
  <c r="BA240" i="1"/>
  <c r="BA239" i="1"/>
  <c r="BA238" i="1"/>
  <c r="BA237" i="1"/>
  <c r="BA236" i="1"/>
  <c r="BA235" i="1"/>
  <c r="BA229" i="1"/>
  <c r="BA228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3" i="1"/>
  <c r="BA202" i="1"/>
  <c r="BA201" i="1"/>
  <c r="BA198" i="1"/>
  <c r="BA197" i="1"/>
  <c r="BA193" i="1"/>
  <c r="BA192" i="1"/>
  <c r="BA191" i="1"/>
  <c r="BA190" i="1"/>
  <c r="BA189" i="1"/>
  <c r="BA188" i="1"/>
  <c r="BA187" i="1"/>
  <c r="BA183" i="1"/>
  <c r="BA177" i="1"/>
  <c r="BA176" i="1"/>
  <c r="BA174" i="1"/>
  <c r="BA173" i="1"/>
  <c r="BA172" i="1"/>
  <c r="BA171" i="1"/>
  <c r="BA170" i="1"/>
  <c r="BA166" i="1"/>
  <c r="BA165" i="1"/>
  <c r="BA164" i="1"/>
  <c r="BA163" i="1"/>
  <c r="BA157" i="1"/>
  <c r="BA155" i="1"/>
  <c r="BA152" i="1"/>
  <c r="BA138" i="1"/>
  <c r="BA137" i="1"/>
  <c r="BA136" i="1"/>
  <c r="BA135" i="1"/>
  <c r="BA134" i="1"/>
  <c r="BA119" i="1"/>
  <c r="BA118" i="1"/>
  <c r="BA117" i="1"/>
  <c r="BA114" i="1"/>
  <c r="BA113" i="1"/>
  <c r="BA112" i="1"/>
  <c r="BA110" i="1"/>
  <c r="BA102" i="1"/>
  <c r="BA101" i="1"/>
  <c r="BA91" i="1"/>
  <c r="BA88" i="1"/>
  <c r="BA80" i="1"/>
  <c r="BA79" i="1"/>
  <c r="BA74" i="1"/>
  <c r="BA73" i="1"/>
  <c r="BA72" i="1"/>
  <c r="BA71" i="1"/>
  <c r="BA65" i="1"/>
  <c r="BA54" i="1"/>
  <c r="BA48" i="1"/>
  <c r="BA47" i="1"/>
  <c r="BA41" i="1"/>
  <c r="BA37" i="1"/>
  <c r="BA34" i="1"/>
  <c r="BA33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2" i="1"/>
  <c r="BA11" i="1"/>
  <c r="BA10" i="1"/>
  <c r="BA9" i="1"/>
  <c r="BA8" i="1"/>
  <c r="BA4" i="1"/>
  <c r="BF234" i="1"/>
  <c r="BF233" i="1"/>
  <c r="BF232" i="1"/>
  <c r="BF231" i="1"/>
  <c r="BF230" i="1"/>
  <c r="BF227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204" i="1"/>
  <c r="BF332" i="1"/>
  <c r="BF200" i="1"/>
  <c r="BF199" i="1"/>
  <c r="BF196" i="1"/>
  <c r="BF195" i="1"/>
  <c r="BF194" i="1"/>
  <c r="BF331" i="1"/>
  <c r="BF330" i="1"/>
  <c r="BF186" i="1"/>
  <c r="BF185" i="1"/>
  <c r="BF184" i="1"/>
  <c r="BF182" i="1"/>
  <c r="BF181" i="1"/>
  <c r="BF180" i="1"/>
  <c r="BF179" i="1"/>
  <c r="BF178" i="1"/>
  <c r="BF175" i="1"/>
  <c r="BF329" i="1"/>
  <c r="BF169" i="1"/>
  <c r="BF168" i="1"/>
  <c r="BF167" i="1"/>
  <c r="BF328" i="1"/>
  <c r="BF327" i="1"/>
  <c r="BF326" i="1"/>
  <c r="BF325" i="1"/>
  <c r="BF162" i="1"/>
  <c r="BF161" i="1"/>
  <c r="BF324" i="1"/>
  <c r="BF160" i="1"/>
  <c r="BF159" i="1"/>
  <c r="BF158" i="1"/>
  <c r="BF156" i="1"/>
  <c r="BF154" i="1"/>
  <c r="BF153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3" i="1"/>
  <c r="BF132" i="1"/>
  <c r="BF131" i="1"/>
  <c r="BF130" i="1"/>
  <c r="BF129" i="1"/>
  <c r="BF128" i="1"/>
  <c r="BF127" i="1"/>
  <c r="BF126" i="1"/>
  <c r="BF125" i="1"/>
  <c r="BF124" i="1"/>
  <c r="BF123" i="1"/>
  <c r="BF323" i="1"/>
  <c r="BF322" i="1"/>
  <c r="BF122" i="1"/>
  <c r="BF121" i="1"/>
  <c r="BF120" i="1"/>
  <c r="BF116" i="1"/>
  <c r="BF115" i="1"/>
  <c r="BF111" i="1"/>
  <c r="BF109" i="1"/>
  <c r="BF108" i="1"/>
  <c r="BF107" i="1"/>
  <c r="BF106" i="1"/>
  <c r="BF105" i="1"/>
  <c r="BF104" i="1"/>
  <c r="BF103" i="1"/>
  <c r="BF321" i="1"/>
  <c r="BF100" i="1"/>
  <c r="BF99" i="1"/>
  <c r="BF98" i="1"/>
  <c r="BF97" i="1"/>
  <c r="BF96" i="1"/>
  <c r="BF320" i="1"/>
  <c r="BF95" i="1"/>
  <c r="BF94" i="1"/>
  <c r="BF93" i="1"/>
  <c r="BF319" i="1"/>
  <c r="BF92" i="1"/>
  <c r="BF318" i="1"/>
  <c r="BF317" i="1"/>
  <c r="BF316" i="1"/>
  <c r="BF315" i="1"/>
  <c r="BF314" i="1"/>
  <c r="BF313" i="1"/>
  <c r="BF90" i="1"/>
  <c r="BF89" i="1"/>
  <c r="BF87" i="1"/>
  <c r="BF86" i="1"/>
  <c r="BF312" i="1"/>
  <c r="BF311" i="1"/>
  <c r="BF85" i="1"/>
  <c r="BF84" i="1"/>
  <c r="BF83" i="1"/>
  <c r="BF82" i="1"/>
  <c r="BF81" i="1"/>
  <c r="BF310" i="1"/>
  <c r="BF309" i="1"/>
  <c r="BF308" i="1"/>
  <c r="BF307" i="1"/>
  <c r="BF78" i="1"/>
  <c r="BF77" i="1"/>
  <c r="BF76" i="1"/>
  <c r="BF75" i="1"/>
  <c r="BF70" i="1"/>
  <c r="BF69" i="1"/>
  <c r="BF68" i="1"/>
  <c r="BF67" i="1"/>
  <c r="BF66" i="1"/>
  <c r="BF306" i="1"/>
  <c r="BF64" i="1"/>
  <c r="BF63" i="1"/>
  <c r="BF62" i="1"/>
  <c r="BF61" i="1"/>
  <c r="BF60" i="1"/>
  <c r="BF59" i="1"/>
  <c r="BF58" i="1"/>
  <c r="BF57" i="1"/>
  <c r="BF56" i="1"/>
  <c r="BF55" i="1"/>
  <c r="BF305" i="1"/>
  <c r="BF304" i="1"/>
  <c r="BF303" i="1"/>
  <c r="BF302" i="1"/>
  <c r="BF301" i="1"/>
  <c r="BF300" i="1"/>
  <c r="BF53" i="1"/>
  <c r="BF52" i="1"/>
  <c r="BF51" i="1"/>
  <c r="BF50" i="1"/>
  <c r="BF299" i="1"/>
  <c r="BF298" i="1"/>
  <c r="BF297" i="1"/>
  <c r="BF296" i="1"/>
  <c r="BF295" i="1"/>
  <c r="BF294" i="1"/>
  <c r="BF293" i="1"/>
  <c r="BF292" i="1"/>
  <c r="BF49" i="1"/>
  <c r="BF291" i="1"/>
  <c r="BF290" i="1"/>
  <c r="BF46" i="1"/>
  <c r="BF45" i="1"/>
  <c r="BF44" i="1"/>
  <c r="BF43" i="1"/>
  <c r="BF42" i="1"/>
  <c r="BF289" i="1"/>
  <c r="BF288" i="1"/>
  <c r="BF287" i="1"/>
  <c r="BF286" i="1"/>
  <c r="BF40" i="1"/>
  <c r="BF39" i="1"/>
  <c r="BF285" i="1"/>
  <c r="BF284" i="1"/>
  <c r="BF283" i="1"/>
  <c r="BF282" i="1"/>
  <c r="BF38" i="1"/>
  <c r="BF281" i="1"/>
  <c r="BF280" i="1"/>
  <c r="BF279" i="1"/>
  <c r="BF278" i="1"/>
  <c r="BF277" i="1"/>
  <c r="BF276" i="1"/>
  <c r="BF275" i="1"/>
  <c r="BF274" i="1"/>
  <c r="BF273" i="1"/>
  <c r="BF272" i="1"/>
  <c r="BF271" i="1"/>
  <c r="BF36" i="1"/>
  <c r="BF35" i="1"/>
  <c r="BF32" i="1"/>
  <c r="BF31" i="1"/>
  <c r="BF270" i="1"/>
  <c r="BF269" i="1"/>
  <c r="BF268" i="1"/>
  <c r="BF267" i="1"/>
  <c r="BF266" i="1"/>
  <c r="BF265" i="1"/>
  <c r="BF264" i="1"/>
  <c r="BF263" i="1"/>
  <c r="BF13" i="1"/>
  <c r="BF262" i="1"/>
  <c r="BF261" i="1"/>
  <c r="BF260" i="1"/>
  <c r="BF259" i="1"/>
  <c r="BF258" i="1"/>
  <c r="BF257" i="1"/>
  <c r="BF256" i="1"/>
  <c r="BF255" i="1"/>
  <c r="BF7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6" i="1"/>
  <c r="BF5" i="1"/>
  <c r="BF240" i="1"/>
  <c r="BF239" i="1"/>
  <c r="BF238" i="1"/>
  <c r="BF237" i="1"/>
  <c r="BF236" i="1"/>
  <c r="BF235" i="1"/>
  <c r="BF229" i="1"/>
  <c r="BF228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3" i="1"/>
  <c r="BF202" i="1"/>
  <c r="BF201" i="1"/>
  <c r="BF198" i="1"/>
  <c r="BF197" i="1"/>
  <c r="BF193" i="1"/>
  <c r="BF192" i="1"/>
  <c r="BF191" i="1"/>
  <c r="BF190" i="1"/>
  <c r="BF189" i="1"/>
  <c r="BF188" i="1"/>
  <c r="BF187" i="1"/>
  <c r="BF183" i="1"/>
  <c r="BF177" i="1"/>
  <c r="BF176" i="1"/>
  <c r="BF174" i="1"/>
  <c r="BF173" i="1"/>
  <c r="BF172" i="1"/>
  <c r="BF171" i="1"/>
  <c r="BF170" i="1"/>
  <c r="BF166" i="1"/>
  <c r="BF165" i="1"/>
  <c r="BF164" i="1"/>
  <c r="BF163" i="1"/>
  <c r="BF157" i="1"/>
  <c r="BF155" i="1"/>
  <c r="BF152" i="1"/>
  <c r="BF138" i="1"/>
  <c r="BF137" i="1"/>
  <c r="BF136" i="1"/>
  <c r="BF135" i="1"/>
  <c r="BF134" i="1"/>
  <c r="BF119" i="1"/>
  <c r="BF118" i="1"/>
  <c r="BF117" i="1"/>
  <c r="BF114" i="1"/>
  <c r="BF113" i="1"/>
  <c r="BF112" i="1"/>
  <c r="BF110" i="1"/>
  <c r="BF102" i="1"/>
  <c r="BF101" i="1"/>
  <c r="BF91" i="1"/>
  <c r="BF88" i="1"/>
  <c r="BF80" i="1"/>
  <c r="BF79" i="1"/>
  <c r="BF74" i="1"/>
  <c r="BF73" i="1"/>
  <c r="BF72" i="1"/>
  <c r="BF71" i="1"/>
  <c r="BF65" i="1"/>
  <c r="BF54" i="1"/>
  <c r="BF48" i="1"/>
  <c r="BF47" i="1"/>
  <c r="BF41" i="1"/>
  <c r="BF37" i="1"/>
  <c r="BF34" i="1"/>
  <c r="BF33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2" i="1"/>
  <c r="BF11" i="1"/>
  <c r="BF10" i="1"/>
  <c r="BF9" i="1"/>
  <c r="BF8" i="1"/>
  <c r="BF4" i="1"/>
  <c r="BK234" i="1"/>
  <c r="BK233" i="1"/>
  <c r="BK232" i="1"/>
  <c r="BK231" i="1"/>
  <c r="BK230" i="1"/>
  <c r="BK227" i="1"/>
  <c r="BK347" i="1"/>
  <c r="BK346" i="1"/>
  <c r="BK345" i="1"/>
  <c r="BK344" i="1"/>
  <c r="BK343" i="1"/>
  <c r="BK342" i="1"/>
  <c r="BK341" i="1"/>
  <c r="BK340" i="1"/>
  <c r="BK339" i="1"/>
  <c r="BK338" i="1"/>
  <c r="BK337" i="1"/>
  <c r="BK336" i="1"/>
  <c r="BK335" i="1"/>
  <c r="BK334" i="1"/>
  <c r="BK333" i="1"/>
  <c r="BK204" i="1"/>
  <c r="BK332" i="1"/>
  <c r="BK200" i="1"/>
  <c r="BK199" i="1"/>
  <c r="BK196" i="1"/>
  <c r="BK195" i="1"/>
  <c r="BK194" i="1"/>
  <c r="BK331" i="1"/>
  <c r="BK330" i="1"/>
  <c r="BK186" i="1"/>
  <c r="BK185" i="1"/>
  <c r="BK184" i="1"/>
  <c r="BK182" i="1"/>
  <c r="BK181" i="1"/>
  <c r="BK180" i="1"/>
  <c r="BK179" i="1"/>
  <c r="BK178" i="1"/>
  <c r="BK175" i="1"/>
  <c r="BK329" i="1"/>
  <c r="BK169" i="1"/>
  <c r="BK168" i="1"/>
  <c r="BK167" i="1"/>
  <c r="BK328" i="1"/>
  <c r="BK327" i="1"/>
  <c r="BK326" i="1"/>
  <c r="BK325" i="1"/>
  <c r="BK162" i="1"/>
  <c r="BK161" i="1"/>
  <c r="BK324" i="1"/>
  <c r="BK160" i="1"/>
  <c r="BK159" i="1"/>
  <c r="BK158" i="1"/>
  <c r="BK156" i="1"/>
  <c r="BK154" i="1"/>
  <c r="BK153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3" i="1"/>
  <c r="BK132" i="1"/>
  <c r="BK131" i="1"/>
  <c r="BK130" i="1"/>
  <c r="BK129" i="1"/>
  <c r="BK128" i="1"/>
  <c r="BK127" i="1"/>
  <c r="BK126" i="1"/>
  <c r="BK125" i="1"/>
  <c r="BK124" i="1"/>
  <c r="BK123" i="1"/>
  <c r="BK323" i="1"/>
  <c r="BK322" i="1"/>
  <c r="BK122" i="1"/>
  <c r="BK121" i="1"/>
  <c r="BK120" i="1"/>
  <c r="BK116" i="1"/>
  <c r="BK115" i="1"/>
  <c r="BK111" i="1"/>
  <c r="BK109" i="1"/>
  <c r="BK108" i="1"/>
  <c r="BK107" i="1"/>
  <c r="BK106" i="1"/>
  <c r="BK105" i="1"/>
  <c r="BK104" i="1"/>
  <c r="BK103" i="1"/>
  <c r="BK321" i="1"/>
  <c r="BK100" i="1"/>
  <c r="BK99" i="1"/>
  <c r="BK98" i="1"/>
  <c r="BK97" i="1"/>
  <c r="BK96" i="1"/>
  <c r="BK320" i="1"/>
  <c r="BK95" i="1"/>
  <c r="BK94" i="1"/>
  <c r="BK93" i="1"/>
  <c r="BK319" i="1"/>
  <c r="BK92" i="1"/>
  <c r="BK318" i="1"/>
  <c r="BK317" i="1"/>
  <c r="BK316" i="1"/>
  <c r="BK315" i="1"/>
  <c r="BK314" i="1"/>
  <c r="BK313" i="1"/>
  <c r="BK90" i="1"/>
  <c r="BK89" i="1"/>
  <c r="BK87" i="1"/>
  <c r="BK86" i="1"/>
  <c r="BK312" i="1"/>
  <c r="BK311" i="1"/>
  <c r="BK85" i="1"/>
  <c r="BK84" i="1"/>
  <c r="BK83" i="1"/>
  <c r="BK82" i="1"/>
  <c r="BK81" i="1"/>
  <c r="BK310" i="1"/>
  <c r="BK309" i="1"/>
  <c r="BK308" i="1"/>
  <c r="BK307" i="1"/>
  <c r="BK78" i="1"/>
  <c r="BK77" i="1"/>
  <c r="BK76" i="1"/>
  <c r="BK75" i="1"/>
  <c r="BK70" i="1"/>
  <c r="BK69" i="1"/>
  <c r="BK68" i="1"/>
  <c r="BK67" i="1"/>
  <c r="BK66" i="1"/>
  <c r="BK306" i="1"/>
  <c r="BK64" i="1"/>
  <c r="BK63" i="1"/>
  <c r="BK62" i="1"/>
  <c r="BK61" i="1"/>
  <c r="BK60" i="1"/>
  <c r="BK59" i="1"/>
  <c r="BK58" i="1"/>
  <c r="BK57" i="1"/>
  <c r="BK56" i="1"/>
  <c r="BK55" i="1"/>
  <c r="BK305" i="1"/>
  <c r="BK304" i="1"/>
  <c r="BK303" i="1"/>
  <c r="BK302" i="1"/>
  <c r="BK301" i="1"/>
  <c r="BK300" i="1"/>
  <c r="BK53" i="1"/>
  <c r="BK52" i="1"/>
  <c r="BK51" i="1"/>
  <c r="BK50" i="1"/>
  <c r="BK299" i="1"/>
  <c r="BK298" i="1"/>
  <c r="BK297" i="1"/>
  <c r="BK296" i="1"/>
  <c r="BK295" i="1"/>
  <c r="BK294" i="1"/>
  <c r="BK293" i="1"/>
  <c r="BK292" i="1"/>
  <c r="BK49" i="1"/>
  <c r="BK291" i="1"/>
  <c r="BK290" i="1"/>
  <c r="BK46" i="1"/>
  <c r="BK45" i="1"/>
  <c r="BK44" i="1"/>
  <c r="BK43" i="1"/>
  <c r="BK42" i="1"/>
  <c r="BK289" i="1"/>
  <c r="BK288" i="1"/>
  <c r="BK287" i="1"/>
  <c r="BK286" i="1"/>
  <c r="BK40" i="1"/>
  <c r="BK39" i="1"/>
  <c r="BK285" i="1"/>
  <c r="BK284" i="1"/>
  <c r="BK283" i="1"/>
  <c r="BK282" i="1"/>
  <c r="BK38" i="1"/>
  <c r="BK281" i="1"/>
  <c r="BK280" i="1"/>
  <c r="BK279" i="1"/>
  <c r="BK278" i="1"/>
  <c r="BK277" i="1"/>
  <c r="BK276" i="1"/>
  <c r="BK275" i="1"/>
  <c r="BK274" i="1"/>
  <c r="BK273" i="1"/>
  <c r="BK272" i="1"/>
  <c r="BK271" i="1"/>
  <c r="BK36" i="1"/>
  <c r="BK35" i="1"/>
  <c r="BK32" i="1"/>
  <c r="BK31" i="1"/>
  <c r="BK270" i="1"/>
  <c r="BK269" i="1"/>
  <c r="BK268" i="1"/>
  <c r="BK267" i="1"/>
  <c r="BK266" i="1"/>
  <c r="BK265" i="1"/>
  <c r="BK264" i="1"/>
  <c r="BK263" i="1"/>
  <c r="BK13" i="1"/>
  <c r="BK262" i="1"/>
  <c r="BK261" i="1"/>
  <c r="BK260" i="1"/>
  <c r="BK259" i="1"/>
  <c r="BK258" i="1"/>
  <c r="BK257" i="1"/>
  <c r="BK256" i="1"/>
  <c r="BK255" i="1"/>
  <c r="BK7" i="1"/>
  <c r="BK254" i="1"/>
  <c r="BK253" i="1"/>
  <c r="BK252" i="1"/>
  <c r="BK251" i="1"/>
  <c r="BK250" i="1"/>
  <c r="BK249" i="1"/>
  <c r="BK248" i="1"/>
  <c r="BK247" i="1"/>
  <c r="BK246" i="1"/>
  <c r="BK245" i="1"/>
  <c r="BK244" i="1"/>
  <c r="BK243" i="1"/>
  <c r="BK242" i="1"/>
  <c r="BK241" i="1"/>
  <c r="BK6" i="1"/>
  <c r="BK5" i="1"/>
  <c r="BK240" i="1"/>
  <c r="BK239" i="1"/>
  <c r="BK238" i="1"/>
  <c r="BK237" i="1"/>
  <c r="BK236" i="1"/>
  <c r="BK235" i="1"/>
  <c r="BK229" i="1"/>
  <c r="BK228" i="1"/>
  <c r="BK226" i="1"/>
  <c r="BK225" i="1"/>
  <c r="BK224" i="1"/>
  <c r="BK223" i="1"/>
  <c r="BK222" i="1"/>
  <c r="BK221" i="1"/>
  <c r="BK220" i="1"/>
  <c r="BK219" i="1"/>
  <c r="BK218" i="1"/>
  <c r="BK217" i="1"/>
  <c r="BK216" i="1"/>
  <c r="BK215" i="1"/>
  <c r="BK214" i="1"/>
  <c r="BK213" i="1"/>
  <c r="BK212" i="1"/>
  <c r="BK211" i="1"/>
  <c r="BK210" i="1"/>
  <c r="BK209" i="1"/>
  <c r="BK208" i="1"/>
  <c r="BK207" i="1"/>
  <c r="BK206" i="1"/>
  <c r="BK205" i="1"/>
  <c r="BK203" i="1"/>
  <c r="BK202" i="1"/>
  <c r="BK201" i="1"/>
  <c r="BK198" i="1"/>
  <c r="BK197" i="1"/>
  <c r="BK193" i="1"/>
  <c r="BK192" i="1"/>
  <c r="BK191" i="1"/>
  <c r="BK190" i="1"/>
  <c r="BK189" i="1"/>
  <c r="BK188" i="1"/>
  <c r="BK187" i="1"/>
  <c r="BK183" i="1"/>
  <c r="BK177" i="1"/>
  <c r="BK176" i="1"/>
  <c r="BK174" i="1"/>
  <c r="BK173" i="1"/>
  <c r="BK172" i="1"/>
  <c r="BK171" i="1"/>
  <c r="BK170" i="1"/>
  <c r="BK166" i="1"/>
  <c r="BK165" i="1"/>
  <c r="BK164" i="1"/>
  <c r="BK163" i="1"/>
  <c r="BK157" i="1"/>
  <c r="BK155" i="1"/>
  <c r="BK152" i="1"/>
  <c r="BK138" i="1"/>
  <c r="BK137" i="1"/>
  <c r="BK136" i="1"/>
  <c r="BK135" i="1"/>
  <c r="BK134" i="1"/>
  <c r="BK119" i="1"/>
  <c r="BK118" i="1"/>
  <c r="BK117" i="1"/>
  <c r="BK114" i="1"/>
  <c r="BK113" i="1"/>
  <c r="BK112" i="1"/>
  <c r="BK110" i="1"/>
  <c r="BK102" i="1"/>
  <c r="BK101" i="1"/>
  <c r="BK91" i="1"/>
  <c r="BK88" i="1"/>
  <c r="BK80" i="1"/>
  <c r="BK79" i="1"/>
  <c r="BK74" i="1"/>
  <c r="BK73" i="1"/>
  <c r="BK72" i="1"/>
  <c r="BK71" i="1"/>
  <c r="BK65" i="1"/>
  <c r="BK54" i="1"/>
  <c r="BK48" i="1"/>
  <c r="BK47" i="1"/>
  <c r="BK41" i="1"/>
  <c r="BK37" i="1"/>
  <c r="BK34" i="1"/>
  <c r="BK33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2" i="1"/>
  <c r="BK11" i="1"/>
  <c r="BK10" i="1"/>
  <c r="BK9" i="1"/>
  <c r="BK8" i="1"/>
  <c r="BK4" i="1"/>
  <c r="AB192" i="9" l="1"/>
  <c r="AI245" i="9"/>
  <c r="AJ245" i="9" s="1"/>
  <c r="AI226" i="9"/>
  <c r="AJ226" i="9" s="1"/>
  <c r="AL226" i="9" s="1"/>
  <c r="AM226" i="9" s="1"/>
  <c r="AI331" i="9"/>
  <c r="AJ331" i="9" s="1"/>
  <c r="X22" i="9"/>
  <c r="AE22" i="9" s="1"/>
  <c r="AB337" i="9"/>
  <c r="AI260" i="9"/>
  <c r="AJ260" i="9" s="1"/>
  <c r="AL260" i="9" s="1"/>
  <c r="AB200" i="9"/>
  <c r="AF200" i="9" s="1"/>
  <c r="AH200" i="9" s="1"/>
  <c r="X206" i="9"/>
  <c r="AE206" i="9" s="1"/>
  <c r="AL345" i="9"/>
  <c r="AB299" i="9"/>
  <c r="AD299" i="9" s="1"/>
  <c r="AB267" i="9"/>
  <c r="AF267" i="9" s="1"/>
  <c r="AH267" i="9" s="1"/>
  <c r="AI270" i="9"/>
  <c r="AJ270" i="9" s="1"/>
  <c r="AB246" i="9"/>
  <c r="AB230" i="9"/>
  <c r="AF230" i="9" s="1"/>
  <c r="AH230" i="9" s="1"/>
  <c r="X337" i="9"/>
  <c r="AE337" i="9" s="1"/>
  <c r="AL337" i="9" s="1"/>
  <c r="AN337" i="9" s="1"/>
  <c r="X178" i="9"/>
  <c r="AE178" i="9" s="1"/>
  <c r="X293" i="9"/>
  <c r="AE293" i="9" s="1"/>
  <c r="AI246" i="9"/>
  <c r="AJ246" i="9" s="1"/>
  <c r="AB219" i="9"/>
  <c r="AF219" i="9" s="1"/>
  <c r="AH219" i="9" s="1"/>
  <c r="X227" i="9"/>
  <c r="AE227" i="9" s="1"/>
  <c r="AB177" i="9"/>
  <c r="AB226" i="9"/>
  <c r="AD226" i="9" s="1"/>
  <c r="AI177" i="9"/>
  <c r="AJ177" i="9" s="1"/>
  <c r="AL177" i="9" s="1"/>
  <c r="AN177" i="9" s="1"/>
  <c r="AB334" i="9"/>
  <c r="AI262" i="9"/>
  <c r="AJ262" i="9" s="1"/>
  <c r="X218" i="9"/>
  <c r="AE218" i="9" s="1"/>
  <c r="AB270" i="9"/>
  <c r="AF270" i="9" s="1"/>
  <c r="AH270" i="9" s="1"/>
  <c r="AI316" i="9"/>
  <c r="AJ316" i="9" s="1"/>
  <c r="AB185" i="9"/>
  <c r="AI230" i="9"/>
  <c r="AJ230" i="9" s="1"/>
  <c r="AL230" i="9" s="1"/>
  <c r="AN230" i="9" s="1"/>
  <c r="AB249" i="9"/>
  <c r="AD249" i="9" s="1"/>
  <c r="AB216" i="9"/>
  <c r="X181" i="9"/>
  <c r="AE181" i="9" s="1"/>
  <c r="X216" i="9"/>
  <c r="AE216" i="9" s="1"/>
  <c r="AI315" i="9"/>
  <c r="AJ315" i="9" s="1"/>
  <c r="AL315" i="9" s="1"/>
  <c r="AB316" i="9"/>
  <c r="AB314" i="9"/>
  <c r="AB288" i="9"/>
  <c r="AD288" i="9" s="1"/>
  <c r="X271" i="9"/>
  <c r="AE271" i="9" s="1"/>
  <c r="AL271" i="9" s="1"/>
  <c r="AB179" i="9"/>
  <c r="AI204" i="9"/>
  <c r="AJ204" i="9" s="1"/>
  <c r="AL204" i="9" s="1"/>
  <c r="X254" i="9"/>
  <c r="AE254" i="9" s="1"/>
  <c r="AL254" i="9" s="1"/>
  <c r="AB213" i="9"/>
  <c r="AD213" i="9" s="1"/>
  <c r="AB274" i="9"/>
  <c r="AF274" i="9" s="1"/>
  <c r="AH274" i="9" s="1"/>
  <c r="AB29" i="9"/>
  <c r="AB303" i="9"/>
  <c r="AF303" i="9" s="1"/>
  <c r="AH303" i="9" s="1"/>
  <c r="AI314" i="9"/>
  <c r="AJ314" i="9" s="1"/>
  <c r="AL314" i="9" s="1"/>
  <c r="AN314" i="9" s="1"/>
  <c r="AB257" i="9"/>
  <c r="X257" i="9"/>
  <c r="AE257" i="9" s="1"/>
  <c r="AB187" i="9"/>
  <c r="AF187" i="9" s="1"/>
  <c r="AH187" i="9" s="1"/>
  <c r="AI225" i="9"/>
  <c r="AJ225" i="9" s="1"/>
  <c r="AL225" i="9" s="1"/>
  <c r="AM225" i="9" s="1"/>
  <c r="AB278" i="9"/>
  <c r="AB225" i="9"/>
  <c r="AB207" i="9"/>
  <c r="AF207" i="9" s="1"/>
  <c r="AH207" i="9" s="1"/>
  <c r="X187" i="9"/>
  <c r="AE187" i="9" s="1"/>
  <c r="AL187" i="9" s="1"/>
  <c r="AM187" i="9" s="1"/>
  <c r="AI334" i="9"/>
  <c r="AJ334" i="9" s="1"/>
  <c r="X182" i="9"/>
  <c r="AE182" i="9" s="1"/>
  <c r="X288" i="9"/>
  <c r="AE288" i="9" s="1"/>
  <c r="AL288" i="9" s="1"/>
  <c r="AM288" i="9" s="1"/>
  <c r="AB247" i="9"/>
  <c r="AD247" i="9" s="1"/>
  <c r="AI205" i="9"/>
  <c r="AJ205" i="9" s="1"/>
  <c r="AB254" i="9"/>
  <c r="AB228" i="9"/>
  <c r="AF228" i="9" s="1"/>
  <c r="AH228" i="9" s="1"/>
  <c r="AI321" i="9"/>
  <c r="AJ321" i="9" s="1"/>
  <c r="AI311" i="9"/>
  <c r="AJ311" i="9" s="1"/>
  <c r="X303" i="9"/>
  <c r="AE303" i="9" s="1"/>
  <c r="AB296" i="9"/>
  <c r="AD296" i="9" s="1"/>
  <c r="X341" i="9"/>
  <c r="AE341" i="9" s="1"/>
  <c r="AL341" i="9" s="1"/>
  <c r="AB259" i="9"/>
  <c r="AI236" i="9"/>
  <c r="AJ236" i="9" s="1"/>
  <c r="AL236" i="9" s="1"/>
  <c r="AB189" i="9"/>
  <c r="AD189" i="9" s="1"/>
  <c r="AB180" i="9"/>
  <c r="AF180" i="9" s="1"/>
  <c r="AH180" i="9" s="1"/>
  <c r="AB174" i="9"/>
  <c r="X245" i="9"/>
  <c r="AE245" i="9" s="1"/>
  <c r="AB215" i="9"/>
  <c r="AF215" i="9" s="1"/>
  <c r="AH215" i="9" s="1"/>
  <c r="AB205" i="9"/>
  <c r="AD205" i="9" s="1"/>
  <c r="X267" i="9"/>
  <c r="AE267" i="9" s="1"/>
  <c r="X324" i="9"/>
  <c r="AE324" i="9" s="1"/>
  <c r="AI192" i="9"/>
  <c r="AJ192" i="9" s="1"/>
  <c r="AL192" i="9" s="1"/>
  <c r="AN192" i="9" s="1"/>
  <c r="AI180" i="9"/>
  <c r="AJ180" i="9" s="1"/>
  <c r="AL180" i="9" s="1"/>
  <c r="AI189" i="9"/>
  <c r="AJ189" i="9" s="1"/>
  <c r="AI199" i="9"/>
  <c r="AJ199" i="9" s="1"/>
  <c r="AB341" i="9"/>
  <c r="AD341" i="9" s="1"/>
  <c r="AB311" i="9"/>
  <c r="AF311" i="9" s="1"/>
  <c r="AH311" i="9" s="1"/>
  <c r="AB272" i="9"/>
  <c r="X256" i="9"/>
  <c r="AE256" i="9" s="1"/>
  <c r="AB236" i="9"/>
  <c r="AD236" i="9" s="1"/>
  <c r="X233" i="9"/>
  <c r="AE233" i="9" s="1"/>
  <c r="AL233" i="9" s="1"/>
  <c r="AN233" i="9" s="1"/>
  <c r="AB199" i="9"/>
  <c r="AB283" i="9"/>
  <c r="X259" i="9"/>
  <c r="AE259" i="9" s="1"/>
  <c r="X212" i="9"/>
  <c r="AE212" i="9" s="1"/>
  <c r="AI324" i="9"/>
  <c r="AJ324" i="9" s="1"/>
  <c r="AI296" i="9"/>
  <c r="AJ296" i="9" s="1"/>
  <c r="AB256" i="9"/>
  <c r="AF256" i="9" s="1"/>
  <c r="AH256" i="9" s="1"/>
  <c r="AB233" i="9"/>
  <c r="AF233" i="9" s="1"/>
  <c r="AH233" i="9" s="1"/>
  <c r="AI212" i="9"/>
  <c r="AJ212" i="9" s="1"/>
  <c r="AI283" i="9"/>
  <c r="AJ283" i="9" s="1"/>
  <c r="AB240" i="9"/>
  <c r="AD240" i="9" s="1"/>
  <c r="X174" i="9"/>
  <c r="AE174" i="9" s="1"/>
  <c r="AL174" i="9" s="1"/>
  <c r="X258" i="9"/>
  <c r="AE258" i="9" s="1"/>
  <c r="X239" i="9"/>
  <c r="AE239" i="9" s="1"/>
  <c r="AI249" i="9"/>
  <c r="AJ249" i="9" s="1"/>
  <c r="AL249" i="9" s="1"/>
  <c r="AB209" i="9"/>
  <c r="AF209" i="9" s="1"/>
  <c r="AH209" i="9" s="1"/>
  <c r="X326" i="9"/>
  <c r="AE326" i="9" s="1"/>
  <c r="X229" i="9"/>
  <c r="AE229" i="9" s="1"/>
  <c r="X176" i="9"/>
  <c r="AE176" i="9" s="1"/>
  <c r="AL176" i="9" s="1"/>
  <c r="AN176" i="9" s="1"/>
  <c r="X279" i="9"/>
  <c r="AE279" i="9" s="1"/>
  <c r="X235" i="9"/>
  <c r="AE235" i="9" s="1"/>
  <c r="X248" i="9"/>
  <c r="AE248" i="9" s="1"/>
  <c r="AB211" i="9"/>
  <c r="AF211" i="9" s="1"/>
  <c r="AH211" i="9" s="1"/>
  <c r="X276" i="9"/>
  <c r="AE276" i="9" s="1"/>
  <c r="AL276" i="9" s="1"/>
  <c r="X183" i="9"/>
  <c r="AE183" i="9" s="1"/>
  <c r="AL332" i="9"/>
  <c r="AM332" i="9" s="1"/>
  <c r="AB344" i="9"/>
  <c r="AD344" i="9" s="1"/>
  <c r="AB315" i="9"/>
  <c r="AF315" i="9" s="1"/>
  <c r="AH315" i="9" s="1"/>
  <c r="X294" i="9"/>
  <c r="AB262" i="9"/>
  <c r="AB255" i="9"/>
  <c r="AF255" i="9" s="1"/>
  <c r="AH255" i="9" s="1"/>
  <c r="AI255" i="9"/>
  <c r="AJ255" i="9" s="1"/>
  <c r="AL255" i="9" s="1"/>
  <c r="AB191" i="9"/>
  <c r="AI229" i="9"/>
  <c r="AJ229" i="9" s="1"/>
  <c r="AI214" i="9"/>
  <c r="AJ214" i="9" s="1"/>
  <c r="AB239" i="9"/>
  <c r="AD239" i="9" s="1"/>
  <c r="X344" i="9"/>
  <c r="AE344" i="9" s="1"/>
  <c r="AB217" i="9"/>
  <c r="X191" i="9"/>
  <c r="AE191" i="9" s="1"/>
  <c r="AL191" i="9" s="1"/>
  <c r="AM191" i="9" s="1"/>
  <c r="X214" i="9"/>
  <c r="AE214" i="9" s="1"/>
  <c r="X208" i="9"/>
  <c r="AE208" i="9" s="1"/>
  <c r="X343" i="9"/>
  <c r="AE343" i="9" s="1"/>
  <c r="X321" i="9"/>
  <c r="AE321" i="9" s="1"/>
  <c r="X244" i="9"/>
  <c r="AE244" i="9" s="1"/>
  <c r="AL244" i="9" s="1"/>
  <c r="AM244" i="9" s="1"/>
  <c r="AI188" i="9"/>
  <c r="AJ188" i="9" s="1"/>
  <c r="AL188" i="9" s="1"/>
  <c r="AN188" i="9" s="1"/>
  <c r="AI38" i="9"/>
  <c r="AJ38" i="9" s="1"/>
  <c r="AL38" i="9" s="1"/>
  <c r="AB333" i="9"/>
  <c r="AF333" i="9" s="1"/>
  <c r="AH333" i="9" s="1"/>
  <c r="AB322" i="9"/>
  <c r="AD322" i="9" s="1"/>
  <c r="AI279" i="9"/>
  <c r="AJ279" i="9" s="1"/>
  <c r="AI258" i="9"/>
  <c r="AJ258" i="9" s="1"/>
  <c r="AL258" i="9" s="1"/>
  <c r="AB188" i="9"/>
  <c r="AD188" i="9" s="1"/>
  <c r="AB176" i="9"/>
  <c r="AF176" i="9" s="1"/>
  <c r="AH176" i="9" s="1"/>
  <c r="AB232" i="9"/>
  <c r="X232" i="9"/>
  <c r="AE232" i="9" s="1"/>
  <c r="AL232" i="9" s="1"/>
  <c r="AN232" i="9" s="1"/>
  <c r="X217" i="9"/>
  <c r="AE217" i="9" s="1"/>
  <c r="AL217" i="9" s="1"/>
  <c r="AN217" i="9" s="1"/>
  <c r="AI248" i="9"/>
  <c r="AJ248" i="9" s="1"/>
  <c r="AL248" i="9" s="1"/>
  <c r="AB38" i="9"/>
  <c r="AF38" i="9" s="1"/>
  <c r="AH38" i="9" s="1"/>
  <c r="AB289" i="9"/>
  <c r="AD289" i="9" s="1"/>
  <c r="AI208" i="9"/>
  <c r="AJ208" i="9" s="1"/>
  <c r="AL208" i="9" s="1"/>
  <c r="AN208" i="9" s="1"/>
  <c r="AL334" i="9"/>
  <c r="AM334" i="9" s="1"/>
  <c r="X289" i="9"/>
  <c r="AE289" i="9" s="1"/>
  <c r="X185" i="9"/>
  <c r="AE185" i="9" s="1"/>
  <c r="AL185" i="9" s="1"/>
  <c r="AM185" i="9" s="1"/>
  <c r="X342" i="9"/>
  <c r="AE342" i="9" s="1"/>
  <c r="AL216" i="9"/>
  <c r="AM216" i="9" s="1"/>
  <c r="X209" i="9"/>
  <c r="AE209" i="9" s="1"/>
  <c r="AL209" i="9" s="1"/>
  <c r="AB340" i="9"/>
  <c r="AF340" i="9" s="1"/>
  <c r="AH340" i="9" s="1"/>
  <c r="AB294" i="9"/>
  <c r="AF294" i="9" s="1"/>
  <c r="AH294" i="9" s="1"/>
  <c r="AI340" i="9"/>
  <c r="AJ340" i="9" s="1"/>
  <c r="AL340" i="9" s="1"/>
  <c r="AN340" i="9" s="1"/>
  <c r="X333" i="9"/>
  <c r="AE333" i="9" s="1"/>
  <c r="AI242" i="9"/>
  <c r="AJ242" i="9" s="1"/>
  <c r="AL242" i="9" s="1"/>
  <c r="AM242" i="9" s="1"/>
  <c r="AB195" i="9"/>
  <c r="AF195" i="9" s="1"/>
  <c r="AH195" i="9" s="1"/>
  <c r="AB181" i="9"/>
  <c r="AF181" i="9" s="1"/>
  <c r="AH181" i="9" s="1"/>
  <c r="AB244" i="9"/>
  <c r="AD244" i="9" s="1"/>
  <c r="AI195" i="9"/>
  <c r="AJ195" i="9" s="1"/>
  <c r="AL195" i="9" s="1"/>
  <c r="AN195" i="9" s="1"/>
  <c r="AL303" i="9"/>
  <c r="AM303" i="9" s="1"/>
  <c r="AL213" i="9"/>
  <c r="AM213" i="9" s="1"/>
  <c r="AL205" i="9"/>
  <c r="AE199" i="9"/>
  <c r="AL199" i="9" s="1"/>
  <c r="AE294" i="9"/>
  <c r="AL294" i="9" s="1"/>
  <c r="AD274" i="9"/>
  <c r="X59" i="9"/>
  <c r="AE59" i="9" s="1"/>
  <c r="AL59" i="9" s="1"/>
  <c r="AB56" i="9"/>
  <c r="AF56" i="9" s="1"/>
  <c r="AH56" i="9" s="1"/>
  <c r="AB326" i="9"/>
  <c r="AD326" i="9" s="1"/>
  <c r="AB312" i="9"/>
  <c r="AD312" i="9" s="1"/>
  <c r="AB260" i="9"/>
  <c r="AD260" i="9" s="1"/>
  <c r="AI272" i="9"/>
  <c r="AJ272" i="9" s="1"/>
  <c r="AL272" i="9" s="1"/>
  <c r="AF279" i="9"/>
  <c r="AH279" i="9" s="1"/>
  <c r="AB182" i="9"/>
  <c r="AF182" i="9" s="1"/>
  <c r="AH182" i="9" s="1"/>
  <c r="AI235" i="9"/>
  <c r="AJ235" i="9" s="1"/>
  <c r="AL235" i="9" s="1"/>
  <c r="AI210" i="9"/>
  <c r="AJ210" i="9" s="1"/>
  <c r="AL210" i="9" s="1"/>
  <c r="AM210" i="9" s="1"/>
  <c r="AB171" i="9"/>
  <c r="AD171" i="9" s="1"/>
  <c r="X231" i="9"/>
  <c r="AE231" i="9" s="1"/>
  <c r="AL231" i="9" s="1"/>
  <c r="AM231" i="9" s="1"/>
  <c r="X173" i="9"/>
  <c r="AE173" i="9" s="1"/>
  <c r="AL342" i="9"/>
  <c r="AN342" i="9" s="1"/>
  <c r="AI322" i="9"/>
  <c r="AJ322" i="9" s="1"/>
  <c r="AL322" i="9" s="1"/>
  <c r="AN322" i="9" s="1"/>
  <c r="AI312" i="9"/>
  <c r="AJ312" i="9" s="1"/>
  <c r="AL312" i="9" s="1"/>
  <c r="AM312" i="9" s="1"/>
  <c r="AI178" i="9"/>
  <c r="AJ178" i="9" s="1"/>
  <c r="AL178" i="9" s="1"/>
  <c r="AM178" i="9" s="1"/>
  <c r="X331" i="9"/>
  <c r="X290" i="9"/>
  <c r="AE290" i="9" s="1"/>
  <c r="AL290" i="9" s="1"/>
  <c r="X190" i="9"/>
  <c r="X175" i="9"/>
  <c r="AE175" i="9" s="1"/>
  <c r="AL175" i="9" s="1"/>
  <c r="X193" i="9"/>
  <c r="X237" i="9"/>
  <c r="AE237" i="9" s="1"/>
  <c r="AL237" i="9" s="1"/>
  <c r="AM237" i="9" s="1"/>
  <c r="X144" i="9"/>
  <c r="AE144" i="9" s="1"/>
  <c r="AB332" i="9"/>
  <c r="AF332" i="9" s="1"/>
  <c r="AH332" i="9" s="1"/>
  <c r="AB273" i="9"/>
  <c r="AF273" i="9" s="1"/>
  <c r="AH273" i="9" s="1"/>
  <c r="AB242" i="9"/>
  <c r="AD242" i="9" s="1"/>
  <c r="AB190" i="9"/>
  <c r="AD190" i="9" s="1"/>
  <c r="AI218" i="9"/>
  <c r="AJ218" i="9" s="1"/>
  <c r="AL218" i="9" s="1"/>
  <c r="AM218" i="9" s="1"/>
  <c r="AB173" i="9"/>
  <c r="AF173" i="9" s="1"/>
  <c r="AH173" i="9" s="1"/>
  <c r="AI171" i="9"/>
  <c r="AJ171" i="9" s="1"/>
  <c r="AL171" i="9" s="1"/>
  <c r="AN171" i="9" s="1"/>
  <c r="X172" i="9"/>
  <c r="AE172" i="9" s="1"/>
  <c r="X240" i="9"/>
  <c r="AB172" i="9"/>
  <c r="AL324" i="9"/>
  <c r="AM324" i="9" s="1"/>
  <c r="AL289" i="9"/>
  <c r="AN289" i="9" s="1"/>
  <c r="AI102" i="9"/>
  <c r="AJ102" i="9" s="1"/>
  <c r="AL102" i="9" s="1"/>
  <c r="AN102" i="9" s="1"/>
  <c r="AB290" i="9"/>
  <c r="AD290" i="9" s="1"/>
  <c r="AB193" i="9"/>
  <c r="AF193" i="9" s="1"/>
  <c r="AH193" i="9" s="1"/>
  <c r="AB175" i="9"/>
  <c r="AD175" i="9" s="1"/>
  <c r="AI227" i="9"/>
  <c r="AJ227" i="9" s="1"/>
  <c r="AL227" i="9" s="1"/>
  <c r="AN227" i="9" s="1"/>
  <c r="AI206" i="9"/>
  <c r="AJ206" i="9" s="1"/>
  <c r="AL206" i="9" s="1"/>
  <c r="AN206" i="9" s="1"/>
  <c r="AL343" i="9"/>
  <c r="AN343" i="9" s="1"/>
  <c r="X234" i="9"/>
  <c r="AE234" i="9" s="1"/>
  <c r="AI234" i="9"/>
  <c r="AJ234" i="9" s="1"/>
  <c r="AL326" i="9"/>
  <c r="AM326" i="9" s="1"/>
  <c r="AL182" i="9"/>
  <c r="AN182" i="9" s="1"/>
  <c r="AD277" i="9"/>
  <c r="AF277" i="9"/>
  <c r="AH277" i="9" s="1"/>
  <c r="AL325" i="9"/>
  <c r="AN325" i="9" s="1"/>
  <c r="X277" i="9"/>
  <c r="AE277" i="9" s="1"/>
  <c r="X273" i="9"/>
  <c r="AE273" i="9" s="1"/>
  <c r="AL273" i="9" s="1"/>
  <c r="AB276" i="9"/>
  <c r="AF276" i="9" s="1"/>
  <c r="AH276" i="9" s="1"/>
  <c r="AB231" i="9"/>
  <c r="AD231" i="9" s="1"/>
  <c r="AI277" i="9"/>
  <c r="AJ277" i="9" s="1"/>
  <c r="AI247" i="9"/>
  <c r="AJ247" i="9" s="1"/>
  <c r="AL247" i="9" s="1"/>
  <c r="AN247" i="9" s="1"/>
  <c r="AI228" i="9"/>
  <c r="AJ228" i="9" s="1"/>
  <c r="AL228" i="9" s="1"/>
  <c r="AN228" i="9" s="1"/>
  <c r="AI219" i="9"/>
  <c r="AJ219" i="9" s="1"/>
  <c r="AL219" i="9" s="1"/>
  <c r="AN219" i="9" s="1"/>
  <c r="AI215" i="9"/>
  <c r="AJ215" i="9" s="1"/>
  <c r="AL215" i="9" s="1"/>
  <c r="AN215" i="9" s="1"/>
  <c r="AI211" i="9"/>
  <c r="AJ211" i="9" s="1"/>
  <c r="AL211" i="9" s="1"/>
  <c r="AN211" i="9" s="1"/>
  <c r="AI207" i="9"/>
  <c r="AJ207" i="9" s="1"/>
  <c r="AL207" i="9" s="1"/>
  <c r="AM207" i="9" s="1"/>
  <c r="AI200" i="9"/>
  <c r="AJ200" i="9" s="1"/>
  <c r="AL200" i="9" s="1"/>
  <c r="AN200" i="9" s="1"/>
  <c r="AL183" i="9"/>
  <c r="AF248" i="9"/>
  <c r="AH248" i="9" s="1"/>
  <c r="AD248" i="9"/>
  <c r="AL296" i="9"/>
  <c r="AL179" i="9"/>
  <c r="AL189" i="9"/>
  <c r="AL311" i="9"/>
  <c r="AF237" i="9"/>
  <c r="AH237" i="9" s="1"/>
  <c r="AD237" i="9"/>
  <c r="AL278" i="9"/>
  <c r="AN278" i="9" s="1"/>
  <c r="AM188" i="9"/>
  <c r="AF244" i="9"/>
  <c r="AH244" i="9" s="1"/>
  <c r="AM205" i="9"/>
  <c r="AN205" i="9"/>
  <c r="AN332" i="9"/>
  <c r="AM208" i="9"/>
  <c r="AM204" i="9"/>
  <c r="AN204" i="9"/>
  <c r="AF316" i="9"/>
  <c r="AH316" i="9" s="1"/>
  <c r="AD316" i="9"/>
  <c r="AF258" i="9"/>
  <c r="AH258" i="9" s="1"/>
  <c r="AD258" i="9"/>
  <c r="AF179" i="9"/>
  <c r="AH179" i="9" s="1"/>
  <c r="AD179" i="9"/>
  <c r="AF245" i="9"/>
  <c r="AH245" i="9" s="1"/>
  <c r="AD245" i="9"/>
  <c r="AD229" i="9"/>
  <c r="AF229" i="9"/>
  <c r="AH229" i="9" s="1"/>
  <c r="AD216" i="9"/>
  <c r="AF216" i="9"/>
  <c r="AH216" i="9" s="1"/>
  <c r="AD208" i="9"/>
  <c r="AF208" i="9"/>
  <c r="AH208" i="9" s="1"/>
  <c r="AF342" i="9"/>
  <c r="AH342" i="9" s="1"/>
  <c r="AD342" i="9"/>
  <c r="AF334" i="9"/>
  <c r="AH334" i="9" s="1"/>
  <c r="AD334" i="9"/>
  <c r="AF321" i="9"/>
  <c r="AH321" i="9" s="1"/>
  <c r="AD321" i="9"/>
  <c r="AF259" i="9"/>
  <c r="AH259" i="9" s="1"/>
  <c r="AD259" i="9"/>
  <c r="AF272" i="9"/>
  <c r="AH272" i="9" s="1"/>
  <c r="AD272" i="9"/>
  <c r="AL293" i="9"/>
  <c r="AD276" i="9"/>
  <c r="AF185" i="9"/>
  <c r="AH185" i="9" s="1"/>
  <c r="AD185" i="9"/>
  <c r="AN242" i="9"/>
  <c r="AF278" i="9"/>
  <c r="AH278" i="9" s="1"/>
  <c r="AD278" i="9"/>
  <c r="AD217" i="9"/>
  <c r="AF217" i="9"/>
  <c r="AH217" i="9" s="1"/>
  <c r="AL267" i="9"/>
  <c r="AF175" i="9"/>
  <c r="AH175" i="9" s="1"/>
  <c r="AL239" i="9"/>
  <c r="AF254" i="9"/>
  <c r="AH254" i="9" s="1"/>
  <c r="AD254" i="9"/>
  <c r="AD212" i="9"/>
  <c r="AF212" i="9"/>
  <c r="AH212" i="9" s="1"/>
  <c r="AD340" i="9"/>
  <c r="AF324" i="9"/>
  <c r="AH324" i="9" s="1"/>
  <c r="AD324" i="9"/>
  <c r="AF293" i="9"/>
  <c r="AH293" i="9" s="1"/>
  <c r="AD293" i="9"/>
  <c r="AF262" i="9"/>
  <c r="AH262" i="9" s="1"/>
  <c r="AD262" i="9"/>
  <c r="AF257" i="9"/>
  <c r="AH257" i="9" s="1"/>
  <c r="AD257" i="9"/>
  <c r="AL274" i="9"/>
  <c r="AL257" i="9"/>
  <c r="AL270" i="9"/>
  <c r="AL316" i="9"/>
  <c r="AF192" i="9"/>
  <c r="AH192" i="9" s="1"/>
  <c r="AD192" i="9"/>
  <c r="AD182" i="9"/>
  <c r="AF178" i="9"/>
  <c r="AH178" i="9" s="1"/>
  <c r="AD178" i="9"/>
  <c r="AF174" i="9"/>
  <c r="AH174" i="9" s="1"/>
  <c r="AD174" i="9"/>
  <c r="AD232" i="9"/>
  <c r="AF232" i="9"/>
  <c r="AH232" i="9" s="1"/>
  <c r="AF199" i="9"/>
  <c r="AH199" i="9" s="1"/>
  <c r="AD199" i="9"/>
  <c r="AL344" i="9"/>
  <c r="AF246" i="9"/>
  <c r="AH246" i="9" s="1"/>
  <c r="AD246" i="9"/>
  <c r="AL283" i="9"/>
  <c r="AD219" i="9"/>
  <c r="AL181" i="9"/>
  <c r="AF325" i="9"/>
  <c r="AH325" i="9" s="1"/>
  <c r="AD325" i="9"/>
  <c r="AF183" i="9"/>
  <c r="AH183" i="9" s="1"/>
  <c r="AD183" i="9"/>
  <c r="AF171" i="9"/>
  <c r="AH171" i="9" s="1"/>
  <c r="AF283" i="9"/>
  <c r="AH283" i="9" s="1"/>
  <c r="AD283" i="9"/>
  <c r="AD225" i="9"/>
  <c r="AF225" i="9"/>
  <c r="AH225" i="9" s="1"/>
  <c r="AD204" i="9"/>
  <c r="AF204" i="9"/>
  <c r="AH204" i="9" s="1"/>
  <c r="AF343" i="9"/>
  <c r="AH343" i="9" s="1"/>
  <c r="AD343" i="9"/>
  <c r="AF337" i="9"/>
  <c r="AH337" i="9" s="1"/>
  <c r="AD337" i="9"/>
  <c r="AF331" i="9"/>
  <c r="AH331" i="9" s="1"/>
  <c r="AD331" i="9"/>
  <c r="AF314" i="9"/>
  <c r="AH314" i="9" s="1"/>
  <c r="AD314" i="9"/>
  <c r="AL333" i="9"/>
  <c r="AF271" i="9"/>
  <c r="AH271" i="9" s="1"/>
  <c r="AD271" i="9"/>
  <c r="AL262" i="9"/>
  <c r="AL299" i="9"/>
  <c r="AL256" i="9"/>
  <c r="AF191" i="9"/>
  <c r="AH191" i="9" s="1"/>
  <c r="AD191" i="9"/>
  <c r="AF177" i="9"/>
  <c r="AH177" i="9" s="1"/>
  <c r="AD177" i="9"/>
  <c r="AF235" i="9"/>
  <c r="AH235" i="9" s="1"/>
  <c r="AD235" i="9"/>
  <c r="AL246" i="9"/>
  <c r="AL245" i="9"/>
  <c r="AL259" i="9"/>
  <c r="AD234" i="9"/>
  <c r="AF234" i="9"/>
  <c r="AH234" i="9" s="1"/>
  <c r="AD227" i="9"/>
  <c r="AF227" i="9"/>
  <c r="AH227" i="9" s="1"/>
  <c r="AD218" i="9"/>
  <c r="AF218" i="9"/>
  <c r="AH218" i="9" s="1"/>
  <c r="AD214" i="9"/>
  <c r="AF214" i="9"/>
  <c r="AH214" i="9" s="1"/>
  <c r="AD210" i="9"/>
  <c r="AF210" i="9"/>
  <c r="AH210" i="9" s="1"/>
  <c r="AD206" i="9"/>
  <c r="AF206" i="9"/>
  <c r="AH206" i="9" s="1"/>
  <c r="AL172" i="9"/>
  <c r="AL173" i="9"/>
  <c r="AB94" i="9"/>
  <c r="AD94" i="9" s="1"/>
  <c r="AI65" i="9"/>
  <c r="AJ65" i="9" s="1"/>
  <c r="AL65" i="9" s="1"/>
  <c r="X16" i="9"/>
  <c r="AI100" i="9"/>
  <c r="AJ100" i="9" s="1"/>
  <c r="AL100" i="9" s="1"/>
  <c r="AN100" i="9" s="1"/>
  <c r="AB16" i="9"/>
  <c r="AF16" i="9" s="1"/>
  <c r="AH16" i="9" s="1"/>
  <c r="AB201" i="9"/>
  <c r="AD201" i="9" s="1"/>
  <c r="AI297" i="9"/>
  <c r="AJ297" i="9" s="1"/>
  <c r="AL297" i="9" s="1"/>
  <c r="AB112" i="9"/>
  <c r="AD112" i="9" s="1"/>
  <c r="X29" i="9"/>
  <c r="AE29" i="9" s="1"/>
  <c r="X104" i="9"/>
  <c r="AB345" i="9"/>
  <c r="AF345" i="9" s="1"/>
  <c r="AH345" i="9" s="1"/>
  <c r="AB241" i="9"/>
  <c r="AF241" i="9" s="1"/>
  <c r="AH241" i="9" s="1"/>
  <c r="AI339" i="9"/>
  <c r="AJ339" i="9" s="1"/>
  <c r="X97" i="9"/>
  <c r="AI268" i="9"/>
  <c r="AJ268" i="9" s="1"/>
  <c r="AL268" i="9" s="1"/>
  <c r="AN268" i="9" s="1"/>
  <c r="X88" i="9"/>
  <c r="X145" i="9"/>
  <c r="AB301" i="9"/>
  <c r="AF301" i="9" s="1"/>
  <c r="AH301" i="9" s="1"/>
  <c r="AB157" i="9"/>
  <c r="AF157" i="9" s="1"/>
  <c r="AH157" i="9" s="1"/>
  <c r="AI158" i="9"/>
  <c r="AJ158" i="9" s="1"/>
  <c r="AB65" i="9"/>
  <c r="AF65" i="9" s="1"/>
  <c r="AH65" i="9" s="1"/>
  <c r="X287" i="9"/>
  <c r="AE287" i="9" s="1"/>
  <c r="AD287" i="9"/>
  <c r="AB69" i="9"/>
  <c r="AF69" i="9" s="1"/>
  <c r="AH69" i="9" s="1"/>
  <c r="AB26" i="9"/>
  <c r="AF26" i="9" s="1"/>
  <c r="AH26" i="9" s="1"/>
  <c r="X78" i="9"/>
  <c r="X302" i="9"/>
  <c r="AE302" i="9" s="1"/>
  <c r="AB108" i="9"/>
  <c r="AF108" i="9" s="1"/>
  <c r="AH108" i="9" s="1"/>
  <c r="AI115" i="9"/>
  <c r="AJ115" i="9" s="1"/>
  <c r="X81" i="9"/>
  <c r="X153" i="9"/>
  <c r="AI250" i="9"/>
  <c r="AJ250" i="9" s="1"/>
  <c r="AL250" i="9" s="1"/>
  <c r="AN250" i="9" s="1"/>
  <c r="X347" i="9"/>
  <c r="AB347" i="9"/>
  <c r="AD347" i="9" s="1"/>
  <c r="AB42" i="9"/>
  <c r="AF42" i="9" s="1"/>
  <c r="AH42" i="9" s="1"/>
  <c r="X70" i="9"/>
  <c r="AB184" i="9"/>
  <c r="AD184" i="9" s="1"/>
  <c r="AB9" i="9"/>
  <c r="AD9" i="9" s="1"/>
  <c r="AI57" i="9"/>
  <c r="AJ57" i="9" s="1"/>
  <c r="AL57" i="9" s="1"/>
  <c r="AI222" i="9"/>
  <c r="AJ222" i="9" s="1"/>
  <c r="AB111" i="9"/>
  <c r="AD111" i="9" s="1"/>
  <c r="AB165" i="9"/>
  <c r="AF165" i="9" s="1"/>
  <c r="AH165" i="9" s="1"/>
  <c r="X323" i="9"/>
  <c r="AE323" i="9" s="1"/>
  <c r="AB71" i="9"/>
  <c r="AF71" i="9" s="1"/>
  <c r="AH71" i="9" s="1"/>
  <c r="X101" i="9"/>
  <c r="AI42" i="9"/>
  <c r="AJ42" i="9" s="1"/>
  <c r="AL42" i="9" s="1"/>
  <c r="AB17" i="9"/>
  <c r="AD17" i="9" s="1"/>
  <c r="AB57" i="9"/>
  <c r="AD57" i="9" s="1"/>
  <c r="AI107" i="9"/>
  <c r="AJ107" i="9" s="1"/>
  <c r="AI184" i="9"/>
  <c r="AJ184" i="9" s="1"/>
  <c r="AL184" i="9" s="1"/>
  <c r="AB141" i="9"/>
  <c r="AF141" i="9" s="1"/>
  <c r="AH141" i="9" s="1"/>
  <c r="AI63" i="9"/>
  <c r="AJ63" i="9" s="1"/>
  <c r="AL63" i="9" s="1"/>
  <c r="AB23" i="9"/>
  <c r="AD23" i="9" s="1"/>
  <c r="X56" i="9"/>
  <c r="AI15" i="9"/>
  <c r="AJ15" i="9" s="1"/>
  <c r="AL15" i="9" s="1"/>
  <c r="AB317" i="9"/>
  <c r="AD317" i="9" s="1"/>
  <c r="AB144" i="9"/>
  <c r="AF144" i="9" s="1"/>
  <c r="AH144" i="9" s="1"/>
  <c r="AB102" i="9"/>
  <c r="AF102" i="9" s="1"/>
  <c r="AH102" i="9" s="1"/>
  <c r="AB20" i="9"/>
  <c r="AD20" i="9" s="1"/>
  <c r="AB336" i="9"/>
  <c r="AF336" i="9" s="1"/>
  <c r="AH336" i="9" s="1"/>
  <c r="X39" i="9"/>
  <c r="AI119" i="9"/>
  <c r="AJ119" i="9" s="1"/>
  <c r="AL119" i="9" s="1"/>
  <c r="X23" i="9"/>
  <c r="AI129" i="9"/>
  <c r="AJ129" i="9" s="1"/>
  <c r="AL129" i="9" s="1"/>
  <c r="AB84" i="9"/>
  <c r="AD84" i="9" s="1"/>
  <c r="X118" i="9"/>
  <c r="AE118" i="9" s="1"/>
  <c r="X46" i="9"/>
  <c r="AB129" i="9"/>
  <c r="AF129" i="9" s="1"/>
  <c r="AH129" i="9" s="1"/>
  <c r="AB153" i="9"/>
  <c r="AF153" i="9" s="1"/>
  <c r="AH153" i="9" s="1"/>
  <c r="X154" i="9"/>
  <c r="AI14" i="9"/>
  <c r="AJ14" i="9" s="1"/>
  <c r="X24" i="9"/>
  <c r="AI120" i="9"/>
  <c r="AJ120" i="9" s="1"/>
  <c r="AL120" i="9" s="1"/>
  <c r="AI308" i="9"/>
  <c r="AJ308" i="9" s="1"/>
  <c r="AL308" i="9" s="1"/>
  <c r="AB46" i="9"/>
  <c r="AF46" i="9" s="1"/>
  <c r="AH46" i="9" s="1"/>
  <c r="AI281" i="9"/>
  <c r="AJ281" i="9" s="1"/>
  <c r="AB154" i="9"/>
  <c r="AD154" i="9" s="1"/>
  <c r="AB120" i="9"/>
  <c r="AD120" i="9" s="1"/>
  <c r="AI323" i="9"/>
  <c r="AJ323" i="9" s="1"/>
  <c r="AD329" i="9"/>
  <c r="X34" i="9"/>
  <c r="AB308" i="9"/>
  <c r="AF308" i="9" s="1"/>
  <c r="AH308" i="9" s="1"/>
  <c r="X84" i="9"/>
  <c r="AB318" i="9"/>
  <c r="AD318" i="9" s="1"/>
  <c r="AL107" i="9"/>
  <c r="AM107" i="9" s="1"/>
  <c r="AB145" i="9"/>
  <c r="AD145" i="9" s="1"/>
  <c r="AB24" i="9"/>
  <c r="AD24" i="9" s="1"/>
  <c r="AB18" i="9"/>
  <c r="AD18" i="9" s="1"/>
  <c r="AB99" i="9"/>
  <c r="AD99" i="9" s="1"/>
  <c r="AB88" i="9"/>
  <c r="AD88" i="9" s="1"/>
  <c r="AD265" i="9"/>
  <c r="AI301" i="9"/>
  <c r="AJ301" i="9" s="1"/>
  <c r="AL301" i="9" s="1"/>
  <c r="AN301" i="9" s="1"/>
  <c r="X99" i="9"/>
  <c r="AB34" i="9"/>
  <c r="AF34" i="9" s="1"/>
  <c r="AH34" i="9" s="1"/>
  <c r="X76" i="9"/>
  <c r="AE76" i="9" s="1"/>
  <c r="X281" i="9"/>
  <c r="AB130" i="9"/>
  <c r="AD130" i="9" s="1"/>
  <c r="AB107" i="9"/>
  <c r="AF107" i="9" s="1"/>
  <c r="AH107" i="9" s="1"/>
  <c r="AI71" i="9"/>
  <c r="AJ71" i="9" s="1"/>
  <c r="AL71" i="9" s="1"/>
  <c r="X14" i="9"/>
  <c r="AE14" i="9" s="1"/>
  <c r="AI17" i="9"/>
  <c r="AJ17" i="9" s="1"/>
  <c r="AL17" i="9" s="1"/>
  <c r="AB70" i="9"/>
  <c r="AD70" i="9" s="1"/>
  <c r="AI18" i="9"/>
  <c r="AJ18" i="9" s="1"/>
  <c r="AL18" i="9" s="1"/>
  <c r="AB63" i="9"/>
  <c r="AF63" i="9" s="1"/>
  <c r="AH63" i="9" s="1"/>
  <c r="AB186" i="9"/>
  <c r="AF186" i="9" s="1"/>
  <c r="AH186" i="9" s="1"/>
  <c r="X133" i="9"/>
  <c r="AE133" i="9" s="1"/>
  <c r="X141" i="9"/>
  <c r="X93" i="9"/>
  <c r="X77" i="9"/>
  <c r="AE77" i="9" s="1"/>
  <c r="AI76" i="9"/>
  <c r="AJ76" i="9" s="1"/>
  <c r="X318" i="9"/>
  <c r="AI157" i="9"/>
  <c r="AJ157" i="9" s="1"/>
  <c r="AL157" i="9" s="1"/>
  <c r="AI302" i="9"/>
  <c r="AJ302" i="9" s="1"/>
  <c r="X203" i="9"/>
  <c r="X165" i="9"/>
  <c r="AB119" i="9"/>
  <c r="AF119" i="9" s="1"/>
  <c r="AH119" i="9" s="1"/>
  <c r="AB54" i="9"/>
  <c r="AF54" i="9" s="1"/>
  <c r="AH54" i="9" s="1"/>
  <c r="AI22" i="9"/>
  <c r="AJ22" i="9" s="1"/>
  <c r="AL22" i="9" s="1"/>
  <c r="AI118" i="9"/>
  <c r="AJ118" i="9" s="1"/>
  <c r="X54" i="9"/>
  <c r="AB268" i="9"/>
  <c r="AF268" i="9" s="1"/>
  <c r="AH268" i="9" s="1"/>
  <c r="X286" i="9"/>
  <c r="AI9" i="9"/>
  <c r="AJ9" i="9" s="1"/>
  <c r="AL9" i="9" s="1"/>
  <c r="AM9" i="9" s="1"/>
  <c r="AI74" i="9"/>
  <c r="AJ74" i="9" s="1"/>
  <c r="AL74" i="9" s="1"/>
  <c r="AM74" i="9" s="1"/>
  <c r="AB197" i="9"/>
  <c r="AD197" i="9" s="1"/>
  <c r="AI197" i="9"/>
  <c r="AJ197" i="9" s="1"/>
  <c r="AL197" i="9" s="1"/>
  <c r="AI202" i="9"/>
  <c r="AJ202" i="9" s="1"/>
  <c r="AL202" i="9" s="1"/>
  <c r="AB37" i="9"/>
  <c r="AD37" i="9" s="1"/>
  <c r="AI159" i="9"/>
  <c r="AJ159" i="9" s="1"/>
  <c r="AL159" i="9" s="1"/>
  <c r="X87" i="9"/>
  <c r="AI69" i="9"/>
  <c r="AJ69" i="9" s="1"/>
  <c r="AL69" i="9" s="1"/>
  <c r="AI241" i="9"/>
  <c r="AJ241" i="9" s="1"/>
  <c r="AL241" i="9" s="1"/>
  <c r="AM241" i="9" s="1"/>
  <c r="AI201" i="9"/>
  <c r="AJ201" i="9" s="1"/>
  <c r="AL201" i="9" s="1"/>
  <c r="X339" i="9"/>
  <c r="AB100" i="9"/>
  <c r="AD100" i="9" s="1"/>
  <c r="AB297" i="9"/>
  <c r="AF297" i="9" s="1"/>
  <c r="AH297" i="9" s="1"/>
  <c r="AI50" i="9"/>
  <c r="AJ50" i="9" s="1"/>
  <c r="AL50" i="9" s="1"/>
  <c r="AB81" i="9"/>
  <c r="AF81" i="9" s="1"/>
  <c r="AH81" i="9" s="1"/>
  <c r="X166" i="9"/>
  <c r="AI329" i="9"/>
  <c r="AJ329" i="9" s="1"/>
  <c r="X108" i="9"/>
  <c r="AB137" i="9"/>
  <c r="AD137" i="9" s="1"/>
  <c r="AB159" i="9"/>
  <c r="AF159" i="9" s="1"/>
  <c r="AH159" i="9" s="1"/>
  <c r="X137" i="9"/>
  <c r="AI25" i="9"/>
  <c r="AJ25" i="9" s="1"/>
  <c r="AI26" i="9"/>
  <c r="AJ26" i="9" s="1"/>
  <c r="AL26" i="9" s="1"/>
  <c r="AB286" i="9"/>
  <c r="AD286" i="9" s="1"/>
  <c r="AL310" i="9"/>
  <c r="AN310" i="9" s="1"/>
  <c r="X8" i="9"/>
  <c r="AE8" i="9" s="1"/>
  <c r="AI41" i="9"/>
  <c r="AJ41" i="9" s="1"/>
  <c r="AB152" i="9"/>
  <c r="AF152" i="9" s="1"/>
  <c r="AH152" i="9" s="1"/>
  <c r="AB126" i="9"/>
  <c r="AD126" i="9" s="1"/>
  <c r="AB135" i="9"/>
  <c r="AD135" i="9" s="1"/>
  <c r="AD81" i="9"/>
  <c r="AB117" i="9"/>
  <c r="AF117" i="9" s="1"/>
  <c r="AH117" i="9" s="1"/>
  <c r="AI55" i="9"/>
  <c r="AJ55" i="9" s="1"/>
  <c r="AL55" i="9" s="1"/>
  <c r="AN55" i="9" s="1"/>
  <c r="AB238" i="9"/>
  <c r="AD238" i="9" s="1"/>
  <c r="AF22" i="9"/>
  <c r="AH22" i="9" s="1"/>
  <c r="AB310" i="9"/>
  <c r="AF310" i="9" s="1"/>
  <c r="AH310" i="9" s="1"/>
  <c r="AI287" i="9"/>
  <c r="AJ287" i="9" s="1"/>
  <c r="X253" i="9"/>
  <c r="AE253" i="9" s="1"/>
  <c r="AB338" i="9"/>
  <c r="AF338" i="9" s="1"/>
  <c r="AH338" i="9" s="1"/>
  <c r="AB194" i="9"/>
  <c r="AF194" i="9" s="1"/>
  <c r="AH194" i="9" s="1"/>
  <c r="X52" i="9"/>
  <c r="AE52" i="9" s="1"/>
  <c r="AB33" i="9"/>
  <c r="AD33" i="9" s="1"/>
  <c r="AI238" i="9"/>
  <c r="AJ238" i="9" s="1"/>
  <c r="AL238" i="9" s="1"/>
  <c r="X117" i="9"/>
  <c r="X126" i="9"/>
  <c r="AB80" i="9"/>
  <c r="AF80" i="9" s="1"/>
  <c r="AH80" i="9" s="1"/>
  <c r="AB83" i="9"/>
  <c r="AD83" i="9" s="1"/>
  <c r="AB284" i="9"/>
  <c r="AF284" i="9" s="1"/>
  <c r="AH284" i="9" s="1"/>
  <c r="X284" i="9"/>
  <c r="AI253" i="9"/>
  <c r="AJ253" i="9" s="1"/>
  <c r="X45" i="9"/>
  <c r="X33" i="9"/>
  <c r="X80" i="9"/>
  <c r="X336" i="9"/>
  <c r="AB295" i="9"/>
  <c r="AD295" i="9" s="1"/>
  <c r="AB74" i="9"/>
  <c r="AF74" i="9" s="1"/>
  <c r="AH74" i="9" s="1"/>
  <c r="X194" i="9"/>
  <c r="AB264" i="9"/>
  <c r="AD264" i="9" s="1"/>
  <c r="AB45" i="9"/>
  <c r="AF45" i="9" s="1"/>
  <c r="AH45" i="9" s="1"/>
  <c r="X152" i="9"/>
  <c r="AI151" i="9"/>
  <c r="AJ151" i="9" s="1"/>
  <c r="AB101" i="9"/>
  <c r="AD101" i="9" s="1"/>
  <c r="X30" i="9"/>
  <c r="AB78" i="9"/>
  <c r="AF78" i="9" s="1"/>
  <c r="AH78" i="9" s="1"/>
  <c r="AB163" i="9"/>
  <c r="AF163" i="9" s="1"/>
  <c r="AH163" i="9" s="1"/>
  <c r="AI298" i="9"/>
  <c r="AJ298" i="9" s="1"/>
  <c r="AL298" i="9" s="1"/>
  <c r="AI8" i="9"/>
  <c r="AJ8" i="9" s="1"/>
  <c r="AI338" i="9"/>
  <c r="AJ338" i="9" s="1"/>
  <c r="AL338" i="9" s="1"/>
  <c r="AM338" i="9" s="1"/>
  <c r="AI243" i="9"/>
  <c r="AJ243" i="9" s="1"/>
  <c r="X37" i="9"/>
  <c r="AF151" i="9"/>
  <c r="AH151" i="9" s="1"/>
  <c r="AB92" i="9"/>
  <c r="AF92" i="9" s="1"/>
  <c r="AH92" i="9" s="1"/>
  <c r="X98" i="9"/>
  <c r="AE98" i="9" s="1"/>
  <c r="AI111" i="9"/>
  <c r="AJ111" i="9" s="1"/>
  <c r="AL111" i="9" s="1"/>
  <c r="AM111" i="9" s="1"/>
  <c r="X158" i="9"/>
  <c r="AE158" i="9" s="1"/>
  <c r="AF118" i="9"/>
  <c r="AH118" i="9" s="1"/>
  <c r="AB55" i="9"/>
  <c r="AD55" i="9" s="1"/>
  <c r="AD98" i="9"/>
  <c r="AB30" i="9"/>
  <c r="AF30" i="9" s="1"/>
  <c r="AH30" i="9" s="1"/>
  <c r="AB298" i="9"/>
  <c r="AF298" i="9" s="1"/>
  <c r="AH298" i="9" s="1"/>
  <c r="X295" i="9"/>
  <c r="AI186" i="9"/>
  <c r="AJ186" i="9" s="1"/>
  <c r="AL186" i="9" s="1"/>
  <c r="AM186" i="9" s="1"/>
  <c r="AD222" i="9"/>
  <c r="AI264" i="9"/>
  <c r="AJ264" i="9" s="1"/>
  <c r="AL264" i="9" s="1"/>
  <c r="AI133" i="9"/>
  <c r="AJ133" i="9" s="1"/>
  <c r="AF142" i="9"/>
  <c r="AH142" i="9" s="1"/>
  <c r="AB261" i="9"/>
  <c r="AB131" i="9"/>
  <c r="AF131" i="9" s="1"/>
  <c r="AH131" i="9" s="1"/>
  <c r="AB250" i="9"/>
  <c r="AF250" i="9" s="1"/>
  <c r="AH250" i="9" s="1"/>
  <c r="AI169" i="9"/>
  <c r="AJ169" i="9" s="1"/>
  <c r="AL169" i="9" s="1"/>
  <c r="AI98" i="9"/>
  <c r="AJ98" i="9" s="1"/>
  <c r="X92" i="9"/>
  <c r="X222" i="9"/>
  <c r="AE222" i="9" s="1"/>
  <c r="X163" i="9"/>
  <c r="X329" i="9"/>
  <c r="AE329" i="9" s="1"/>
  <c r="AD302" i="9"/>
  <c r="AI221" i="9"/>
  <c r="AJ221" i="9" s="1"/>
  <c r="AL221" i="9" s="1"/>
  <c r="AM221" i="9" s="1"/>
  <c r="AI148" i="9"/>
  <c r="AJ148" i="9" s="1"/>
  <c r="AL148" i="9" s="1"/>
  <c r="AM148" i="9" s="1"/>
  <c r="X47" i="9"/>
  <c r="X49" i="9"/>
  <c r="AE49" i="9" s="1"/>
  <c r="X161" i="9"/>
  <c r="X261" i="9"/>
  <c r="X28" i="9"/>
  <c r="AD323" i="9"/>
  <c r="AF323" i="9"/>
  <c r="AH323" i="9" s="1"/>
  <c r="AD125" i="9"/>
  <c r="AF125" i="9"/>
  <c r="AH125" i="9" s="1"/>
  <c r="AI164" i="9"/>
  <c r="AJ164" i="9" s="1"/>
  <c r="AL164" i="9" s="1"/>
  <c r="AB136" i="9"/>
  <c r="AF136" i="9" s="1"/>
  <c r="AH136" i="9" s="1"/>
  <c r="AI136" i="9"/>
  <c r="AJ136" i="9" s="1"/>
  <c r="AL136" i="9" s="1"/>
  <c r="AI125" i="9"/>
  <c r="AJ125" i="9" s="1"/>
  <c r="AI112" i="9"/>
  <c r="AJ112" i="9" s="1"/>
  <c r="AL112" i="9" s="1"/>
  <c r="AM112" i="9" s="1"/>
  <c r="AI109" i="9"/>
  <c r="AJ109" i="9" s="1"/>
  <c r="AI94" i="9"/>
  <c r="AJ94" i="9" s="1"/>
  <c r="AL94" i="9" s="1"/>
  <c r="AM94" i="9" s="1"/>
  <c r="AI348" i="9"/>
  <c r="AJ348" i="9" s="1"/>
  <c r="AL348" i="9" s="1"/>
  <c r="AN348" i="9" s="1"/>
  <c r="AI82" i="9"/>
  <c r="AJ82" i="9" s="1"/>
  <c r="AB319" i="9"/>
  <c r="AF319" i="9" s="1"/>
  <c r="AH319" i="9" s="1"/>
  <c r="AB53" i="9"/>
  <c r="AF53" i="9" s="1"/>
  <c r="AH53" i="9" s="1"/>
  <c r="AI263" i="9"/>
  <c r="AJ263" i="9" s="1"/>
  <c r="AL263" i="9" s="1"/>
  <c r="X243" i="9"/>
  <c r="AE243" i="9" s="1"/>
  <c r="AI35" i="9"/>
  <c r="AJ35" i="9" s="1"/>
  <c r="AI122" i="9"/>
  <c r="AJ122" i="9" s="1"/>
  <c r="AL122" i="9" s="1"/>
  <c r="X41" i="9"/>
  <c r="AE41" i="9" s="1"/>
  <c r="X139" i="9"/>
  <c r="AB164" i="9"/>
  <c r="AD164" i="9" s="1"/>
  <c r="AD89" i="9"/>
  <c r="AB12" i="9"/>
  <c r="AF12" i="9" s="1"/>
  <c r="AH12" i="9" s="1"/>
  <c r="AI12" i="9"/>
  <c r="AJ12" i="9" s="1"/>
  <c r="AL12" i="9" s="1"/>
  <c r="AB263" i="9"/>
  <c r="AD263" i="9" s="1"/>
  <c r="X85" i="9"/>
  <c r="AE85" i="9" s="1"/>
  <c r="X53" i="9"/>
  <c r="AD162" i="9"/>
  <c r="AI89" i="9"/>
  <c r="AJ89" i="9" s="1"/>
  <c r="AI77" i="9"/>
  <c r="AJ77" i="9" s="1"/>
  <c r="AI156" i="9"/>
  <c r="AJ156" i="9" s="1"/>
  <c r="X125" i="9"/>
  <c r="AE125" i="9" s="1"/>
  <c r="AB139" i="9"/>
  <c r="AF139" i="9" s="1"/>
  <c r="AH139" i="9" s="1"/>
  <c r="AB221" i="9"/>
  <c r="AF221" i="9" s="1"/>
  <c r="AH221" i="9" s="1"/>
  <c r="AL20" i="9"/>
  <c r="AN20" i="9" s="1"/>
  <c r="AB122" i="9"/>
  <c r="AD122" i="9" s="1"/>
  <c r="X62" i="9"/>
  <c r="AE62" i="9" s="1"/>
  <c r="X162" i="9"/>
  <c r="AE162" i="9" s="1"/>
  <c r="AI162" i="9"/>
  <c r="AJ162" i="9" s="1"/>
  <c r="X89" i="9"/>
  <c r="AE89" i="9" s="1"/>
  <c r="AI155" i="9"/>
  <c r="AJ155" i="9" s="1"/>
  <c r="AL155" i="9" s="1"/>
  <c r="AB124" i="9"/>
  <c r="AF124" i="9" s="1"/>
  <c r="AH124" i="9" s="1"/>
  <c r="AB168" i="9"/>
  <c r="AD168" i="9" s="1"/>
  <c r="X109" i="9"/>
  <c r="AE109" i="9" s="1"/>
  <c r="AB306" i="9"/>
  <c r="AD306" i="9" s="1"/>
  <c r="X25" i="9"/>
  <c r="AE25" i="9" s="1"/>
  <c r="AB203" i="9"/>
  <c r="AD203" i="9" s="1"/>
  <c r="X320" i="9"/>
  <c r="AE320" i="9" s="1"/>
  <c r="AB93" i="9"/>
  <c r="AD93" i="9" s="1"/>
  <c r="AI49" i="9"/>
  <c r="AJ49" i="9" s="1"/>
  <c r="AI149" i="9"/>
  <c r="AJ149" i="9" s="1"/>
  <c r="AL149" i="9" s="1"/>
  <c r="AI168" i="9"/>
  <c r="AJ168" i="9" s="1"/>
  <c r="AL168" i="9" s="1"/>
  <c r="X135" i="9"/>
  <c r="AB161" i="9"/>
  <c r="AD161" i="9" s="1"/>
  <c r="AI83" i="9"/>
  <c r="AJ83" i="9" s="1"/>
  <c r="AL83" i="9" s="1"/>
  <c r="AN83" i="9" s="1"/>
  <c r="X86" i="9"/>
  <c r="AB348" i="9"/>
  <c r="AF348" i="9" s="1"/>
  <c r="AH348" i="9" s="1"/>
  <c r="AI285" i="9"/>
  <c r="AJ285" i="9" s="1"/>
  <c r="AL285" i="9" s="1"/>
  <c r="AN285" i="9" s="1"/>
  <c r="AI282" i="9"/>
  <c r="AJ282" i="9" s="1"/>
  <c r="AL282" i="9" s="1"/>
  <c r="AM282" i="9" s="1"/>
  <c r="X36" i="9"/>
  <c r="AE36" i="9" s="1"/>
  <c r="X40" i="9"/>
  <c r="AE40" i="9" s="1"/>
  <c r="X124" i="9"/>
  <c r="X306" i="9"/>
  <c r="AB313" i="9"/>
  <c r="AF313" i="9" s="1"/>
  <c r="AH313" i="9" s="1"/>
  <c r="AB86" i="9"/>
  <c r="AB155" i="9"/>
  <c r="AB285" i="9"/>
  <c r="AF285" i="9" s="1"/>
  <c r="AH285" i="9" s="1"/>
  <c r="AB149" i="9"/>
  <c r="AD149" i="9" s="1"/>
  <c r="AB282" i="9"/>
  <c r="AD282" i="9" s="1"/>
  <c r="AI36" i="9"/>
  <c r="AJ36" i="9" s="1"/>
  <c r="AB47" i="9"/>
  <c r="AB166" i="9"/>
  <c r="AF166" i="9" s="1"/>
  <c r="AH166" i="9" s="1"/>
  <c r="AB50" i="9"/>
  <c r="AF50" i="9" s="1"/>
  <c r="AH50" i="9" s="1"/>
  <c r="X156" i="9"/>
  <c r="AE156" i="9" s="1"/>
  <c r="X151" i="9"/>
  <c r="AE151" i="9" s="1"/>
  <c r="AI131" i="9"/>
  <c r="AJ131" i="9" s="1"/>
  <c r="AL131" i="9" s="1"/>
  <c r="X115" i="9"/>
  <c r="AE115" i="9" s="1"/>
  <c r="AF116" i="9"/>
  <c r="AH116" i="9" s="1"/>
  <c r="AL68" i="9"/>
  <c r="AM68" i="9" s="1"/>
  <c r="AI317" i="9"/>
  <c r="AJ317" i="9" s="1"/>
  <c r="AL317" i="9" s="1"/>
  <c r="AI85" i="9"/>
  <c r="AJ85" i="9" s="1"/>
  <c r="AI313" i="9"/>
  <c r="AJ313" i="9" s="1"/>
  <c r="AL313" i="9" s="1"/>
  <c r="AI142" i="9"/>
  <c r="AJ142" i="9" s="1"/>
  <c r="AI52" i="9"/>
  <c r="AJ52" i="9" s="1"/>
  <c r="AI167" i="9"/>
  <c r="AJ167" i="9" s="1"/>
  <c r="AL167" i="9" s="1"/>
  <c r="AI103" i="9"/>
  <c r="AJ103" i="9" s="1"/>
  <c r="AL103" i="9" s="1"/>
  <c r="X21" i="9"/>
  <c r="AE21" i="9" s="1"/>
  <c r="X64" i="9"/>
  <c r="AE64" i="9" s="1"/>
  <c r="AI307" i="9"/>
  <c r="AJ307" i="9" s="1"/>
  <c r="AL307" i="9" s="1"/>
  <c r="AN307" i="9" s="1"/>
  <c r="AD252" i="9"/>
  <c r="AB90" i="9"/>
  <c r="AD90" i="9" s="1"/>
  <c r="AD21" i="9"/>
  <c r="AB39" i="9"/>
  <c r="AD39" i="9" s="1"/>
  <c r="AI40" i="9"/>
  <c r="AJ40" i="9" s="1"/>
  <c r="AI134" i="9"/>
  <c r="AJ134" i="9" s="1"/>
  <c r="X134" i="9"/>
  <c r="AE134" i="9" s="1"/>
  <c r="AB167" i="9"/>
  <c r="AD167" i="9" s="1"/>
  <c r="AL144" i="9"/>
  <c r="AN144" i="9" s="1"/>
  <c r="X150" i="9"/>
  <c r="X90" i="9"/>
  <c r="AI64" i="9"/>
  <c r="AJ64" i="9" s="1"/>
  <c r="X142" i="9"/>
  <c r="AE142" i="9" s="1"/>
  <c r="AB134" i="9"/>
  <c r="AB28" i="9"/>
  <c r="AD113" i="9"/>
  <c r="AF113" i="9"/>
  <c r="AH113" i="9" s="1"/>
  <c r="AF13" i="9"/>
  <c r="AH13" i="9" s="1"/>
  <c r="AD13" i="9"/>
  <c r="AB169" i="9"/>
  <c r="AF169" i="9" s="1"/>
  <c r="AH169" i="9" s="1"/>
  <c r="AB150" i="9"/>
  <c r="AD150" i="9" s="1"/>
  <c r="AI116" i="9"/>
  <c r="AJ116" i="9" s="1"/>
  <c r="X13" i="9"/>
  <c r="AE13" i="9" s="1"/>
  <c r="X113" i="9"/>
  <c r="AE113" i="9" s="1"/>
  <c r="AD14" i="9"/>
  <c r="AI10" i="9"/>
  <c r="AJ10" i="9" s="1"/>
  <c r="AL10" i="9" s="1"/>
  <c r="AI291" i="9"/>
  <c r="AJ291" i="9" s="1"/>
  <c r="AL291" i="9" s="1"/>
  <c r="X82" i="9"/>
  <c r="AE82" i="9" s="1"/>
  <c r="X196" i="9"/>
  <c r="AE196" i="9" s="1"/>
  <c r="AI79" i="9"/>
  <c r="AJ79" i="9" s="1"/>
  <c r="AB103" i="9"/>
  <c r="AF103" i="9" s="1"/>
  <c r="AH103" i="9" s="1"/>
  <c r="AI252" i="9"/>
  <c r="AJ252" i="9" s="1"/>
  <c r="AI58" i="9"/>
  <c r="AJ58" i="9" s="1"/>
  <c r="AL58" i="9" s="1"/>
  <c r="AN58" i="9" s="1"/>
  <c r="X265" i="9"/>
  <c r="AE265" i="9" s="1"/>
  <c r="AI143" i="9"/>
  <c r="AJ143" i="9" s="1"/>
  <c r="AL143" i="9" s="1"/>
  <c r="AF58" i="9"/>
  <c r="AH58" i="9" s="1"/>
  <c r="X35" i="9"/>
  <c r="AE35" i="9" s="1"/>
  <c r="AI320" i="9"/>
  <c r="AJ320" i="9" s="1"/>
  <c r="AI62" i="9"/>
  <c r="AJ62" i="9" s="1"/>
  <c r="AF196" i="9"/>
  <c r="AH196" i="9" s="1"/>
  <c r="X309" i="9"/>
  <c r="AB309" i="9"/>
  <c r="X60" i="9"/>
  <c r="AE60" i="9" s="1"/>
  <c r="AB60" i="9"/>
  <c r="AI60" i="9"/>
  <c r="AJ60" i="9" s="1"/>
  <c r="AI147" i="9"/>
  <c r="AJ147" i="9" s="1"/>
  <c r="X147" i="9"/>
  <c r="AE147" i="9" s="1"/>
  <c r="AI61" i="9"/>
  <c r="AJ61" i="9" s="1"/>
  <c r="X61" i="9"/>
  <c r="AE61" i="9" s="1"/>
  <c r="AB148" i="9"/>
  <c r="AI130" i="9"/>
  <c r="AJ130" i="9" s="1"/>
  <c r="AL130" i="9" s="1"/>
  <c r="AN130" i="9" s="1"/>
  <c r="AB87" i="9"/>
  <c r="AF87" i="9" s="1"/>
  <c r="AH87" i="9" s="1"/>
  <c r="AI13" i="9"/>
  <c r="AJ13" i="9" s="1"/>
  <c r="AI113" i="9"/>
  <c r="AJ113" i="9" s="1"/>
  <c r="AB48" i="9"/>
  <c r="AF48" i="9" s="1"/>
  <c r="AH48" i="9" s="1"/>
  <c r="AI196" i="9"/>
  <c r="AJ196" i="9" s="1"/>
  <c r="X79" i="9"/>
  <c r="AE79" i="9" s="1"/>
  <c r="AB10" i="9"/>
  <c r="AF10" i="9" s="1"/>
  <c r="AH10" i="9" s="1"/>
  <c r="AB291" i="9"/>
  <c r="AF291" i="9" s="1"/>
  <c r="AH291" i="9" s="1"/>
  <c r="AI265" i="9"/>
  <c r="AJ265" i="9" s="1"/>
  <c r="AB202" i="9"/>
  <c r="AD202" i="9" s="1"/>
  <c r="AI292" i="9"/>
  <c r="AJ292" i="9" s="1"/>
  <c r="X292" i="9"/>
  <c r="AE292" i="9" s="1"/>
  <c r="AI251" i="9"/>
  <c r="AJ251" i="9" s="1"/>
  <c r="X251" i="9"/>
  <c r="AE251" i="9" s="1"/>
  <c r="AB269" i="9"/>
  <c r="AI269" i="9"/>
  <c r="AJ269" i="9" s="1"/>
  <c r="AL269" i="9" s="1"/>
  <c r="AI67" i="9"/>
  <c r="AJ67" i="9" s="1"/>
  <c r="X67" i="9"/>
  <c r="AE67" i="9" s="1"/>
  <c r="AI198" i="9"/>
  <c r="AJ198" i="9" s="1"/>
  <c r="X198" i="9"/>
  <c r="AE198" i="9" s="1"/>
  <c r="X116" i="9"/>
  <c r="AE116" i="9" s="1"/>
  <c r="AI21" i="9"/>
  <c r="AJ21" i="9" s="1"/>
  <c r="AB307" i="9"/>
  <c r="AD307" i="9" s="1"/>
  <c r="AI48" i="9"/>
  <c r="AJ48" i="9" s="1"/>
  <c r="AL48" i="9" s="1"/>
  <c r="AN48" i="9" s="1"/>
  <c r="X252" i="9"/>
  <c r="AE252" i="9" s="1"/>
  <c r="AB143" i="9"/>
  <c r="AF143" i="9" s="1"/>
  <c r="AH143" i="9" s="1"/>
  <c r="X138" i="9"/>
  <c r="AE138" i="9" s="1"/>
  <c r="AI138" i="9"/>
  <c r="AJ138" i="9" s="1"/>
  <c r="AF77" i="9"/>
  <c r="AH77" i="9" s="1"/>
  <c r="AD77" i="9"/>
  <c r="X328" i="9"/>
  <c r="AE328" i="9" s="1"/>
  <c r="AI328" i="9"/>
  <c r="AJ328" i="9" s="1"/>
  <c r="AM345" i="9"/>
  <c r="AN345" i="9"/>
  <c r="AD346" i="9"/>
  <c r="AF346" i="9"/>
  <c r="AH346" i="9" s="1"/>
  <c r="AD32" i="9"/>
  <c r="AF32" i="9"/>
  <c r="AH32" i="9" s="1"/>
  <c r="AD220" i="9"/>
  <c r="AF220" i="9"/>
  <c r="AH220" i="9" s="1"/>
  <c r="AI160" i="9"/>
  <c r="AJ160" i="9" s="1"/>
  <c r="X160" i="9"/>
  <c r="AE160" i="9" s="1"/>
  <c r="AB160" i="9"/>
  <c r="X132" i="9"/>
  <c r="AE132" i="9" s="1"/>
  <c r="AI132" i="9"/>
  <c r="AJ132" i="9" s="1"/>
  <c r="AB132" i="9"/>
  <c r="X91" i="9"/>
  <c r="AE91" i="9" s="1"/>
  <c r="AI91" i="9"/>
  <c r="AJ91" i="9" s="1"/>
  <c r="AB91" i="9"/>
  <c r="AD79" i="9"/>
  <c r="AF79" i="9"/>
  <c r="AH79" i="9" s="1"/>
  <c r="AI72" i="9"/>
  <c r="AJ72" i="9" s="1"/>
  <c r="X72" i="9"/>
  <c r="AE72" i="9" s="1"/>
  <c r="AD61" i="9"/>
  <c r="AF61" i="9"/>
  <c r="AH61" i="9" s="1"/>
  <c r="AD15" i="9"/>
  <c r="AF15" i="9"/>
  <c r="AH15" i="9" s="1"/>
  <c r="X280" i="9"/>
  <c r="AE280" i="9" s="1"/>
  <c r="AB280" i="9"/>
  <c r="AI280" i="9"/>
  <c r="AJ280" i="9" s="1"/>
  <c r="X114" i="9"/>
  <c r="AE114" i="9" s="1"/>
  <c r="AB114" i="9"/>
  <c r="AI114" i="9"/>
  <c r="AJ114" i="9" s="1"/>
  <c r="AF25" i="9"/>
  <c r="AH25" i="9" s="1"/>
  <c r="AD25" i="9"/>
  <c r="AI327" i="9"/>
  <c r="AJ327" i="9" s="1"/>
  <c r="X327" i="9"/>
  <c r="AE327" i="9" s="1"/>
  <c r="AF82" i="9"/>
  <c r="AH82" i="9" s="1"/>
  <c r="AD82" i="9"/>
  <c r="AD253" i="9"/>
  <c r="AF253" i="9"/>
  <c r="AH253" i="9" s="1"/>
  <c r="AD251" i="9"/>
  <c r="AF251" i="9"/>
  <c r="AH251" i="9" s="1"/>
  <c r="X51" i="9"/>
  <c r="AE51" i="9" s="1"/>
  <c r="AB51" i="9"/>
  <c r="AI51" i="9"/>
  <c r="AJ51" i="9" s="1"/>
  <c r="AB327" i="9"/>
  <c r="AB72" i="9"/>
  <c r="AL319" i="9"/>
  <c r="AD243" i="9"/>
  <c r="AF243" i="9"/>
  <c r="AH243" i="9" s="1"/>
  <c r="AB66" i="9"/>
  <c r="X66" i="9"/>
  <c r="AE66" i="9" s="1"/>
  <c r="AI66" i="9"/>
  <c r="AJ66" i="9" s="1"/>
  <c r="W378" i="9"/>
  <c r="AF133" i="9"/>
  <c r="AH133" i="9" s="1"/>
  <c r="AD133" i="9"/>
  <c r="AD36" i="9"/>
  <c r="AF36" i="9"/>
  <c r="AH36" i="9" s="1"/>
  <c r="X110" i="9"/>
  <c r="AE110" i="9" s="1"/>
  <c r="AI110" i="9"/>
  <c r="AJ110" i="9" s="1"/>
  <c r="AD127" i="9"/>
  <c r="AF127" i="9"/>
  <c r="AH127" i="9" s="1"/>
  <c r="AI106" i="9"/>
  <c r="AJ106" i="9" s="1"/>
  <c r="X106" i="9"/>
  <c r="AE106" i="9" s="1"/>
  <c r="X96" i="9"/>
  <c r="AE96" i="9" s="1"/>
  <c r="AI96" i="9"/>
  <c r="AJ96" i="9" s="1"/>
  <c r="AF158" i="9"/>
  <c r="AH158" i="9" s="1"/>
  <c r="AD158" i="9"/>
  <c r="AF109" i="9"/>
  <c r="AH109" i="9" s="1"/>
  <c r="AD109" i="9"/>
  <c r="AF94" i="9"/>
  <c r="AH94" i="9" s="1"/>
  <c r="AD68" i="9"/>
  <c r="AF68" i="9"/>
  <c r="AH68" i="9" s="1"/>
  <c r="AL29" i="9"/>
  <c r="X305" i="9"/>
  <c r="AE305" i="9" s="1"/>
  <c r="AI305" i="9"/>
  <c r="AJ305" i="9" s="1"/>
  <c r="AB305" i="9"/>
  <c r="AF29" i="9"/>
  <c r="AH29" i="9" s="1"/>
  <c r="AD29" i="9"/>
  <c r="AD8" i="9"/>
  <c r="AF8" i="9"/>
  <c r="AH8" i="9" s="1"/>
  <c r="AI220" i="9"/>
  <c r="AJ220" i="9" s="1"/>
  <c r="X220" i="9"/>
  <c r="AE220" i="9" s="1"/>
  <c r="AF64" i="9"/>
  <c r="AH64" i="9" s="1"/>
  <c r="AD64" i="9"/>
  <c r="AI5" i="9"/>
  <c r="AJ5" i="9" s="1"/>
  <c r="X5" i="9"/>
  <c r="AE5" i="9" s="1"/>
  <c r="AB5" i="9"/>
  <c r="AI304" i="9"/>
  <c r="AJ304" i="9" s="1"/>
  <c r="X304" i="9"/>
  <c r="AE304" i="9" s="1"/>
  <c r="AB304" i="9"/>
  <c r="X140" i="9"/>
  <c r="AE140" i="9" s="1"/>
  <c r="AB140" i="9"/>
  <c r="AI140" i="9"/>
  <c r="AJ140" i="9" s="1"/>
  <c r="AD6" i="9"/>
  <c r="AF6" i="9"/>
  <c r="AH6" i="9" s="1"/>
  <c r="AD59" i="9"/>
  <c r="AF59" i="9"/>
  <c r="AH59" i="9" s="1"/>
  <c r="X11" i="9"/>
  <c r="AE11" i="9" s="1"/>
  <c r="AB11" i="9"/>
  <c r="AI11" i="9"/>
  <c r="AJ11" i="9" s="1"/>
  <c r="AI330" i="9"/>
  <c r="AJ330" i="9" s="1"/>
  <c r="X330" i="9"/>
  <c r="AE330" i="9" s="1"/>
  <c r="AB330" i="9"/>
  <c r="AD292" i="9"/>
  <c r="AF292" i="9"/>
  <c r="AH292" i="9" s="1"/>
  <c r="AF320" i="9"/>
  <c r="AH320" i="9" s="1"/>
  <c r="AD320" i="9"/>
  <c r="AD40" i="9"/>
  <c r="AF40" i="9"/>
  <c r="AH40" i="9" s="1"/>
  <c r="AI170" i="9"/>
  <c r="AJ170" i="9" s="1"/>
  <c r="X170" i="9"/>
  <c r="AE170" i="9" s="1"/>
  <c r="AB170" i="9"/>
  <c r="X128" i="9"/>
  <c r="AE128" i="9" s="1"/>
  <c r="AI128" i="9"/>
  <c r="AJ128" i="9" s="1"/>
  <c r="AB128" i="9"/>
  <c r="AI121" i="9"/>
  <c r="AJ121" i="9" s="1"/>
  <c r="X121" i="9"/>
  <c r="AE121" i="9" s="1"/>
  <c r="AB121" i="9"/>
  <c r="AD147" i="9"/>
  <c r="AF147" i="9"/>
  <c r="AH147" i="9" s="1"/>
  <c r="AI123" i="9"/>
  <c r="AJ123" i="9" s="1"/>
  <c r="X123" i="9"/>
  <c r="AE123" i="9" s="1"/>
  <c r="AI105" i="9"/>
  <c r="AJ105" i="9" s="1"/>
  <c r="X105" i="9"/>
  <c r="AE105" i="9" s="1"/>
  <c r="AF76" i="9"/>
  <c r="AH76" i="9" s="1"/>
  <c r="AD76" i="9"/>
  <c r="AB106" i="9"/>
  <c r="AI95" i="9"/>
  <c r="AJ95" i="9" s="1"/>
  <c r="X95" i="9"/>
  <c r="AE95" i="9" s="1"/>
  <c r="AB95" i="9"/>
  <c r="X19" i="9"/>
  <c r="AE19" i="9" s="1"/>
  <c r="AI19" i="9"/>
  <c r="AJ19" i="9" s="1"/>
  <c r="X346" i="9"/>
  <c r="AE346" i="9" s="1"/>
  <c r="AI346" i="9"/>
  <c r="AJ346" i="9" s="1"/>
  <c r="X335" i="9"/>
  <c r="AE335" i="9" s="1"/>
  <c r="AB335" i="9"/>
  <c r="AI335" i="9"/>
  <c r="AJ335" i="9" s="1"/>
  <c r="AB19" i="9"/>
  <c r="AI266" i="9"/>
  <c r="AJ266" i="9" s="1"/>
  <c r="X266" i="9"/>
  <c r="AE266" i="9" s="1"/>
  <c r="AB266" i="9"/>
  <c r="AL6" i="9"/>
  <c r="AD156" i="9"/>
  <c r="AF156" i="9"/>
  <c r="AH156" i="9" s="1"/>
  <c r="AI146" i="9"/>
  <c r="AJ146" i="9" s="1"/>
  <c r="AB146" i="9"/>
  <c r="X146" i="9"/>
  <c r="AE146" i="9" s="1"/>
  <c r="AD138" i="9"/>
  <c r="AF138" i="9"/>
  <c r="AH138" i="9" s="1"/>
  <c r="X127" i="9"/>
  <c r="AE127" i="9" s="1"/>
  <c r="AI127" i="9"/>
  <c r="AJ127" i="9" s="1"/>
  <c r="X75" i="9"/>
  <c r="AE75" i="9" s="1"/>
  <c r="AI75" i="9"/>
  <c r="AJ75" i="9" s="1"/>
  <c r="AB75" i="9"/>
  <c r="X44" i="9"/>
  <c r="AE44" i="9" s="1"/>
  <c r="AI44" i="9"/>
  <c r="AJ44" i="9" s="1"/>
  <c r="AB44" i="9"/>
  <c r="AB96" i="9"/>
  <c r="AI73" i="9"/>
  <c r="AJ73" i="9" s="1"/>
  <c r="X73" i="9"/>
  <c r="AE73" i="9" s="1"/>
  <c r="AB73" i="9"/>
  <c r="AI32" i="9"/>
  <c r="AJ32" i="9" s="1"/>
  <c r="X32" i="9"/>
  <c r="AE32" i="9" s="1"/>
  <c r="AD16" i="9"/>
  <c r="AB123" i="9"/>
  <c r="AD115" i="9"/>
  <c r="AF115" i="9"/>
  <c r="AH115" i="9" s="1"/>
  <c r="AD97" i="9"/>
  <c r="AF97" i="9"/>
  <c r="AH97" i="9" s="1"/>
  <c r="AB110" i="9"/>
  <c r="AI43" i="9"/>
  <c r="AJ43" i="9" s="1"/>
  <c r="X43" i="9"/>
  <c r="AE43" i="9" s="1"/>
  <c r="AB43" i="9"/>
  <c r="X27" i="9"/>
  <c r="AE27" i="9" s="1"/>
  <c r="AI27" i="9"/>
  <c r="AJ27" i="9" s="1"/>
  <c r="X7" i="9"/>
  <c r="AE7" i="9" s="1"/>
  <c r="AI7" i="9"/>
  <c r="AJ7" i="9" s="1"/>
  <c r="AB7" i="9"/>
  <c r="AD281" i="9"/>
  <c r="AF281" i="9"/>
  <c r="AH281" i="9" s="1"/>
  <c r="X224" i="9"/>
  <c r="AE224" i="9" s="1"/>
  <c r="AI224" i="9"/>
  <c r="AJ224" i="9" s="1"/>
  <c r="AB224" i="9"/>
  <c r="AF104" i="9"/>
  <c r="AH104" i="9" s="1"/>
  <c r="AD104" i="9"/>
  <c r="AI31" i="9"/>
  <c r="AJ31" i="9" s="1"/>
  <c r="X31" i="9"/>
  <c r="AE31" i="9" s="1"/>
  <c r="AB31" i="9"/>
  <c r="AB27" i="9"/>
  <c r="AF328" i="9"/>
  <c r="AH328" i="9" s="1"/>
  <c r="AD328" i="9"/>
  <c r="AI300" i="9"/>
  <c r="AJ300" i="9" s="1"/>
  <c r="X300" i="9"/>
  <c r="AE300" i="9" s="1"/>
  <c r="AB300" i="9"/>
  <c r="AD339" i="9"/>
  <c r="AF339" i="9"/>
  <c r="AH339" i="9" s="1"/>
  <c r="AI223" i="9"/>
  <c r="AJ223" i="9" s="1"/>
  <c r="X223" i="9"/>
  <c r="AE223" i="9" s="1"/>
  <c r="AB223" i="9"/>
  <c r="AD52" i="9"/>
  <c r="AF52" i="9"/>
  <c r="AH52" i="9" s="1"/>
  <c r="AB105" i="9"/>
  <c r="AF85" i="9"/>
  <c r="AH85" i="9" s="1"/>
  <c r="AD85" i="9"/>
  <c r="AI275" i="9"/>
  <c r="AJ275" i="9" s="1"/>
  <c r="X275" i="9"/>
  <c r="AE275" i="9" s="1"/>
  <c r="AB275" i="9"/>
  <c r="AD198" i="9"/>
  <c r="AF198" i="9"/>
  <c r="AH198" i="9" s="1"/>
  <c r="AD67" i="9"/>
  <c r="AF67" i="9"/>
  <c r="AH67" i="9" s="1"/>
  <c r="AD35" i="9"/>
  <c r="AF35" i="9"/>
  <c r="AH35" i="9" s="1"/>
  <c r="AF62" i="9"/>
  <c r="AH62" i="9" s="1"/>
  <c r="AD62" i="9"/>
  <c r="AF49" i="9"/>
  <c r="AH49" i="9" s="1"/>
  <c r="AD49" i="9"/>
  <c r="AD41" i="9"/>
  <c r="AF41" i="9"/>
  <c r="AH41" i="9" s="1"/>
  <c r="AL279" i="9" l="1"/>
  <c r="AL212" i="9"/>
  <c r="AN212" i="9" s="1"/>
  <c r="AF299" i="9"/>
  <c r="AH299" i="9" s="1"/>
  <c r="AF226" i="9"/>
  <c r="AH226" i="9" s="1"/>
  <c r="AD215" i="9"/>
  <c r="AD200" i="9"/>
  <c r="AD256" i="9"/>
  <c r="AD207" i="9"/>
  <c r="AD230" i="9"/>
  <c r="AF288" i="9"/>
  <c r="AH288" i="9" s="1"/>
  <c r="AD187" i="9"/>
  <c r="AD195" i="9"/>
  <c r="AD294" i="9"/>
  <c r="AD228" i="9"/>
  <c r="AD56" i="9"/>
  <c r="AD267" i="9"/>
  <c r="AN334" i="9"/>
  <c r="AO334" i="9" s="1"/>
  <c r="AF249" i="9"/>
  <c r="AH249" i="9" s="1"/>
  <c r="AM314" i="9"/>
  <c r="AF213" i="9"/>
  <c r="AH213" i="9" s="1"/>
  <c r="AM341" i="9"/>
  <c r="AN341" i="9"/>
  <c r="AF322" i="9"/>
  <c r="AH322" i="9" s="1"/>
  <c r="AO322" i="9" s="1"/>
  <c r="AF236" i="9"/>
  <c r="AH236" i="9" s="1"/>
  <c r="AN326" i="9"/>
  <c r="AF205" i="9"/>
  <c r="AH205" i="9" s="1"/>
  <c r="AD180" i="9"/>
  <c r="AF341" i="9"/>
  <c r="AH341" i="9" s="1"/>
  <c r="AD233" i="9"/>
  <c r="AD311" i="9"/>
  <c r="AD176" i="9"/>
  <c r="AD270" i="9"/>
  <c r="AN226" i="9"/>
  <c r="AO226" i="9" s="1"/>
  <c r="AN216" i="9"/>
  <c r="AM315" i="9"/>
  <c r="AN315" i="9"/>
  <c r="AN276" i="9"/>
  <c r="AO276" i="9" s="1"/>
  <c r="AM276" i="9"/>
  <c r="AN248" i="9"/>
  <c r="AO248" i="9" s="1"/>
  <c r="AM248" i="9"/>
  <c r="AN236" i="9"/>
  <c r="AM236" i="9"/>
  <c r="AD315" i="9"/>
  <c r="AF247" i="9"/>
  <c r="AH247" i="9" s="1"/>
  <c r="AD209" i="9"/>
  <c r="AM228" i="9"/>
  <c r="AN303" i="9"/>
  <c r="AO303" i="9" s="1"/>
  <c r="AF289" i="9"/>
  <c r="AH289" i="9" s="1"/>
  <c r="AO289" i="9" s="1"/>
  <c r="AL321" i="9"/>
  <c r="AN321" i="9" s="1"/>
  <c r="AO321" i="9" s="1"/>
  <c r="AD273" i="9"/>
  <c r="AD333" i="9"/>
  <c r="AD38" i="9"/>
  <c r="AF240" i="9"/>
  <c r="AH240" i="9" s="1"/>
  <c r="AD211" i="9"/>
  <c r="AD303" i="9"/>
  <c r="AF344" i="9"/>
  <c r="AH344" i="9" s="1"/>
  <c r="AF189" i="9"/>
  <c r="AH189" i="9" s="1"/>
  <c r="AD255" i="9"/>
  <c r="AF296" i="9"/>
  <c r="AH296" i="9" s="1"/>
  <c r="AN225" i="9"/>
  <c r="AO225" i="9" s="1"/>
  <c r="AM217" i="9"/>
  <c r="AD181" i="9"/>
  <c r="AN174" i="9"/>
  <c r="AO174" i="9" s="1"/>
  <c r="AM174" i="9"/>
  <c r="AM180" i="9"/>
  <c r="AN180" i="9"/>
  <c r="AO180" i="9" s="1"/>
  <c r="AL214" i="9"/>
  <c r="AM214" i="9" s="1"/>
  <c r="AL229" i="9"/>
  <c r="AM229" i="9" s="1"/>
  <c r="AF239" i="9"/>
  <c r="AH239" i="9" s="1"/>
  <c r="AF188" i="9"/>
  <c r="AH188" i="9" s="1"/>
  <c r="AO188" i="9" s="1"/>
  <c r="AN207" i="9"/>
  <c r="AM340" i="9"/>
  <c r="AM206" i="9"/>
  <c r="AF231" i="9"/>
  <c r="AH231" i="9" s="1"/>
  <c r="AM230" i="9"/>
  <c r="AN294" i="9"/>
  <c r="AO294" i="9" s="1"/>
  <c r="AM294" i="9"/>
  <c r="AM209" i="9"/>
  <c r="AN209" i="9"/>
  <c r="AO209" i="9" s="1"/>
  <c r="AN324" i="9"/>
  <c r="AO324" i="9" s="1"/>
  <c r="AM199" i="9"/>
  <c r="AN199" i="9"/>
  <c r="AO199" i="9" s="1"/>
  <c r="AN290" i="9"/>
  <c r="AM290" i="9"/>
  <c r="AE309" i="9"/>
  <c r="AL309" i="9" s="1"/>
  <c r="AE124" i="9"/>
  <c r="AL124" i="9" s="1"/>
  <c r="AE261" i="9"/>
  <c r="AL261" i="9" s="1"/>
  <c r="AE37" i="9"/>
  <c r="AL37" i="9" s="1"/>
  <c r="AE336" i="9"/>
  <c r="AL336" i="9" s="1"/>
  <c r="AE34" i="9"/>
  <c r="AL34" i="9" s="1"/>
  <c r="AE39" i="9"/>
  <c r="AL39" i="9" s="1"/>
  <c r="AE161" i="9"/>
  <c r="AL161" i="9" s="1"/>
  <c r="AE284" i="9"/>
  <c r="AL284" i="9" s="1"/>
  <c r="AE281" i="9"/>
  <c r="AL281" i="9" s="1"/>
  <c r="AE24" i="9"/>
  <c r="AL24" i="9" s="1"/>
  <c r="AE70" i="9"/>
  <c r="AL70" i="9" s="1"/>
  <c r="AE88" i="9"/>
  <c r="AL88" i="9" s="1"/>
  <c r="AE193" i="9"/>
  <c r="AL193" i="9" s="1"/>
  <c r="AE331" i="9"/>
  <c r="AL331" i="9" s="1"/>
  <c r="AE150" i="9"/>
  <c r="AL150" i="9" s="1"/>
  <c r="AE306" i="9"/>
  <c r="AL306" i="9" s="1"/>
  <c r="AE53" i="9"/>
  <c r="AL53" i="9" s="1"/>
  <c r="AE28" i="9"/>
  <c r="AL28" i="9" s="1"/>
  <c r="AE47" i="9"/>
  <c r="AL47" i="9" s="1"/>
  <c r="AE30" i="9"/>
  <c r="AL30" i="9" s="1"/>
  <c r="AE45" i="9"/>
  <c r="AL45" i="9" s="1"/>
  <c r="AE339" i="9"/>
  <c r="AL339" i="9" s="1"/>
  <c r="AE87" i="9"/>
  <c r="AL87" i="9" s="1"/>
  <c r="AE286" i="9"/>
  <c r="AL286" i="9" s="1"/>
  <c r="AE203" i="9"/>
  <c r="AL203" i="9" s="1"/>
  <c r="AE154" i="9"/>
  <c r="AL154" i="9" s="1"/>
  <c r="AE56" i="9"/>
  <c r="AL56" i="9" s="1"/>
  <c r="AE81" i="9"/>
  <c r="AL81" i="9" s="1"/>
  <c r="AE78" i="9"/>
  <c r="AL78" i="9" s="1"/>
  <c r="AE97" i="9"/>
  <c r="AL97" i="9" s="1"/>
  <c r="AE104" i="9"/>
  <c r="AL104" i="9" s="1"/>
  <c r="AF242" i="9"/>
  <c r="AH242" i="9" s="1"/>
  <c r="AO242" i="9" s="1"/>
  <c r="AF290" i="9"/>
  <c r="AH290" i="9" s="1"/>
  <c r="AN213" i="9"/>
  <c r="AO213" i="9" s="1"/>
  <c r="AF312" i="9"/>
  <c r="AH312" i="9" s="1"/>
  <c r="AM171" i="9"/>
  <c r="AM177" i="9"/>
  <c r="AM337" i="9"/>
  <c r="AE190" i="9"/>
  <c r="AL190" i="9" s="1"/>
  <c r="AE101" i="9"/>
  <c r="AL101" i="9" s="1"/>
  <c r="AE347" i="9"/>
  <c r="AL347" i="9" s="1"/>
  <c r="AE145" i="9"/>
  <c r="AL145" i="9" s="1"/>
  <c r="AE135" i="9"/>
  <c r="AL135" i="9" s="1"/>
  <c r="AE295" i="9"/>
  <c r="AL295" i="9" s="1"/>
  <c r="AE80" i="9"/>
  <c r="AL80" i="9" s="1"/>
  <c r="AN80" i="9" s="1"/>
  <c r="AO80" i="9" s="1"/>
  <c r="AE93" i="9"/>
  <c r="AL93" i="9" s="1"/>
  <c r="AE163" i="9"/>
  <c r="AL163" i="9" s="1"/>
  <c r="AE108" i="9"/>
  <c r="AL108" i="9" s="1"/>
  <c r="AM108" i="9" s="1"/>
  <c r="AE99" i="9"/>
  <c r="AL99" i="9" s="1"/>
  <c r="AM99" i="9" s="1"/>
  <c r="AE194" i="9"/>
  <c r="AL194" i="9" s="1"/>
  <c r="AM194" i="9" s="1"/>
  <c r="AE126" i="9"/>
  <c r="AL126" i="9" s="1"/>
  <c r="AE137" i="9"/>
  <c r="AL137" i="9" s="1"/>
  <c r="AM137" i="9" s="1"/>
  <c r="AE54" i="9"/>
  <c r="AL54" i="9" s="1"/>
  <c r="AO337" i="9"/>
  <c r="AD241" i="9"/>
  <c r="AN107" i="9"/>
  <c r="AO107" i="9" s="1"/>
  <c r="AE90" i="9"/>
  <c r="AL90" i="9" s="1"/>
  <c r="AE86" i="9"/>
  <c r="AL86" i="9" s="1"/>
  <c r="AE139" i="9"/>
  <c r="AL139" i="9" s="1"/>
  <c r="AE92" i="9"/>
  <c r="AL92" i="9" s="1"/>
  <c r="AE152" i="9"/>
  <c r="AL152" i="9" s="1"/>
  <c r="AE33" i="9"/>
  <c r="AL33" i="9" s="1"/>
  <c r="AE117" i="9"/>
  <c r="AL117" i="9" s="1"/>
  <c r="AE166" i="9"/>
  <c r="AL166" i="9" s="1"/>
  <c r="AE165" i="9"/>
  <c r="AL165" i="9" s="1"/>
  <c r="AE318" i="9"/>
  <c r="AL318" i="9" s="1"/>
  <c r="AE141" i="9"/>
  <c r="AL141" i="9" s="1"/>
  <c r="AE84" i="9"/>
  <c r="AL84" i="9" s="1"/>
  <c r="AE46" i="9"/>
  <c r="AL46" i="9" s="1"/>
  <c r="AE23" i="9"/>
  <c r="AL23" i="9" s="1"/>
  <c r="AE153" i="9"/>
  <c r="AL153" i="9" s="1"/>
  <c r="AE16" i="9"/>
  <c r="AL16" i="9" s="1"/>
  <c r="AD173" i="9"/>
  <c r="AE240" i="9"/>
  <c r="AL240" i="9" s="1"/>
  <c r="AN237" i="9"/>
  <c r="AO237" i="9" s="1"/>
  <c r="AM195" i="9"/>
  <c r="AN244" i="9"/>
  <c r="AO244" i="9" s="1"/>
  <c r="AN178" i="9"/>
  <c r="AO178" i="9" s="1"/>
  <c r="AM192" i="9"/>
  <c r="AN288" i="9"/>
  <c r="AO288" i="9" s="1"/>
  <c r="AM322" i="9"/>
  <c r="AM250" i="9"/>
  <c r="AM100" i="9"/>
  <c r="AM325" i="9"/>
  <c r="AN218" i="9"/>
  <c r="AO218" i="9" s="1"/>
  <c r="AM342" i="9"/>
  <c r="AN210" i="9"/>
  <c r="AO210" i="9" s="1"/>
  <c r="AM219" i="9"/>
  <c r="AF260" i="9"/>
  <c r="AH260" i="9" s="1"/>
  <c r="AO230" i="9"/>
  <c r="AD193" i="9"/>
  <c r="AF112" i="9"/>
  <c r="AH112" i="9" s="1"/>
  <c r="AD69" i="9"/>
  <c r="AN231" i="9"/>
  <c r="AL277" i="9"/>
  <c r="AM277" i="9" s="1"/>
  <c r="AF190" i="9"/>
  <c r="AH190" i="9" s="1"/>
  <c r="AM278" i="9"/>
  <c r="AN185" i="9"/>
  <c r="AO185" i="9" s="1"/>
  <c r="AM227" i="9"/>
  <c r="AM182" i="9"/>
  <c r="AD332" i="9"/>
  <c r="AM289" i="9"/>
  <c r="AN191" i="9"/>
  <c r="AO191" i="9" s="1"/>
  <c r="AF326" i="9"/>
  <c r="AH326" i="9" s="1"/>
  <c r="AN187" i="9"/>
  <c r="AO187" i="9" s="1"/>
  <c r="AM200" i="9"/>
  <c r="AM215" i="9"/>
  <c r="AM247" i="9"/>
  <c r="AM176" i="9"/>
  <c r="AN312" i="9"/>
  <c r="AM343" i="9"/>
  <c r="AL234" i="9"/>
  <c r="AD172" i="9"/>
  <c r="AF172" i="9"/>
  <c r="AH172" i="9" s="1"/>
  <c r="AO343" i="9"/>
  <c r="AO182" i="9"/>
  <c r="AO192" i="9"/>
  <c r="AO342" i="9"/>
  <c r="AM233" i="9"/>
  <c r="AM211" i="9"/>
  <c r="AM232" i="9"/>
  <c r="AN189" i="9"/>
  <c r="AM189" i="9"/>
  <c r="AM296" i="9"/>
  <c r="AN296" i="9"/>
  <c r="AM179" i="9"/>
  <c r="AN179" i="9"/>
  <c r="AO179" i="9" s="1"/>
  <c r="AN183" i="9"/>
  <c r="AO183" i="9" s="1"/>
  <c r="AM183" i="9"/>
  <c r="AM311" i="9"/>
  <c r="AN311" i="9"/>
  <c r="AO311" i="9" s="1"/>
  <c r="AN175" i="9"/>
  <c r="AO175" i="9" s="1"/>
  <c r="AM175" i="9"/>
  <c r="AM268" i="9"/>
  <c r="AF20" i="9"/>
  <c r="AH20" i="9" s="1"/>
  <c r="AO20" i="9" s="1"/>
  <c r="AN299" i="9"/>
  <c r="AM299" i="9"/>
  <c r="AN254" i="9"/>
  <c r="AO254" i="9" s="1"/>
  <c r="AM254" i="9"/>
  <c r="AN344" i="9"/>
  <c r="AM344" i="9"/>
  <c r="AN270" i="9"/>
  <c r="AO270" i="9" s="1"/>
  <c r="AM270" i="9"/>
  <c r="AN255" i="9"/>
  <c r="AO255" i="9" s="1"/>
  <c r="AM255" i="9"/>
  <c r="AN172" i="9"/>
  <c r="AM172" i="9"/>
  <c r="AO227" i="9"/>
  <c r="AN256" i="9"/>
  <c r="AO256" i="9" s="1"/>
  <c r="AM256" i="9"/>
  <c r="AO325" i="9"/>
  <c r="AM249" i="9"/>
  <c r="AN249" i="9"/>
  <c r="AO249" i="9" s="1"/>
  <c r="AM316" i="9"/>
  <c r="AN316" i="9"/>
  <c r="AO316" i="9" s="1"/>
  <c r="AN279" i="9"/>
  <c r="AO279" i="9" s="1"/>
  <c r="AM279" i="9"/>
  <c r="AO233" i="9"/>
  <c r="AM293" i="9"/>
  <c r="AN293" i="9"/>
  <c r="AO293" i="9" s="1"/>
  <c r="AO171" i="9"/>
  <c r="AO200" i="9"/>
  <c r="AO211" i="9"/>
  <c r="AO219" i="9"/>
  <c r="AO232" i="9"/>
  <c r="AO204" i="9"/>
  <c r="AO216" i="9"/>
  <c r="AN259" i="9"/>
  <c r="AO259" i="9" s="1"/>
  <c r="AM259" i="9"/>
  <c r="AM239" i="9"/>
  <c r="AN239" i="9"/>
  <c r="AO314" i="9"/>
  <c r="AM245" i="9"/>
  <c r="AN245" i="9"/>
  <c r="AO245" i="9" s="1"/>
  <c r="AN262" i="9"/>
  <c r="AO262" i="9" s="1"/>
  <c r="AM262" i="9"/>
  <c r="AM283" i="9"/>
  <c r="AN283" i="9"/>
  <c r="AO283" i="9" s="1"/>
  <c r="AN257" i="9"/>
  <c r="AO257" i="9" s="1"/>
  <c r="AM257" i="9"/>
  <c r="AN235" i="9"/>
  <c r="AO235" i="9" s="1"/>
  <c r="AM235" i="9"/>
  <c r="AN273" i="9"/>
  <c r="AO273" i="9" s="1"/>
  <c r="AM273" i="9"/>
  <c r="AN272" i="9"/>
  <c r="AO272" i="9" s="1"/>
  <c r="AM272" i="9"/>
  <c r="AO212" i="9"/>
  <c r="AN258" i="9"/>
  <c r="AO258" i="9" s="1"/>
  <c r="AM258" i="9"/>
  <c r="AO207" i="9"/>
  <c r="AO215" i="9"/>
  <c r="AO228" i="9"/>
  <c r="AO208" i="9"/>
  <c r="AO177" i="9"/>
  <c r="AO206" i="9"/>
  <c r="AO205" i="9"/>
  <c r="AO217" i="9"/>
  <c r="AM333" i="9"/>
  <c r="AN333" i="9"/>
  <c r="AO333" i="9" s="1"/>
  <c r="AO195" i="9"/>
  <c r="AN173" i="9"/>
  <c r="AO173" i="9" s="1"/>
  <c r="AM173" i="9"/>
  <c r="AN246" i="9"/>
  <c r="AO246" i="9" s="1"/>
  <c r="AM246" i="9"/>
  <c r="AM181" i="9"/>
  <c r="AN181" i="9"/>
  <c r="AO181" i="9" s="1"/>
  <c r="AN274" i="9"/>
  <c r="AO274" i="9" s="1"/>
  <c r="AM274" i="9"/>
  <c r="AN267" i="9"/>
  <c r="AO267" i="9" s="1"/>
  <c r="AM267" i="9"/>
  <c r="AN260" i="9"/>
  <c r="AM260" i="9"/>
  <c r="AO278" i="9"/>
  <c r="AN271" i="9"/>
  <c r="AO271" i="9" s="1"/>
  <c r="AM271" i="9"/>
  <c r="AO340" i="9"/>
  <c r="AO247" i="9"/>
  <c r="AO332" i="9"/>
  <c r="AO176" i="9"/>
  <c r="AO315" i="9"/>
  <c r="AF137" i="9"/>
  <c r="AH137" i="9" s="1"/>
  <c r="AD12" i="9"/>
  <c r="AF201" i="9"/>
  <c r="AH201" i="9" s="1"/>
  <c r="AF347" i="9"/>
  <c r="AH347" i="9" s="1"/>
  <c r="AD301" i="9"/>
  <c r="AD345" i="9"/>
  <c r="AD157" i="9"/>
  <c r="AD141" i="9"/>
  <c r="AL302" i="9"/>
  <c r="AM302" i="9" s="1"/>
  <c r="AF57" i="9"/>
  <c r="AH57" i="9" s="1"/>
  <c r="AD152" i="9"/>
  <c r="AL222" i="9"/>
  <c r="AM222" i="9" s="1"/>
  <c r="AL287" i="9"/>
  <c r="AN287" i="9" s="1"/>
  <c r="AO287" i="9" s="1"/>
  <c r="AD46" i="9"/>
  <c r="AN9" i="9"/>
  <c r="AF17" i="9"/>
  <c r="AH17" i="9" s="1"/>
  <c r="AD26" i="9"/>
  <c r="AF295" i="9"/>
  <c r="AH295" i="9" s="1"/>
  <c r="AD186" i="9"/>
  <c r="AD54" i="9"/>
  <c r="AD71" i="9"/>
  <c r="AF23" i="9"/>
  <c r="AH23" i="9" s="1"/>
  <c r="AF111" i="9"/>
  <c r="AH111" i="9" s="1"/>
  <c r="AM285" i="9"/>
  <c r="AD108" i="9"/>
  <c r="AD78" i="9"/>
  <c r="AN241" i="9"/>
  <c r="AO241" i="9" s="1"/>
  <c r="AL77" i="9"/>
  <c r="AN77" i="9" s="1"/>
  <c r="AO77" i="9" s="1"/>
  <c r="AL158" i="9"/>
  <c r="AN158" i="9" s="1"/>
  <c r="AO158" i="9" s="1"/>
  <c r="AL115" i="9"/>
  <c r="AM115" i="9" s="1"/>
  <c r="AL243" i="9"/>
  <c r="AN243" i="9" s="1"/>
  <c r="AO243" i="9" s="1"/>
  <c r="AD65" i="9"/>
  <c r="AD144" i="9"/>
  <c r="AO144" i="9"/>
  <c r="AF130" i="9"/>
  <c r="AH130" i="9" s="1"/>
  <c r="AO130" i="9" s="1"/>
  <c r="AM55" i="9"/>
  <c r="AF167" i="9"/>
  <c r="AH167" i="9" s="1"/>
  <c r="AF154" i="9"/>
  <c r="AH154" i="9" s="1"/>
  <c r="AL323" i="9"/>
  <c r="AM323" i="9" s="1"/>
  <c r="AL151" i="9"/>
  <c r="AN151" i="9" s="1"/>
  <c r="AO151" i="9" s="1"/>
  <c r="AL329" i="9"/>
  <c r="AN329" i="9" s="1"/>
  <c r="AO329" i="9" s="1"/>
  <c r="AN15" i="9"/>
  <c r="AO15" i="9" s="1"/>
  <c r="AM15" i="9"/>
  <c r="AF263" i="9"/>
  <c r="AH263" i="9" s="1"/>
  <c r="AF24" i="9"/>
  <c r="AH24" i="9" s="1"/>
  <c r="AD45" i="9"/>
  <c r="AL14" i="9"/>
  <c r="AM14" i="9" s="1"/>
  <c r="AD124" i="9"/>
  <c r="AD42" i="9"/>
  <c r="AF149" i="9"/>
  <c r="AH149" i="9" s="1"/>
  <c r="AL76" i="9"/>
  <c r="AN76" i="9" s="1"/>
  <c r="AO76" i="9" s="1"/>
  <c r="AL118" i="9"/>
  <c r="AN118" i="9" s="1"/>
  <c r="AO118" i="9" s="1"/>
  <c r="AD136" i="9"/>
  <c r="AF55" i="9"/>
  <c r="AH55" i="9" s="1"/>
  <c r="AO55" i="9" s="1"/>
  <c r="AL35" i="9"/>
  <c r="AM35" i="9" s="1"/>
  <c r="AL41" i="9"/>
  <c r="AM41" i="9" s="1"/>
  <c r="AL98" i="9"/>
  <c r="AN98" i="9" s="1"/>
  <c r="AO98" i="9" s="1"/>
  <c r="AL52" i="9"/>
  <c r="AM52" i="9" s="1"/>
  <c r="AM144" i="9"/>
  <c r="AD291" i="9"/>
  <c r="AD298" i="9"/>
  <c r="AL62" i="9"/>
  <c r="AM62" i="9" s="1"/>
  <c r="AF264" i="9"/>
  <c r="AH264" i="9" s="1"/>
  <c r="AD308" i="9"/>
  <c r="AF197" i="9"/>
  <c r="AH197" i="9" s="1"/>
  <c r="AD268" i="9"/>
  <c r="AF99" i="9"/>
  <c r="AH99" i="9" s="1"/>
  <c r="AF184" i="9"/>
  <c r="AH184" i="9" s="1"/>
  <c r="AF126" i="9"/>
  <c r="AH126" i="9" s="1"/>
  <c r="AD153" i="9"/>
  <c r="AN112" i="9"/>
  <c r="AL125" i="9"/>
  <c r="AM125" i="9" s="1"/>
  <c r="AF238" i="9"/>
  <c r="AH238" i="9" s="1"/>
  <c r="AD165" i="9"/>
  <c r="AD102" i="9"/>
  <c r="AN338" i="9"/>
  <c r="AO338" i="9" s="1"/>
  <c r="AL79" i="9"/>
  <c r="AN79" i="9" s="1"/>
  <c r="AO79" i="9" s="1"/>
  <c r="AF84" i="9"/>
  <c r="AH84" i="9" s="1"/>
  <c r="AF93" i="9"/>
  <c r="AH93" i="9" s="1"/>
  <c r="AM102" i="9"/>
  <c r="AF9" i="9"/>
  <c r="AH9" i="9" s="1"/>
  <c r="AF306" i="9"/>
  <c r="AH306" i="9" s="1"/>
  <c r="AF70" i="9"/>
  <c r="AH70" i="9" s="1"/>
  <c r="AD34" i="9"/>
  <c r="AF120" i="9"/>
  <c r="AH120" i="9" s="1"/>
  <c r="AF145" i="9"/>
  <c r="AH145" i="9" s="1"/>
  <c r="AL82" i="9"/>
  <c r="AN82" i="9" s="1"/>
  <c r="AO82" i="9" s="1"/>
  <c r="AD310" i="9"/>
  <c r="AD159" i="9"/>
  <c r="AN74" i="9"/>
  <c r="AO74" i="9" s="1"/>
  <c r="AN186" i="9"/>
  <c r="AO186" i="9" s="1"/>
  <c r="AD194" i="9"/>
  <c r="AD53" i="9"/>
  <c r="AN148" i="9"/>
  <c r="AD117" i="9"/>
  <c r="AF100" i="9"/>
  <c r="AH100" i="9" s="1"/>
  <c r="AO100" i="9" s="1"/>
  <c r="AD284" i="9"/>
  <c r="AD336" i="9"/>
  <c r="AM69" i="9"/>
  <c r="AN69" i="9"/>
  <c r="AO69" i="9" s="1"/>
  <c r="AF37" i="9"/>
  <c r="AH37" i="9" s="1"/>
  <c r="AD63" i="9"/>
  <c r="AD129" i="9"/>
  <c r="AN282" i="9"/>
  <c r="AM301" i="9"/>
  <c r="AF18" i="9"/>
  <c r="AH18" i="9" s="1"/>
  <c r="AD74" i="9"/>
  <c r="AF317" i="9"/>
  <c r="AH317" i="9" s="1"/>
  <c r="AF161" i="9"/>
  <c r="AH161" i="9" s="1"/>
  <c r="AF39" i="9"/>
  <c r="AH39" i="9" s="1"/>
  <c r="AD348" i="9"/>
  <c r="AF286" i="9"/>
  <c r="AH286" i="9" s="1"/>
  <c r="AD119" i="9"/>
  <c r="AM58" i="9"/>
  <c r="AN94" i="9"/>
  <c r="AO94" i="9" s="1"/>
  <c r="AN111" i="9"/>
  <c r="AD131" i="9"/>
  <c r="AF168" i="9"/>
  <c r="AH168" i="9" s="1"/>
  <c r="AD221" i="9"/>
  <c r="AL49" i="9"/>
  <c r="AM49" i="9" s="1"/>
  <c r="AL253" i="9"/>
  <c r="AM253" i="9" s="1"/>
  <c r="AL8" i="9"/>
  <c r="AM8" i="9" s="1"/>
  <c r="AL25" i="9"/>
  <c r="AN25" i="9" s="1"/>
  <c r="AO25" i="9" s="1"/>
  <c r="AF318" i="9"/>
  <c r="AH318" i="9" s="1"/>
  <c r="AL156" i="9"/>
  <c r="AN156" i="9" s="1"/>
  <c r="AO156" i="9" s="1"/>
  <c r="AN50" i="9"/>
  <c r="AO50" i="9" s="1"/>
  <c r="AM50" i="9"/>
  <c r="AN308" i="9"/>
  <c r="AO308" i="9" s="1"/>
  <c r="AM308" i="9"/>
  <c r="AF33" i="9"/>
  <c r="AH33" i="9" s="1"/>
  <c r="AF88" i="9"/>
  <c r="AH88" i="9" s="1"/>
  <c r="AD163" i="9"/>
  <c r="AD80" i="9"/>
  <c r="AF135" i="9"/>
  <c r="AH135" i="9" s="1"/>
  <c r="AL133" i="9"/>
  <c r="AM133" i="9" s="1"/>
  <c r="AD92" i="9"/>
  <c r="AD107" i="9"/>
  <c r="AM307" i="9"/>
  <c r="AL85" i="9"/>
  <c r="AM85" i="9" s="1"/>
  <c r="AD48" i="9"/>
  <c r="AD166" i="9"/>
  <c r="AL64" i="9"/>
  <c r="AM64" i="9" s="1"/>
  <c r="AO268" i="9"/>
  <c r="AD30" i="9"/>
  <c r="AM20" i="9"/>
  <c r="AM348" i="9"/>
  <c r="AM48" i="9"/>
  <c r="AM310" i="9"/>
  <c r="AN68" i="9"/>
  <c r="AO68" i="9" s="1"/>
  <c r="AO310" i="9"/>
  <c r="AD297" i="9"/>
  <c r="AL95" i="9"/>
  <c r="AN95" i="9" s="1"/>
  <c r="AM83" i="9"/>
  <c r="AL109" i="9"/>
  <c r="AN109" i="9" s="1"/>
  <c r="AO109" i="9" s="1"/>
  <c r="AF83" i="9"/>
  <c r="AH83" i="9" s="1"/>
  <c r="AO83" i="9" s="1"/>
  <c r="AF101" i="9"/>
  <c r="AH101" i="9" s="1"/>
  <c r="AL116" i="9"/>
  <c r="AN116" i="9" s="1"/>
  <c r="AO116" i="9" s="1"/>
  <c r="AD143" i="9"/>
  <c r="AN221" i="9"/>
  <c r="AO221" i="9" s="1"/>
  <c r="AD10" i="9"/>
  <c r="AD338" i="9"/>
  <c r="AO250" i="9"/>
  <c r="AL196" i="9"/>
  <c r="AN196" i="9" s="1"/>
  <c r="AO196" i="9" s="1"/>
  <c r="AF164" i="9"/>
  <c r="AH164" i="9" s="1"/>
  <c r="AL142" i="9"/>
  <c r="AN142" i="9" s="1"/>
  <c r="AO142" i="9" s="1"/>
  <c r="AD250" i="9"/>
  <c r="AL40" i="9"/>
  <c r="AM40" i="9" s="1"/>
  <c r="AL5" i="9"/>
  <c r="AD261" i="9"/>
  <c r="AF261" i="9"/>
  <c r="AH261" i="9" s="1"/>
  <c r="AM12" i="9"/>
  <c r="AN12" i="9"/>
  <c r="AO12" i="9" s="1"/>
  <c r="AD139" i="9"/>
  <c r="AF150" i="9"/>
  <c r="AH150" i="9" s="1"/>
  <c r="AF90" i="9"/>
  <c r="AH90" i="9" s="1"/>
  <c r="AD285" i="9"/>
  <c r="AF122" i="9"/>
  <c r="AH122" i="9" s="1"/>
  <c r="AL113" i="9"/>
  <c r="AN113" i="9" s="1"/>
  <c r="AO113" i="9" s="1"/>
  <c r="AD313" i="9"/>
  <c r="AD319" i="9"/>
  <c r="AL21" i="9"/>
  <c r="AN21" i="9" s="1"/>
  <c r="AO21" i="9" s="1"/>
  <c r="AL36" i="9"/>
  <c r="AN36" i="9" s="1"/>
  <c r="AO36" i="9" s="1"/>
  <c r="AL162" i="9"/>
  <c r="AL89" i="9"/>
  <c r="AL252" i="9"/>
  <c r="AM252" i="9" s="1"/>
  <c r="AL320" i="9"/>
  <c r="AM320" i="9" s="1"/>
  <c r="AF282" i="9"/>
  <c r="AH282" i="9" s="1"/>
  <c r="AD87" i="9"/>
  <c r="AL91" i="9"/>
  <c r="AN91" i="9" s="1"/>
  <c r="AN129" i="9"/>
  <c r="AO129" i="9" s="1"/>
  <c r="AM129" i="9"/>
  <c r="AF203" i="9"/>
  <c r="AH203" i="9" s="1"/>
  <c r="AD50" i="9"/>
  <c r="AF155" i="9"/>
  <c r="AH155" i="9" s="1"/>
  <c r="AD155" i="9"/>
  <c r="AD169" i="9"/>
  <c r="AL132" i="9"/>
  <c r="AM132" i="9" s="1"/>
  <c r="AO58" i="9"/>
  <c r="AF47" i="9"/>
  <c r="AH47" i="9" s="1"/>
  <c r="AD47" i="9"/>
  <c r="AF86" i="9"/>
  <c r="AH86" i="9" s="1"/>
  <c r="AD86" i="9"/>
  <c r="AD134" i="9"/>
  <c r="AF134" i="9"/>
  <c r="AH134" i="9" s="1"/>
  <c r="AL266" i="9"/>
  <c r="AM266" i="9" s="1"/>
  <c r="AL121" i="9"/>
  <c r="AN121" i="9" s="1"/>
  <c r="AF202" i="9"/>
  <c r="AH202" i="9" s="1"/>
  <c r="AL138" i="9"/>
  <c r="AL67" i="9"/>
  <c r="AL147" i="9"/>
  <c r="AD28" i="9"/>
  <c r="AF28" i="9"/>
  <c r="AH28" i="9" s="1"/>
  <c r="AL160" i="9"/>
  <c r="AN160" i="9" s="1"/>
  <c r="AM130" i="9"/>
  <c r="AL13" i="9"/>
  <c r="AN13" i="9" s="1"/>
  <c r="AO13" i="9" s="1"/>
  <c r="AL61" i="9"/>
  <c r="AN61" i="9" s="1"/>
  <c r="AO61" i="9" s="1"/>
  <c r="AL134" i="9"/>
  <c r="AL140" i="9"/>
  <c r="AM140" i="9" s="1"/>
  <c r="AN10" i="9"/>
  <c r="AO10" i="9" s="1"/>
  <c r="AM10" i="9"/>
  <c r="AL275" i="9"/>
  <c r="AM275" i="9" s="1"/>
  <c r="AL7" i="9"/>
  <c r="AM7" i="9" s="1"/>
  <c r="AL27" i="9"/>
  <c r="AN27" i="9" s="1"/>
  <c r="AL75" i="9"/>
  <c r="AM75" i="9" s="1"/>
  <c r="AL305" i="9"/>
  <c r="AM305" i="9" s="1"/>
  <c r="AL96" i="9"/>
  <c r="AM96" i="9" s="1"/>
  <c r="AL106" i="9"/>
  <c r="AN106" i="9" s="1"/>
  <c r="AF307" i="9"/>
  <c r="AH307" i="9" s="1"/>
  <c r="AO307" i="9" s="1"/>
  <c r="AL72" i="9"/>
  <c r="AN72" i="9" s="1"/>
  <c r="AN238" i="9"/>
  <c r="AM238" i="9"/>
  <c r="AL198" i="9"/>
  <c r="AL251" i="9"/>
  <c r="AF148" i="9"/>
  <c r="AH148" i="9" s="1"/>
  <c r="AD148" i="9"/>
  <c r="AF309" i="9"/>
  <c r="AH309" i="9" s="1"/>
  <c r="AD309" i="9"/>
  <c r="AL43" i="9"/>
  <c r="AN43" i="9" s="1"/>
  <c r="AO102" i="9"/>
  <c r="AL73" i="9"/>
  <c r="AN73" i="9" s="1"/>
  <c r="AL44" i="9"/>
  <c r="AN44" i="9" s="1"/>
  <c r="AL127" i="9"/>
  <c r="AN127" i="9" s="1"/>
  <c r="AO127" i="9" s="1"/>
  <c r="AL220" i="9"/>
  <c r="AM220" i="9" s="1"/>
  <c r="AD103" i="9"/>
  <c r="AF269" i="9"/>
  <c r="AH269" i="9" s="1"/>
  <c r="AD269" i="9"/>
  <c r="AL292" i="9"/>
  <c r="AD60" i="9"/>
  <c r="AF60" i="9"/>
  <c r="AH60" i="9" s="1"/>
  <c r="AM38" i="9"/>
  <c r="AN38" i="9"/>
  <c r="AO38" i="9" s="1"/>
  <c r="AL265" i="9"/>
  <c r="AL280" i="9"/>
  <c r="AN280" i="9" s="1"/>
  <c r="AL328" i="9"/>
  <c r="AL60" i="9"/>
  <c r="AM297" i="9"/>
  <c r="AN297" i="9"/>
  <c r="AO297" i="9" s="1"/>
  <c r="AF275" i="9"/>
  <c r="AH275" i="9" s="1"/>
  <c r="AD275" i="9"/>
  <c r="AM26" i="9"/>
  <c r="AN26" i="9"/>
  <c r="AO26" i="9" s="1"/>
  <c r="AD27" i="9"/>
  <c r="AF27" i="9"/>
  <c r="AH27" i="9" s="1"/>
  <c r="AL224" i="9"/>
  <c r="AL32" i="9"/>
  <c r="AN136" i="9"/>
  <c r="AO136" i="9" s="1"/>
  <c r="AM136" i="9"/>
  <c r="AL146" i="9"/>
  <c r="X378" i="9"/>
  <c r="AN120" i="9"/>
  <c r="AM120" i="9"/>
  <c r="AL335" i="9"/>
  <c r="AL19" i="9"/>
  <c r="AL123" i="9"/>
  <c r="AD121" i="9"/>
  <c r="AF121" i="9"/>
  <c r="AH121" i="9" s="1"/>
  <c r="AD128" i="9"/>
  <c r="AF128" i="9"/>
  <c r="AH128" i="9" s="1"/>
  <c r="AL170" i="9"/>
  <c r="AL330" i="9"/>
  <c r="AL11" i="9"/>
  <c r="AD5" i="9"/>
  <c r="AF5" i="9"/>
  <c r="AH5" i="9" s="1"/>
  <c r="AN119" i="9"/>
  <c r="AO119" i="9" s="1"/>
  <c r="AM119" i="9"/>
  <c r="AM264" i="9"/>
  <c r="AN264" i="9"/>
  <c r="AN319" i="9"/>
  <c r="AO319" i="9" s="1"/>
  <c r="AM319" i="9"/>
  <c r="AD327" i="9"/>
  <c r="AF327" i="9"/>
  <c r="AH327" i="9" s="1"/>
  <c r="AD51" i="9"/>
  <c r="AF51" i="9"/>
  <c r="AH51" i="9" s="1"/>
  <c r="AL327" i="9"/>
  <c r="AN131" i="9"/>
  <c r="AO131" i="9" s="1"/>
  <c r="AM131" i="9"/>
  <c r="AN169" i="9"/>
  <c r="AO169" i="9" s="1"/>
  <c r="AM169" i="9"/>
  <c r="AN155" i="9"/>
  <c r="AM155" i="9"/>
  <c r="AM157" i="9"/>
  <c r="AN157" i="9"/>
  <c r="AO157" i="9" s="1"/>
  <c r="AO48" i="9"/>
  <c r="AO301" i="9"/>
  <c r="AO285" i="9"/>
  <c r="AO345" i="9"/>
  <c r="AN143" i="9"/>
  <c r="AO143" i="9" s="1"/>
  <c r="AM143" i="9"/>
  <c r="AN313" i="9"/>
  <c r="AO313" i="9" s="1"/>
  <c r="AM313" i="9"/>
  <c r="AF223" i="9"/>
  <c r="AH223" i="9" s="1"/>
  <c r="AD223" i="9"/>
  <c r="AD31" i="9"/>
  <c r="AF31" i="9"/>
  <c r="AH31" i="9" s="1"/>
  <c r="AD110" i="9"/>
  <c r="AF110" i="9"/>
  <c r="AH110" i="9" s="1"/>
  <c r="AD96" i="9"/>
  <c r="AF96" i="9"/>
  <c r="AH96" i="9" s="1"/>
  <c r="AD44" i="9"/>
  <c r="AF44" i="9"/>
  <c r="AH44" i="9" s="1"/>
  <c r="AD146" i="9"/>
  <c r="AF146" i="9"/>
  <c r="AH146" i="9" s="1"/>
  <c r="AM202" i="9"/>
  <c r="AN202" i="9"/>
  <c r="AM263" i="9"/>
  <c r="AN263" i="9"/>
  <c r="AN57" i="9"/>
  <c r="AM57" i="9"/>
  <c r="AM201" i="9"/>
  <c r="AN201" i="9"/>
  <c r="AD19" i="9"/>
  <c r="AF19" i="9"/>
  <c r="AH19" i="9" s="1"/>
  <c r="AD106" i="9"/>
  <c r="AF106" i="9"/>
  <c r="AH106" i="9" s="1"/>
  <c r="AN168" i="9"/>
  <c r="AM168" i="9"/>
  <c r="AN197" i="9"/>
  <c r="AM197" i="9"/>
  <c r="AB378" i="9"/>
  <c r="AD140" i="9"/>
  <c r="AF140" i="9"/>
  <c r="AH140" i="9" s="1"/>
  <c r="AF304" i="9"/>
  <c r="AH304" i="9" s="1"/>
  <c r="AD304" i="9"/>
  <c r="AN103" i="9"/>
  <c r="AO103" i="9" s="1"/>
  <c r="AM103" i="9"/>
  <c r="AL51" i="9"/>
  <c r="AM18" i="9"/>
  <c r="AN18" i="9"/>
  <c r="AD280" i="9"/>
  <c r="AF280" i="9"/>
  <c r="AH280" i="9" s="1"/>
  <c r="AM167" i="9"/>
  <c r="AN167" i="9"/>
  <c r="AD160" i="9"/>
  <c r="AF160" i="9"/>
  <c r="AH160" i="9" s="1"/>
  <c r="AN317" i="9"/>
  <c r="AM317" i="9"/>
  <c r="AL223" i="9"/>
  <c r="AL300" i="9"/>
  <c r="AL31" i="9"/>
  <c r="AD224" i="9"/>
  <c r="AF224" i="9"/>
  <c r="AH224" i="9" s="1"/>
  <c r="AF43" i="9"/>
  <c r="AH43" i="9" s="1"/>
  <c r="AD43" i="9"/>
  <c r="AN71" i="9"/>
  <c r="AO71" i="9" s="1"/>
  <c r="AM71" i="9"/>
  <c r="AF73" i="9"/>
  <c r="AH73" i="9" s="1"/>
  <c r="AD73" i="9"/>
  <c r="AM122" i="9"/>
  <c r="AN122" i="9"/>
  <c r="AD266" i="9"/>
  <c r="AF266" i="9"/>
  <c r="AH266" i="9" s="1"/>
  <c r="AL346" i="9"/>
  <c r="AD95" i="9"/>
  <c r="AF95" i="9"/>
  <c r="AH95" i="9" s="1"/>
  <c r="AL105" i="9"/>
  <c r="AL128" i="9"/>
  <c r="AN63" i="9"/>
  <c r="AO63" i="9" s="1"/>
  <c r="AM63" i="9"/>
  <c r="AN184" i="9"/>
  <c r="AM184" i="9"/>
  <c r="AL304" i="9"/>
  <c r="AN298" i="9"/>
  <c r="AO298" i="9" s="1"/>
  <c r="AM298" i="9"/>
  <c r="AM29" i="9"/>
  <c r="AN29" i="9"/>
  <c r="AO29" i="9" s="1"/>
  <c r="AM22" i="9"/>
  <c r="AN22" i="9"/>
  <c r="AO22" i="9" s="1"/>
  <c r="AN159" i="9"/>
  <c r="AO159" i="9" s="1"/>
  <c r="AM159" i="9"/>
  <c r="AL110" i="9"/>
  <c r="AN59" i="9"/>
  <c r="AO59" i="9" s="1"/>
  <c r="AM59" i="9"/>
  <c r="AL66" i="9"/>
  <c r="AN17" i="9"/>
  <c r="AM17" i="9"/>
  <c r="AD114" i="9"/>
  <c r="AF114" i="9"/>
  <c r="AH114" i="9" s="1"/>
  <c r="AD105" i="9"/>
  <c r="AF105" i="9"/>
  <c r="AH105" i="9" s="1"/>
  <c r="AD300" i="9"/>
  <c r="AF300" i="9"/>
  <c r="AH300" i="9" s="1"/>
  <c r="AD7" i="9"/>
  <c r="AF7" i="9"/>
  <c r="AH7" i="9" s="1"/>
  <c r="AD123" i="9"/>
  <c r="AF123" i="9"/>
  <c r="AH123" i="9" s="1"/>
  <c r="AD75" i="9"/>
  <c r="AF75" i="9"/>
  <c r="AH75" i="9" s="1"/>
  <c r="AM6" i="9"/>
  <c r="AN6" i="9"/>
  <c r="AO6" i="9" s="1"/>
  <c r="AD335" i="9"/>
  <c r="AF335" i="9"/>
  <c r="AH335" i="9" s="1"/>
  <c r="AD170" i="9"/>
  <c r="AF170" i="9"/>
  <c r="AH170" i="9" s="1"/>
  <c r="AF330" i="9"/>
  <c r="AH330" i="9" s="1"/>
  <c r="AD330" i="9"/>
  <c r="AD11" i="9"/>
  <c r="AF11" i="9"/>
  <c r="AH11" i="9" s="1"/>
  <c r="AN65" i="9"/>
  <c r="AO65" i="9" s="1"/>
  <c r="AM65" i="9"/>
  <c r="AN291" i="9"/>
  <c r="AO291" i="9" s="1"/>
  <c r="AM291" i="9"/>
  <c r="AD305" i="9"/>
  <c r="AF305" i="9"/>
  <c r="AH305" i="9" s="1"/>
  <c r="AN164" i="9"/>
  <c r="AM164" i="9"/>
  <c r="AM149" i="9"/>
  <c r="AN149" i="9"/>
  <c r="AD66" i="9"/>
  <c r="AF66" i="9"/>
  <c r="AH66" i="9" s="1"/>
  <c r="AM269" i="9"/>
  <c r="AN269" i="9"/>
  <c r="AD72" i="9"/>
  <c r="AF72" i="9"/>
  <c r="AH72" i="9" s="1"/>
  <c r="AM42" i="9"/>
  <c r="AN42" i="9"/>
  <c r="AO42" i="9" s="1"/>
  <c r="AL114" i="9"/>
  <c r="AD91" i="9"/>
  <c r="AF91" i="9"/>
  <c r="AH91" i="9" s="1"/>
  <c r="AD132" i="9"/>
  <c r="AF132" i="9"/>
  <c r="AH132" i="9" s="1"/>
  <c r="AO348" i="9"/>
  <c r="AM212" i="9" l="1"/>
  <c r="AO299" i="9"/>
  <c r="AO341" i="9"/>
  <c r="AO326" i="9"/>
  <c r="AO236" i="9"/>
  <c r="AO344" i="9"/>
  <c r="AN214" i="9"/>
  <c r="AO214" i="9" s="1"/>
  <c r="AO112" i="9"/>
  <c r="AO231" i="9"/>
  <c r="AN229" i="9"/>
  <c r="AO229" i="9" s="1"/>
  <c r="AO290" i="9"/>
  <c r="AO260" i="9"/>
  <c r="AO189" i="9"/>
  <c r="AM321" i="9"/>
  <c r="AO296" i="9"/>
  <c r="AO172" i="9"/>
  <c r="AM295" i="9"/>
  <c r="AN295" i="9"/>
  <c r="AO295" i="9" s="1"/>
  <c r="AN101" i="9"/>
  <c r="AO101" i="9" s="1"/>
  <c r="AM101" i="9"/>
  <c r="AM54" i="9"/>
  <c r="AN54" i="9"/>
  <c r="AO54" i="9" s="1"/>
  <c r="AM347" i="9"/>
  <c r="AN347" i="9"/>
  <c r="AO347" i="9" s="1"/>
  <c r="AN126" i="9"/>
  <c r="AO126" i="9" s="1"/>
  <c r="AM126" i="9"/>
  <c r="AM163" i="9"/>
  <c r="AN163" i="9"/>
  <c r="AO163" i="9" s="1"/>
  <c r="AM135" i="9"/>
  <c r="AN135" i="9"/>
  <c r="AO135" i="9" s="1"/>
  <c r="AM190" i="9"/>
  <c r="AN190" i="9"/>
  <c r="AO190" i="9" s="1"/>
  <c r="AN240" i="9"/>
  <c r="AO240" i="9" s="1"/>
  <c r="AM240" i="9"/>
  <c r="AM93" i="9"/>
  <c r="AN93" i="9"/>
  <c r="AO93" i="9" s="1"/>
  <c r="AM145" i="9"/>
  <c r="AN145" i="9"/>
  <c r="AO145" i="9" s="1"/>
  <c r="AN275" i="9"/>
  <c r="AO275" i="9" s="1"/>
  <c r="AO239" i="9"/>
  <c r="AN277" i="9"/>
  <c r="AO277" i="9" s="1"/>
  <c r="AM77" i="9"/>
  <c r="AM16" i="9"/>
  <c r="AN16" i="9"/>
  <c r="AO16" i="9" s="1"/>
  <c r="AN84" i="9"/>
  <c r="AO84" i="9" s="1"/>
  <c r="AM84" i="9"/>
  <c r="AN166" i="9"/>
  <c r="AO166" i="9" s="1"/>
  <c r="AM166" i="9"/>
  <c r="AM92" i="9"/>
  <c r="AN92" i="9"/>
  <c r="AO92" i="9" s="1"/>
  <c r="AM104" i="9"/>
  <c r="AN104" i="9"/>
  <c r="AO104" i="9" s="1"/>
  <c r="AN56" i="9"/>
  <c r="AO56" i="9" s="1"/>
  <c r="AM56" i="9"/>
  <c r="AM87" i="9"/>
  <c r="AN87" i="9"/>
  <c r="AO87" i="9" s="1"/>
  <c r="AN47" i="9"/>
  <c r="AO47" i="9" s="1"/>
  <c r="AM47" i="9"/>
  <c r="AM150" i="9"/>
  <c r="AN150" i="9"/>
  <c r="AO150" i="9" s="1"/>
  <c r="AN70" i="9"/>
  <c r="AO70" i="9" s="1"/>
  <c r="AM70" i="9"/>
  <c r="AM161" i="9"/>
  <c r="AN161" i="9"/>
  <c r="AO161" i="9" s="1"/>
  <c r="AM37" i="9"/>
  <c r="AN37" i="9"/>
  <c r="AO37" i="9" s="1"/>
  <c r="AM153" i="9"/>
  <c r="AN153" i="9"/>
  <c r="AO153" i="9" s="1"/>
  <c r="AN141" i="9"/>
  <c r="AO141" i="9" s="1"/>
  <c r="AM141" i="9"/>
  <c r="AM117" i="9"/>
  <c r="AN117" i="9"/>
  <c r="AO117" i="9" s="1"/>
  <c r="AN139" i="9"/>
  <c r="AO139" i="9" s="1"/>
  <c r="AM139" i="9"/>
  <c r="AN97" i="9"/>
  <c r="AO97" i="9" s="1"/>
  <c r="AM97" i="9"/>
  <c r="AN154" i="9"/>
  <c r="AO154" i="9" s="1"/>
  <c r="AM154" i="9"/>
  <c r="AN339" i="9"/>
  <c r="AO339" i="9" s="1"/>
  <c r="AM339" i="9"/>
  <c r="AM28" i="9"/>
  <c r="AN28" i="9"/>
  <c r="AO28" i="9" s="1"/>
  <c r="AN331" i="9"/>
  <c r="AO331" i="9" s="1"/>
  <c r="AM331" i="9"/>
  <c r="AM24" i="9"/>
  <c r="AN24" i="9"/>
  <c r="AO24" i="9" s="1"/>
  <c r="AM39" i="9"/>
  <c r="AN39" i="9"/>
  <c r="AO39" i="9" s="1"/>
  <c r="AN261" i="9"/>
  <c r="AM261" i="9"/>
  <c r="AN23" i="9"/>
  <c r="AO23" i="9" s="1"/>
  <c r="AM23" i="9"/>
  <c r="AN318" i="9"/>
  <c r="AO318" i="9" s="1"/>
  <c r="AM318" i="9"/>
  <c r="AN33" i="9"/>
  <c r="AO33" i="9" s="1"/>
  <c r="AM33" i="9"/>
  <c r="AN86" i="9"/>
  <c r="AO86" i="9" s="1"/>
  <c r="AM86" i="9"/>
  <c r="AM78" i="9"/>
  <c r="AN78" i="9"/>
  <c r="AO78" i="9" s="1"/>
  <c r="AM203" i="9"/>
  <c r="AN203" i="9"/>
  <c r="AO203" i="9" s="1"/>
  <c r="AN45" i="9"/>
  <c r="AO45" i="9" s="1"/>
  <c r="AM45" i="9"/>
  <c r="AN53" i="9"/>
  <c r="AO53" i="9" s="1"/>
  <c r="AM53" i="9"/>
  <c r="AN193" i="9"/>
  <c r="AO193" i="9" s="1"/>
  <c r="AM193" i="9"/>
  <c r="AN281" i="9"/>
  <c r="AO281" i="9" s="1"/>
  <c r="AM281" i="9"/>
  <c r="AN34" i="9"/>
  <c r="AO34" i="9" s="1"/>
  <c r="AM34" i="9"/>
  <c r="AM124" i="9"/>
  <c r="AN124" i="9"/>
  <c r="AO124" i="9" s="1"/>
  <c r="AM46" i="9"/>
  <c r="AN46" i="9"/>
  <c r="AO46" i="9" s="1"/>
  <c r="AN165" i="9"/>
  <c r="AO165" i="9" s="1"/>
  <c r="AM165" i="9"/>
  <c r="AM152" i="9"/>
  <c r="AN152" i="9"/>
  <c r="AO152" i="9" s="1"/>
  <c r="AM90" i="9"/>
  <c r="AN90" i="9"/>
  <c r="AO90" i="9" s="1"/>
  <c r="AM81" i="9"/>
  <c r="AN81" i="9"/>
  <c r="AO81" i="9" s="1"/>
  <c r="AN286" i="9"/>
  <c r="AO286" i="9" s="1"/>
  <c r="AM286" i="9"/>
  <c r="AM30" i="9"/>
  <c r="AN30" i="9"/>
  <c r="AO30" i="9" s="1"/>
  <c r="AM306" i="9"/>
  <c r="AN306" i="9"/>
  <c r="AO306" i="9" s="1"/>
  <c r="AM88" i="9"/>
  <c r="AN88" i="9"/>
  <c r="AO88" i="9" s="1"/>
  <c r="AM284" i="9"/>
  <c r="AN284" i="9"/>
  <c r="AO284" i="9" s="1"/>
  <c r="AN336" i="9"/>
  <c r="AO336" i="9" s="1"/>
  <c r="AM336" i="9"/>
  <c r="AM309" i="9"/>
  <c r="AN309" i="9"/>
  <c r="AO309" i="9" s="1"/>
  <c r="AM80" i="9"/>
  <c r="AN137" i="9"/>
  <c r="AO137" i="9" s="1"/>
  <c r="AO261" i="9"/>
  <c r="AN194" i="9"/>
  <c r="AO194" i="9" s="1"/>
  <c r="AN108" i="9"/>
  <c r="AO108" i="9" s="1"/>
  <c r="AN99" i="9"/>
  <c r="AO99" i="9" s="1"/>
  <c r="AO312" i="9"/>
  <c r="AN320" i="9"/>
  <c r="AO320" i="9" s="1"/>
  <c r="AN35" i="9"/>
  <c r="AO35" i="9" s="1"/>
  <c r="AO263" i="9"/>
  <c r="AN234" i="9"/>
  <c r="AO234" i="9" s="1"/>
  <c r="AM234" i="9"/>
  <c r="AM287" i="9"/>
  <c r="AN5" i="9"/>
  <c r="AO5" i="9" s="1"/>
  <c r="AL378" i="9"/>
  <c r="AN222" i="9"/>
  <c r="AO222" i="9" s="1"/>
  <c r="AN115" i="9"/>
  <c r="AO115" i="9" s="1"/>
  <c r="AO57" i="9"/>
  <c r="AM243" i="9"/>
  <c r="AO201" i="9"/>
  <c r="AN40" i="9"/>
  <c r="AO40" i="9" s="1"/>
  <c r="AM36" i="9"/>
  <c r="AN14" i="9"/>
  <c r="AO14" i="9" s="1"/>
  <c r="AM160" i="9"/>
  <c r="AM151" i="9"/>
  <c r="AN41" i="9"/>
  <c r="AO41" i="9" s="1"/>
  <c r="AO17" i="9"/>
  <c r="AN302" i="9"/>
  <c r="AO302" i="9" s="1"/>
  <c r="AN323" i="9"/>
  <c r="AO323" i="9" s="1"/>
  <c r="AM76" i="9"/>
  <c r="AO9" i="9"/>
  <c r="AO197" i="9"/>
  <c r="AO111" i="9"/>
  <c r="AO264" i="9"/>
  <c r="AO238" i="9"/>
  <c r="AO168" i="9"/>
  <c r="AM158" i="9"/>
  <c r="AM79" i="9"/>
  <c r="AM329" i="9"/>
  <c r="AN8" i="9"/>
  <c r="AO8" i="9" s="1"/>
  <c r="AM98" i="9"/>
  <c r="AM95" i="9"/>
  <c r="AM156" i="9"/>
  <c r="AM5" i="9"/>
  <c r="AN85" i="9"/>
  <c r="AO85" i="9" s="1"/>
  <c r="AO120" i="9"/>
  <c r="AO167" i="9"/>
  <c r="AM196" i="9"/>
  <c r="AN62" i="9"/>
  <c r="AO62" i="9" s="1"/>
  <c r="AN52" i="9"/>
  <c r="AO52" i="9" s="1"/>
  <c r="AO282" i="9"/>
  <c r="AO149" i="9"/>
  <c r="AM91" i="9"/>
  <c r="AM118" i="9"/>
  <c r="AN125" i="9"/>
  <c r="AO125" i="9" s="1"/>
  <c r="AM116" i="9"/>
  <c r="AN253" i="9"/>
  <c r="AO253" i="9" s="1"/>
  <c r="AM82" i="9"/>
  <c r="AN220" i="9"/>
  <c r="AO220" i="9" s="1"/>
  <c r="AM127" i="9"/>
  <c r="AM21" i="9"/>
  <c r="AM109" i="9"/>
  <c r="AO18" i="9"/>
  <c r="AM27" i="9"/>
  <c r="AM113" i="9"/>
  <c r="AO184" i="9"/>
  <c r="AO317" i="9"/>
  <c r="AM13" i="9"/>
  <c r="AN140" i="9"/>
  <c r="AO140" i="9" s="1"/>
  <c r="AM25" i="9"/>
  <c r="AM142" i="9"/>
  <c r="AN64" i="9"/>
  <c r="AO64" i="9" s="1"/>
  <c r="AO164" i="9"/>
  <c r="AM121" i="9"/>
  <c r="AN49" i="9"/>
  <c r="AO49" i="9" s="1"/>
  <c r="AN7" i="9"/>
  <c r="AO7" i="9" s="1"/>
  <c r="AO148" i="9"/>
  <c r="AM44" i="9"/>
  <c r="AO122" i="9"/>
  <c r="AN266" i="9"/>
  <c r="AO266" i="9" s="1"/>
  <c r="AO202" i="9"/>
  <c r="AN133" i="9"/>
  <c r="AO133" i="9" s="1"/>
  <c r="AO155" i="9"/>
  <c r="AM72" i="9"/>
  <c r="AN252" i="9"/>
  <c r="AO252" i="9" s="1"/>
  <c r="AM61" i="9"/>
  <c r="AM73" i="9"/>
  <c r="AN132" i="9"/>
  <c r="AO132" i="9" s="1"/>
  <c r="AN305" i="9"/>
  <c r="AO305" i="9" s="1"/>
  <c r="AM89" i="9"/>
  <c r="AN89" i="9"/>
  <c r="AO89" i="9" s="1"/>
  <c r="AM162" i="9"/>
  <c r="AN162" i="9"/>
  <c r="AO162" i="9" s="1"/>
  <c r="AM280" i="9"/>
  <c r="AO160" i="9"/>
  <c r="AM106" i="9"/>
  <c r="AM138" i="9"/>
  <c r="AN138" i="9"/>
  <c r="AO138" i="9" s="1"/>
  <c r="AO269" i="9"/>
  <c r="AN67" i="9"/>
  <c r="AO67" i="9" s="1"/>
  <c r="AM67" i="9"/>
  <c r="AM43" i="9"/>
  <c r="AN75" i="9"/>
  <c r="AO75" i="9" s="1"/>
  <c r="AO44" i="9"/>
  <c r="AO27" i="9"/>
  <c r="AN134" i="9"/>
  <c r="AO134" i="9" s="1"/>
  <c r="AM134" i="9"/>
  <c r="AM147" i="9"/>
  <c r="AN147" i="9"/>
  <c r="AO147" i="9" s="1"/>
  <c r="AO72" i="9"/>
  <c r="AO280" i="9"/>
  <c r="AO106" i="9"/>
  <c r="AM60" i="9"/>
  <c r="AN60" i="9"/>
  <c r="AO60" i="9" s="1"/>
  <c r="AN96" i="9"/>
  <c r="AO96" i="9" s="1"/>
  <c r="AM328" i="9"/>
  <c r="AN328" i="9"/>
  <c r="AO328" i="9" s="1"/>
  <c r="AM292" i="9"/>
  <c r="AN292" i="9"/>
  <c r="AO292" i="9" s="1"/>
  <c r="AN251" i="9"/>
  <c r="AO251" i="9" s="1"/>
  <c r="AM251" i="9"/>
  <c r="AO95" i="9"/>
  <c r="AO73" i="9"/>
  <c r="AO43" i="9"/>
  <c r="AO121" i="9"/>
  <c r="AM265" i="9"/>
  <c r="AN265" i="9"/>
  <c r="AO265" i="9" s="1"/>
  <c r="AN198" i="9"/>
  <c r="AO198" i="9" s="1"/>
  <c r="AM198" i="9"/>
  <c r="AM110" i="9"/>
  <c r="AN110" i="9"/>
  <c r="AO110" i="9" s="1"/>
  <c r="AM300" i="9"/>
  <c r="AN300" i="9"/>
  <c r="AO300" i="9" s="1"/>
  <c r="AO91" i="9"/>
  <c r="AM51" i="9"/>
  <c r="AN51" i="9"/>
  <c r="AO51" i="9" s="1"/>
  <c r="AM335" i="9"/>
  <c r="AN335" i="9"/>
  <c r="AO335" i="9" s="1"/>
  <c r="AM32" i="9"/>
  <c r="AN32" i="9"/>
  <c r="AO32" i="9" s="1"/>
  <c r="AN223" i="9"/>
  <c r="AO223" i="9" s="1"/>
  <c r="AM223" i="9"/>
  <c r="AM11" i="9"/>
  <c r="AN11" i="9"/>
  <c r="AO11" i="9" s="1"/>
  <c r="AN170" i="9"/>
  <c r="AO170" i="9" s="1"/>
  <c r="AM170" i="9"/>
  <c r="AM146" i="9"/>
  <c r="AN146" i="9"/>
  <c r="AO146" i="9" s="1"/>
  <c r="AM224" i="9"/>
  <c r="AN224" i="9"/>
  <c r="AO224" i="9" s="1"/>
  <c r="AM128" i="9"/>
  <c r="AN128" i="9"/>
  <c r="AO128" i="9" s="1"/>
  <c r="AM346" i="9"/>
  <c r="AN346" i="9"/>
  <c r="AO346" i="9" s="1"/>
  <c r="AN330" i="9"/>
  <c r="AO330" i="9" s="1"/>
  <c r="AM330" i="9"/>
  <c r="AM123" i="9"/>
  <c r="AN123" i="9"/>
  <c r="AO123" i="9" s="1"/>
  <c r="AM114" i="9"/>
  <c r="AN114" i="9"/>
  <c r="AO114" i="9" s="1"/>
  <c r="AM66" i="9"/>
  <c r="AN66" i="9"/>
  <c r="AO66" i="9" s="1"/>
  <c r="AN304" i="9"/>
  <c r="AO304" i="9" s="1"/>
  <c r="AM304" i="9"/>
  <c r="AN105" i="9"/>
  <c r="AO105" i="9" s="1"/>
  <c r="AM105" i="9"/>
  <c r="AN31" i="9"/>
  <c r="AO31" i="9" s="1"/>
  <c r="AM31" i="9"/>
  <c r="AM327" i="9"/>
  <c r="AN327" i="9"/>
  <c r="AO327" i="9" s="1"/>
  <c r="AM19" i="9"/>
  <c r="AN19" i="9"/>
  <c r="AO19" i="9" s="1"/>
  <c r="AM378" i="9" l="1"/>
</calcChain>
</file>

<file path=xl/sharedStrings.xml><?xml version="1.0" encoding="utf-8"?>
<sst xmlns="http://schemas.openxmlformats.org/spreadsheetml/2006/main" count="2372" uniqueCount="794">
  <si>
    <t>Part No</t>
  </si>
  <si>
    <t>Description</t>
  </si>
  <si>
    <t>UPC</t>
  </si>
  <si>
    <t>Cost</t>
  </si>
  <si>
    <t>May</t>
  </si>
  <si>
    <t>June</t>
  </si>
  <si>
    <t>July</t>
  </si>
  <si>
    <t>BAC-106</t>
  </si>
  <si>
    <t>Brave Lightning to 3.5mm Audio Cable Black</t>
  </si>
  <si>
    <t>BTC-320BK</t>
  </si>
  <si>
    <t>Brave 2-port USB Wall Charger Black</t>
  </si>
  <si>
    <t>BTC-320</t>
  </si>
  <si>
    <t>Brave 2-port USB Wall Charger White</t>
  </si>
  <si>
    <t>FE020-1W</t>
  </si>
  <si>
    <t>Bone Collection PANDA STRAP-WHITE</t>
  </si>
  <si>
    <t>FE021-1G</t>
  </si>
  <si>
    <t>Bone Collection DINOSAUR STRAP-GREEN</t>
  </si>
  <si>
    <t>FE030-1GR</t>
  </si>
  <si>
    <t>Bone Collection TIGER STRAP-GREY</t>
  </si>
  <si>
    <t>FE031-1R</t>
  </si>
  <si>
    <t>Bone Collection NINJA STRAP-RED</t>
  </si>
  <si>
    <t>FE031-1BK</t>
  </si>
  <si>
    <t>Bone Collection NINJA STRAP-BLACK</t>
  </si>
  <si>
    <t>FE036-1G</t>
  </si>
  <si>
    <t>Bone Collection OWL STRAP-GREEN</t>
  </si>
  <si>
    <t>FE038-1BR</t>
  </si>
  <si>
    <t>Bone Collection DEER STRAP-BROWN</t>
  </si>
  <si>
    <t>FE045-BK</t>
  </si>
  <si>
    <t>Bone Collection CAT STRAP-BLACK</t>
  </si>
  <si>
    <t>FE053-BK</t>
  </si>
  <si>
    <t>Bone Collection Candy Maru Strap-BLACK</t>
  </si>
  <si>
    <t>FE059-R</t>
  </si>
  <si>
    <t>Bone Collection Ninja Wrap-RED</t>
  </si>
  <si>
    <t>Bone Collection LinKey Lightning-BLACK</t>
  </si>
  <si>
    <t>LF14062-D</t>
  </si>
  <si>
    <t>Bone Collection Q Cord Ties-SML(D)</t>
  </si>
  <si>
    <t>LF14062-C</t>
  </si>
  <si>
    <t>Bone Collection Q Cord Ties-SML(C)</t>
  </si>
  <si>
    <t>LF16001-PEN</t>
  </si>
  <si>
    <t>Bone Collection Cord Pocket-Maru Penguin</t>
  </si>
  <si>
    <t>LF16001-DUC</t>
  </si>
  <si>
    <t>Bone Collection Cord Pocket-Patti Duck</t>
  </si>
  <si>
    <t>LF16001-DEE</t>
  </si>
  <si>
    <t>Bone Collection Cord Pocket-Mr. Deer</t>
  </si>
  <si>
    <t>LF16301-PEN</t>
  </si>
  <si>
    <t>Bone Collection Charm Lanyard Plus-Maru Penguin</t>
  </si>
  <si>
    <t>LF16301-DUC</t>
  </si>
  <si>
    <t>Bone Collection Charm Lanyard Plus-Patti Duck</t>
  </si>
  <si>
    <t>LF16301-DEE</t>
  </si>
  <si>
    <t>Bone Collection Charm Lanyard Plus-Mr. Deer</t>
  </si>
  <si>
    <t>PH18081-DEE</t>
  </si>
  <si>
    <t>Bone Collection Phone Qcase XR-Mr. Deer</t>
  </si>
  <si>
    <t>PH18081-DUC</t>
  </si>
  <si>
    <t>Bone Collection Phone Qcase XR-Patti Duck</t>
  </si>
  <si>
    <t>PH18081-CAT</t>
  </si>
  <si>
    <t>Bone Collection Phone Qcase XR-Miao Cat</t>
  </si>
  <si>
    <t>Bone Collection Phone Qcase XS Max-Mr. Deer</t>
  </si>
  <si>
    <t>Bone Collection Phone Qcase XS Max-Patti Duck</t>
  </si>
  <si>
    <t>Bone Collection Phone Qcase XS Max-Miao Cat</t>
  </si>
  <si>
    <t>Bone Collection Phone Bubble XS-Maru Penguin</t>
  </si>
  <si>
    <t>Bone Collection Phone Bubble XS-Mr. Deer</t>
  </si>
  <si>
    <t>Bone Collection Phone Bubble XS-Patti Duck</t>
  </si>
  <si>
    <t>Bone Collection Phone Bubble XS-Miao Cat</t>
  </si>
  <si>
    <t>Bone Collection Phone Bubble XS Max-Mr. Deer</t>
  </si>
  <si>
    <t>Bone Collection Phone Bubble XS Max-Miao Cat</t>
  </si>
  <si>
    <t>LF18091-PEN</t>
  </si>
  <si>
    <t>Bone Collection Lanyard PhoneTie-Maru Penguin</t>
  </si>
  <si>
    <t>LF18091-WH</t>
  </si>
  <si>
    <t>Bone Collection Lanyard PhoneTie-Original White</t>
  </si>
  <si>
    <t>LF18091-BK</t>
  </si>
  <si>
    <t>Bone Collection Lanyard PhoneTie-Black</t>
  </si>
  <si>
    <t>Bone Collection Phone Qcase XS-Miao Cat</t>
  </si>
  <si>
    <t>SUGENT-NT0S</t>
  </si>
  <si>
    <t>Baseus 360-degree Rotation Magnetic Mount Holder(Paste type) Silv</t>
  </si>
  <si>
    <t>SUMQ-01</t>
  </si>
  <si>
    <t>Baseus Privity Ring Bracket Black</t>
  </si>
  <si>
    <t>Baseus Small Ears Series Magnetic Bracket（Vertical type）Black</t>
  </si>
  <si>
    <t>Baseus Small Ears Series Magnetic Bracket（Vertical type）Silver</t>
  </si>
  <si>
    <t>SUER-C0V</t>
  </si>
  <si>
    <t>Baseus Small ears series Magnetic suction bracket（Flat type）Gold</t>
  </si>
  <si>
    <t>SUMR-0R</t>
  </si>
  <si>
    <t>Baseus Multifunctional Ring Bracket Rose Gold</t>
  </si>
  <si>
    <t>SUMR-0V</t>
  </si>
  <si>
    <t>Baseus Multifunctional Ring Bracket Gold</t>
  </si>
  <si>
    <t>SUMR-01</t>
  </si>
  <si>
    <t>Baseus Multifunctional Ring Bracket Black</t>
  </si>
  <si>
    <t>CAMLL-SU09</t>
  </si>
  <si>
    <t>Baseus Rapid Series 3-in-1 Cable Micro+Dual Lightning 3A 1.2M Red</t>
  </si>
  <si>
    <t>CAM30-A91</t>
  </si>
  <si>
    <t>Baseus Yiven Audio Cable 3.5 male Audio M30  0.5M Red+ Black</t>
  </si>
  <si>
    <t>CAM30-B91</t>
  </si>
  <si>
    <t>Baseus Yiven Audio Cable 3.5 male Audio M30 1M Red+ Black</t>
  </si>
  <si>
    <t>CAM30-BS1</t>
  </si>
  <si>
    <t>Baseus Yiven Audio Cable 3.5 male Audio M30 1M Silver+ Black</t>
  </si>
  <si>
    <t>NGA02-03</t>
  </si>
  <si>
    <t>Baseus Encok Mini Wireless Earphone A02 Blue</t>
  </si>
  <si>
    <t>NGA02-0V</t>
  </si>
  <si>
    <t>Baseus Encok Mini Wireless Earphone A02 Gold</t>
  </si>
  <si>
    <t>NGA02-0A</t>
  </si>
  <si>
    <t>Baseus Encok Mini Wireless Earphone A02 Tarnish</t>
  </si>
  <si>
    <t>SUPMD-01</t>
  </si>
  <si>
    <t>Baseus Symbol Ring Bracket Black</t>
  </si>
  <si>
    <t>SUPMD-03</t>
  </si>
  <si>
    <t>Baseus Symbol Ring Bracket Blue</t>
  </si>
  <si>
    <t>Baseus Magnetic Air Vent Car Mount Holder with cable clip Silver</t>
  </si>
  <si>
    <t>SUHZ-91</t>
  </si>
  <si>
    <t>Baseus Back Seat Car Mount Holder Black+Red</t>
  </si>
  <si>
    <t>CAMLT-FW09</t>
  </si>
  <si>
    <t>Baseus Rapid Series 3-in-1 cable 1.2m For IP+Micro+Type-C Red</t>
  </si>
  <si>
    <t>Baseus Osculum Wireless Gravity Car Charger</t>
  </si>
  <si>
    <t>Baseus Simple Wireless Charger Black</t>
  </si>
  <si>
    <t>Baseus full screen bracket wireless charge Power Bank 8000mAh red</t>
  </si>
  <si>
    <t>Baseus Rotation Type Universal Charger Black</t>
  </si>
  <si>
    <t>Baseus Parallel line portable version Power Bank 10000mAh Black</t>
  </si>
  <si>
    <t>Baseus Encok W02 TWS Truly Wireless headset Black</t>
  </si>
  <si>
    <t>CAMLT-ASY01</t>
  </si>
  <si>
    <t>Baseus Three Primary Colors 3-in-1 Cable USB For M+L+T 3.5A 30C</t>
  </si>
  <si>
    <t>CALXD-A01</t>
  </si>
  <si>
    <t>Baseus X-type Light Cable For Lightning 2A 0.5M Black</t>
  </si>
  <si>
    <t>CALXD-A09</t>
  </si>
  <si>
    <t>Baseus X-type Light Cable For Lightning 2.4A 0.5M Red</t>
  </si>
  <si>
    <t>Baseus Silicone Horizontal Desktop Wireless Charger Black</t>
  </si>
  <si>
    <t>Baseus Dual Wireless Charger Black</t>
  </si>
  <si>
    <t>SUBR-08</t>
  </si>
  <si>
    <t>Baseus Bear Finger Metal Ring Grip Stand Holder Brown</t>
  </si>
  <si>
    <t>CAMLT-PY09</t>
  </si>
  <si>
    <t>Baseus Data Faction 3-in-1 Cable USB For M+L+T 3.5A 1.2M Red</t>
  </si>
  <si>
    <t>CA1T4-B01</t>
  </si>
  <si>
    <t>Baseus Fast 4-in-1 Cable For lightning+Type-C(2)+Micro 3.5A 1.2M B</t>
  </si>
  <si>
    <t>Baseus Wireless charger power bank 10000mAh(Dual coil /Typec /P</t>
  </si>
  <si>
    <t>Baseus Mini Cu digital display Power Bank 10000mAh White</t>
  </si>
  <si>
    <t>Baseus Suspension glass Desktop Bracket Black</t>
  </si>
  <si>
    <t>Baseus Suspension glass Desktop Bracket Silver</t>
  </si>
  <si>
    <t>CAMKLF-C09</t>
  </si>
  <si>
    <t>Baseus Cafule Cable Durable Nylon Braided Wire USB / micro USB QC3.0 1.5A 2M red-red</t>
  </si>
  <si>
    <t>CAMKLF-C91</t>
  </si>
  <si>
    <t>Baseus Cafule Cable Durable Nylon Braided Wire USB / micro USB QC3.0 1.5A 2M black-red</t>
  </si>
  <si>
    <t>Baseus Glowing Data cable USB For Lightning Black</t>
  </si>
  <si>
    <t>Baseus Glowing Data cable USB For Lightning Red</t>
  </si>
  <si>
    <t>Baseus Baseus case for Airpods Red</t>
  </si>
  <si>
    <t>ACAPIPH58-BJ01</t>
  </si>
  <si>
    <t>Baseus Continuous Backpack Power Bank 4000mAh Black iPhone X/</t>
  </si>
  <si>
    <t>Baseus Adapter X-Men Audio Radiator Red/Black</t>
  </si>
  <si>
    <t>Baseus wireless charger for Airpods Black</t>
  </si>
  <si>
    <t>Baseus Holder Red-Dot Mobile Game Scoring Tool Black</t>
  </si>
  <si>
    <t>Baseus Holder Red-Dot Mobile Game Scoring Tool Transparent</t>
  </si>
  <si>
    <t>CALL50-01</t>
  </si>
  <si>
    <t>Baseus iP Male to iP &amp; 3.5mm Female Adapter L50 Black</t>
  </si>
  <si>
    <t>CALL50S-01</t>
  </si>
  <si>
    <t>Baseus iP Male to iP &amp; 3.5mm Female Adapter L50S Black</t>
  </si>
  <si>
    <t>Baseus round box HUB adapter （USB 3.0 to USB3.0*1+USB2.0*3）</t>
  </si>
  <si>
    <t>Baseus Golden Cudgel Capacitive Stylus Pen Black</t>
  </si>
  <si>
    <t>ACPCL-0S</t>
  </si>
  <si>
    <t>Baseus Golden Cudgel Capacitive Stylus Pen Silver</t>
  </si>
  <si>
    <t>Baseus grenade handle for games Black</t>
  </si>
  <si>
    <t>Baseus grenade handle for games Army green</t>
  </si>
  <si>
    <t>SUJG-ALR01</t>
  </si>
  <si>
    <t>Baseus New Neck-Mounted Lazy Bracket Black</t>
  </si>
  <si>
    <t>PPALL-MY01</t>
  </si>
  <si>
    <t>Baseus Mu Light Power Bank 2000mAh with Voltage/Power Display P</t>
  </si>
  <si>
    <t>Baseus winner cooling heat sink Black</t>
  </si>
  <si>
    <t>CAMLT-BYG1</t>
  </si>
  <si>
    <t>Baseus Fabric 3-in-1 Flexible Cable USB For M+L+T 3.5A 1.2m Dark</t>
  </si>
  <si>
    <t>CALMC-A03</t>
  </si>
  <si>
    <t>Baseus Camouflage Mobile Game Cable USB For iP 2.4A 1m Blue</t>
  </si>
  <si>
    <t>Baseus Amblight Quick Charge power bank 33W 30000mAh Black</t>
  </si>
  <si>
    <t>NGC15-01</t>
  </si>
  <si>
    <t>Baseus GAMO Type-c Wired Earphone C15 Black</t>
  </si>
  <si>
    <t>NGC15-91</t>
  </si>
  <si>
    <t>Baseus GAMO Type-c Wired Earphone C15 Red-black</t>
  </si>
  <si>
    <t>CAHUB-CZ0G</t>
  </si>
  <si>
    <t>Baseus Multi-functional HUB (Type-C to 3xUSB3.0+HD4K+SD/TF+PD) Deep gray</t>
  </si>
  <si>
    <t>CAHUB-DZ0G</t>
  </si>
  <si>
    <t>Baseus Multi-functional HUB (Type-C to 3xUSB3.0+HD4K+RJ45+PD) Deep gray</t>
  </si>
  <si>
    <t>CAHUB-EZ0G</t>
  </si>
  <si>
    <t>Baseus Multi-functional HUB (Type-C to 4xUSB3.0+PD) Deep gray</t>
  </si>
  <si>
    <t>Baseus Encok Wireless Earphone A03 Black</t>
  </si>
  <si>
    <t>Baseus Encok Wireless Earphone A03 White</t>
  </si>
  <si>
    <t>CATMBJ-BG1</t>
  </si>
  <si>
    <t>Baseus Simple HW Quick Charge Charging Data Cable USB For Type-C 40W 23cm Gray black</t>
  </si>
  <si>
    <t>CATMBJ-BV3</t>
  </si>
  <si>
    <t>Baseus Simple HW Quick Charge Charging Data Cable USB For Type-C 40W 23cm gold blue</t>
  </si>
  <si>
    <t>Baseus Star Ring Series Four-in-one Wireless Charging Cable USB For+M+L+T+iW 1.2m Deep gray</t>
  </si>
  <si>
    <t>WXYYQIW03-01</t>
  </si>
  <si>
    <t>Baseus YOYO Wireless Charger for iW（with 1M Cable）Black</t>
  </si>
  <si>
    <t>WXYYQIW03-02</t>
  </si>
  <si>
    <t>Baseus YOYO Wireless Charger for iW（with 1M Cable）White</t>
  </si>
  <si>
    <t>CAHUB-AH01</t>
  </si>
  <si>
    <t>Baseus Converter (HD4K to VGA+Micro+DC3.5) Black</t>
  </si>
  <si>
    <t>Baseus Dotter Wireless Charger for AP Watch Black</t>
  </si>
  <si>
    <t>Baseus Transparent Key Phone Case For IPX/XS 5.8inch Black</t>
  </si>
  <si>
    <t>Baseus Transparent Key Phone Case For IPX/XS 5.8inch Transparent</t>
  </si>
  <si>
    <t>WIAPPOD-BZ01</t>
  </si>
  <si>
    <t>Baseus Ultrathin Series Silica Gel Protector for Airpods 1/2 Black</t>
  </si>
  <si>
    <t>WIAPPOD-BZ04</t>
  </si>
  <si>
    <t>Baseus Ultrathin Series Silica Gel Protector for Airpods 1/2 Pink</t>
  </si>
  <si>
    <t>WIAPPOD-BZ0Y</t>
  </si>
  <si>
    <t>Baseus Ultrathin Series Silica Gel Protector for Airpods 1/2 Yellow</t>
  </si>
  <si>
    <t>WIAPPOD-BZ0G</t>
  </si>
  <si>
    <t>Baseus Ultrathin Series Silica Gel Protector for Airpods 1/2 Grey</t>
  </si>
  <si>
    <t>Baseus Smart 3in1 Wireless Charger For Phone+Watch+Pods（18W MAX）Black</t>
  </si>
  <si>
    <t>Baseus Smart 3in1 Wireless Charger For Phone+Watch+Pods（18W MAX）White</t>
  </si>
  <si>
    <t>Brave Lightning USB Fast Charger Data Cable 2.4A 1m (MFI Certified) - Silver</t>
  </si>
  <si>
    <t>Brave Backapck with Bluetooth Speaker and Power Bank 5000mAh Nylon Beige</t>
  </si>
  <si>
    <t>Brave Backapck with Bluetooth Speaker and Power Bank 5000mAh Nylon Dark Camouflage</t>
  </si>
  <si>
    <t>Brave Backapck with Bluetooth Speaker and Power Bank 5000mAh Nylon Army Grey</t>
  </si>
  <si>
    <t>Brave Backapck with Bluetooth Speaker and Power Bank 5000mAh Nylon Black Circuit Pattern</t>
  </si>
  <si>
    <t>Brave Backapck with Bluetooth Speaker and Power Bank 5000mAh Leather Black PU</t>
  </si>
  <si>
    <t>Brave Lightning to 3.5mm Audio Cable White</t>
  </si>
  <si>
    <t>Brave Lightning USB Fast Charger Data Cable 2.4A 1m (MFI Certified) - Black</t>
  </si>
  <si>
    <t>Bone Collection Phone Qcase XS-Mr. Deer</t>
  </si>
  <si>
    <t>Baseus Dual Wireless Charger Silver</t>
  </si>
  <si>
    <t>Total</t>
  </si>
  <si>
    <t>March</t>
  </si>
  <si>
    <t>April</t>
  </si>
  <si>
    <t>Baseus Parallel line  Power Bank 10000mAh White</t>
  </si>
  <si>
    <t>Baseus Parallel line  Power Bank 10000mAh Blue</t>
  </si>
  <si>
    <t>Baseus Mini Cu display Power Bank 10000mAh Black</t>
  </si>
  <si>
    <t>Baseus Thin QC30 display Power bank 10000mAh Black</t>
  </si>
  <si>
    <t>Baseus Thin display Power bank 10000mAh Red</t>
  </si>
  <si>
    <t>Baseus Quick Charge Power Bank(20000 mAh Black</t>
  </si>
  <si>
    <t>Baseus Quick Charge Power Bank(20000 mAhWhite</t>
  </si>
  <si>
    <t>Baseus Quick Charge Power Bank(20000 mAhRed</t>
  </si>
  <si>
    <t>Baseus Mini Q Light and Portable 10000mAh Black</t>
  </si>
  <si>
    <t>Baseus Mini Q Light and Portable 10000mAh White</t>
  </si>
  <si>
    <t>Baseus Smart 2in1 Wireless Charger White</t>
  </si>
  <si>
    <t>Baseus Dual Wireless Plastic Style Charger Black</t>
  </si>
  <si>
    <t>Baseus Dual Wireless Plastic Style Charger White</t>
  </si>
  <si>
    <t>Baseus X-type  Cable For Lightning 2.4A .5M Purple</t>
  </si>
  <si>
    <t>Baseus Rapid  3-in-1 Cable M+L+Type-C 1.2M Black</t>
  </si>
  <si>
    <t>Baseus Rapid  3-in-1 Cable M+L+Type-C 3A 1.2M Red</t>
  </si>
  <si>
    <t>Baseus Rapid 3-n-1 Cable M+L+Type-C 1.2M Dark Blue</t>
  </si>
  <si>
    <t>Baseus Fish eye Spring Data Cable Black</t>
  </si>
  <si>
    <t>Baseus Fish eye Spring Data Cable Red</t>
  </si>
  <si>
    <t>Baseus Big Eye Digital display Data Cable White</t>
  </si>
  <si>
    <t>Baseus Encok S10 Dual Dynamic Bluetooth  White</t>
  </si>
  <si>
    <t>Baseus Encok S10 Dual Dynamic Bluetooth  Red</t>
  </si>
  <si>
    <t>Baseus Encok Neck Hung Bluetooth  S16  Black</t>
  </si>
  <si>
    <t>Baseus Encok Neck Hung Bluetooth  S16  White</t>
  </si>
  <si>
    <t>Baseus Encok Neck Hung Bluetooth Earphone S16  Red</t>
  </si>
  <si>
    <t>Baseus Encok Wireless Headphone D01 red</t>
  </si>
  <si>
    <t>Baseus Encok Wireless Headphone D01 Blush gold</t>
  </si>
  <si>
    <t>Baseus Encok Wireless Headphone D01 Tarnish</t>
  </si>
  <si>
    <t>Baseus Encok Headphone Holder DB01</t>
  </si>
  <si>
    <t>Baseus Cube USB to USB3.0*+USB2.0*2 HUB  Dark gray</t>
  </si>
  <si>
    <t>Baseus Little box  TYPE-C to HDMI+TypeC  Dark gray</t>
  </si>
  <si>
    <t>Baseus Enjoyment  USB to 3xUSB3.0  Dark gray</t>
  </si>
  <si>
    <t>Baseus Enjoyment  Type-C to VGA+ USB 3.0  HUB Gray</t>
  </si>
  <si>
    <t>Baseu Enjoyment Type-C to HDMI+USB HUB  Gray</t>
  </si>
  <si>
    <t>Baseus Type-C Male To Type-C Female +3.5 L40 Black</t>
  </si>
  <si>
    <t>Baseus Type-C Male To Type-C  +3.5 L40 Sil+ Black</t>
  </si>
  <si>
    <t>Baseus iP Male to iP+iP Female Adapter L37 Black</t>
  </si>
  <si>
    <t>Baseus G9 Mobile Game scoring tool Black</t>
  </si>
  <si>
    <t>Baseus G9 Mobile Game scoring tool White</t>
  </si>
  <si>
    <t>Baseus wheel Ring Bracket Black+Silver</t>
  </si>
  <si>
    <t>Baseus wheel Ring Bracket B+S</t>
  </si>
  <si>
    <t>Baseus Symbol Ring Bracket Red</t>
  </si>
  <si>
    <t>Baseus Symbol Ring Bracket Glod</t>
  </si>
  <si>
    <t>Baseus Bear Finger Metal Ring Grip  Red</t>
  </si>
  <si>
    <t>Baseus Cross Peas Cable Clip Black</t>
  </si>
  <si>
    <t>Baseus Cafule Cable Durable Nylon Braided Wire USB/ micro US</t>
  </si>
  <si>
    <t xml:space="preserve">BK18002-BK     </t>
  </si>
  <si>
    <t xml:space="preserve">BONE COLLECTION BIKE TIE PRO 2 BLACK                                                                          </t>
  </si>
  <si>
    <t xml:space="preserve">BK18002-R      </t>
  </si>
  <si>
    <t xml:space="preserve">BONE COLLECTION BIKE TIE PRO 2 RED                                                                            </t>
  </si>
  <si>
    <t xml:space="preserve">BK18002-GR     </t>
  </si>
  <si>
    <t xml:space="preserve">BONE COLLECTION BIKE TIE PRO 2 GREY                                                                           </t>
  </si>
  <si>
    <t xml:space="preserve">PH18502-GR     </t>
  </si>
  <si>
    <t xml:space="preserve">BONE COLLECTION RUN TIE GREY L ARMBAND                                                                        </t>
  </si>
  <si>
    <t xml:space="preserve">PH18501-GR     </t>
  </si>
  <si>
    <t xml:space="preserve">BONE COLLECTION RUN TIE GREY S ARMBAND                                                                        </t>
  </si>
  <si>
    <t xml:space="preserve">PH18101-DEE    </t>
  </si>
  <si>
    <t xml:space="preserve">BONE COLLECTION MR DEER QCASE FOR IPHONE XS                                                                   </t>
  </si>
  <si>
    <t xml:space="preserve">PH18101-DUC    </t>
  </si>
  <si>
    <t xml:space="preserve">BONE COLLECTION PATTI DUCK QCASE FOR IPHONE XS                                                                </t>
  </si>
  <si>
    <t xml:space="preserve">PH18101-CAT    </t>
  </si>
  <si>
    <t xml:space="preserve">BONE COLLECTION MIAO CAT QCASE FOR IPHONE XS                                                                  </t>
  </si>
  <si>
    <t xml:space="preserve">PH18080-DEE    </t>
  </si>
  <si>
    <t xml:space="preserve">BONE COLLECTION MR DEER QCASE FOR IPHONE XS MAX                                                               </t>
  </si>
  <si>
    <t xml:space="preserve">PH18080-DUC    </t>
  </si>
  <si>
    <t xml:space="preserve">BONE COLLECTION PATTI DUCK QCASE FOR IPHONE XS MAX                                                            </t>
  </si>
  <si>
    <t xml:space="preserve">PH18080-CAT    </t>
  </si>
  <si>
    <t xml:space="preserve">BONE COLLECTION MIAO CAT QCASE FOR IPHONE XS MAX                                                              </t>
  </si>
  <si>
    <t xml:space="preserve">PH18082-PEN    </t>
  </si>
  <si>
    <t xml:space="preserve">BONE COLLECTION MARU PENGUIN BUBBLE CASE FOR IPHONE XS                                                        </t>
  </si>
  <si>
    <t xml:space="preserve">PH18082-DEE    </t>
  </si>
  <si>
    <t xml:space="preserve">BONE COLLECTION MR DEER BUBBLE CASE FOR IPHONE XS                                                             </t>
  </si>
  <si>
    <t xml:space="preserve">PH18082-DUC    </t>
  </si>
  <si>
    <t xml:space="preserve">BONE COLLECTION PATTI DUCK BUBBLE CASE FOR IPHONE XS                                                          </t>
  </si>
  <si>
    <t xml:space="preserve">PH18082-CAT    </t>
  </si>
  <si>
    <t xml:space="preserve">BONE COLLECTION MIAO CAT BUBBLE CASE FOR IPHONE XS                                                            </t>
  </si>
  <si>
    <t xml:space="preserve">PH18084-DEE    </t>
  </si>
  <si>
    <t xml:space="preserve">BONE COLLECTION MR DEER BUBBLE CASE FOR IPHONE XS MAX                                                         </t>
  </si>
  <si>
    <t xml:space="preserve">PH18084-CAT    </t>
  </si>
  <si>
    <t xml:space="preserve">BONE COLLECTION MIAO CAT BUBBLE CASE FOR IPHONE XS MAX                                                        </t>
  </si>
  <si>
    <t xml:space="preserve">CAHUB-AZ0G     </t>
  </si>
  <si>
    <t xml:space="preserve">BASEUS SUPERLATIVE MULTIFUNCTIONAL HUB DEEP GREY                                                              </t>
  </si>
  <si>
    <t xml:space="preserve">NGH15-01       </t>
  </si>
  <si>
    <t xml:space="preserve">BASEUS GAMO H15 BLACK 3.5MM WIRED IN-EAR EARPHONES                                                            </t>
  </si>
  <si>
    <t xml:space="preserve">NGH15-91       </t>
  </si>
  <si>
    <t xml:space="preserve">BASEUS GAMO H15 RES/BLACK 3.5MM WIRED IN-EAR EARPHONES                                                        </t>
  </si>
  <si>
    <t xml:space="preserve">NGW01-01       </t>
  </si>
  <si>
    <t xml:space="preserve">BASEUS ENCOK W01 BLACK TRUE WIRELESS IN-EAR EARPHONES                                                         </t>
  </si>
  <si>
    <t xml:space="preserve">NGW01-02       </t>
  </si>
  <si>
    <t xml:space="preserve">BASEUS ENCOK W01 WHITE TRUE WIRELESS IN-EAR EARPHONES                                                         </t>
  </si>
  <si>
    <t xml:space="preserve">NGA03-01       </t>
  </si>
  <si>
    <t xml:space="preserve">BASEUS ENCOK A03 BLACK WIRELESS IN-EAR EARPHONES                                                              </t>
  </si>
  <si>
    <t xml:space="preserve">NGA03-02       </t>
  </si>
  <si>
    <t xml:space="preserve">BASEUS ENCOK A03 WHITE WIRELESS IN-EAR EARPHONES                                                              </t>
  </si>
  <si>
    <t xml:space="preserve">WXYDIW02-01    </t>
  </si>
  <si>
    <t xml:space="preserve">BASEUS DOTTER BLACK WIRELESS CHARGER FOR APPLE WATCH                                                          </t>
  </si>
  <si>
    <t xml:space="preserve">WXYDIW02-02    </t>
  </si>
  <si>
    <t xml:space="preserve">BASEUS DOTTER WHITE WIRELESS CHARGER FOR APPLE WATCH                                                          </t>
  </si>
  <si>
    <t xml:space="preserve">PPLG-01        </t>
  </si>
  <si>
    <t xml:space="preserve">BASEUS AMBLIGHT 30000MAH POWER BANK BLACK                                                                     </t>
  </si>
  <si>
    <t xml:space="preserve">SUDYZP-D19     </t>
  </si>
  <si>
    <t xml:space="preserve">BASEUS FULLY FOLDING SELFIE STICK BLACK/RED                                                                   </t>
  </si>
  <si>
    <t xml:space="preserve">SUDYZP-D1S     </t>
  </si>
  <si>
    <t xml:space="preserve">BASEUS FULLY FOLDING SELFIE STICK BLACK/SLIVER                                                                </t>
  </si>
  <si>
    <t xml:space="preserve">SUDYZP-D1V     </t>
  </si>
  <si>
    <t xml:space="preserve">BASEUS FULLY FOLDING SELFIE STICK BLACK/GOLD                                                                  </t>
  </si>
  <si>
    <t xml:space="preserve">BDC-480 SILVER </t>
  </si>
  <si>
    <t xml:space="preserve">BRAVE MFI LIGHTNING CABLE 1M SILVER                                                                           </t>
  </si>
  <si>
    <t xml:space="preserve">BDC-480 BLACK  </t>
  </si>
  <si>
    <t xml:space="preserve">BRAVE MFI LIGHTNING CABLE 1M BLACK                                                                            </t>
  </si>
  <si>
    <t xml:space="preserve">SUGENT-ZN01    </t>
  </si>
  <si>
    <t xml:space="preserve">BASEUS SMART CAR MOUNT CELL PHONE HOLDER BLACK                                                                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</si>
  <si>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</si>
  <si>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</si>
  <si>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</si>
  <si>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</si>
  <si>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</si>
  <si>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</si>
  <si>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WXHSD-D01      </t>
  </si>
  <si>
    <t xml:space="preserve">BASEUS WIRELESS CHARGER POWER BANK 10000MAH BLACK                                                             </t>
  </si>
  <si>
    <t xml:space="preserve">WXHSD-D02      </t>
  </si>
  <si>
    <t xml:space="preserve">BASEUS WIRELESS CHARGER POWER BANK 10000MAH WHITE                                                             </t>
  </si>
  <si>
    <t xml:space="preserve">SUBR-A01       </t>
  </si>
  <si>
    <t xml:space="preserve">BASEUS BEAR MAGNETIC CAR BRACKET BLACK                                                                        </t>
  </si>
  <si>
    <t xml:space="preserve">SUBR-A08       </t>
  </si>
  <si>
    <t xml:space="preserve">BASEUS BEAR MAGNETIC CAR BRACKET BROWN                                                                        </t>
  </si>
  <si>
    <t xml:space="preserve">SUBR-A09       </t>
  </si>
  <si>
    <t xml:space="preserve">BASEUS BEAR MAGNETIC CAR BRACKET RED                                                                          </t>
  </si>
  <si>
    <t xml:space="preserve">SUBR-ASG       </t>
  </si>
  <si>
    <t xml:space="preserve">BASEUS BEAR MAGNETIC CAR BRACKET SILVER GRAY                                                                  </t>
  </si>
  <si>
    <t xml:space="preserve">ACBZ-AP09      </t>
  </si>
  <si>
    <t xml:space="preserve">BASEUS AP PENCIL SILICONE CHARGING STAND FOR APPLE PENCIL RED                                                 </t>
  </si>
  <si>
    <t xml:space="preserve">ACBZ-AP01      </t>
  </si>
  <si>
    <t xml:space="preserve">BASEUS AP PENCIL SILICONE CHARGING STAND FOR APPLE PENCIL BLACK                                               </t>
  </si>
  <si>
    <t xml:space="preserve">ACBZ-AP0G      </t>
  </si>
  <si>
    <t xml:space="preserve">BASEUS AP PENCIL SILICONE CHARGING STAND FOR APPLE PENCIL GREY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</si>
  <si>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</si>
  <si>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</si>
  <si>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</si>
  <si>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</si>
  <si>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NGS16-09       </t>
  </si>
  <si>
    <t xml:space="preserve">BASEUS ENCOK NECK HUNG BLUETOOTH EARPHONES S16 RED                                                            </t>
  </si>
  <si>
    <t xml:space="preserve">NGS16-06       </t>
  </si>
  <si>
    <t xml:space="preserve">BASEUS ENCOK NECK HUNG BLUETOOTH EARPHONES S16 GREEN                                                          </t>
  </si>
  <si>
    <t xml:space="preserve">WXJS-A1        </t>
  </si>
  <si>
    <t xml:space="preserve">BASEUS METAL WIRELESS CHARGER TARNISH/BLACK                                                                   </t>
  </si>
  <si>
    <t xml:space="preserve">WXJS-S2        </t>
  </si>
  <si>
    <t xml:space="preserve">BASEUS METAL WIRELESS CHARGER SILVER/WHITE                                                                    </t>
  </si>
  <si>
    <t xml:space="preserve">WXBV-01        </t>
  </si>
  <si>
    <t xml:space="preserve">BASEUS BV WIRELESS CHARGER BLACK                                                                              </t>
  </si>
  <si>
    <t xml:space="preserve">WXBV-02        </t>
  </si>
  <si>
    <t xml:space="preserve">BASEUS BV WIRELESS CHARGER WHITE                                                                              </t>
  </si>
  <si>
    <t xml:space="preserve">WXBV-03        </t>
  </si>
  <si>
    <t xml:space="preserve">BASEUS BV WIRELESS CHARGER BLUE                                                                               </t>
  </si>
  <si>
    <t xml:space="preserve">CCALL-JK01     </t>
  </si>
  <si>
    <t xml:space="preserve">BASEUS SIMPLE WIRELESS CHARGER BLACK                                                                          </t>
  </si>
  <si>
    <t xml:space="preserve">CCALL-JK02     </t>
  </si>
  <si>
    <t xml:space="preserve">BASEUS SIMPLE WIRELESS CHARGER WHITE                                                                          </t>
  </si>
  <si>
    <t xml:space="preserve">CCALL-AJK01    </t>
  </si>
  <si>
    <t xml:space="preserve">BASEUS SIMPLE WIRELESS CHARGER TRANSPARENT                                                                    </t>
  </si>
  <si>
    <t xml:space="preserve">WXXHJ-B01      </t>
  </si>
  <si>
    <t xml:space="preserve">BASEUS DUAL WIRELESS CHARGER BLACK +WALL CHARGER &amp; CABLE                                                      </t>
  </si>
  <si>
    <t xml:space="preserve">WXXHJ-B0S      </t>
  </si>
  <si>
    <t xml:space="preserve">BASEUS DUAL WIRELESS CHARGER SILVER +WALL CHARGER &amp; CABLE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</si>
  <si>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</si>
  <si>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</si>
  <si>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</si>
  <si>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</si>
  <si>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PPALL-AKU02    </t>
  </si>
  <si>
    <t xml:space="preserve">BASEUS MINI CU DIGITAL DISPLAY POWER BANK 10000MAH WHITE                                                      </t>
  </si>
  <si>
    <t xml:space="preserve">PPALL-EX01     </t>
  </si>
  <si>
    <t xml:space="preserve">BASEUS DUAL OUTPUT WIRELESS CHARGE POWER BANK 8000MAH BLACK                                                   </t>
  </si>
  <si>
    <t xml:space="preserve">PPALL-EX09     </t>
  </si>
  <si>
    <t xml:space="preserve">BASEUS DUAL OUTPUT WIRELESS CHARGE POWER BANK 8000MAH RED                                                     </t>
  </si>
  <si>
    <t xml:space="preserve">PPALL-PX01     </t>
  </si>
  <si>
    <t xml:space="preserve">BASEUS PARALLEL LINE POWER BANK 10000MAH BLACK                                                                </t>
  </si>
  <si>
    <t xml:space="preserve">PPALL-PX02     </t>
  </si>
  <si>
    <t xml:space="preserve">BASEUS PARALLEL LINE POWER BANK 10000MAH WHITE                                                                </t>
  </si>
  <si>
    <t xml:space="preserve">PPALL-PX03     </t>
  </si>
  <si>
    <t xml:space="preserve">BASEUS PARALLEL LINE POWER BANK 10000MAH BLUE                                                                 </t>
  </si>
  <si>
    <t xml:space="preserve">PPKC-A01       </t>
  </si>
  <si>
    <t xml:space="preserve">BASEUS POWERFUL TYPE-C PD+QC3.0 20000MAH POWER BANK BLACK                                                     </t>
  </si>
  <si>
    <t xml:space="preserve">PPKC-A02       </t>
  </si>
  <si>
    <t xml:space="preserve">BASEUS POWERFUL TYPE-C PD+QC3.0 20000MAH POWER BANK WHITE                                                     </t>
  </si>
  <si>
    <t xml:space="preserve">PPKC-A09       </t>
  </si>
  <si>
    <t xml:space="preserve">BASEUS POWERFUL TYPE-C PD+QC3.0 20000MAH POWER BANK RED                                                       </t>
  </si>
  <si>
    <t xml:space="preserve">PPALL-QY01     </t>
  </si>
  <si>
    <t xml:space="preserve">BASEUS THIN WIRELESS CHARGE 10000MAH POWER BANK BLACK                                                         </t>
  </si>
  <si>
    <t xml:space="preserve">PPALL-QY02     </t>
  </si>
  <si>
    <t xml:space="preserve">BASEUS THIN WIRELESS CHARGE 10000 MAH POWER BANK WHITE                                                        </t>
  </si>
  <si>
    <t xml:space="preserve">PPALL-QY04     </t>
  </si>
  <si>
    <t xml:space="preserve">BASEUS THIN WIRELESS CHARGE 10000MAH POWER BANK PINK    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</si>
  <si>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</si>
  <si>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</si>
  <si>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CCALL-TM01     </t>
  </si>
  <si>
    <t xml:space="preserve">BASEUS T TYPED BLUETOOTH MP3 CHARGER WITH CAR HOLDER BLACK                                                    </t>
  </si>
  <si>
    <t xml:space="preserve">CCALL-TM0A     </t>
  </si>
  <si>
    <t xml:space="preserve">BASEUS T TYPED BLUETOOTH MP3 CHARGER WITH CAR HOLDER TARNISH                                                  </t>
  </si>
  <si>
    <t xml:space="preserve">CCALL-TM12     </t>
  </si>
  <si>
    <t xml:space="preserve">BASEUS T TYPED BLUETOOTH MP3 CHARGER WITH CAR HOLDER DARK COFFEE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</si>
  <si>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</si>
  <si>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</si>
  <si>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ACDKQ-HG01     </t>
  </si>
  <si>
    <t xml:space="preserve">BASEUS PENDANT CARD READER BLACK                                                                              </t>
  </si>
  <si>
    <t xml:space="preserve">ACDKQ-HG0S     </t>
  </si>
  <si>
    <t xml:space="preserve">BASEUS PENDANT CARD READER SILVER                                                                             </t>
  </si>
  <si>
    <t xml:space="preserve">ACAPIPH-EA9    </t>
  </si>
  <si>
    <t xml:space="preserve">BASEUS RED-HAT TYPE-C 32GB USB FLASH DISK                                                                     </t>
  </si>
  <si>
    <t xml:space="preserve">CAHUB-B0G      </t>
  </si>
  <si>
    <t xml:space="preserve">BASEUS THUNDERBOLT C+ DUAL TYPE-C TO USB3.0/HDMI/TYPE-C FEMALE HUB CONVERTER DEEP SPACE GRAY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</si>
  <si>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</si>
  <si>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</si>
  <si>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CAHUB-E0G      </t>
  </si>
  <si>
    <t xml:space="preserve">BASEUS LITTLE BOX TYPE-C TO HDMI+TYPE-C PD MINI HD SMART HUB CONVERTER DARK GRAY                              </t>
  </si>
  <si>
    <t xml:space="preserve">SGAPIPHX-TZ01  </t>
  </si>
  <si>
    <t xml:space="preserve">BASEUS GLASS FILM SET BLACK FOR IPHONE X                     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</si>
  <si>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</si>
  <si>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</si>
  <si>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</si>
  <si>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</si>
  <si>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SUER-A0R       </t>
  </si>
  <si>
    <t xml:space="preserve">BASEUS SMALL EARS MAGNETIC CAR VENT SUCTION BRACKET ROSE GOLD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</si>
  <si>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</si>
  <si>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</si>
  <si>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SUER-A09       </t>
  </si>
  <si>
    <t xml:space="preserve">BASEUS SMALL EARS MAGNETIC CAR VENT SUCTION BRACKET ROSE RED                                                  </t>
  </si>
  <si>
    <t xml:space="preserve">SUER-A0V       </t>
  </si>
  <si>
    <t xml:space="preserve">SUCH-01        </t>
  </si>
  <si>
    <t xml:space="preserve">BASEUS XIAOCHUN MAGNETIC CAR PHONE HOLDER BLACK                                                               </t>
  </si>
  <si>
    <t xml:space="preserve">SUCH-02        </t>
  </si>
  <si>
    <t xml:space="preserve">BASEUS XIAOCHUN MAGNETIC CAR PHONE HOLDER SILVER               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</si>
  <si>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</si>
  <si>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</si>
  <si>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SUHS-DP0S      </t>
  </si>
  <si>
    <t xml:space="preserve">BASEUS DOUBLE CLIP HORIZONTAL VEHICLE MOUNT SILVER                                                            </t>
  </si>
  <si>
    <t xml:space="preserve">SUJX-01        </t>
  </si>
  <si>
    <t xml:space="preserve">BASEUS GOLD AROMATIZING AIR VENT CAR MOUNT       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</si>
  <si>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</si>
  <si>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</si>
  <si>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</si>
  <si>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</si>
  <si>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</si>
  <si>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</si>
  <si>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SUGX-A01       </t>
  </si>
  <si>
    <t xml:space="preserve">BASEUS MAGNETIC AIR VENT CAR MOUNT HOLDER WITH CABLE CLIP BLACK                                               </t>
  </si>
  <si>
    <t xml:space="preserve">SUGX-A0V       </t>
  </si>
  <si>
    <t xml:space="preserve">BASEUS MAGNETIC AIR VENT CAR MOUNT HOLDER WITH CABLE CLIP GOLD                                                </t>
  </si>
  <si>
    <t xml:space="preserve">SUGX-A09       </t>
  </si>
  <si>
    <t xml:space="preserve">BASEUS MAGNETIC AIR VENT CAR MOUNT HOLDER WITH CABLE CLIP RED                                                 </t>
  </si>
  <si>
    <t xml:space="preserve">SUGX-A0S       </t>
  </si>
  <si>
    <t xml:space="preserve">BASEUS MAGNETIC AIR VENT CAR MOUNT HOLDER WITH CABLE CLIP SILVER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</si>
  <si>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</si>
  <si>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</si>
  <si>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</si>
  <si>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</si>
  <si>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SUER-B09       </t>
  </si>
  <si>
    <t xml:space="preserve">BASEUS SMALL EARS VERTICAL MAGNETIC BRACKET ROSE RED                                                          </t>
  </si>
  <si>
    <t xml:space="preserve">SUER-B0V       </t>
  </si>
  <si>
    <t xml:space="preserve">BASEUS SMALL EARS VERTICAL MAGNETIC BRACKET ROSE GOLD                                                         </t>
  </si>
  <si>
    <t xml:space="preserve">WIAPIPH58-BE01 </t>
  </si>
  <si>
    <t xml:space="preserve">BASEUS BEAR SILICONE CASE BLACK FOR IPHONE XS                                                                 </t>
  </si>
  <si>
    <t xml:space="preserve">WIAPIPH58-BE04 </t>
  </si>
  <si>
    <t xml:space="preserve">BASEUS BEAR SILICONE CASE PINK FOR IPHONE XS                                                                  </t>
  </si>
  <si>
    <t xml:space="preserve">WIAPIPH58-BE08 </t>
  </si>
  <si>
    <t xml:space="preserve">BASEUS BEAR SILICONE CASE BROWN FOR IPHONE XS                                                                 </t>
  </si>
  <si>
    <t xml:space="preserve">CALLG-01       </t>
  </si>
  <si>
    <t xml:space="preserve">BASEUS GLOWING DATA CABLE USB FOR LIGHTNING BLACK                                                             </t>
  </si>
  <si>
    <t xml:space="preserve">CALLG-09       </t>
  </si>
  <si>
    <t xml:space="preserve">BASEUS GLOWING DATA CABLE USB FOR LIGHTNING RED                                                               </t>
  </si>
  <si>
    <t xml:space="preserve">SUGENT-ZN03    </t>
  </si>
  <si>
    <t xml:space="preserve">BASEUS SMART CAR MOUNT PHONE HOLDER BLUE                                                                      </t>
  </si>
  <si>
    <t xml:space="preserve">SUGENT-ZN0S    </t>
  </si>
  <si>
    <t xml:space="preserve">BASEUS SMART CAR MOUNT PHONE HOLDER SILVER                                                                    </t>
  </si>
  <si>
    <t xml:space="preserve">CCALL-XK01     </t>
  </si>
  <si>
    <t xml:space="preserve">BASEUS DESKTOP WIRELESS/WIRED CHARGER BLACK                                                                   </t>
  </si>
  <si>
    <t xml:space="preserve">WXXP-02        </t>
  </si>
  <si>
    <t xml:space="preserve">BASEUS WIRELESS CHARGER SUCTION CUP WHITE              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</si>
  <si>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</si>
  <si>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</si>
  <si>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</si>
  <si>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</si>
  <si>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</si>
  <si>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</si>
  <si>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</si>
  <si>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</si>
  <si>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CCALL-YX01     </t>
  </si>
  <si>
    <t xml:space="preserve">BASEUS Y TYPE DUAL USB+ CAR CHARGER BLACK                                                                     </t>
  </si>
  <si>
    <t xml:space="preserve">CCALL-YX02     </t>
  </si>
  <si>
    <t xml:space="preserve">BASEUS Y TYPE DUAL USB+ CAR CHARGER WHITE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</si>
  <si>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</si>
  <si>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</si>
  <si>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WIAPIPH61-BE01 </t>
  </si>
  <si>
    <t xml:space="preserve">BASEUS BEAR SILICONE CASE BLACK FOR IPHONE XR                                                                 </t>
  </si>
  <si>
    <t xml:space="preserve">WIAPIPH61-BE04 </t>
  </si>
  <si>
    <t xml:space="preserve">BASEUS BEAR SILICONE CASE PINK FOR IPHONE XR                                                                  </t>
  </si>
  <si>
    <t xml:space="preserve">WIAPIPH61-BE08 </t>
  </si>
  <si>
    <t xml:space="preserve">BASEUS BEAR SILICONE CASE BROWN FOR IPHONE XR                                                                 </t>
  </si>
  <si>
    <t xml:space="preserve">WIAPIPH65-BE01 </t>
  </si>
  <si>
    <t xml:space="preserve">BASEUS BEAR SILICONE CASE BLACK FOR IPHONE XS MAX                                                             </t>
  </si>
  <si>
    <t xml:space="preserve">WIAPIPH65-BE04 </t>
  </si>
  <si>
    <t xml:space="preserve">BASEUS BEAR SILICONE CASE PINK FOR IPHONE XS MAX                                                              </t>
  </si>
  <si>
    <t xml:space="preserve">WIAPIPH65-BE08 </t>
  </si>
  <si>
    <t xml:space="preserve">BASEUS BEAR SILICONE CASE BROWN FOR IPHONE XS MAX                                                             </t>
  </si>
  <si>
    <t xml:space="preserve">CALEYE-01      </t>
  </si>
  <si>
    <t xml:space="preserve">BASEUS BIG EYE DIGITAL DISPLAY LIGHTNING CABLE BLACK                                                          </t>
  </si>
  <si>
    <t xml:space="preserve">CALEYE-02      </t>
  </si>
  <si>
    <t xml:space="preserve">BASEUS BIG EYE DIGITAL DISPLAY LIGHTNING CABLE WHITE                                                          </t>
  </si>
  <si>
    <t xml:space="preserve">SUER-B0R       </t>
  </si>
  <si>
    <t xml:space="preserve">SGAPIPHX-RA01  </t>
  </si>
  <si>
    <t xml:space="preserve">BASEUS DROP-PROOF CURVED FULL SCREEN TEMPERED GLASS BLACK FOR IPHONE X                                        </t>
  </si>
  <si>
    <t xml:space="preserve">WXHSG-02       </t>
  </si>
  <si>
    <t xml:space="preserve">BASEUS SILCIONE HORIZONTAL DESKTOP WIRELESS CHARGER WHITE                                                     </t>
  </si>
  <si>
    <t xml:space="preserve">WXHSG-01       </t>
  </si>
  <si>
    <t xml:space="preserve">BASEUS SILCIONE HORIZONTAL DESKTOP WIRELESS CHARGER BLACK                                                     </t>
  </si>
  <si>
    <t xml:space="preserve">SUXUN-BY0G     </t>
  </si>
  <si>
    <t xml:space="preserve">BASEUS FRAGRANCE/CAR MOUNT GREY                                                                               </t>
  </si>
  <si>
    <t xml:space="preserve">SUXUN-BY09     </t>
  </si>
  <si>
    <t xml:space="preserve">BASEUS FRAGRANCE/CAR MOUNT RED                                                                                </t>
  </si>
  <si>
    <t xml:space="preserve">SUXUN-BY01     </t>
  </si>
  <si>
    <t xml:space="preserve">BASEUS FRAGRANCE/CAR MOUNT BLACK                                                                              </t>
  </si>
  <si>
    <t xml:space="preserve">CATSX-F0G      </t>
  </si>
  <si>
    <t xml:space="preserve">BASEUS 10-IN-1 HUB ADAPTER                                                                                    </t>
  </si>
  <si>
    <t xml:space="preserve">CATCY-B0G      </t>
  </si>
  <si>
    <t xml:space="preserve">BASEUS TYPE C TO HDMI JOINT ADAPTER CABLE 1.8M DARK GREY                                                      </t>
  </si>
  <si>
    <t xml:space="preserve">CATSX-D0G      </t>
  </si>
  <si>
    <t xml:space="preserve">BASEUS HDMI + USB 3.0 HUB ADAPTER                                                                             </t>
  </si>
  <si>
    <t xml:space="preserve">CATSY-0G       </t>
  </si>
  <si>
    <t xml:space="preserve">BASEUS TYPE-C MALE TO HDMI MALE 4K HD ADAPTER CABLE 1.8M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</si>
  <si>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</si>
  <si>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</si>
  <si>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ACSR-XJ09      </t>
  </si>
  <si>
    <t xml:space="preserve">BASEUS ADAPTER X-MEN AUDIO RADIATOR RED/BLACK                                                                 </t>
  </si>
  <si>
    <t xml:space="preserve">ACSR-XJ0A      </t>
  </si>
  <si>
    <t xml:space="preserve">BASEUS ADAPTER X-MEN AUDIO RADIATOR BLACK                                                                     </t>
  </si>
  <si>
    <t xml:space="preserve">ACXUN-02       </t>
  </si>
  <si>
    <t xml:space="preserve">BASEUS AROMA DIFFUSER CREAM WHITE                   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</si>
  <si>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</si>
  <si>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</si>
  <si>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</si>
  <si>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</si>
  <si>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 xml:space="preserve">CAHUB-F01      </t>
  </si>
  <si>
    <t xml:space="preserve">BASEUS ROUND BOX USB 3.0 HUB ADAPTER BLACK                                                                    </t>
  </si>
  <si>
    <t xml:space="preserve">CAHUB-F02      </t>
  </si>
  <si>
    <t xml:space="preserve">BASEUS ROUND BOX USB 3.0 HUB ADAPTER WHITE                                                                    </t>
  </si>
  <si>
    <t xml:space="preserve">CAHUB-G01      </t>
  </si>
  <si>
    <t xml:space="preserve">BASEUS ROUND BOX TYPE-C HUB ADAPTER BLACK                                                                     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</si>
  <si>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</si>
  <si>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</si>
  <si>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</si>
  <si>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</si>
  <si>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</si>
  <si>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</si>
  <si>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</si>
  <si>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</si>
  <si>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</si>
  <si>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</si>
  <si>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SUGENT-XF0S    </t>
  </si>
  <si>
    <t xml:space="preserve">BASEUS SUSPENSION GLASS DESKTOP BRACKET SILVER FOR SMARTPHONES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</si>
  <si>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</si>
  <si>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</si>
  <si>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ACAPIPHX-ABJ01 </t>
  </si>
  <si>
    <t xml:space="preserve">BASEUS 1+1 BLACK WIRELESS CHARGE 5000MAH POWER BANK FOR IPHONE XS/X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</si>
  <si>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</si>
  <si>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</si>
  <si>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</si>
  <si>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</si>
  <si>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4KCD6901       </t>
  </si>
  <si>
    <t xml:space="preserve">USAMS 4000MAH POWER BANK CASE BLACK FOR IPHONE XS MAX                                                         </t>
  </si>
  <si>
    <t xml:space="preserve">NGH08-01       </t>
  </si>
  <si>
    <t xml:space="preserve">BASEUS H08 BLACK IMMERSIVE VIRTUAL 3D GAMING IN-EAR EARPHONES                                                 </t>
  </si>
  <si>
    <t xml:space="preserve">NGH08-2G       </t>
  </si>
  <si>
    <t xml:space="preserve">BASEUS H08 WHITE/GREY IMMERSIVE VIRTUAL 3D GAMING IN-EAR EARPHONES                                            </t>
  </si>
  <si>
    <t xml:space="preserve">NGS07-01       </t>
  </si>
  <si>
    <t xml:space="preserve">BASEUS ENCOK BLACK SPORTS WIRELESS IN-EAR EARPHONES S07                                                       </t>
  </si>
  <si>
    <t xml:space="preserve">NGS07-19       </t>
  </si>
  <si>
    <t xml:space="preserve">BASEUS ENCOK RED/BLACK SPORTS WIRELESS IN-EAR EARPHONES S07                                                   </t>
  </si>
  <si>
    <t xml:space="preserve">NGS07-S9       </t>
  </si>
  <si>
    <t xml:space="preserve">BASEUS ENCOK SILVER/RED SPORTS WIRELESS IN-EAR EARPHONES S07                                                  </t>
  </si>
  <si>
    <t xml:space="preserve">ACNXB-02       </t>
  </si>
  <si>
    <t xml:space="preserve">BASEUS WARM LITTLE WHITE FAN HEATER                                                                           </t>
  </si>
  <si>
    <t>WIAPIPH58-ASL01</t>
  </si>
  <si>
    <t xml:space="preserve">BASEUS ORIGINAL LSR CASE BLACK FOR IPHONE XS                 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</si>
  <si>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</si>
  <si>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</si>
  <si>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</si>
  <si>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</si>
  <si>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>WIAPIPH58-ASL09</t>
  </si>
  <si>
    <t xml:space="preserve">BASEUS ORIGINAL LSR CASE RED FOR IPHONE XS                                                                    </t>
  </si>
  <si>
    <t>WIAPIPH65-ASL01</t>
  </si>
  <si>
    <t xml:space="preserve">BASEUS ORIGINAL LSR CASE BLACK FOR IPHONE XS MAX                                                              </t>
  </si>
  <si>
    <t>WIAPIPH65-ASL03</t>
  </si>
  <si>
    <t xml:space="preserve">BASEUS ORIGINAL LSR CASE LIGHT AQUA MARINE FOR IPHONE XS MAX                                                  </t>
  </si>
  <si>
    <t>WIAPIPH65-ASL04</t>
  </si>
  <si>
    <t xml:space="preserve">BASEUS ORIGINAL LSR CASE PINK FOR IPHONE XS MAX                                                               </t>
  </si>
  <si>
    <t>WIAPIPH65-ASL09</t>
  </si>
  <si>
    <t xml:space="preserve">BASEUS ORIGINAL LSR CASE RED FOR IPHONE XS MAX                                                                </t>
  </si>
  <si>
    <t xml:space="preserve">CATKC-A01      </t>
  </si>
  <si>
    <t xml:space="preserve">BASEUS DOUBLE FAST CHARGING TYPE-C CABLE 1M BLACK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</si>
  <si>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</si>
  <si>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</si>
  <si>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</si>
  <si>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</si>
  <si>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CATKC-A09      </t>
  </si>
  <si>
    <t xml:space="preserve">BASEUS DOUBLE FAST CHARGING TYPE-C CABLE 1M RED                                                               </t>
  </si>
  <si>
    <t xml:space="preserve">CAHUB-K0G      </t>
  </si>
  <si>
    <t xml:space="preserve">BASEUS HARMONICA 5-IN-1 HUB ADAPTER GREY                                                                      </t>
  </si>
  <si>
    <t xml:space="preserve">SGAPIPD-BX02   </t>
  </si>
  <si>
    <t xml:space="preserve">BASEUS 0.3MM ANTI-BLUE LIGHT TEMPERED GLASS FILM TRANSPARENT FOR IPAD PRO 12.9-INCH 3RD GEN                   </t>
  </si>
  <si>
    <t xml:space="preserve">LTAPIPD-ASM01  </t>
  </si>
  <si>
    <t xml:space="preserve">BASEUS SIMPLISM Y-TYPE LEATHER CASE BLACK FOR IPAD PRO 11-INCH                                                </t>
  </si>
  <si>
    <t xml:space="preserve">LTAPIPD-BSM01  </t>
  </si>
  <si>
    <t xml:space="preserve">BASEUS SIMPLISM Y-TYPE LEATHER CASE BLACK FOR IPAD PRO 12.9-INCH 3RD GEN                                      </t>
  </si>
  <si>
    <t xml:space="preserve">LTAPIPD-BSM03  </t>
  </si>
  <si>
    <t xml:space="preserve">BASEUS SIMPLISM Y-TYPE LEATHER CASE BLUE FOR IPAD PRO 12.9-INCH 3RD GEN                                       </t>
  </si>
  <si>
    <t xml:space="preserve">BHL-712        </t>
  </si>
  <si>
    <t xml:space="preserve">BRAVE LOTTO SERIES MAGNETIC CAR MOUNTS                                                                        </t>
  </si>
  <si>
    <t xml:space="preserve">BHL-713        </t>
  </si>
  <si>
    <t xml:space="preserve">BRAVE 2-IN-1 UNIVERSAL MAGNETIC HOLDER                                                                        </t>
  </si>
  <si>
    <t xml:space="preserve">BBP-901        </t>
  </si>
  <si>
    <t xml:space="preserve">BRAVE PU LEATHER BACKPACK BLACK WITH BLUETOOTH SPEAKER &amp; 5000MAH POWER BANK                                   </t>
  </si>
  <si>
    <t xml:space="preserve">BBP-902        </t>
  </si>
  <si>
    <t xml:space="preserve">BRAVE NYLON BACKPACK BLACK CIRCUIT PATTERN WITH BLUETOOTH SPEAKER &amp; 5000MAH POWER BANK                        </t>
  </si>
  <si>
    <t xml:space="preserve">BBP-903        </t>
  </si>
  <si>
    <t xml:space="preserve">BRAVE NYLON BACKPACK ARMY GREY WITH BLUETOOTH SPEAKER &amp; 5000MAH POWER BANK                                    </t>
  </si>
  <si>
    <t xml:space="preserve">BBP-904        </t>
  </si>
  <si>
    <t xml:space="preserve">BRAVE NYLON BACKPACK DARK CAMOUFLAGE WITH BLUETOOTH SPEAKER &amp; 5000MAH POWER BANK                              </t>
  </si>
  <si>
    <t xml:space="preserve">BBP-905        </t>
  </si>
  <si>
    <t xml:space="preserve">BRAVE NYLON BACKPACK BEIGE WITH BLUETOOTH SPEAKER &amp; 5000MAH POWER BANK                                        </t>
  </si>
  <si>
    <t xml:space="preserve">PH18502-BK     </t>
  </si>
  <si>
    <t xml:space="preserve">BONE COLLECTION RUN TIE BLACK LARGE FOR SMARTPHONES 4-6.5 INCH                                                </t>
  </si>
  <si>
    <t xml:space="preserve">PH18501-BK     </t>
  </si>
  <si>
    <t xml:space="preserve">BONE COLLECTION RUN TIE BLACK SMALL                                                                           </t>
  </si>
  <si>
    <t xml:space="preserve">DR18041-32BK   </t>
  </si>
  <si>
    <t xml:space="preserve">BONE COLLECTION MARU PENGUIN 16GB USB 3.0                                                                     </t>
  </si>
  <si>
    <t xml:space="preserve">DR18043-32BR   </t>
  </si>
  <si>
    <t xml:space="preserve">BONE COLLECTION MR. DEER 16GB USB 3.0                                                                         </t>
  </si>
  <si>
    <t xml:space="preserve">AP14021-BK     </t>
  </si>
  <si>
    <t xml:space="preserve">BONE COLLECTION LINKEY LIGHTNING BLACK                                                                        </t>
  </si>
  <si>
    <t xml:space="preserve">ACPBCJ-01      </t>
  </si>
  <si>
    <t xml:space="preserve">BASEUS SHOOTING GAME TOOL FOR PAD BLACK                                                                       </t>
  </si>
  <si>
    <t xml:space="preserve">ACPBCJ-02      </t>
  </si>
  <si>
    <t xml:space="preserve">BASEUS SHOOTING GAME TOOL FOR PAD TRANSPARENT                                                                 </t>
  </si>
  <si>
    <t xml:space="preserve">SGAPWA4-A01    </t>
  </si>
  <si>
    <t xml:space="preserve">BASEUS 0.3MM FULL-SCREEN CURVED TEMPERED FILM BLACK FOR APPLE WATCH SERIES 4 40MM                             </t>
  </si>
  <si>
    <t xml:space="preserve">SGAPWA4-B01    </t>
  </si>
  <si>
    <t xml:space="preserve">BASEUS 0.3MM FULL-SCREEN CURVED TEMPERED FILM BLACK FOR APPLE WATCH SERIES 4 44MM                             </t>
  </si>
  <si>
    <t xml:space="preserve">BAC-105        </t>
  </si>
  <si>
    <t xml:space="preserve">BRAVE LIGHTNING TO 3.5MM AUDIO CABLE WHITE                                                                    </t>
  </si>
  <si>
    <t xml:space="preserve">BTC-320BK      </t>
  </si>
  <si>
    <t xml:space="preserve">BRAVE 2-PORT USB WALL CHARGER BLACK                                                                           </t>
  </si>
  <si>
    <t xml:space="preserve">SUWNT-01       </t>
  </si>
  <si>
    <t xml:space="preserve">BASEUS FOLDING UNIVERSAL STICKER BLACK                                                                        </t>
  </si>
  <si>
    <t xml:space="preserve">SUWNT-02       </t>
  </si>
  <si>
    <t xml:space="preserve">BASEUS FOLDING UNIVERSAL STICKER TRANSPARENT                                                                  </t>
  </si>
  <si>
    <t xml:space="preserve">WXYL-A01       </t>
  </si>
  <si>
    <t xml:space="preserve">BASEUS OSCULUM WIRELESS GRAVITY CAR CHARGER                                                                   </t>
  </si>
  <si>
    <t xml:space="preserve">CATL45-01      </t>
  </si>
  <si>
    <t xml:space="preserve">BASEUS AUDIO CONVERTER CATL45                                                                                 </t>
  </si>
  <si>
    <t xml:space="preserve">CATL41-01      </t>
  </si>
  <si>
    <t xml:space="preserve">BASEUS TYPE-C TO 3.5MM AUDIO CHARGING ADAPTER BLACK                                                           </t>
  </si>
  <si>
    <t xml:space="preserve">WXZN-B01       </t>
  </si>
  <si>
    <t xml:space="preserve">BASEUS SMART VEHICLE BRACKET WIRELESS CHARGER WITH INFRARED SENSOR BLACK                                      </t>
  </si>
  <si>
    <t xml:space="preserve">ACJHQ-01       </t>
  </si>
  <si>
    <t xml:space="preserve">BASEUS MICROMOLECULE FORMALDEHYDE PURIFIER DEEP SPACE BLACK                                                   </t>
  </si>
  <si>
    <t xml:space="preserve">ACJHQ-0S       </t>
  </si>
  <si>
    <t xml:space="preserve">BASEUS MICROMOLECULE FORMALDEHYDE PURIFIER SILVER                                                             </t>
  </si>
  <si>
    <t xml:space="preserve">SUHZ-01        </t>
  </si>
  <si>
    <t xml:space="preserve">BASEUS BACK SEAT CAR MOUNT BLACK                                                                              </t>
  </si>
  <si>
    <t xml:space="preserve">SUHZ-2S        </t>
  </si>
  <si>
    <t xml:space="preserve">BASEUS BACK SEAT CAR MOUNT SILVER                                                                             </t>
  </si>
  <si>
    <t xml:space="preserve">RPH0890        </t>
  </si>
  <si>
    <t xml:space="preserve">ROCK SHOOTING GAME CONTROLLER WITH HANDLE BLACK                                                               </t>
  </si>
  <si>
    <t xml:space="preserve">BHL-715        </t>
  </si>
  <si>
    <t xml:space="preserve">SGAPIPH58-WA01 </t>
  </si>
  <si>
    <t xml:space="preserve">BASEUS FULL-SCREEN CURVED TEMPERED GLASS SCREEN PROTECTOR BLACK FOR IPHONE XS/X                               </t>
  </si>
  <si>
    <t xml:space="preserve">SGAPIPH65-WA01 </t>
  </si>
  <si>
    <t xml:space="preserve">BASEUS FULL-SCREEN CURVED TEMPERED GLASS SCREEN PROTECTOR BLACK FOR IPHONE XS MAX                             </t>
  </si>
  <si>
    <t xml:space="preserve">SGAPIPH58-WC01 </t>
  </si>
  <si>
    <t xml:space="preserve">BASEUS FULL-SCREEN CURVED PRIVACY TEMPERED GLASS SCREEN PROTECTOR BLACK FOR IPHONE XS/X                       </t>
  </si>
  <si>
    <t xml:space="preserve">SGAPIPH65-WC01 </t>
  </si>
  <si>
    <t xml:space="preserve">BASEUS FULL-SCREEN CURVED PRIVACY TEMPERED GLASS SCREEN PROTECTOR BLACK FOR IPHONE XS MAX                     </t>
  </si>
  <si>
    <t xml:space="preserve">CAHUB-T01      </t>
  </si>
  <si>
    <t xml:space="preserve">BASEUS MATE DOCKING TYPE-C HUB DOCKING STATION BLACK                                                          </t>
  </si>
  <si>
    <t xml:space="preserve">CABA01-01      </t>
  </si>
  <si>
    <t xml:space="preserve">BASEUS BA01 USB WIRELESS ADAPTER CABLE BLACK                                                                  </t>
  </si>
  <si>
    <t xml:space="preserve">CABA01-09      </t>
  </si>
  <si>
    <t xml:space="preserve">BASEUS BA01 USB WIRELESS ADAPTER CABLE RED                                                                    </t>
  </si>
  <si>
    <t xml:space="preserve">CATXF-0G       </t>
  </si>
  <si>
    <t xml:space="preserve">BASEUS 7-IN-1 SQUARE DESK TYPE-C MULTI-FUNCTIONAL HUB TYPE-C                                                  </t>
  </si>
  <si>
    <t xml:space="preserve">SULR-0G        </t>
  </si>
  <si>
    <t xml:space="preserve">BASEUS UNLIMITED ADJUSTMENT LAZY PHONE HOLDER GREY                                                            </t>
  </si>
  <si>
    <t xml:space="preserve">CATYW-B03      </t>
  </si>
  <si>
    <t xml:space="preserve">BASEUS ARTISTIC STRIPED TYPE-C 3A CABLE 5M BLUE                                                               </t>
  </si>
  <si>
    <t xml:space="preserve">CATYW-B01      </t>
  </si>
  <si>
    <t xml:space="preserve">BASEUS ARTISTIC STRIPED TYPE-C 3A CABLE 5M BLACK                                                              </t>
  </si>
  <si>
    <t xml:space="preserve">CATYW-B09      </t>
  </si>
  <si>
    <t xml:space="preserve">BASEUS ARTISTIC STRIPED TYPE-C 3A CABLE 5M RED                                                                </t>
  </si>
  <si>
    <t xml:space="preserve">CATSR-01       </t>
  </si>
  <si>
    <t xml:space="preserve">BASEUS FISH-EYE SPRING TYPE-C 2A CABLE 1M BLACK                                                               </t>
  </si>
  <si>
    <t xml:space="preserve">CATSR-09       </t>
  </si>
  <si>
    <t xml:space="preserve">BASEUS FISH-EYE SPRING TYPE-C 2A CABLE 1M RED                                                                 </t>
  </si>
  <si>
    <t xml:space="preserve">BCC-36W        </t>
  </si>
  <si>
    <t xml:space="preserve">BRAVE 2-PORT TYPE-C &amp; QUICK CHARGE CAR CHARGER                                                                </t>
  </si>
  <si>
    <t xml:space="preserve">WX3IN1-01      </t>
  </si>
  <si>
    <t xml:space="preserve">BASEUS SMART 3-IN-1 WIRELESS CHARGER 18W BLACK                                                                </t>
  </si>
  <si>
    <t xml:space="preserve">WX3IN1-02      </t>
  </si>
  <si>
    <t xml:space="preserve">BASEUS SMART 3-IN-1 WIRELESS CHARGER 18W WHITE                                                                </t>
  </si>
  <si>
    <t xml:space="preserve">CA1T4-I0G      </t>
  </si>
  <si>
    <t xml:space="preserve">BASEUS STAR RING SERIES 4-IN-1 CABLE 1.2M DEEP GREY                                                           </t>
  </si>
  <si>
    <t xml:space="preserve">WIAPIPH58-QA01 </t>
  </si>
  <si>
    <t xml:space="preserve">BASEUS TRANSPARENT KEY PHONE CASE BLACK FOR IPHONE XS                                                         </t>
  </si>
  <si>
    <t xml:space="preserve">WIAPIPH58-QA02 </t>
  </si>
  <si>
    <t xml:space="preserve">BASEUS TRANSPARENT KEY PHONE CASE TRANSPARENT FOR IPHONE XS                                                   </t>
  </si>
  <si>
    <t>SKU</t>
  </si>
  <si>
    <t>HMV</t>
  </si>
  <si>
    <t>Vir</t>
  </si>
  <si>
    <t>Cataloug Num</t>
  </si>
  <si>
    <t>Title</t>
  </si>
  <si>
    <t>Arq COST</t>
  </si>
  <si>
    <t>Arq Price</t>
  </si>
  <si>
    <t>RRP</t>
  </si>
  <si>
    <t>Latest SOH</t>
  </si>
  <si>
    <t>January</t>
  </si>
  <si>
    <t>February</t>
  </si>
  <si>
    <t>Sku</t>
  </si>
  <si>
    <t>Catalogue N›</t>
  </si>
  <si>
    <t xml:space="preserve">BONE COLLECTION MARU PENGUIN 32GB USB 3.0                                                                     </t>
  </si>
  <si>
    <t xml:space="preserve">BONE COLLECTION MR. DEER 32GB USB 3.0                                                                         </t>
  </si>
  <si>
    <t>Feb</t>
  </si>
  <si>
    <t>SOH</t>
  </si>
  <si>
    <t xml:space="preserve"> </t>
  </si>
  <si>
    <t xml:space="preserve">   </t>
  </si>
  <si>
    <t>VMS UAE</t>
  </si>
  <si>
    <t>Jan</t>
  </si>
  <si>
    <t>VMS-Q</t>
  </si>
  <si>
    <t>VMS-U</t>
  </si>
  <si>
    <t>Price</t>
  </si>
  <si>
    <t>Vir (QAR)</t>
  </si>
  <si>
    <t>VMS QAT</t>
  </si>
  <si>
    <t>Last Update:</t>
  </si>
  <si>
    <t>On Shop</t>
  </si>
  <si>
    <t>TOTAL</t>
  </si>
  <si>
    <t>Start From:</t>
  </si>
  <si>
    <t>Total Day:</t>
  </si>
  <si>
    <t>Catalogue N°</t>
  </si>
  <si>
    <t>Arqoob Cost</t>
  </si>
  <si>
    <t>QTY SOLD</t>
  </si>
  <si>
    <t>Month</t>
  </si>
  <si>
    <t>Weeks</t>
  </si>
  <si>
    <t xml:space="preserve">QTY SOLD </t>
  </si>
  <si>
    <t>Avg. per day</t>
  </si>
  <si>
    <t>Avg. per Month</t>
  </si>
  <si>
    <t>Arqoob SOH</t>
  </si>
  <si>
    <t>Closing Stock</t>
  </si>
  <si>
    <t>Days Stock in Hand</t>
  </si>
  <si>
    <t>Product Lead Time (Days)</t>
  </si>
  <si>
    <t>Deviation from Minimum Stock Level</t>
  </si>
  <si>
    <t>Current Stock Cover upto (Date)</t>
  </si>
  <si>
    <t>Arrival Date</t>
  </si>
  <si>
    <t>Arrival Date (ETA)</t>
  </si>
  <si>
    <t>required
(Qty)</t>
  </si>
  <si>
    <t>Balance
Stock</t>
  </si>
  <si>
    <t>Minimum order QTY</t>
  </si>
  <si>
    <t>PO QTY</t>
  </si>
  <si>
    <t>New PO Value</t>
  </si>
  <si>
    <t xml:space="preserve">Stock Days inc On Order </t>
  </si>
  <si>
    <t>Stock cover upto (Date) Inc On Order</t>
  </si>
  <si>
    <t>GRAND TOTAL:</t>
  </si>
  <si>
    <t>Retailer SOH</t>
  </si>
  <si>
    <t>QTY Sold for VMS UAE, QAT, Virtuocity and HMV</t>
  </si>
  <si>
    <t>Final</t>
  </si>
  <si>
    <t>ARQOOB SOH</t>
  </si>
  <si>
    <t>MSL (2 Mont Covering)</t>
  </si>
  <si>
    <t>Mar</t>
  </si>
  <si>
    <t>Apr</t>
  </si>
  <si>
    <t>Jun</t>
  </si>
  <si>
    <t>Jul</t>
  </si>
  <si>
    <t xml:space="preserve"> Product Distribution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</si>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</sst>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[$QAR]\ * #,##0.00_);_([$QAR]\ * \(#,##0.00\);_([$QAR]\ * &quot;-&quot;??_);_(@_)"/>
    <numFmt numFmtId="165" formatCode="[$-409]dd\-mmm\-yy;@"/>
    <numFmt numFmtId="166" formatCode="[$-409]mmmm\-yy;@"/>
    <numFmt numFmtId="167" formatCode="[$-409]d\-mmm\-yy;@"/>
    <numFmt numFmtId="168" formatCode="#,##0.00;[Red]#,##0.00"/>
    <numFmt numFmtId="169" formatCode="_(* #,##0.00_);_(* \(#,##0.00\);_(* &quot;-&quot;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8"/>
      <name val="Arial"/>
      <family val="2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b/>
      <sz val="48"/>
      <color theme="0"/>
      <name val="Arial"/>
      <family val="2"/>
    </font>
    <font>
      <b/>
      <i/>
      <sz val="9"/>
      <color rgb="FFFF0000"/>
      <name val="Arial"/>
      <family val="2"/>
    </font>
    <font>
      <sz val="10"/>
      <color theme="1"/>
      <name val="Arial"/>
      <family val="2"/>
    </font>
    <font>
      <sz val="9"/>
      <color theme="1"/>
      <name val="Verdana"/>
      <family val="2"/>
    </font>
    <font>
      <b/>
      <i/>
      <sz val="11"/>
      <color rgb="FFFF0000"/>
      <name val="Arial"/>
      <family val="2"/>
    </font>
    <font>
      <b/>
      <sz val="12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5" fontId="1" fillId="0" borderId="0"/>
  </cellStyleXfs>
  <cellXfs count="271">
    <xf numFmtId="0" fontId="0" fillId="0" borderId="0" xfId="0"/>
    <xf numFmtId="0" fontId="0" fillId="0" borderId="6" xfId="0" applyBorder="1" applyAlignment="1">
      <alignment horizontal="left" vertical="center"/>
    </xf>
    <xf numFmtId="0" fontId="0" fillId="0" borderId="6" xfId="0" applyNumberFormat="1" applyFont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NumberFormat="1" applyFont="1" applyFill="1" applyBorder="1" applyAlignment="1">
      <alignment horizontal="center" vertical="center"/>
    </xf>
    <xf numFmtId="165" fontId="4" fillId="3" borderId="19" xfId="2" applyNumberFormat="1" applyFont="1" applyFill="1" applyBorder="1" applyAlignment="1">
      <alignment horizontal="center" vertical="center" wrapText="1"/>
    </xf>
    <xf numFmtId="0" fontId="3" fillId="0" borderId="20" xfId="2" applyNumberFormat="1" applyFont="1" applyBorder="1" applyAlignment="1">
      <alignment horizontal="center" vertical="center"/>
    </xf>
    <xf numFmtId="165" fontId="5" fillId="7" borderId="19" xfId="2" applyNumberFormat="1" applyFont="1" applyFill="1" applyBorder="1" applyAlignment="1">
      <alignment horizontal="center" vertical="center" wrapText="1"/>
    </xf>
    <xf numFmtId="165" fontId="5" fillId="7" borderId="9" xfId="2" applyNumberFormat="1" applyFont="1" applyFill="1" applyBorder="1" applyAlignment="1">
      <alignment horizontal="center" vertical="center" wrapText="1"/>
    </xf>
    <xf numFmtId="2" fontId="5" fillId="7" borderId="19" xfId="2" applyNumberFormat="1" applyFont="1" applyFill="1" applyBorder="1" applyAlignment="1">
      <alignment horizontal="center" vertical="center" wrapText="1"/>
    </xf>
    <xf numFmtId="165" fontId="5" fillId="7" borderId="10" xfId="2" applyNumberFormat="1" applyFont="1" applyFill="1" applyBorder="1" applyAlignment="1">
      <alignment horizontal="center" vertical="center" wrapText="1"/>
    </xf>
    <xf numFmtId="0" fontId="3" fillId="0" borderId="13" xfId="2" applyNumberFormat="1" applyFont="1" applyBorder="1" applyAlignment="1">
      <alignment horizontal="center" vertical="center"/>
    </xf>
    <xf numFmtId="0" fontId="3" fillId="0" borderId="13" xfId="2" applyNumberFormat="1" applyFont="1" applyBorder="1" applyAlignment="1">
      <alignment vertical="center"/>
    </xf>
    <xf numFmtId="0" fontId="3" fillId="0" borderId="14" xfId="2" applyNumberFormat="1" applyFont="1" applyBorder="1" applyAlignment="1">
      <alignment vertical="center"/>
    </xf>
    <xf numFmtId="2" fontId="3" fillId="0" borderId="0" xfId="2" applyNumberFormat="1" applyFont="1" applyBorder="1" applyAlignment="1">
      <alignment horizontal="center" vertical="center"/>
    </xf>
    <xf numFmtId="0" fontId="3" fillId="0" borderId="15" xfId="2" applyNumberFormat="1" applyFont="1" applyBorder="1" applyAlignment="1">
      <alignment horizontal="center" vertical="center"/>
    </xf>
    <xf numFmtId="0" fontId="3" fillId="0" borderId="15" xfId="2" applyNumberFormat="1" applyFont="1" applyBorder="1" applyAlignment="1">
      <alignment vertical="center"/>
    </xf>
    <xf numFmtId="0" fontId="3" fillId="0" borderId="16" xfId="2" applyNumberFormat="1" applyFont="1" applyBorder="1" applyAlignment="1">
      <alignment vertical="center"/>
    </xf>
    <xf numFmtId="0" fontId="3" fillId="0" borderId="17" xfId="2" applyNumberFormat="1" applyFont="1" applyBorder="1" applyAlignment="1">
      <alignment horizontal="center" vertical="center"/>
    </xf>
    <xf numFmtId="0" fontId="3" fillId="0" borderId="17" xfId="2" applyNumberFormat="1" applyFont="1" applyBorder="1" applyAlignment="1">
      <alignment vertical="center"/>
    </xf>
    <xf numFmtId="0" fontId="3" fillId="0" borderId="18" xfId="2" applyNumberFormat="1" applyFont="1" applyBorder="1" applyAlignment="1">
      <alignment vertical="center"/>
    </xf>
    <xf numFmtId="0" fontId="3" fillId="0" borderId="0" xfId="2" applyNumberFormat="1" applyFont="1" applyBorder="1" applyAlignment="1">
      <alignment horizontal="center" vertical="center"/>
    </xf>
    <xf numFmtId="165" fontId="9" fillId="6" borderId="22" xfId="2" quotePrefix="1" applyNumberFormat="1" applyFont="1" applyFill="1" applyBorder="1" applyAlignment="1">
      <alignment horizontal="center" vertical="center" wrapText="1"/>
    </xf>
    <xf numFmtId="165" fontId="9" fillId="4" borderId="22" xfId="2" quotePrefix="1" applyNumberFormat="1" applyFont="1" applyFill="1" applyBorder="1" applyAlignment="1">
      <alignment horizontal="center" vertical="center" wrapText="1"/>
    </xf>
    <xf numFmtId="0" fontId="6" fillId="0" borderId="23" xfId="2" applyNumberFormat="1" applyFont="1" applyBorder="1" applyAlignment="1">
      <alignment horizontal="center" vertical="center" wrapText="1"/>
    </xf>
    <xf numFmtId="0" fontId="6" fillId="0" borderId="24" xfId="2" applyNumberFormat="1" applyFont="1" applyBorder="1" applyAlignment="1">
      <alignment horizontal="center" vertical="center" wrapText="1"/>
    </xf>
    <xf numFmtId="0" fontId="6" fillId="0" borderId="25" xfId="2" applyNumberFormat="1" applyFont="1" applyBorder="1" applyAlignment="1">
      <alignment horizontal="center" vertical="center" wrapText="1"/>
    </xf>
    <xf numFmtId="0" fontId="6" fillId="0" borderId="26" xfId="2" applyNumberFormat="1" applyFont="1" applyBorder="1" applyAlignment="1">
      <alignment horizontal="center" vertical="center" wrapText="1"/>
    </xf>
    <xf numFmtId="1" fontId="3" fillId="0" borderId="13" xfId="2" applyNumberFormat="1" applyFont="1" applyBorder="1" applyAlignment="1">
      <alignment horizontal="center" vertical="center"/>
    </xf>
    <xf numFmtId="1" fontId="3" fillId="0" borderId="15" xfId="2" applyNumberFormat="1" applyFont="1" applyBorder="1" applyAlignment="1">
      <alignment horizontal="center" vertical="center"/>
    </xf>
    <xf numFmtId="1" fontId="3" fillId="0" borderId="17" xfId="2" applyNumberFormat="1" applyFont="1" applyBorder="1" applyAlignment="1">
      <alignment horizontal="center" vertical="center"/>
    </xf>
    <xf numFmtId="1" fontId="4" fillId="0" borderId="6" xfId="2" applyNumberFormat="1" applyFont="1" applyFill="1" applyBorder="1" applyAlignment="1">
      <alignment horizontal="center" vertical="center" wrapText="1"/>
    </xf>
    <xf numFmtId="0" fontId="4" fillId="0" borderId="6" xfId="2" applyNumberFormat="1" applyFont="1" applyFill="1" applyBorder="1" applyAlignment="1">
      <alignment horizontal="center" vertical="center" wrapText="1"/>
    </xf>
    <xf numFmtId="165" fontId="4" fillId="3" borderId="6" xfId="2" applyNumberFormat="1" applyFont="1" applyFill="1" applyBorder="1" applyAlignment="1">
      <alignment horizontal="center" vertical="center" wrapText="1"/>
    </xf>
    <xf numFmtId="165" fontId="5" fillId="6" borderId="6" xfId="2" quotePrefix="1" applyNumberFormat="1" applyFont="1" applyFill="1" applyBorder="1" applyAlignment="1">
      <alignment horizontal="center" vertical="center" wrapText="1"/>
    </xf>
    <xf numFmtId="0" fontId="5" fillId="6" borderId="6" xfId="2" quotePrefix="1" applyNumberFormat="1" applyFont="1" applyFill="1" applyBorder="1" applyAlignment="1">
      <alignment horizontal="center" vertical="center" wrapText="1"/>
    </xf>
    <xf numFmtId="0" fontId="5" fillId="4" borderId="6" xfId="2" quotePrefix="1" applyNumberFormat="1" applyFont="1" applyFill="1" applyBorder="1" applyAlignment="1">
      <alignment horizontal="center" vertical="center" wrapText="1"/>
    </xf>
    <xf numFmtId="1" fontId="3" fillId="0" borderId="6" xfId="2" applyNumberFormat="1" applyFont="1" applyBorder="1" applyAlignment="1">
      <alignment horizontal="center" vertical="center"/>
    </xf>
    <xf numFmtId="0" fontId="3" fillId="0" borderId="6" xfId="2" applyNumberFormat="1" applyFont="1" applyBorder="1" applyAlignment="1">
      <alignment horizontal="left" vertical="center"/>
    </xf>
    <xf numFmtId="0" fontId="3" fillId="0" borderId="6" xfId="2" applyNumberFormat="1" applyFont="1" applyBorder="1" applyAlignment="1">
      <alignment horizontal="center" vertical="center"/>
    </xf>
    <xf numFmtId="0" fontId="6" fillId="0" borderId="6" xfId="2" applyNumberFormat="1" applyFont="1" applyBorder="1" applyAlignment="1">
      <alignment horizontal="center" vertical="center" wrapText="1"/>
    </xf>
    <xf numFmtId="0" fontId="7" fillId="0" borderId="6" xfId="2" applyNumberFormat="1" applyFont="1" applyBorder="1" applyAlignment="1">
      <alignment horizontal="center" vertical="center"/>
    </xf>
    <xf numFmtId="0" fontId="8" fillId="0" borderId="6" xfId="2" applyNumberFormat="1" applyFont="1" applyBorder="1" applyAlignment="1">
      <alignment horizontal="center" vertical="center" wrapText="1"/>
    </xf>
    <xf numFmtId="1" fontId="10" fillId="0" borderId="6" xfId="2" applyNumberFormat="1" applyFont="1" applyBorder="1" applyAlignment="1">
      <alignment horizontal="center" vertical="center"/>
    </xf>
    <xf numFmtId="0" fontId="10" fillId="0" borderId="6" xfId="2" applyNumberFormat="1" applyFont="1" applyBorder="1" applyAlignment="1">
      <alignment horizontal="left" vertical="center"/>
    </xf>
    <xf numFmtId="0" fontId="10" fillId="0" borderId="6" xfId="2" applyNumberFormat="1" applyFont="1" applyBorder="1" applyAlignment="1">
      <alignment horizontal="center" vertical="center"/>
    </xf>
    <xf numFmtId="0" fontId="11" fillId="0" borderId="6" xfId="2" applyNumberFormat="1" applyFont="1" applyBorder="1" applyAlignment="1">
      <alignment horizontal="center" vertical="center" wrapText="1"/>
    </xf>
    <xf numFmtId="0" fontId="11" fillId="0" borderId="6" xfId="2" applyNumberFormat="1" applyFont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0" fontId="2" fillId="5" borderId="21" xfId="0" applyNumberFormat="1" applyFont="1" applyFill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1" xfId="0" applyNumberFormat="1" applyFont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/>
    </xf>
    <xf numFmtId="0" fontId="2" fillId="5" borderId="5" xfId="0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0" fillId="0" borderId="12" xfId="0" applyNumberFormat="1" applyFont="1" applyBorder="1" applyAlignment="1">
      <alignment horizontal="center" vertical="center"/>
    </xf>
    <xf numFmtId="0" fontId="2" fillId="5" borderId="12" xfId="1" applyNumberFormat="1" applyFont="1" applyFill="1" applyBorder="1" applyAlignment="1">
      <alignment horizontal="center" vertical="center"/>
    </xf>
    <xf numFmtId="0" fontId="0" fillId="0" borderId="12" xfId="0" applyNumberFormat="1" applyBorder="1"/>
    <xf numFmtId="0" fontId="0" fillId="0" borderId="12" xfId="1" applyNumberFormat="1" applyFont="1" applyBorder="1" applyAlignment="1">
      <alignment horizontal="center"/>
    </xf>
    <xf numFmtId="0" fontId="0" fillId="0" borderId="0" xfId="0" applyNumberFormat="1"/>
    <xf numFmtId="43" fontId="2" fillId="5" borderId="12" xfId="1" applyFont="1" applyFill="1" applyBorder="1" applyAlignment="1">
      <alignment horizontal="center" vertical="center"/>
    </xf>
    <xf numFmtId="2" fontId="0" fillId="0" borderId="12" xfId="0" applyNumberFormat="1" applyBorder="1"/>
    <xf numFmtId="2" fontId="0" fillId="0" borderId="21" xfId="0" applyNumberFormat="1" applyBorder="1" applyAlignment="1">
      <alignment horizontal="center"/>
    </xf>
    <xf numFmtId="2" fontId="0" fillId="0" borderId="21" xfId="0" applyNumberFormat="1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7" xfId="1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7" xfId="0" applyNumberFormat="1" applyBorder="1"/>
    <xf numFmtId="0" fontId="0" fillId="0" borderId="7" xfId="1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0" fontId="2" fillId="5" borderId="5" xfId="1" applyNumberFormat="1" applyFont="1" applyFill="1" applyBorder="1" applyAlignment="1">
      <alignment horizontal="center" vertical="center"/>
    </xf>
    <xf numFmtId="0" fontId="2" fillId="5" borderId="6" xfId="1" applyNumberFormat="1" applyFont="1" applyFill="1" applyBorder="1" applyAlignment="1">
      <alignment horizontal="center" vertical="center"/>
    </xf>
    <xf numFmtId="0" fontId="2" fillId="5" borderId="21" xfId="1" applyNumberFormat="1" applyFont="1" applyFill="1" applyBorder="1" applyAlignment="1">
      <alignment horizontal="center" vertical="center"/>
    </xf>
    <xf numFmtId="0" fontId="2" fillId="5" borderId="12" xfId="1" quotePrefix="1" applyNumberFormat="1" applyFont="1" applyFill="1" applyBorder="1" applyAlignment="1">
      <alignment horizontal="center" vertical="center"/>
    </xf>
    <xf numFmtId="0" fontId="2" fillId="5" borderId="7" xfId="1" quotePrefix="1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5" xfId="1" applyNumberFormat="1" applyFont="1" applyBorder="1" applyAlignment="1">
      <alignment horizontal="center"/>
    </xf>
    <xf numFmtId="0" fontId="0" fillId="0" borderId="6" xfId="1" applyNumberFormat="1" applyFont="1" applyBorder="1" applyAlignment="1">
      <alignment horizontal="center"/>
    </xf>
    <xf numFmtId="0" fontId="0" fillId="0" borderId="21" xfId="1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1" xfId="0" applyNumberFormat="1" applyBorder="1" applyAlignment="1">
      <alignment horizontal="center"/>
    </xf>
    <xf numFmtId="1" fontId="5" fillId="7" borderId="19" xfId="2" applyNumberFormat="1" applyFont="1" applyFill="1" applyBorder="1" applyAlignment="1">
      <alignment horizontal="center" vertical="center" wrapText="1"/>
    </xf>
    <xf numFmtId="0" fontId="2" fillId="5" borderId="12" xfId="0" applyNumberFormat="1" applyFont="1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/>
    </xf>
    <xf numFmtId="1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 wrapText="1"/>
    </xf>
    <xf numFmtId="2" fontId="0" fillId="0" borderId="2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2" fillId="0" borderId="5" xfId="0" applyNumberFormat="1" applyFont="1" applyBorder="1" applyAlignment="1">
      <alignment horizontal="center" vertical="center" textRotation="90"/>
    </xf>
    <xf numFmtId="0" fontId="12" fillId="0" borderId="6" xfId="0" applyNumberFormat="1" applyFont="1" applyBorder="1" applyAlignment="1">
      <alignment horizontal="center" vertical="center" textRotation="90"/>
    </xf>
    <xf numFmtId="0" fontId="12" fillId="0" borderId="12" xfId="0" applyNumberFormat="1" applyFont="1" applyBorder="1" applyAlignment="1">
      <alignment horizontal="center" vertical="center" textRotation="90"/>
    </xf>
    <xf numFmtId="164" fontId="12" fillId="2" borderId="21" xfId="1" applyNumberFormat="1" applyFont="1" applyFill="1" applyBorder="1" applyAlignment="1">
      <alignment horizontal="center" vertical="center" textRotation="90"/>
    </xf>
    <xf numFmtId="164" fontId="12" fillId="2" borderId="6" xfId="1" applyNumberFormat="1" applyFont="1" applyFill="1" applyBorder="1" applyAlignment="1">
      <alignment horizontal="center" vertical="center" textRotation="90"/>
    </xf>
    <xf numFmtId="0" fontId="12" fillId="2" borderId="12" xfId="1" applyNumberFormat="1" applyFont="1" applyFill="1" applyBorder="1" applyAlignment="1">
      <alignment horizontal="center" vertical="center" textRotation="90"/>
    </xf>
    <xf numFmtId="164" fontId="12" fillId="2" borderId="5" xfId="1" applyNumberFormat="1" applyFont="1" applyFill="1" applyBorder="1" applyAlignment="1">
      <alignment horizontal="center" vertical="center" textRotation="90"/>
    </xf>
    <xf numFmtId="0" fontId="12" fillId="2" borderId="7" xfId="1" applyNumberFormat="1" applyFont="1" applyFill="1" applyBorder="1" applyAlignment="1">
      <alignment horizontal="center" vertical="center" textRotation="90"/>
    </xf>
    <xf numFmtId="0" fontId="12" fillId="2" borderId="5" xfId="1" applyNumberFormat="1" applyFont="1" applyFill="1" applyBorder="1" applyAlignment="1">
      <alignment horizontal="center" vertical="center" textRotation="90"/>
    </xf>
    <xf numFmtId="0" fontId="12" fillId="2" borderId="6" xfId="1" applyNumberFormat="1" applyFont="1" applyFill="1" applyBorder="1" applyAlignment="1">
      <alignment horizontal="center" vertical="center" textRotation="90"/>
    </xf>
    <xf numFmtId="0" fontId="12" fillId="2" borderId="21" xfId="1" applyNumberFormat="1" applyFont="1" applyFill="1" applyBorder="1" applyAlignment="1">
      <alignment horizontal="center" vertical="center" textRotation="90"/>
    </xf>
    <xf numFmtId="0" fontId="12" fillId="2" borderId="1" xfId="1" applyNumberFormat="1" applyFont="1" applyFill="1" applyBorder="1" applyAlignment="1">
      <alignment horizontal="center" vertical="center" textRotation="90"/>
    </xf>
    <xf numFmtId="0" fontId="12" fillId="2" borderId="2" xfId="1" applyNumberFormat="1" applyFont="1" applyFill="1" applyBorder="1" applyAlignment="1">
      <alignment horizontal="center" vertical="center" textRotation="90"/>
    </xf>
    <xf numFmtId="0" fontId="12" fillId="2" borderId="31" xfId="1" applyNumberFormat="1" applyFont="1" applyFill="1" applyBorder="1" applyAlignment="1">
      <alignment horizontal="center" vertical="center" textRotation="90"/>
    </xf>
    <xf numFmtId="0" fontId="12" fillId="0" borderId="21" xfId="0" applyNumberFormat="1" applyFont="1" applyBorder="1" applyAlignment="1">
      <alignment horizontal="center" vertical="center" textRotation="90"/>
    </xf>
    <xf numFmtId="0" fontId="12" fillId="6" borderId="7" xfId="1" quotePrefix="1" applyNumberFormat="1" applyFont="1" applyFill="1" applyBorder="1" applyAlignment="1">
      <alignment horizontal="center" vertical="center" textRotation="90"/>
    </xf>
    <xf numFmtId="0" fontId="12" fillId="6" borderId="12" xfId="1" quotePrefix="1" applyNumberFormat="1" applyFont="1" applyFill="1" applyBorder="1" applyAlignment="1">
      <alignment horizontal="center" vertical="center" textRotation="90"/>
    </xf>
    <xf numFmtId="0" fontId="12" fillId="6" borderId="12" xfId="1" applyNumberFormat="1" applyFont="1" applyFill="1" applyBorder="1" applyAlignment="1">
      <alignment horizontal="center" vertical="center" textRotation="90"/>
    </xf>
    <xf numFmtId="0" fontId="12" fillId="6" borderId="31" xfId="1" quotePrefix="1" applyNumberFormat="1" applyFont="1" applyFill="1" applyBorder="1" applyAlignment="1">
      <alignment horizontal="center" vertical="center" textRotation="90"/>
    </xf>
    <xf numFmtId="0" fontId="0" fillId="6" borderId="7" xfId="0" applyNumberFormat="1" applyFill="1" applyBorder="1" applyAlignment="1">
      <alignment horizontal="center"/>
    </xf>
    <xf numFmtId="0" fontId="2" fillId="5" borderId="4" xfId="0" applyNumberFormat="1" applyFont="1" applyFill="1" applyBorder="1" applyAlignment="1">
      <alignment horizontal="center" vertical="center"/>
    </xf>
    <xf numFmtId="0" fontId="12" fillId="6" borderId="19" xfId="1" quotePrefix="1" applyNumberFormat="1" applyFont="1" applyFill="1" applyBorder="1" applyAlignment="1">
      <alignment horizontal="center" vertical="center" textRotation="90"/>
    </xf>
    <xf numFmtId="0" fontId="0" fillId="6" borderId="7" xfId="1" applyNumberFormat="1" applyFont="1" applyFill="1" applyBorder="1" applyAlignment="1">
      <alignment horizontal="center"/>
    </xf>
    <xf numFmtId="0" fontId="0" fillId="6" borderId="12" xfId="0" applyNumberFormat="1" applyFill="1" applyBorder="1" applyAlignment="1">
      <alignment horizontal="center"/>
    </xf>
    <xf numFmtId="0" fontId="0" fillId="6" borderId="12" xfId="1" applyNumberFormat="1" applyFont="1" applyFill="1" applyBorder="1" applyAlignment="1">
      <alignment horizontal="center"/>
    </xf>
    <xf numFmtId="0" fontId="2" fillId="6" borderId="12" xfId="1" applyNumberFormat="1" applyFont="1" applyFill="1" applyBorder="1" applyAlignment="1">
      <alignment horizontal="center"/>
    </xf>
    <xf numFmtId="0" fontId="2" fillId="6" borderId="7" xfId="1" applyNumberFormat="1" applyFont="1" applyFill="1" applyBorder="1" applyAlignment="1">
      <alignment horizontal="center"/>
    </xf>
    <xf numFmtId="0" fontId="17" fillId="5" borderId="0" xfId="0" applyFont="1" applyFill="1" applyAlignment="1">
      <alignment vertical="center"/>
    </xf>
    <xf numFmtId="166" fontId="18" fillId="5" borderId="0" xfId="0" applyNumberFormat="1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167" fontId="4" fillId="16" borderId="6" xfId="0" applyNumberFormat="1" applyFont="1" applyFill="1" applyBorder="1" applyAlignment="1">
      <alignment horizontal="center" vertical="center" wrapText="1"/>
    </xf>
    <xf numFmtId="167" fontId="4" fillId="16" borderId="12" xfId="0" applyNumberFormat="1" applyFont="1" applyFill="1" applyBorder="1" applyAlignment="1">
      <alignment horizontal="center" vertical="center" wrapText="1"/>
    </xf>
    <xf numFmtId="166" fontId="18" fillId="5" borderId="45" xfId="0" applyNumberFormat="1" applyFont="1" applyFill="1" applyBorder="1" applyAlignment="1">
      <alignment horizontal="center" vertical="center" wrapText="1"/>
    </xf>
    <xf numFmtId="0" fontId="4" fillId="16" borderId="47" xfId="0" applyNumberFormat="1" applyFont="1" applyFill="1" applyBorder="1" applyAlignment="1">
      <alignment horizontal="center" vertical="center" wrapText="1"/>
    </xf>
    <xf numFmtId="0" fontId="4" fillId="16" borderId="48" xfId="0" applyNumberFormat="1" applyFont="1" applyFill="1" applyBorder="1" applyAlignment="1">
      <alignment horizontal="center" vertical="center" wrapText="1"/>
    </xf>
    <xf numFmtId="0" fontId="20" fillId="3" borderId="48" xfId="0" applyNumberFormat="1" applyFont="1" applyFill="1" applyBorder="1" applyAlignment="1">
      <alignment horizontal="center" vertical="center" wrapText="1"/>
    </xf>
    <xf numFmtId="0" fontId="20" fillId="3" borderId="48" xfId="1" applyNumberFormat="1" applyFont="1" applyFill="1" applyBorder="1" applyAlignment="1">
      <alignment horizontal="center" vertical="center" wrapText="1"/>
    </xf>
    <xf numFmtId="0" fontId="4" fillId="17" borderId="49" xfId="0" applyNumberFormat="1" applyFont="1" applyFill="1" applyBorder="1" applyAlignment="1">
      <alignment horizontal="center" vertical="center" wrapText="1"/>
    </xf>
    <xf numFmtId="0" fontId="4" fillId="16" borderId="50" xfId="0" applyNumberFormat="1" applyFont="1" applyFill="1" applyBorder="1" applyAlignment="1">
      <alignment horizontal="center" vertical="center" wrapText="1"/>
    </xf>
    <xf numFmtId="168" fontId="22" fillId="7" borderId="3" xfId="0" applyNumberFormat="1" applyFont="1" applyFill="1" applyBorder="1"/>
    <xf numFmtId="169" fontId="0" fillId="0" borderId="6" xfId="0" applyNumberFormat="1" applyBorder="1" applyAlignment="1">
      <alignment horizontal="center"/>
    </xf>
    <xf numFmtId="0" fontId="21" fillId="5" borderId="0" xfId="0" applyFont="1" applyFill="1"/>
    <xf numFmtId="0" fontId="16" fillId="5" borderId="6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21" fillId="0" borderId="3" xfId="1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/>
    </xf>
    <xf numFmtId="0" fontId="1" fillId="0" borderId="3" xfId="1" applyNumberFormat="1" applyFont="1" applyBorder="1" applyAlignment="1">
      <alignment horizontal="center"/>
    </xf>
    <xf numFmtId="14" fontId="0" fillId="0" borderId="3" xfId="1" applyNumberFormat="1" applyFont="1" applyBorder="1" applyAlignment="1">
      <alignment horizontal="center" vertical="center"/>
    </xf>
    <xf numFmtId="14" fontId="21" fillId="0" borderId="3" xfId="1" applyNumberFormat="1" applyFont="1" applyBorder="1" applyAlignment="1">
      <alignment horizontal="center"/>
    </xf>
    <xf numFmtId="2" fontId="21" fillId="0" borderId="3" xfId="1" applyNumberFormat="1" applyFont="1" applyBorder="1" applyAlignment="1">
      <alignment horizontal="center"/>
    </xf>
    <xf numFmtId="0" fontId="17" fillId="0" borderId="3" xfId="0" applyNumberFormat="1" applyFont="1" applyFill="1" applyBorder="1" applyAlignment="1">
      <alignment horizontal="center" vertical="center" wrapText="1"/>
    </xf>
    <xf numFmtId="0" fontId="21" fillId="0" borderId="6" xfId="1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/>
    </xf>
    <xf numFmtId="0" fontId="1" fillId="0" borderId="6" xfId="1" applyNumberFormat="1" applyFont="1" applyBorder="1" applyAlignment="1">
      <alignment horizontal="center"/>
    </xf>
    <xf numFmtId="14" fontId="0" fillId="0" borderId="6" xfId="1" applyNumberFormat="1" applyFont="1" applyBorder="1" applyAlignment="1">
      <alignment horizontal="center" vertical="center"/>
    </xf>
    <xf numFmtId="14" fontId="21" fillId="0" borderId="6" xfId="1" applyNumberFormat="1" applyFont="1" applyBorder="1" applyAlignment="1">
      <alignment horizontal="center"/>
    </xf>
    <xf numFmtId="2" fontId="21" fillId="0" borderId="6" xfId="1" applyNumberFormat="1" applyFont="1" applyBorder="1" applyAlignment="1">
      <alignment horizontal="center"/>
    </xf>
    <xf numFmtId="0" fontId="17" fillId="0" borderId="6" xfId="0" applyNumberFormat="1" applyFont="1" applyFill="1" applyBorder="1" applyAlignment="1">
      <alignment horizontal="center" vertical="center" wrapText="1"/>
    </xf>
    <xf numFmtId="168" fontId="22" fillId="7" borderId="6" xfId="0" applyNumberFormat="1" applyFont="1" applyFill="1" applyBorder="1"/>
    <xf numFmtId="168" fontId="22" fillId="0" borderId="3" xfId="0" applyNumberFormat="1" applyFont="1" applyFill="1" applyBorder="1"/>
    <xf numFmtId="169" fontId="0" fillId="0" borderId="6" xfId="0" applyNumberFormat="1" applyFill="1" applyBorder="1" applyAlignment="1">
      <alignment horizontal="center"/>
    </xf>
    <xf numFmtId="0" fontId="0" fillId="0" borderId="6" xfId="1" applyNumberFormat="1" applyFont="1" applyFill="1" applyBorder="1" applyAlignment="1">
      <alignment horizontal="center"/>
    </xf>
    <xf numFmtId="0" fontId="21" fillId="0" borderId="6" xfId="0" applyNumberFormat="1" applyFont="1" applyFill="1" applyBorder="1" applyAlignment="1">
      <alignment horizontal="center"/>
    </xf>
    <xf numFmtId="0" fontId="21" fillId="0" borderId="6" xfId="1" applyNumberFormat="1" applyFont="1" applyFill="1" applyBorder="1" applyAlignment="1">
      <alignment horizontal="center"/>
    </xf>
    <xf numFmtId="168" fontId="22" fillId="0" borderId="6" xfId="0" applyNumberFormat="1" applyFont="1" applyFill="1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NumberFormat="1" applyFont="1" applyAlignment="1">
      <alignment horizontal="center"/>
    </xf>
    <xf numFmtId="2" fontId="21" fillId="0" borderId="0" xfId="1" applyNumberFormat="1" applyFont="1" applyBorder="1" applyAlignment="1">
      <alignment horizontal="center"/>
    </xf>
    <xf numFmtId="0" fontId="21" fillId="0" borderId="0" xfId="1" applyNumberFormat="1" applyFont="1" applyBorder="1" applyAlignment="1">
      <alignment horizontal="center"/>
    </xf>
    <xf numFmtId="14" fontId="21" fillId="0" borderId="0" xfId="1" applyNumberFormat="1" applyFont="1" applyBorder="1" applyAlignment="1">
      <alignment horizont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16" fillId="0" borderId="6" xfId="0" applyNumberFormat="1" applyFont="1" applyBorder="1" applyAlignment="1">
      <alignment horizontal="center" vertical="center"/>
    </xf>
    <xf numFmtId="0" fontId="21" fillId="0" borderId="0" xfId="1" applyNumberFormat="1" applyFont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2" fontId="4" fillId="16" borderId="3" xfId="0" applyNumberFormat="1" applyFont="1" applyFill="1" applyBorder="1" applyAlignment="1">
      <alignment horizontal="center" vertical="center"/>
    </xf>
    <xf numFmtId="2" fontId="22" fillId="7" borderId="3" xfId="0" applyNumberFormat="1" applyFont="1" applyFill="1" applyBorder="1" applyAlignment="1">
      <alignment horizontal="center"/>
    </xf>
    <xf numFmtId="2" fontId="21" fillId="0" borderId="0" xfId="0" applyNumberFormat="1" applyFont="1" applyAlignment="1">
      <alignment horizontal="center"/>
    </xf>
    <xf numFmtId="2" fontId="16" fillId="0" borderId="0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22" fillId="7" borderId="3" xfId="0" applyNumberFormat="1" applyFont="1" applyFill="1" applyBorder="1" applyAlignment="1">
      <alignment horizontal="center"/>
    </xf>
    <xf numFmtId="1" fontId="22" fillId="7" borderId="6" xfId="0" applyNumberFormat="1" applyFont="1" applyFill="1" applyBorder="1" applyAlignment="1">
      <alignment horizontal="center"/>
    </xf>
    <xf numFmtId="1" fontId="22" fillId="0" borderId="3" xfId="0" applyNumberFormat="1" applyFont="1" applyFill="1" applyBorder="1" applyAlignment="1">
      <alignment horizontal="center"/>
    </xf>
    <xf numFmtId="1" fontId="22" fillId="0" borderId="6" xfId="0" applyNumberFormat="1" applyFont="1" applyFill="1" applyBorder="1" applyAlignment="1">
      <alignment horizontal="center"/>
    </xf>
    <xf numFmtId="164" fontId="12" fillId="2" borderId="12" xfId="1" applyNumberFormat="1" applyFont="1" applyFill="1" applyBorder="1" applyAlignment="1">
      <alignment horizontal="center" vertical="center" textRotation="90"/>
    </xf>
    <xf numFmtId="0" fontId="2" fillId="5" borderId="12" xfId="0" applyFont="1" applyFill="1" applyBorder="1" applyAlignment="1">
      <alignment horizontal="center" vertical="center" wrapText="1"/>
    </xf>
    <xf numFmtId="2" fontId="0" fillId="0" borderId="12" xfId="0" applyNumberFormat="1" applyFont="1" applyBorder="1" applyAlignment="1">
      <alignment horizontal="center" vertical="center" wrapText="1"/>
    </xf>
    <xf numFmtId="0" fontId="12" fillId="2" borderId="3" xfId="1" applyNumberFormat="1" applyFont="1" applyFill="1" applyBorder="1" applyAlignment="1">
      <alignment horizontal="center" vertical="center" textRotation="90"/>
    </xf>
    <xf numFmtId="0" fontId="12" fillId="2" borderId="11" xfId="1" applyNumberFormat="1" applyFont="1" applyFill="1" applyBorder="1" applyAlignment="1">
      <alignment horizontal="center" vertical="center" textRotation="90"/>
    </xf>
    <xf numFmtId="0" fontId="12" fillId="6" borderId="54" xfId="1" applyNumberFormat="1" applyFont="1" applyFill="1" applyBorder="1" applyAlignment="1">
      <alignment horizontal="center" vertical="center" textRotation="90"/>
    </xf>
    <xf numFmtId="0" fontId="12" fillId="2" borderId="52" xfId="1" applyNumberFormat="1" applyFont="1" applyFill="1" applyBorder="1" applyAlignment="1">
      <alignment horizontal="center" vertical="center" textRotation="90"/>
    </xf>
    <xf numFmtId="0" fontId="2" fillId="5" borderId="0" xfId="0" applyFont="1" applyFill="1" applyBorder="1" applyAlignment="1">
      <alignment horizontal="center" vertical="center"/>
    </xf>
    <xf numFmtId="0" fontId="21" fillId="0" borderId="3" xfId="1" applyNumberFormat="1" applyFont="1" applyFill="1" applyBorder="1" applyAlignment="1">
      <alignment horizontal="center"/>
    </xf>
    <xf numFmtId="167" fontId="4" fillId="16" borderId="6" xfId="0" applyNumberFormat="1" applyFont="1" applyFill="1" applyBorder="1" applyAlignment="1">
      <alignment horizontal="center" vertical="center" textRotation="90" wrapText="1"/>
    </xf>
    <xf numFmtId="166" fontId="24" fillId="13" borderId="46" xfId="0" applyNumberFormat="1" applyFont="1" applyFill="1" applyBorder="1" applyAlignment="1">
      <alignment horizontal="center" vertical="center" textRotation="90" wrapText="1"/>
    </xf>
    <xf numFmtId="166" fontId="24" fillId="13" borderId="0" xfId="0" applyNumberFormat="1" applyFont="1" applyFill="1" applyBorder="1" applyAlignment="1">
      <alignment horizontal="center" vertical="center" textRotation="90" wrapText="1"/>
    </xf>
    <xf numFmtId="0" fontId="16" fillId="3" borderId="29" xfId="0" applyFont="1" applyFill="1" applyBorder="1" applyAlignment="1">
      <alignment vertical="center"/>
    </xf>
    <xf numFmtId="0" fontId="16" fillId="3" borderId="27" xfId="0" applyFont="1" applyFill="1" applyBorder="1" applyAlignment="1">
      <alignment vertical="center"/>
    </xf>
    <xf numFmtId="0" fontId="16" fillId="15" borderId="41" xfId="0" applyFont="1" applyFill="1" applyBorder="1" applyAlignment="1">
      <alignment vertical="center"/>
    </xf>
    <xf numFmtId="0" fontId="16" fillId="3" borderId="28" xfId="0" applyFont="1" applyFill="1" applyBorder="1" applyAlignment="1">
      <alignment horizontal="left" vertical="center"/>
    </xf>
    <xf numFmtId="0" fontId="16" fillId="3" borderId="37" xfId="0" applyFont="1" applyFill="1" applyBorder="1" applyAlignment="1">
      <alignment horizontal="left" vertical="center"/>
    </xf>
    <xf numFmtId="0" fontId="16" fillId="15" borderId="40" xfId="0" applyFont="1" applyFill="1" applyBorder="1" applyAlignment="1">
      <alignment horizontal="left" vertical="center"/>
    </xf>
    <xf numFmtId="0" fontId="4" fillId="16" borderId="3" xfId="0" applyFont="1" applyFill="1" applyBorder="1" applyAlignment="1">
      <alignment horizontal="left" vertical="center" wrapText="1"/>
    </xf>
    <xf numFmtId="0" fontId="21" fillId="0" borderId="6" xfId="0" applyFont="1" applyFill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21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60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57" xfId="0" applyNumberFormat="1" applyBorder="1" applyAlignment="1">
      <alignment horizontal="center"/>
    </xf>
    <xf numFmtId="2" fontId="0" fillId="0" borderId="57" xfId="0" applyNumberFormat="1" applyBorder="1" applyAlignment="1">
      <alignment horizontal="center" vertical="center"/>
    </xf>
    <xf numFmtId="2" fontId="0" fillId="0" borderId="58" xfId="0" applyNumberFormat="1" applyBorder="1" applyAlignment="1">
      <alignment horizontal="center"/>
    </xf>
    <xf numFmtId="0" fontId="12" fillId="8" borderId="37" xfId="0" applyFont="1" applyFill="1" applyBorder="1" applyAlignment="1">
      <alignment horizontal="center" vertical="center"/>
    </xf>
    <xf numFmtId="0" fontId="12" fillId="8" borderId="27" xfId="0" applyFont="1" applyFill="1" applyBorder="1" applyAlignment="1">
      <alignment horizontal="center" vertical="center"/>
    </xf>
    <xf numFmtId="0" fontId="12" fillId="8" borderId="32" xfId="0" applyFont="1" applyFill="1" applyBorder="1" applyAlignment="1">
      <alignment horizontal="center" vertical="center"/>
    </xf>
    <xf numFmtId="0" fontId="13" fillId="10" borderId="1" xfId="1" quotePrefix="1" applyNumberFormat="1" applyFont="1" applyFill="1" applyBorder="1" applyAlignment="1">
      <alignment horizontal="center" vertical="center"/>
    </xf>
    <xf numFmtId="0" fontId="13" fillId="10" borderId="2" xfId="1" quotePrefix="1" applyNumberFormat="1" applyFont="1" applyFill="1" applyBorder="1" applyAlignment="1">
      <alignment horizontal="center" vertical="center"/>
    </xf>
    <xf numFmtId="0" fontId="13" fillId="10" borderId="31" xfId="1" quotePrefix="1" applyNumberFormat="1" applyFont="1" applyFill="1" applyBorder="1" applyAlignment="1">
      <alignment horizontal="center" vertical="center"/>
    </xf>
    <xf numFmtId="0" fontId="13" fillId="10" borderId="35" xfId="1" quotePrefix="1" applyNumberFormat="1" applyFont="1" applyFill="1" applyBorder="1" applyAlignment="1">
      <alignment horizontal="center" vertical="center"/>
    </xf>
    <xf numFmtId="0" fontId="12" fillId="9" borderId="22" xfId="1" applyNumberFormat="1" applyFont="1" applyFill="1" applyBorder="1" applyAlignment="1">
      <alignment horizontal="center" vertical="center"/>
    </xf>
    <xf numFmtId="0" fontId="12" fillId="9" borderId="53" xfId="1" applyNumberFormat="1" applyFont="1" applyFill="1" applyBorder="1" applyAlignment="1">
      <alignment horizontal="center" vertical="center"/>
    </xf>
    <xf numFmtId="0" fontId="12" fillId="9" borderId="36" xfId="1" applyNumberFormat="1" applyFont="1" applyFill="1" applyBorder="1" applyAlignment="1">
      <alignment horizontal="center" vertical="center"/>
    </xf>
    <xf numFmtId="0" fontId="12" fillId="8" borderId="28" xfId="0" applyFont="1" applyFill="1" applyBorder="1" applyAlignment="1">
      <alignment horizontal="center" vertical="center"/>
    </xf>
    <xf numFmtId="0" fontId="12" fillId="8" borderId="29" xfId="0" applyFont="1" applyFill="1" applyBorder="1" applyAlignment="1">
      <alignment horizontal="center" vertical="center"/>
    </xf>
    <xf numFmtId="0" fontId="12" fillId="8" borderId="30" xfId="0" applyFont="1" applyFill="1" applyBorder="1" applyAlignment="1">
      <alignment horizontal="center" vertical="center"/>
    </xf>
    <xf numFmtId="0" fontId="13" fillId="10" borderId="55" xfId="0" applyFont="1" applyFill="1" applyBorder="1" applyAlignment="1">
      <alignment horizontal="center" vertical="center" textRotation="90" wrapText="1"/>
    </xf>
    <xf numFmtId="0" fontId="13" fillId="10" borderId="46" xfId="0" applyFont="1" applyFill="1" applyBorder="1" applyAlignment="1">
      <alignment horizontal="center" vertical="center" textRotation="90" wrapText="1"/>
    </xf>
    <xf numFmtId="0" fontId="13" fillId="10" borderId="36" xfId="0" applyFont="1" applyFill="1" applyBorder="1" applyAlignment="1">
      <alignment horizontal="center" vertical="center" textRotation="90"/>
    </xf>
    <xf numFmtId="0" fontId="13" fillId="10" borderId="43" xfId="0" applyFont="1" applyFill="1" applyBorder="1" applyAlignment="1">
      <alignment horizontal="center" vertical="center" textRotation="90"/>
    </xf>
    <xf numFmtId="0" fontId="15" fillId="12" borderId="33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vertical="center"/>
    </xf>
    <xf numFmtId="1" fontId="15" fillId="12" borderId="59" xfId="0" applyNumberFormat="1" applyFont="1" applyFill="1" applyBorder="1" applyAlignment="1">
      <alignment horizontal="center" vertical="center"/>
    </xf>
    <xf numFmtId="0" fontId="12" fillId="11" borderId="55" xfId="0" applyFont="1" applyFill="1" applyBorder="1" applyAlignment="1">
      <alignment horizontal="center" vertical="center" textRotation="90"/>
    </xf>
    <xf numFmtId="0" fontId="12" fillId="11" borderId="54" xfId="0" applyFont="1" applyFill="1" applyBorder="1" applyAlignment="1">
      <alignment horizontal="center" vertical="center" textRotation="90"/>
    </xf>
    <xf numFmtId="166" fontId="4" fillId="0" borderId="6" xfId="0" applyNumberFormat="1" applyFont="1" applyFill="1" applyBorder="1" applyAlignment="1">
      <alignment horizontal="center" vertical="center" wrapText="1"/>
    </xf>
    <xf numFmtId="0" fontId="24" fillId="13" borderId="22" xfId="0" applyFont="1" applyFill="1" applyBorder="1" applyAlignment="1">
      <alignment horizontal="center" vertical="center"/>
    </xf>
    <xf numFmtId="0" fontId="24" fillId="13" borderId="36" xfId="0" applyFont="1" applyFill="1" applyBorder="1" applyAlignment="1">
      <alignment horizontal="center" vertical="center"/>
    </xf>
    <xf numFmtId="0" fontId="24" fillId="13" borderId="38" xfId="0" applyFont="1" applyFill="1" applyBorder="1" applyAlignment="1">
      <alignment horizontal="center" vertical="center"/>
    </xf>
    <xf numFmtId="0" fontId="24" fillId="13" borderId="39" xfId="0" applyFont="1" applyFill="1" applyBorder="1" applyAlignment="1">
      <alignment horizontal="center" vertical="center"/>
    </xf>
    <xf numFmtId="0" fontId="24" fillId="13" borderId="42" xfId="0" applyFont="1" applyFill="1" applyBorder="1" applyAlignment="1">
      <alignment horizontal="center" vertical="center"/>
    </xf>
    <xf numFmtId="0" fontId="24" fillId="13" borderId="43" xfId="0" applyFont="1" applyFill="1" applyBorder="1" applyAlignment="1">
      <alignment horizontal="center" vertical="center"/>
    </xf>
    <xf numFmtId="0" fontId="19" fillId="14" borderId="0" xfId="0" applyNumberFormat="1" applyFont="1" applyFill="1" applyBorder="1" applyAlignment="1">
      <alignment horizontal="center" vertical="center" wrapText="1"/>
    </xf>
    <xf numFmtId="0" fontId="19" fillId="14" borderId="44" xfId="0" applyNumberFormat="1" applyFont="1" applyFill="1" applyBorder="1" applyAlignment="1">
      <alignment horizontal="center" vertical="center" wrapText="1"/>
    </xf>
    <xf numFmtId="166" fontId="16" fillId="4" borderId="8" xfId="0" applyNumberFormat="1" applyFont="1" applyFill="1" applyBorder="1" applyAlignment="1">
      <alignment horizontal="center" vertical="center" textRotation="90" wrapText="1"/>
    </xf>
    <xf numFmtId="166" fontId="16" fillId="4" borderId="3" xfId="0" applyNumberFormat="1" applyFont="1" applyFill="1" applyBorder="1" applyAlignment="1">
      <alignment horizontal="center" vertical="center" textRotation="90" wrapText="1"/>
    </xf>
    <xf numFmtId="166" fontId="16" fillId="6" borderId="8" xfId="0" applyNumberFormat="1" applyFont="1" applyFill="1" applyBorder="1" applyAlignment="1">
      <alignment horizontal="center" vertical="center" textRotation="90" wrapText="1"/>
    </xf>
    <xf numFmtId="166" fontId="16" fillId="6" borderId="3" xfId="0" applyNumberFormat="1" applyFont="1" applyFill="1" applyBorder="1" applyAlignment="1">
      <alignment horizontal="center" vertical="center" textRotation="90" wrapText="1"/>
    </xf>
    <xf numFmtId="0" fontId="23" fillId="2" borderId="45" xfId="0" applyFont="1" applyFill="1" applyBorder="1" applyAlignment="1">
      <alignment horizontal="center"/>
    </xf>
    <xf numFmtId="0" fontId="23" fillId="2" borderId="51" xfId="0" applyFont="1" applyFill="1" applyBorder="1" applyAlignment="1">
      <alignment horizontal="center"/>
    </xf>
    <xf numFmtId="14" fontId="16" fillId="3" borderId="29" xfId="0" applyNumberFormat="1" applyFont="1" applyFill="1" applyBorder="1" applyAlignment="1">
      <alignment horizontal="center" vertical="center"/>
    </xf>
    <xf numFmtId="14" fontId="16" fillId="3" borderId="27" xfId="0" applyNumberFormat="1" applyFont="1" applyFill="1" applyBorder="1" applyAlignment="1">
      <alignment horizontal="center" vertical="center"/>
    </xf>
    <xf numFmtId="0" fontId="16" fillId="15" borderId="41" xfId="0" applyNumberFormat="1" applyFont="1" applyFill="1" applyBorder="1" applyAlignment="1">
      <alignment horizontal="center" vertical="center"/>
    </xf>
    <xf numFmtId="1" fontId="15" fillId="12" borderId="0" xfId="0" applyNumberFormat="1" applyFont="1" applyFill="1" applyBorder="1" applyAlignment="1">
      <alignment horizontal="center" vertical="center"/>
    </xf>
    <xf numFmtId="1" fontId="2" fillId="5" borderId="3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14" xfId="2"/>
  </cellStyles>
  <dxfs count="371"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ATA\ONLINE%20SALES\Arqoob\Arqoob-Virgin%20Megastore\Report\2019\HMV\Al%20Arqoob%20CONS%20Sales%20Ma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2019 Sales"/>
      <sheetName val="Baseus Avg Cost"/>
      <sheetName val="HMV Summary of Monthly Sales"/>
      <sheetName val="Sheet4"/>
      <sheetName val="Brave Avg Cost"/>
      <sheetName val="Bone Avg 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>
            <v>744790317350</v>
          </cell>
          <cell r="B1">
            <v>22.36399999999999</v>
          </cell>
        </row>
        <row r="2">
          <cell r="A2">
            <v>744790317428</v>
          </cell>
          <cell r="B2">
            <v>18.707435114503809</v>
          </cell>
        </row>
        <row r="3">
          <cell r="A3">
            <v>6880010110037</v>
          </cell>
          <cell r="B3">
            <v>5.9000000000000057</v>
          </cell>
        </row>
        <row r="4">
          <cell r="A4">
            <v>6907121974016</v>
          </cell>
          <cell r="B4">
            <v>10.139999999999997</v>
          </cell>
        </row>
        <row r="5">
          <cell r="A5">
            <v>6907121974019</v>
          </cell>
          <cell r="B5">
            <v>5.9900000000000011</v>
          </cell>
        </row>
        <row r="6">
          <cell r="A6">
            <v>6907121974021</v>
          </cell>
          <cell r="B6">
            <v>7.379999999999999</v>
          </cell>
        </row>
        <row r="7">
          <cell r="A7">
            <v>6907121974024</v>
          </cell>
          <cell r="B7">
            <v>2.5299999999999994</v>
          </cell>
        </row>
        <row r="8">
          <cell r="A8">
            <v>6907121974026</v>
          </cell>
          <cell r="B8">
            <v>14.140000000000011</v>
          </cell>
        </row>
        <row r="9">
          <cell r="A9">
            <v>6907121974027</v>
          </cell>
          <cell r="B9">
            <v>15.340000000000005</v>
          </cell>
        </row>
        <row r="10">
          <cell r="A10">
            <v>6907121974028</v>
          </cell>
          <cell r="B10">
            <v>4.68</v>
          </cell>
        </row>
        <row r="11">
          <cell r="A11">
            <v>6907121974029</v>
          </cell>
          <cell r="B11">
            <v>17.699999999999996</v>
          </cell>
        </row>
        <row r="12">
          <cell r="A12">
            <v>6907121974033</v>
          </cell>
          <cell r="B12">
            <v>4.3499999999999996</v>
          </cell>
        </row>
        <row r="13">
          <cell r="A13">
            <v>6907121974035</v>
          </cell>
          <cell r="B13">
            <v>4.24</v>
          </cell>
        </row>
        <row r="14">
          <cell r="A14">
            <v>6907121974040</v>
          </cell>
          <cell r="B14">
            <v>3.8399999999999981</v>
          </cell>
        </row>
        <row r="15">
          <cell r="A15">
            <v>6907121974057</v>
          </cell>
          <cell r="B15">
            <v>4.58</v>
          </cell>
        </row>
        <row r="16">
          <cell r="A16">
            <v>6907121974058</v>
          </cell>
          <cell r="B16">
            <v>11.8</v>
          </cell>
        </row>
        <row r="17">
          <cell r="A17">
            <v>6907121974064</v>
          </cell>
          <cell r="B17">
            <v>3.05</v>
          </cell>
        </row>
        <row r="18">
          <cell r="A18">
            <v>6907121974071</v>
          </cell>
          <cell r="B18">
            <v>3.29</v>
          </cell>
        </row>
        <row r="19">
          <cell r="A19">
            <v>6907121974088</v>
          </cell>
          <cell r="B19">
            <v>15.55</v>
          </cell>
        </row>
        <row r="20">
          <cell r="A20">
            <v>6907121974089</v>
          </cell>
          <cell r="B20">
            <v>3.0799999999999996</v>
          </cell>
        </row>
        <row r="21">
          <cell r="A21">
            <v>6907121974095</v>
          </cell>
          <cell r="B21">
            <v>21.9</v>
          </cell>
        </row>
        <row r="22">
          <cell r="A22">
            <v>6907121974101</v>
          </cell>
          <cell r="B22">
            <v>15.240000000000004</v>
          </cell>
        </row>
        <row r="23">
          <cell r="A23">
            <v>6907121974102</v>
          </cell>
          <cell r="B23">
            <v>8.1999999999999993</v>
          </cell>
        </row>
        <row r="24">
          <cell r="A24">
            <v>6907121974125</v>
          </cell>
          <cell r="B24">
            <v>9.7900000000000009</v>
          </cell>
        </row>
        <row r="25">
          <cell r="A25">
            <v>6907121974232</v>
          </cell>
          <cell r="B25">
            <v>13.9</v>
          </cell>
        </row>
        <row r="26">
          <cell r="A26">
            <v>6907121974235</v>
          </cell>
          <cell r="B26">
            <v>11.684884884884877</v>
          </cell>
        </row>
        <row r="27">
          <cell r="A27">
            <v>6907121974313</v>
          </cell>
          <cell r="B27">
            <v>10.300000000000002</v>
          </cell>
        </row>
        <row r="28">
          <cell r="A28">
            <v>6907121974417</v>
          </cell>
          <cell r="B28">
            <v>4.6999999999999993</v>
          </cell>
        </row>
        <row r="29">
          <cell r="A29">
            <v>6907121974709</v>
          </cell>
          <cell r="B29">
            <v>17.77</v>
          </cell>
        </row>
        <row r="30">
          <cell r="A30">
            <v>6907121974818</v>
          </cell>
          <cell r="B30">
            <v>24</v>
          </cell>
        </row>
        <row r="31">
          <cell r="A31">
            <v>6907121975848</v>
          </cell>
          <cell r="B31">
            <v>17.88</v>
          </cell>
        </row>
        <row r="32">
          <cell r="A32">
            <v>6907219768250</v>
          </cell>
          <cell r="B32">
            <v>10.766666666666673</v>
          </cell>
        </row>
        <row r="33">
          <cell r="A33">
            <v>6953156228634</v>
          </cell>
          <cell r="B33">
            <v>17.200000000000006</v>
          </cell>
        </row>
        <row r="34">
          <cell r="A34">
            <v>6953156239821</v>
          </cell>
          <cell r="B34">
            <v>17.079999999999998</v>
          </cell>
        </row>
        <row r="35">
          <cell r="A35">
            <v>6953156240766</v>
          </cell>
          <cell r="B35">
            <v>11.79</v>
          </cell>
        </row>
        <row r="36">
          <cell r="A36">
            <v>6957848915000</v>
          </cell>
          <cell r="B36">
            <v>7.6999999999999993</v>
          </cell>
        </row>
        <row r="37">
          <cell r="A37">
            <v>731717806905</v>
          </cell>
          <cell r="B37">
            <v>8.7699999999999978</v>
          </cell>
        </row>
        <row r="38">
          <cell r="A38">
            <v>7447902860388</v>
          </cell>
          <cell r="B38">
            <v>197.67999999999995</v>
          </cell>
        </row>
        <row r="39">
          <cell r="A39">
            <v>7447902860456</v>
          </cell>
          <cell r="B39">
            <v>197.67999999999986</v>
          </cell>
        </row>
        <row r="40">
          <cell r="A40">
            <v>7447902860524</v>
          </cell>
          <cell r="B40">
            <v>197.68000000000004</v>
          </cell>
        </row>
        <row r="41">
          <cell r="A41">
            <v>7447902860692</v>
          </cell>
          <cell r="B41">
            <v>197.67999999999995</v>
          </cell>
        </row>
        <row r="42">
          <cell r="A42">
            <v>7447902860838</v>
          </cell>
          <cell r="B42">
            <v>197.67999999999995</v>
          </cell>
        </row>
        <row r="43">
          <cell r="A43">
            <v>7447903173746</v>
          </cell>
          <cell r="B43">
            <v>12.99000000000003</v>
          </cell>
        </row>
        <row r="44">
          <cell r="A44">
            <v>7447903173814</v>
          </cell>
          <cell r="B44">
            <v>12.313793103448281</v>
          </cell>
        </row>
        <row r="45">
          <cell r="A45">
            <v>7447903173982</v>
          </cell>
          <cell r="B45">
            <v>10.869999999999996</v>
          </cell>
        </row>
      </sheetData>
      <sheetData sheetId="5" refreshError="1">
        <row r="1">
          <cell r="A1">
            <v>4712818795646</v>
          </cell>
          <cell r="B1">
            <v>7.33</v>
          </cell>
        </row>
        <row r="2">
          <cell r="A2">
            <v>4712818795677</v>
          </cell>
          <cell r="B2">
            <v>7.33</v>
          </cell>
        </row>
        <row r="3">
          <cell r="A3">
            <v>4712818799231</v>
          </cell>
          <cell r="B3">
            <v>7.33</v>
          </cell>
        </row>
        <row r="4">
          <cell r="A4">
            <v>4712818799477</v>
          </cell>
          <cell r="B4">
            <v>7.33</v>
          </cell>
        </row>
        <row r="5">
          <cell r="A5">
            <v>4712818799484</v>
          </cell>
          <cell r="B5">
            <v>7.3299999999999992</v>
          </cell>
        </row>
        <row r="6">
          <cell r="A6">
            <v>4712818799705</v>
          </cell>
          <cell r="B6">
            <v>7.33</v>
          </cell>
        </row>
        <row r="7">
          <cell r="A7">
            <v>4712818799880</v>
          </cell>
          <cell r="B7">
            <v>7.33</v>
          </cell>
        </row>
        <row r="8">
          <cell r="A8">
            <v>4716076151329</v>
          </cell>
          <cell r="B8">
            <v>7.33</v>
          </cell>
        </row>
        <row r="9">
          <cell r="A9">
            <v>4716076154436</v>
          </cell>
          <cell r="B9">
            <v>7.3299999999999992</v>
          </cell>
        </row>
        <row r="10">
          <cell r="A10">
            <v>4716076157680</v>
          </cell>
          <cell r="B10">
            <v>7.35</v>
          </cell>
        </row>
        <row r="11">
          <cell r="A11">
            <v>4716076161304</v>
          </cell>
          <cell r="B11">
            <v>25.089999999999989</v>
          </cell>
        </row>
        <row r="12">
          <cell r="A12">
            <v>4716076161816</v>
          </cell>
          <cell r="B12">
            <v>11.190000000000003</v>
          </cell>
        </row>
        <row r="13">
          <cell r="A13">
            <v>4716076162028</v>
          </cell>
          <cell r="B13">
            <v>11.19</v>
          </cell>
        </row>
        <row r="14">
          <cell r="A14">
            <v>4716076164176</v>
          </cell>
          <cell r="B14">
            <v>10.809999999999997</v>
          </cell>
        </row>
        <row r="15">
          <cell r="A15">
            <v>4716076164183</v>
          </cell>
          <cell r="B15">
            <v>10.809999999999997</v>
          </cell>
        </row>
        <row r="16">
          <cell r="A16">
            <v>4716076164190</v>
          </cell>
          <cell r="B16">
            <v>10.809999999999997</v>
          </cell>
        </row>
        <row r="17">
          <cell r="A17">
            <v>4716076164534</v>
          </cell>
          <cell r="B17">
            <v>11.19</v>
          </cell>
        </row>
        <row r="18">
          <cell r="A18">
            <v>4716076164541</v>
          </cell>
          <cell r="B18">
            <v>11.19</v>
          </cell>
        </row>
        <row r="19">
          <cell r="A19">
            <v>4716076164558</v>
          </cell>
          <cell r="B19">
            <v>11.189999999999998</v>
          </cell>
        </row>
        <row r="20">
          <cell r="A20">
            <v>4716076166941</v>
          </cell>
          <cell r="B20">
            <v>23.16</v>
          </cell>
        </row>
        <row r="21">
          <cell r="A21">
            <v>4716076166958</v>
          </cell>
          <cell r="B21">
            <v>23.159999999999997</v>
          </cell>
        </row>
        <row r="22">
          <cell r="A22">
            <v>4716076166965</v>
          </cell>
          <cell r="B22">
            <v>23.16</v>
          </cell>
        </row>
        <row r="23">
          <cell r="A23">
            <v>4716076167313</v>
          </cell>
          <cell r="B23">
            <v>38.220000000000013</v>
          </cell>
        </row>
        <row r="24">
          <cell r="A24">
            <v>4716076167337</v>
          </cell>
          <cell r="B24">
            <v>38.220000000000006</v>
          </cell>
        </row>
        <row r="25">
          <cell r="A25">
            <v>4716076167443</v>
          </cell>
          <cell r="B25">
            <v>28.950000000000067</v>
          </cell>
        </row>
        <row r="26">
          <cell r="A26">
            <v>4716076167450</v>
          </cell>
          <cell r="B26">
            <v>28.95000000000001</v>
          </cell>
        </row>
        <row r="27">
          <cell r="A27">
            <v>4716076167467</v>
          </cell>
          <cell r="B27">
            <v>28.95000000000001</v>
          </cell>
        </row>
        <row r="28">
          <cell r="A28">
            <v>4716076167474</v>
          </cell>
          <cell r="B28">
            <v>28.95</v>
          </cell>
        </row>
        <row r="29">
          <cell r="A29">
            <v>4716076167825</v>
          </cell>
          <cell r="B29">
            <v>21.229999999999997</v>
          </cell>
        </row>
        <row r="30">
          <cell r="A30">
            <v>4716076167832</v>
          </cell>
          <cell r="B30">
            <v>21.22999999999999</v>
          </cell>
        </row>
        <row r="31">
          <cell r="A31">
            <v>4716076167849</v>
          </cell>
          <cell r="B31">
            <v>21.229999999999997</v>
          </cell>
        </row>
        <row r="32">
          <cell r="A32">
            <v>4716076167856</v>
          </cell>
          <cell r="B32">
            <v>21.229999999999997</v>
          </cell>
        </row>
        <row r="33">
          <cell r="A33">
            <v>4716076167863</v>
          </cell>
          <cell r="B33">
            <v>21.229999999999997</v>
          </cell>
        </row>
        <row r="34">
          <cell r="A34">
            <v>4716076167870</v>
          </cell>
          <cell r="B34">
            <v>21.229999999999997</v>
          </cell>
        </row>
        <row r="35">
          <cell r="A35">
            <v>4716076167924</v>
          </cell>
          <cell r="B35">
            <v>22.390000000000004</v>
          </cell>
        </row>
        <row r="36">
          <cell r="A36">
            <v>4716076167931</v>
          </cell>
          <cell r="B36">
            <v>22.389999999999997</v>
          </cell>
        </row>
        <row r="37">
          <cell r="A37">
            <v>4716076167948</v>
          </cell>
          <cell r="B37">
            <v>22.390000000000004</v>
          </cell>
        </row>
        <row r="38">
          <cell r="A38">
            <v>4716076167955</v>
          </cell>
          <cell r="B38">
            <v>22.389999999999997</v>
          </cell>
        </row>
        <row r="39">
          <cell r="A39">
            <v>4716076167962</v>
          </cell>
          <cell r="B39">
            <v>22.39</v>
          </cell>
        </row>
        <row r="40">
          <cell r="A40">
            <v>4716076167979</v>
          </cell>
          <cell r="B40">
            <v>22.39</v>
          </cell>
        </row>
        <row r="41">
          <cell r="A41">
            <v>4716076167986</v>
          </cell>
          <cell r="B41">
            <v>22.39</v>
          </cell>
        </row>
        <row r="42">
          <cell r="A42">
            <v>4716076167993</v>
          </cell>
          <cell r="B42">
            <v>22.389999999999997</v>
          </cell>
        </row>
        <row r="43">
          <cell r="A43">
            <v>4716076168280</v>
          </cell>
          <cell r="B43">
            <v>22</v>
          </cell>
        </row>
        <row r="44">
          <cell r="A44">
            <v>4716076168303</v>
          </cell>
          <cell r="B44">
            <v>22</v>
          </cell>
        </row>
        <row r="45">
          <cell r="A45">
            <v>4716076168327</v>
          </cell>
          <cell r="B45">
            <v>18.140000000000008</v>
          </cell>
        </row>
        <row r="46">
          <cell r="A46">
            <v>4716076168334</v>
          </cell>
          <cell r="B46">
            <v>18.140000000000008</v>
          </cell>
        </row>
        <row r="47">
          <cell r="A47">
            <v>4716076168341</v>
          </cell>
          <cell r="B47">
            <v>22.389999999999997</v>
          </cell>
        </row>
        <row r="48">
          <cell r="A48">
            <v>4716076168358</v>
          </cell>
          <cell r="B48">
            <v>22.39</v>
          </cell>
        </row>
        <row r="49">
          <cell r="A49">
            <v>4716076168365</v>
          </cell>
          <cell r="B49">
            <v>22.389999999999997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P347"/>
  <sheetViews>
    <sheetView tabSelected="1" workbookViewId="0">
      <pane ySplit="2" topLeftCell="A228" activePane="bottomLeft" state="frozen"/>
      <selection pane="bottomLeft" activeCell="D1" sqref="D1:D1048576"/>
    </sheetView>
  </sheetViews>
  <sheetFormatPr defaultRowHeight="15" x14ac:dyDescent="0.25"/>
  <cols>
    <col min="2" max="2" width="14.28515625" customWidth="1"/>
    <col min="3" max="3" width="16.7109375" style="9" bestFit="1" customWidth="1"/>
    <col min="4" max="4" width="16.7109375" style="9" customWidth="1"/>
    <col min="5" max="5" width="3.7109375" style="7" bestFit="1" customWidth="1"/>
    <col min="6" max="6" width="3.5703125" style="7" bestFit="1" customWidth="1"/>
    <col min="7" max="8" width="3.7109375" style="7" bestFit="1" customWidth="1"/>
    <col min="9" max="9" width="8.140625" style="7" bestFit="1" customWidth="1"/>
    <col min="10" max="10" width="8.140625" style="7" customWidth="1"/>
    <col min="11" max="13" width="3.7109375" style="98" bestFit="1" customWidth="1"/>
    <col min="14" max="14" width="3.7109375" style="98" customWidth="1"/>
    <col min="15" max="15" width="5.140625" style="98" bestFit="1" customWidth="1"/>
    <col min="16" max="18" width="6.5703125" bestFit="1" customWidth="1"/>
    <col min="19" max="19" width="6.5703125" customWidth="1"/>
    <col min="20" max="23" width="6.5703125" bestFit="1" customWidth="1"/>
    <col min="24" max="24" width="4" style="76" bestFit="1" customWidth="1"/>
    <col min="25" max="27" width="6.5703125" bestFit="1" customWidth="1"/>
    <col min="28" max="28" width="4" style="76" bestFit="1" customWidth="1"/>
    <col min="29" max="31" width="3.7109375" style="98" bestFit="1" customWidth="1"/>
    <col min="32" max="32" width="3.7109375" style="98" customWidth="1"/>
    <col min="33" max="36" width="3.7109375" style="98" bestFit="1" customWidth="1"/>
    <col min="37" max="37" width="3.7109375" style="98" customWidth="1"/>
    <col min="38" max="41" width="3.7109375" style="98" bestFit="1" customWidth="1"/>
    <col min="42" max="42" width="3.7109375" style="98" customWidth="1"/>
    <col min="43" max="43" width="5.140625" style="98" bestFit="1" customWidth="1"/>
    <col min="44" max="46" width="3.7109375" style="98" bestFit="1" customWidth="1"/>
    <col min="47" max="47" width="3.7109375" style="98" customWidth="1"/>
    <col min="48" max="51" width="3.7109375" style="98" bestFit="1" customWidth="1"/>
    <col min="52" max="52" width="3.7109375" style="98" customWidth="1"/>
    <col min="53" max="53" width="5.140625" style="98" bestFit="1" customWidth="1"/>
    <col min="54" max="56" width="3.7109375" style="98" bestFit="1" customWidth="1"/>
    <col min="57" max="57" width="3.7109375" style="98" customWidth="1"/>
    <col min="58" max="58" width="5.140625" style="98" bestFit="1" customWidth="1"/>
    <col min="59" max="61" width="3.7109375" style="98" bestFit="1" customWidth="1"/>
    <col min="62" max="62" width="3.7109375" style="98" customWidth="1"/>
    <col min="63" max="63" width="5.140625" style="98" bestFit="1" customWidth="1"/>
    <col min="64" max="66" width="3.7109375" style="98" bestFit="1" customWidth="1"/>
    <col min="67" max="67" width="3.7109375" style="98" customWidth="1"/>
    <col min="68" max="68" width="5.140625" style="98" bestFit="1" customWidth="1"/>
  </cols>
  <sheetData>
    <row r="1" spans="1:68" s="109" customFormat="1" ht="25.5" customHeight="1" thickBot="1" x14ac:dyDescent="0.3">
      <c r="A1" s="246" t="s">
        <v>0</v>
      </c>
      <c r="B1" s="247" t="s">
        <v>1</v>
      </c>
      <c r="C1" s="248" t="s">
        <v>2</v>
      </c>
      <c r="D1" s="269"/>
      <c r="E1" s="249" t="s">
        <v>729</v>
      </c>
      <c r="F1" s="249" t="s">
        <v>730</v>
      </c>
      <c r="G1" s="249" t="s">
        <v>747</v>
      </c>
      <c r="H1" s="249" t="s">
        <v>753</v>
      </c>
      <c r="I1" s="244" t="s">
        <v>786</v>
      </c>
      <c r="J1" s="242" t="s">
        <v>792</v>
      </c>
      <c r="K1" s="232" t="s">
        <v>783</v>
      </c>
      <c r="L1" s="233"/>
      <c r="M1" s="233"/>
      <c r="N1" s="234"/>
      <c r="O1" s="235"/>
      <c r="P1" s="229" t="s">
        <v>3</v>
      </c>
      <c r="Q1" s="230"/>
      <c r="R1" s="230"/>
      <c r="S1" s="230"/>
      <c r="T1" s="231"/>
      <c r="U1" s="239" t="s">
        <v>751</v>
      </c>
      <c r="V1" s="240"/>
      <c r="W1" s="240"/>
      <c r="X1" s="241"/>
      <c r="Y1" s="229" t="s">
        <v>735</v>
      </c>
      <c r="Z1" s="230"/>
      <c r="AA1" s="230"/>
      <c r="AB1" s="231"/>
      <c r="AC1" s="236" t="s">
        <v>748</v>
      </c>
      <c r="AD1" s="237"/>
      <c r="AE1" s="237"/>
      <c r="AF1" s="237"/>
      <c r="AG1" s="238"/>
      <c r="AH1" s="236" t="s">
        <v>743</v>
      </c>
      <c r="AI1" s="237"/>
      <c r="AJ1" s="237"/>
      <c r="AK1" s="237"/>
      <c r="AL1" s="238"/>
      <c r="AM1" s="236" t="s">
        <v>213</v>
      </c>
      <c r="AN1" s="237"/>
      <c r="AO1" s="237"/>
      <c r="AP1" s="237"/>
      <c r="AQ1" s="238"/>
      <c r="AR1" s="236" t="s">
        <v>214</v>
      </c>
      <c r="AS1" s="237"/>
      <c r="AT1" s="237"/>
      <c r="AU1" s="237"/>
      <c r="AV1" s="238"/>
      <c r="AW1" s="236" t="s">
        <v>4</v>
      </c>
      <c r="AX1" s="237"/>
      <c r="AY1" s="237"/>
      <c r="AZ1" s="237"/>
      <c r="BA1" s="238"/>
      <c r="BB1" s="236" t="s">
        <v>5</v>
      </c>
      <c r="BC1" s="237"/>
      <c r="BD1" s="237"/>
      <c r="BE1" s="237"/>
      <c r="BF1" s="238"/>
      <c r="BG1" s="236" t="s">
        <v>6</v>
      </c>
      <c r="BH1" s="237"/>
      <c r="BI1" s="237"/>
      <c r="BJ1" s="237"/>
      <c r="BK1" s="238"/>
      <c r="BL1" s="236" t="s">
        <v>793</v>
      </c>
      <c r="BM1" s="237"/>
      <c r="BN1" s="237"/>
      <c r="BO1" s="237"/>
      <c r="BP1" s="238"/>
    </row>
    <row r="2" spans="1:68" s="109" customFormat="1" ht="63" thickBot="1" x14ac:dyDescent="0.3">
      <c r="A2" s="246"/>
      <c r="B2" s="247"/>
      <c r="C2" s="248"/>
      <c r="D2" s="269"/>
      <c r="E2" s="250"/>
      <c r="F2" s="250"/>
      <c r="G2" s="250"/>
      <c r="H2" s="250"/>
      <c r="I2" s="245"/>
      <c r="J2" s="243"/>
      <c r="K2" s="110" t="s">
        <v>729</v>
      </c>
      <c r="L2" s="111" t="s">
        <v>750</v>
      </c>
      <c r="M2" s="111" t="s">
        <v>749</v>
      </c>
      <c r="N2" s="112" t="s">
        <v>730</v>
      </c>
      <c r="O2" s="131" t="s">
        <v>212</v>
      </c>
      <c r="P2" s="113" t="s">
        <v>729</v>
      </c>
      <c r="Q2" s="114" t="s">
        <v>750</v>
      </c>
      <c r="R2" s="114" t="s">
        <v>749</v>
      </c>
      <c r="S2" s="199" t="s">
        <v>752</v>
      </c>
      <c r="T2" s="115" t="s">
        <v>785</v>
      </c>
      <c r="U2" s="116" t="s">
        <v>729</v>
      </c>
      <c r="V2" s="114" t="s">
        <v>750</v>
      </c>
      <c r="W2" s="114" t="s">
        <v>749</v>
      </c>
      <c r="X2" s="117" t="s">
        <v>752</v>
      </c>
      <c r="Y2" s="113" t="s">
        <v>729</v>
      </c>
      <c r="Z2" s="114" t="s">
        <v>750</v>
      </c>
      <c r="AA2" s="114" t="s">
        <v>749</v>
      </c>
      <c r="AB2" s="117" t="s">
        <v>752</v>
      </c>
      <c r="AC2" s="205" t="s">
        <v>729</v>
      </c>
      <c r="AD2" s="202" t="s">
        <v>750</v>
      </c>
      <c r="AE2" s="202" t="s">
        <v>749</v>
      </c>
      <c r="AF2" s="203" t="s">
        <v>730</v>
      </c>
      <c r="AG2" s="204" t="s">
        <v>212</v>
      </c>
      <c r="AH2" s="120" t="s">
        <v>729</v>
      </c>
      <c r="AI2" s="119" t="s">
        <v>750</v>
      </c>
      <c r="AJ2" s="119" t="s">
        <v>749</v>
      </c>
      <c r="AK2" s="115" t="s">
        <v>730</v>
      </c>
      <c r="AL2" s="127" t="s">
        <v>212</v>
      </c>
      <c r="AM2" s="121" t="s">
        <v>729</v>
      </c>
      <c r="AN2" s="122" t="s">
        <v>750</v>
      </c>
      <c r="AO2" s="122" t="s">
        <v>749</v>
      </c>
      <c r="AP2" s="123" t="s">
        <v>730</v>
      </c>
      <c r="AQ2" s="128" t="s">
        <v>212</v>
      </c>
      <c r="AR2" s="118" t="s">
        <v>729</v>
      </c>
      <c r="AS2" s="119" t="s">
        <v>750</v>
      </c>
      <c r="AT2" s="119" t="s">
        <v>749</v>
      </c>
      <c r="AU2" s="119" t="s">
        <v>730</v>
      </c>
      <c r="AV2" s="125" t="s">
        <v>212</v>
      </c>
      <c r="AW2" s="124" t="s">
        <v>729</v>
      </c>
      <c r="AX2" s="111" t="s">
        <v>750</v>
      </c>
      <c r="AY2" s="111" t="s">
        <v>749</v>
      </c>
      <c r="AZ2" s="112" t="s">
        <v>730</v>
      </c>
      <c r="BA2" s="126" t="s">
        <v>212</v>
      </c>
      <c r="BB2" s="110" t="s">
        <v>729</v>
      </c>
      <c r="BC2" s="111" t="s">
        <v>750</v>
      </c>
      <c r="BD2" s="111" t="s">
        <v>749</v>
      </c>
      <c r="BE2" s="112" t="s">
        <v>730</v>
      </c>
      <c r="BF2" s="125" t="s">
        <v>212</v>
      </c>
      <c r="BG2" s="110" t="s">
        <v>729</v>
      </c>
      <c r="BH2" s="111" t="s">
        <v>750</v>
      </c>
      <c r="BI2" s="111" t="s">
        <v>749</v>
      </c>
      <c r="BJ2" s="112" t="s">
        <v>730</v>
      </c>
      <c r="BK2" s="125" t="s">
        <v>212</v>
      </c>
      <c r="BL2" s="110" t="s">
        <v>729</v>
      </c>
      <c r="BM2" s="111" t="s">
        <v>750</v>
      </c>
      <c r="BN2" s="111" t="s">
        <v>749</v>
      </c>
      <c r="BO2" s="112" t="s">
        <v>730</v>
      </c>
      <c r="BP2" s="125" t="s">
        <v>212</v>
      </c>
    </row>
    <row r="3" spans="1:68" s="12" customFormat="1" ht="9" customHeight="1" thickBot="1" x14ac:dyDescent="0.3">
      <c r="A3" s="15"/>
      <c r="B3" s="15"/>
      <c r="C3" s="62"/>
      <c r="D3" s="270"/>
      <c r="E3" s="16"/>
      <c r="F3" s="16"/>
      <c r="G3" s="16"/>
      <c r="H3" s="104"/>
      <c r="I3" s="206"/>
      <c r="J3" s="206"/>
      <c r="K3" s="67"/>
      <c r="L3" s="63"/>
      <c r="M3" s="63"/>
      <c r="N3" s="63"/>
      <c r="O3" s="130"/>
      <c r="P3" s="107"/>
      <c r="Q3" s="17"/>
      <c r="R3" s="17"/>
      <c r="S3" s="200"/>
      <c r="T3" s="77"/>
      <c r="U3" s="81"/>
      <c r="V3" s="70"/>
      <c r="W3" s="70"/>
      <c r="X3" s="82"/>
      <c r="Y3" s="66"/>
      <c r="Z3" s="70"/>
      <c r="AA3" s="70"/>
      <c r="AB3" s="73"/>
      <c r="AC3" s="87"/>
      <c r="AD3" s="88"/>
      <c r="AE3" s="88"/>
      <c r="AF3" s="73"/>
      <c r="AG3" s="73"/>
      <c r="AH3" s="89"/>
      <c r="AI3" s="88"/>
      <c r="AJ3" s="88"/>
      <c r="AK3" s="73"/>
      <c r="AL3" s="73"/>
      <c r="AM3" s="87"/>
      <c r="AN3" s="88"/>
      <c r="AO3" s="88"/>
      <c r="AP3" s="73"/>
      <c r="AQ3" s="90"/>
      <c r="AR3" s="87"/>
      <c r="AS3" s="88"/>
      <c r="AT3" s="88"/>
      <c r="AU3" s="73"/>
      <c r="AV3" s="91"/>
      <c r="AW3" s="63"/>
      <c r="AX3" s="18"/>
      <c r="AY3" s="18"/>
      <c r="AZ3" s="101"/>
      <c r="BA3" s="90"/>
      <c r="BB3" s="67"/>
      <c r="BC3" s="18"/>
      <c r="BD3" s="18"/>
      <c r="BE3" s="101"/>
      <c r="BF3" s="91"/>
      <c r="BG3" s="67"/>
      <c r="BH3" s="18"/>
      <c r="BI3" s="18"/>
      <c r="BJ3" s="101"/>
      <c r="BK3" s="91"/>
      <c r="BL3" s="67"/>
      <c r="BM3" s="18"/>
      <c r="BN3" s="18"/>
      <c r="BO3" s="101"/>
      <c r="BP3" s="91"/>
    </row>
    <row r="4" spans="1:68" x14ac:dyDescent="0.25">
      <c r="A4" s="4" t="s">
        <v>663</v>
      </c>
      <c r="B4" s="3" t="s">
        <v>10</v>
      </c>
      <c r="C4" s="10">
        <v>744790286205</v>
      </c>
      <c r="D4" s="10"/>
      <c r="E4" s="10">
        <f>IF(K4&gt;0,1,"")</f>
        <v>1</v>
      </c>
      <c r="F4" s="10">
        <f>IF(L4&gt;0,1,"")</f>
        <v>1</v>
      </c>
      <c r="G4" s="10">
        <f>IF(M4&gt;0,1,"")</f>
        <v>1</v>
      </c>
      <c r="H4" s="10" t="str">
        <f>IF(N4&gt;0,1,"")</f>
        <v/>
      </c>
      <c r="I4" s="225"/>
      <c r="J4" s="224" t="str">
        <f>IF(SUM(E4:H4)&lt;2,IF(I4&gt;100,"Not OK",""),"")</f>
        <v/>
      </c>
      <c r="K4" s="68">
        <v>5</v>
      </c>
      <c r="L4" s="64">
        <v>36</v>
      </c>
      <c r="M4" s="64">
        <v>27</v>
      </c>
      <c r="N4" s="64"/>
      <c r="O4" s="129">
        <f>SUM(K4:N4)</f>
        <v>68</v>
      </c>
      <c r="P4" s="79">
        <v>18.71</v>
      </c>
      <c r="Q4" s="13">
        <v>22</v>
      </c>
      <c r="R4" s="13">
        <v>22</v>
      </c>
      <c r="S4" s="71"/>
      <c r="T4" s="78">
        <f>IF(Q4&gt;0,Q4,P4)</f>
        <v>22</v>
      </c>
      <c r="U4" s="83">
        <v>54.45</v>
      </c>
      <c r="V4" s="71">
        <v>44.5</v>
      </c>
      <c r="W4" s="71">
        <v>49.5</v>
      </c>
      <c r="X4" s="84"/>
      <c r="Y4" s="79"/>
      <c r="Z4" s="71">
        <v>93</v>
      </c>
      <c r="AA4" s="71">
        <v>99</v>
      </c>
      <c r="AB4" s="74"/>
      <c r="AC4" s="92"/>
      <c r="AD4" s="93"/>
      <c r="AE4" s="93"/>
      <c r="AF4" s="94"/>
      <c r="AG4" s="129">
        <f>SUM(AC4:AF4)</f>
        <v>0</v>
      </c>
      <c r="AH4" s="99"/>
      <c r="AI4" s="93"/>
      <c r="AJ4" s="93"/>
      <c r="AK4" s="94"/>
      <c r="AL4" s="133">
        <f>SUM(AH4:AK4)</f>
        <v>0</v>
      </c>
      <c r="AM4" s="92"/>
      <c r="AN4" s="93"/>
      <c r="AO4" s="93"/>
      <c r="AP4" s="94"/>
      <c r="AQ4" s="133">
        <f>SUM(AM4:AP4)</f>
        <v>0</v>
      </c>
      <c r="AR4" s="92"/>
      <c r="AS4" s="93">
        <v>0</v>
      </c>
      <c r="AT4" s="93">
        <v>0</v>
      </c>
      <c r="AU4" s="94"/>
      <c r="AV4" s="129">
        <f>SUM(AR4:AU4)</f>
        <v>0</v>
      </c>
      <c r="AW4" s="64"/>
      <c r="AX4" s="6">
        <v>12</v>
      </c>
      <c r="AY4" s="6">
        <v>0</v>
      </c>
      <c r="AZ4" s="102"/>
      <c r="BA4" s="133">
        <f>SUM(AW4:AZ4)</f>
        <v>12</v>
      </c>
      <c r="BB4" s="68"/>
      <c r="BC4" s="6">
        <v>20</v>
      </c>
      <c r="BD4" s="6">
        <v>3</v>
      </c>
      <c r="BE4" s="102"/>
      <c r="BF4" s="129">
        <f>SUM(BB4:BE4)</f>
        <v>23</v>
      </c>
      <c r="BG4" s="68"/>
      <c r="BH4" s="6">
        <v>20</v>
      </c>
      <c r="BI4" s="6">
        <v>1</v>
      </c>
      <c r="BJ4" s="102"/>
      <c r="BK4" s="129">
        <f>SUM(BG4:BJ4)</f>
        <v>21</v>
      </c>
      <c r="BL4" s="68"/>
      <c r="BM4" s="6">
        <v>2</v>
      </c>
      <c r="BN4" s="6"/>
      <c r="BO4" s="102"/>
      <c r="BP4" s="129">
        <f>SUM(BL4:BO4)</f>
        <v>2</v>
      </c>
    </row>
    <row r="5" spans="1:68" x14ac:dyDescent="0.25">
      <c r="A5" s="4" t="s">
        <v>629</v>
      </c>
      <c r="B5" s="3" t="s">
        <v>630</v>
      </c>
      <c r="C5" s="10">
        <v>744790317374</v>
      </c>
      <c r="D5" s="10"/>
      <c r="E5" s="10" t="str">
        <f>IF(K5&gt;0,1,"")</f>
        <v/>
      </c>
      <c r="F5" s="10">
        <f>IF(L5&gt;0,1,"")</f>
        <v>1</v>
      </c>
      <c r="G5" s="10" t="str">
        <f>IF(M5&gt;0,1,"")</f>
        <v/>
      </c>
      <c r="H5" s="105" t="str">
        <f>IF(N5&gt;0,1,"")</f>
        <v/>
      </c>
      <c r="I5" s="226"/>
      <c r="J5" s="224" t="str">
        <f>IF(SUM(E5:H5)&lt;2,IF(I5&gt;100,"Not OK",""),"")</f>
        <v/>
      </c>
      <c r="K5" s="68"/>
      <c r="L5" s="64">
        <v>38</v>
      </c>
      <c r="M5" s="64"/>
      <c r="N5" s="64"/>
      <c r="O5" s="129">
        <f>SUM(K5:N5)</f>
        <v>38</v>
      </c>
      <c r="P5" s="79"/>
      <c r="Q5" s="13">
        <v>12.99</v>
      </c>
      <c r="R5" s="13"/>
      <c r="S5" s="71"/>
      <c r="T5" s="78">
        <f>IF(Q5&gt;0,Q5,P5)</f>
        <v>12.99</v>
      </c>
      <c r="U5" s="83"/>
      <c r="V5" s="71">
        <v>34.5</v>
      </c>
      <c r="W5" s="71"/>
      <c r="X5" s="84"/>
      <c r="Y5" s="79"/>
      <c r="Z5" s="71">
        <v>69</v>
      </c>
      <c r="AA5" s="71"/>
      <c r="AB5" s="74"/>
      <c r="AC5" s="92"/>
      <c r="AD5" s="93">
        <v>6</v>
      </c>
      <c r="AE5" s="93"/>
      <c r="AF5" s="94"/>
      <c r="AG5" s="129">
        <f>SUM(AC5:AF5)</f>
        <v>6</v>
      </c>
      <c r="AH5" s="99"/>
      <c r="AI5" s="93">
        <v>13</v>
      </c>
      <c r="AJ5" s="93"/>
      <c r="AK5" s="94"/>
      <c r="AL5" s="133">
        <f>SUM(AH5:AK5)</f>
        <v>13</v>
      </c>
      <c r="AM5" s="92"/>
      <c r="AN5" s="93">
        <v>16</v>
      </c>
      <c r="AO5" s="93"/>
      <c r="AP5" s="94"/>
      <c r="AQ5" s="133">
        <f>SUM(AM5:AP5)</f>
        <v>16</v>
      </c>
      <c r="AR5" s="92"/>
      <c r="AS5" s="93">
        <v>21</v>
      </c>
      <c r="AT5" s="93"/>
      <c r="AU5" s="94"/>
      <c r="AV5" s="129">
        <f>SUM(AR5:AU5)</f>
        <v>21</v>
      </c>
      <c r="AW5" s="64"/>
      <c r="AX5" s="6">
        <v>5</v>
      </c>
      <c r="AY5" s="6"/>
      <c r="AZ5" s="102"/>
      <c r="BA5" s="133">
        <f>SUM(AW5:AZ5)</f>
        <v>5</v>
      </c>
      <c r="BB5" s="68"/>
      <c r="BC5" s="6">
        <v>10</v>
      </c>
      <c r="BD5" s="6"/>
      <c r="BE5" s="102"/>
      <c r="BF5" s="129">
        <f>SUM(BB5:BE5)</f>
        <v>10</v>
      </c>
      <c r="BG5" s="68"/>
      <c r="BH5" s="6">
        <v>30</v>
      </c>
      <c r="BI5" s="6"/>
      <c r="BJ5" s="102"/>
      <c r="BK5" s="129">
        <f>SUM(BG5:BJ5)</f>
        <v>30</v>
      </c>
      <c r="BL5" s="68"/>
      <c r="BM5" s="6">
        <v>4</v>
      </c>
      <c r="BN5" s="6"/>
      <c r="BO5" s="102"/>
      <c r="BP5" s="129">
        <f>SUM(BL5:BO5)</f>
        <v>4</v>
      </c>
    </row>
    <row r="6" spans="1:68" x14ac:dyDescent="0.25">
      <c r="A6" s="4" t="s">
        <v>631</v>
      </c>
      <c r="B6" s="3" t="s">
        <v>632</v>
      </c>
      <c r="C6" s="10">
        <v>744790317381</v>
      </c>
      <c r="D6" s="10"/>
      <c r="E6" s="10" t="str">
        <f>IF(K6&gt;0,1,"")</f>
        <v/>
      </c>
      <c r="F6" s="10">
        <f>IF(L6&gt;0,1,"")</f>
        <v>1</v>
      </c>
      <c r="G6" s="10" t="str">
        <f>IF(M6&gt;0,1,"")</f>
        <v/>
      </c>
      <c r="H6" s="105" t="str">
        <f>IF(N6&gt;0,1,"")</f>
        <v/>
      </c>
      <c r="I6" s="226"/>
      <c r="J6" s="224" t="str">
        <f>IF(SUM(E6:H6)&lt;2,IF(I6&gt;100,"Not OK",""),"")</f>
        <v/>
      </c>
      <c r="K6" s="68"/>
      <c r="L6" s="64">
        <v>53</v>
      </c>
      <c r="M6" s="64"/>
      <c r="N6" s="64"/>
      <c r="O6" s="129">
        <f>SUM(K6:N6)</f>
        <v>53</v>
      </c>
      <c r="P6" s="79"/>
      <c r="Q6" s="13">
        <v>12.81</v>
      </c>
      <c r="R6" s="13"/>
      <c r="S6" s="71"/>
      <c r="T6" s="78">
        <f>IF(Q6&gt;0,Q6,P6)</f>
        <v>12.81</v>
      </c>
      <c r="U6" s="83"/>
      <c r="V6" s="71">
        <v>29.5</v>
      </c>
      <c r="W6" s="71"/>
      <c r="X6" s="84"/>
      <c r="Y6" s="79"/>
      <c r="Z6" s="71">
        <v>59</v>
      </c>
      <c r="AA6" s="71"/>
      <c r="AB6" s="74"/>
      <c r="AC6" s="92"/>
      <c r="AD6" s="93">
        <v>12</v>
      </c>
      <c r="AE6" s="93"/>
      <c r="AF6" s="94"/>
      <c r="AG6" s="129">
        <f>SUM(AC6:AF6)</f>
        <v>12</v>
      </c>
      <c r="AH6" s="99"/>
      <c r="AI6" s="93">
        <v>18</v>
      </c>
      <c r="AJ6" s="93"/>
      <c r="AK6" s="94"/>
      <c r="AL6" s="133">
        <f>SUM(AH6:AK6)</f>
        <v>18</v>
      </c>
      <c r="AM6" s="92"/>
      <c r="AN6" s="93">
        <v>14</v>
      </c>
      <c r="AO6" s="93"/>
      <c r="AP6" s="94"/>
      <c r="AQ6" s="133">
        <f>SUM(AM6:AP6)</f>
        <v>14</v>
      </c>
      <c r="AR6" s="92"/>
      <c r="AS6" s="93">
        <v>44</v>
      </c>
      <c r="AT6" s="93"/>
      <c r="AU6" s="94"/>
      <c r="AV6" s="129">
        <f>SUM(AR6:AU6)</f>
        <v>44</v>
      </c>
      <c r="AW6" s="64"/>
      <c r="AX6" s="6">
        <v>30</v>
      </c>
      <c r="AY6" s="6"/>
      <c r="AZ6" s="102"/>
      <c r="BA6" s="133">
        <f>SUM(AW6:AZ6)</f>
        <v>30</v>
      </c>
      <c r="BB6" s="68"/>
      <c r="BC6" s="6">
        <v>47</v>
      </c>
      <c r="BD6" s="6"/>
      <c r="BE6" s="102"/>
      <c r="BF6" s="129">
        <f>SUM(BB6:BE6)</f>
        <v>47</v>
      </c>
      <c r="BG6" s="68"/>
      <c r="BH6" s="6">
        <v>40</v>
      </c>
      <c r="BI6" s="6"/>
      <c r="BJ6" s="102"/>
      <c r="BK6" s="129">
        <f>SUM(BG6:BJ6)</f>
        <v>40</v>
      </c>
      <c r="BL6" s="68"/>
      <c r="BM6" s="6">
        <v>9</v>
      </c>
      <c r="BN6" s="6"/>
      <c r="BO6" s="102"/>
      <c r="BP6" s="129">
        <f>SUM(BL6:BO6)</f>
        <v>9</v>
      </c>
    </row>
    <row r="7" spans="1:68" x14ac:dyDescent="0.25">
      <c r="A7" s="4" t="s">
        <v>651</v>
      </c>
      <c r="B7" s="3" t="s">
        <v>33</v>
      </c>
      <c r="C7" s="10">
        <v>4716076161304</v>
      </c>
      <c r="D7" s="10"/>
      <c r="E7" s="10">
        <f>IF(K7&gt;0,1,"")</f>
        <v>1</v>
      </c>
      <c r="F7" s="10">
        <f>IF(L7&gt;0,1,"")</f>
        <v>1</v>
      </c>
      <c r="G7" s="10" t="str">
        <f>IF(M7&gt;0,1,"")</f>
        <v/>
      </c>
      <c r="H7" s="105" t="str">
        <f>IF(N7&gt;0,1,"")</f>
        <v/>
      </c>
      <c r="I7" s="226">
        <v>33</v>
      </c>
      <c r="J7" s="224" t="str">
        <f>IF(SUM(E7:H7)&lt;2,IF(I7&gt;100,"Not OK",""),"")</f>
        <v/>
      </c>
      <c r="K7" s="68">
        <v>5</v>
      </c>
      <c r="L7" s="64">
        <v>2</v>
      </c>
      <c r="M7" s="64"/>
      <c r="N7" s="64"/>
      <c r="O7" s="129">
        <f>SUM(K7:N7)</f>
        <v>7</v>
      </c>
      <c r="P7" s="79">
        <f>VLOOKUP(C7,'[1]Bone Avg Cost'!A:B,2,FALSE)</f>
        <v>25.089999999999989</v>
      </c>
      <c r="Q7" s="13">
        <v>25.089999999999989</v>
      </c>
      <c r="R7" s="13"/>
      <c r="S7" s="71"/>
      <c r="T7" s="78">
        <f>IF(Q7&gt;0,Q7,P7)</f>
        <v>25.089999999999989</v>
      </c>
      <c r="U7" s="83">
        <v>65.45</v>
      </c>
      <c r="V7" s="71">
        <v>59.5</v>
      </c>
      <c r="W7" s="71"/>
      <c r="X7" s="84"/>
      <c r="Y7" s="79"/>
      <c r="Z7" s="71">
        <v>129</v>
      </c>
      <c r="AA7" s="71"/>
      <c r="AB7" s="74"/>
      <c r="AC7" s="92"/>
      <c r="AD7" s="93">
        <v>1</v>
      </c>
      <c r="AE7" s="93"/>
      <c r="AF7" s="94"/>
      <c r="AG7" s="129">
        <f>SUM(AC7:AF7)</f>
        <v>1</v>
      </c>
      <c r="AH7" s="99"/>
      <c r="AI7" s="93">
        <v>7</v>
      </c>
      <c r="AJ7" s="93"/>
      <c r="AK7" s="94"/>
      <c r="AL7" s="133">
        <f>SUM(AH7:AK7)</f>
        <v>7</v>
      </c>
      <c r="AM7" s="92"/>
      <c r="AN7" s="93">
        <v>0</v>
      </c>
      <c r="AO7" s="93"/>
      <c r="AP7" s="94"/>
      <c r="AQ7" s="133">
        <f>SUM(AM7:AP7)</f>
        <v>0</v>
      </c>
      <c r="AR7" s="92"/>
      <c r="AS7" s="93">
        <v>2</v>
      </c>
      <c r="AT7" s="93"/>
      <c r="AU7" s="94"/>
      <c r="AV7" s="129">
        <f>SUM(AR7:AU7)</f>
        <v>2</v>
      </c>
      <c r="AW7" s="64"/>
      <c r="AX7" s="6">
        <v>0</v>
      </c>
      <c r="AY7" s="6"/>
      <c r="AZ7" s="102"/>
      <c r="BA7" s="133">
        <f>SUM(AW7:AZ7)</f>
        <v>0</v>
      </c>
      <c r="BB7" s="68"/>
      <c r="BC7" s="6">
        <v>0</v>
      </c>
      <c r="BD7" s="6"/>
      <c r="BE7" s="102"/>
      <c r="BF7" s="129">
        <f>SUM(BB7:BE7)</f>
        <v>0</v>
      </c>
      <c r="BG7" s="68">
        <v>0</v>
      </c>
      <c r="BH7" s="6">
        <v>0</v>
      </c>
      <c r="BI7" s="6"/>
      <c r="BJ7" s="102"/>
      <c r="BK7" s="129">
        <f>SUM(BG7:BJ7)</f>
        <v>0</v>
      </c>
      <c r="BL7" s="68"/>
      <c r="BM7" s="6">
        <v>0</v>
      </c>
      <c r="BN7" s="6"/>
      <c r="BO7" s="102"/>
      <c r="BP7" s="129">
        <f>SUM(BL7:BO7)</f>
        <v>0</v>
      </c>
    </row>
    <row r="8" spans="1:68" x14ac:dyDescent="0.25">
      <c r="A8" s="4" t="s">
        <v>263</v>
      </c>
      <c r="B8" s="3" t="s">
        <v>264</v>
      </c>
      <c r="C8" s="10">
        <v>4716076166941</v>
      </c>
      <c r="D8" s="10"/>
      <c r="E8" s="10" t="str">
        <f>IF(K8&gt;0,1,"")</f>
        <v/>
      </c>
      <c r="F8" s="10">
        <f>IF(L8&gt;0,1,"")</f>
        <v>1</v>
      </c>
      <c r="G8" s="10">
        <f>IF(M8&gt;0,1,"")</f>
        <v>1</v>
      </c>
      <c r="H8" s="105" t="str">
        <f>IF(N8&gt;0,1,"")</f>
        <v/>
      </c>
      <c r="I8" s="226">
        <v>2</v>
      </c>
      <c r="J8" s="224" t="str">
        <f>IF(SUM(E8:H8)&lt;2,IF(I8&gt;100,"Not OK",""),"")</f>
        <v/>
      </c>
      <c r="K8" s="68"/>
      <c r="L8" s="64">
        <v>32</v>
      </c>
      <c r="M8" s="64">
        <v>6</v>
      </c>
      <c r="N8" s="64"/>
      <c r="O8" s="129">
        <f>SUM(K8:N8)</f>
        <v>38</v>
      </c>
      <c r="P8" s="79"/>
      <c r="Q8" s="13">
        <v>23.16</v>
      </c>
      <c r="R8" s="13">
        <v>23.16</v>
      </c>
      <c r="S8" s="71"/>
      <c r="T8" s="78">
        <f>IF(Q8&gt;0,Q8,P8)</f>
        <v>23.16</v>
      </c>
      <c r="U8" s="83"/>
      <c r="V8" s="71">
        <v>39.5</v>
      </c>
      <c r="W8" s="71">
        <v>44.5</v>
      </c>
      <c r="X8" s="84"/>
      <c r="Y8" s="79"/>
      <c r="Z8" s="71">
        <v>79</v>
      </c>
      <c r="AA8" s="71">
        <v>89</v>
      </c>
      <c r="AB8" s="74"/>
      <c r="AC8" s="92"/>
      <c r="AD8" s="93"/>
      <c r="AE8" s="93"/>
      <c r="AF8" s="94"/>
      <c r="AG8" s="129">
        <f>SUM(AC8:AF8)</f>
        <v>0</v>
      </c>
      <c r="AH8" s="99"/>
      <c r="AI8" s="93"/>
      <c r="AJ8" s="93"/>
      <c r="AK8" s="94"/>
      <c r="AL8" s="133">
        <f>SUM(AH8:AK8)</f>
        <v>0</v>
      </c>
      <c r="AM8" s="92"/>
      <c r="AN8" s="93"/>
      <c r="AO8" s="93"/>
      <c r="AP8" s="94"/>
      <c r="AQ8" s="133">
        <f>SUM(AM8:AP8)</f>
        <v>0</v>
      </c>
      <c r="AR8" s="92"/>
      <c r="AS8" s="93"/>
      <c r="AT8" s="93"/>
      <c r="AU8" s="94"/>
      <c r="AV8" s="129">
        <f>SUM(AR8:AU8)</f>
        <v>0</v>
      </c>
      <c r="AW8" s="64"/>
      <c r="AX8" s="6"/>
      <c r="AY8" s="6"/>
      <c r="AZ8" s="102"/>
      <c r="BA8" s="133">
        <f>SUM(AW8:AZ8)</f>
        <v>0</v>
      </c>
      <c r="BB8" s="68"/>
      <c r="BC8" s="6">
        <v>0</v>
      </c>
      <c r="BD8" s="6">
        <v>0</v>
      </c>
      <c r="BE8" s="102"/>
      <c r="BF8" s="129">
        <f>SUM(BB8:BE8)</f>
        <v>0</v>
      </c>
      <c r="BG8" s="68"/>
      <c r="BH8" s="6">
        <v>1</v>
      </c>
      <c r="BI8" s="6">
        <v>2</v>
      </c>
      <c r="BJ8" s="102"/>
      <c r="BK8" s="129">
        <f>SUM(BG8:BJ8)</f>
        <v>3</v>
      </c>
      <c r="BL8" s="68"/>
      <c r="BM8" s="6">
        <v>2</v>
      </c>
      <c r="BN8" s="6"/>
      <c r="BO8" s="102"/>
      <c r="BP8" s="129">
        <f>SUM(BL8:BO8)</f>
        <v>2</v>
      </c>
    </row>
    <row r="9" spans="1:68" x14ac:dyDescent="0.25">
      <c r="A9" s="4" t="s">
        <v>261</v>
      </c>
      <c r="B9" s="3" t="s">
        <v>262</v>
      </c>
      <c r="C9" s="10">
        <v>4716076166958</v>
      </c>
      <c r="D9" s="10"/>
      <c r="E9" s="10" t="str">
        <f>IF(K9&gt;0,1,"")</f>
        <v/>
      </c>
      <c r="F9" s="10">
        <f>IF(L9&gt;0,1,"")</f>
        <v>1</v>
      </c>
      <c r="G9" s="10" t="str">
        <f>IF(M9&gt;0,1,"")</f>
        <v/>
      </c>
      <c r="H9" s="105" t="str">
        <f>IF(N9&gt;0,1,"")</f>
        <v/>
      </c>
      <c r="I9" s="226">
        <v>1</v>
      </c>
      <c r="J9" s="224" t="str">
        <f>IF(SUM(E9:H9)&lt;2,IF(I9&gt;100,"Not OK",""),"")</f>
        <v/>
      </c>
      <c r="K9" s="68"/>
      <c r="L9" s="64">
        <v>6</v>
      </c>
      <c r="M9" s="64">
        <v>0</v>
      </c>
      <c r="N9" s="64"/>
      <c r="O9" s="129">
        <f>SUM(K9:N9)</f>
        <v>6</v>
      </c>
      <c r="P9" s="79"/>
      <c r="Q9" s="13">
        <v>23.16</v>
      </c>
      <c r="R9" s="13">
        <v>23.16</v>
      </c>
      <c r="S9" s="71"/>
      <c r="T9" s="78">
        <f>IF(Q9&gt;0,Q9,P9)</f>
        <v>23.16</v>
      </c>
      <c r="U9" s="83"/>
      <c r="V9" s="71">
        <v>39.5</v>
      </c>
      <c r="W9" s="71">
        <v>44.5</v>
      </c>
      <c r="X9" s="84"/>
      <c r="Y9" s="79"/>
      <c r="Z9" s="71">
        <v>79</v>
      </c>
      <c r="AA9" s="71">
        <v>89</v>
      </c>
      <c r="AB9" s="74"/>
      <c r="AC9" s="92"/>
      <c r="AD9" s="93"/>
      <c r="AE9" s="93"/>
      <c r="AF9" s="94"/>
      <c r="AG9" s="129">
        <f>SUM(AC9:AF9)</f>
        <v>0</v>
      </c>
      <c r="AH9" s="99"/>
      <c r="AI9" s="93"/>
      <c r="AJ9" s="93"/>
      <c r="AK9" s="94"/>
      <c r="AL9" s="133">
        <f>SUM(AH9:AK9)</f>
        <v>0</v>
      </c>
      <c r="AM9" s="92"/>
      <c r="AN9" s="93"/>
      <c r="AO9" s="93"/>
      <c r="AP9" s="94"/>
      <c r="AQ9" s="133">
        <f>SUM(AM9:AP9)</f>
        <v>0</v>
      </c>
      <c r="AR9" s="92"/>
      <c r="AS9" s="93"/>
      <c r="AT9" s="93"/>
      <c r="AU9" s="94"/>
      <c r="AV9" s="129">
        <f>SUM(AR9:AU9)</f>
        <v>0</v>
      </c>
      <c r="AW9" s="64"/>
      <c r="AX9" s="6"/>
      <c r="AY9" s="6"/>
      <c r="AZ9" s="102"/>
      <c r="BA9" s="133">
        <f>SUM(AW9:AZ9)</f>
        <v>0</v>
      </c>
      <c r="BB9" s="68"/>
      <c r="BC9" s="6">
        <v>0</v>
      </c>
      <c r="BD9" s="6">
        <v>0</v>
      </c>
      <c r="BE9" s="102"/>
      <c r="BF9" s="129">
        <f>SUM(BB9:BE9)</f>
        <v>0</v>
      </c>
      <c r="BG9" s="68"/>
      <c r="BH9" s="6">
        <v>6</v>
      </c>
      <c r="BI9" s="6">
        <v>0</v>
      </c>
      <c r="BJ9" s="102"/>
      <c r="BK9" s="129">
        <f>SUM(BG9:BJ9)</f>
        <v>6</v>
      </c>
      <c r="BL9" s="68"/>
      <c r="BM9" s="6">
        <v>0</v>
      </c>
      <c r="BN9" s="6"/>
      <c r="BO9" s="102"/>
      <c r="BP9" s="129">
        <f>SUM(BL9:BO9)</f>
        <v>0</v>
      </c>
    </row>
    <row r="10" spans="1:68" x14ac:dyDescent="0.25">
      <c r="A10" s="4" t="s">
        <v>265</v>
      </c>
      <c r="B10" s="3" t="s">
        <v>266</v>
      </c>
      <c r="C10" s="10">
        <v>4716076166965</v>
      </c>
      <c r="D10" s="10"/>
      <c r="E10" s="10" t="str">
        <f>IF(K10&gt;0,1,"")</f>
        <v/>
      </c>
      <c r="F10" s="10">
        <f>IF(L10&gt;0,1,"")</f>
        <v>1</v>
      </c>
      <c r="G10" s="10">
        <f>IF(M10&gt;0,1,"")</f>
        <v>1</v>
      </c>
      <c r="H10" s="105" t="str">
        <f>IF(N10&gt;0,1,"")</f>
        <v/>
      </c>
      <c r="I10" s="226">
        <v>1</v>
      </c>
      <c r="J10" s="224" t="str">
        <f>IF(SUM(E10:H10)&lt;2,IF(I10&gt;100,"Not OK",""),"")</f>
        <v/>
      </c>
      <c r="K10" s="68"/>
      <c r="L10" s="64">
        <v>27</v>
      </c>
      <c r="M10" s="64">
        <v>6</v>
      </c>
      <c r="N10" s="64"/>
      <c r="O10" s="129">
        <f>SUM(K10:N10)</f>
        <v>33</v>
      </c>
      <c r="P10" s="79"/>
      <c r="Q10" s="13">
        <v>23.16</v>
      </c>
      <c r="R10" s="13">
        <v>23.16</v>
      </c>
      <c r="S10" s="71"/>
      <c r="T10" s="78">
        <f>IF(Q10&gt;0,Q10,P10)</f>
        <v>23.16</v>
      </c>
      <c r="U10" s="83"/>
      <c r="V10" s="71">
        <v>39.5</v>
      </c>
      <c r="W10" s="71">
        <v>44.5</v>
      </c>
      <c r="X10" s="84"/>
      <c r="Y10" s="79"/>
      <c r="Z10" s="71">
        <v>79</v>
      </c>
      <c r="AA10" s="71">
        <v>89</v>
      </c>
      <c r="AB10" s="74"/>
      <c r="AC10" s="92"/>
      <c r="AD10" s="93"/>
      <c r="AE10" s="93"/>
      <c r="AF10" s="94"/>
      <c r="AG10" s="129">
        <f>SUM(AC10:AF10)</f>
        <v>0</v>
      </c>
      <c r="AH10" s="99"/>
      <c r="AI10" s="93"/>
      <c r="AJ10" s="93"/>
      <c r="AK10" s="94"/>
      <c r="AL10" s="133">
        <f>SUM(AH10:AK10)</f>
        <v>0</v>
      </c>
      <c r="AM10" s="92"/>
      <c r="AN10" s="93"/>
      <c r="AO10" s="93"/>
      <c r="AP10" s="94"/>
      <c r="AQ10" s="133">
        <f>SUM(AM10:AP10)</f>
        <v>0</v>
      </c>
      <c r="AR10" s="92"/>
      <c r="AS10" s="93"/>
      <c r="AT10" s="93"/>
      <c r="AU10" s="94"/>
      <c r="AV10" s="129">
        <f>SUM(AR10:AU10)</f>
        <v>0</v>
      </c>
      <c r="AW10" s="64"/>
      <c r="AX10" s="6"/>
      <c r="AY10" s="6"/>
      <c r="AZ10" s="102"/>
      <c r="BA10" s="133">
        <f>SUM(AW10:AZ10)</f>
        <v>0</v>
      </c>
      <c r="BB10" s="68"/>
      <c r="BC10" s="6">
        <v>2</v>
      </c>
      <c r="BD10" s="6">
        <v>0</v>
      </c>
      <c r="BE10" s="102"/>
      <c r="BF10" s="129">
        <f>SUM(BB10:BE10)</f>
        <v>2</v>
      </c>
      <c r="BG10" s="68"/>
      <c r="BH10" s="6">
        <v>7</v>
      </c>
      <c r="BI10" s="6">
        <v>2</v>
      </c>
      <c r="BJ10" s="102"/>
      <c r="BK10" s="129">
        <f>SUM(BG10:BJ10)</f>
        <v>9</v>
      </c>
      <c r="BL10" s="68"/>
      <c r="BM10" s="6">
        <v>1</v>
      </c>
      <c r="BN10" s="6"/>
      <c r="BO10" s="102"/>
      <c r="BP10" s="129">
        <f>SUM(BL10:BO10)</f>
        <v>1</v>
      </c>
    </row>
    <row r="11" spans="1:68" x14ac:dyDescent="0.25">
      <c r="A11" s="4" t="s">
        <v>647</v>
      </c>
      <c r="B11" s="3" t="s">
        <v>648</v>
      </c>
      <c r="C11" s="10">
        <v>4716076167313</v>
      </c>
      <c r="D11" s="10"/>
      <c r="E11" s="10" t="str">
        <f>IF(K11&gt;0,1,"")</f>
        <v/>
      </c>
      <c r="F11" s="10">
        <f>IF(L11&gt;0,1,"")</f>
        <v>1</v>
      </c>
      <c r="G11" s="10">
        <f>IF(M11&gt;0,1,"")</f>
        <v>1</v>
      </c>
      <c r="H11" s="105" t="str">
        <f>IF(N11&gt;0,1,"")</f>
        <v/>
      </c>
      <c r="I11" s="226">
        <v>22</v>
      </c>
      <c r="J11" s="224" t="str">
        <f>IF(SUM(E11:H11)&lt;2,IF(I11&gt;100,"Not OK",""),"")</f>
        <v/>
      </c>
      <c r="K11" s="68"/>
      <c r="L11" s="64">
        <v>58</v>
      </c>
      <c r="M11" s="64">
        <v>25</v>
      </c>
      <c r="N11" s="64"/>
      <c r="O11" s="129">
        <f>SUM(K11:N11)</f>
        <v>83</v>
      </c>
      <c r="P11" s="79"/>
      <c r="Q11" s="13">
        <v>38.220000000000006</v>
      </c>
      <c r="R11" s="13">
        <v>38.220000000000006</v>
      </c>
      <c r="S11" s="71"/>
      <c r="T11" s="78">
        <f>IF(Q11&gt;0,Q11,P11)</f>
        <v>38.220000000000006</v>
      </c>
      <c r="U11" s="83"/>
      <c r="V11" s="71">
        <v>116.35</v>
      </c>
      <c r="W11" s="71">
        <v>58</v>
      </c>
      <c r="X11" s="84"/>
      <c r="Y11" s="79"/>
      <c r="Z11" s="71">
        <v>189</v>
      </c>
      <c r="AA11" s="71">
        <v>89</v>
      </c>
      <c r="AB11" s="74"/>
      <c r="AC11" s="92"/>
      <c r="AD11" s="93">
        <v>3</v>
      </c>
      <c r="AE11" s="93"/>
      <c r="AF11" s="94"/>
      <c r="AG11" s="129">
        <f>SUM(AC11:AF11)</f>
        <v>3</v>
      </c>
      <c r="AH11" s="99"/>
      <c r="AI11" s="93">
        <v>2</v>
      </c>
      <c r="AJ11" s="93"/>
      <c r="AK11" s="94"/>
      <c r="AL11" s="133">
        <f>SUM(AH11:AK11)</f>
        <v>2</v>
      </c>
      <c r="AM11" s="92"/>
      <c r="AN11" s="93">
        <v>2</v>
      </c>
      <c r="AO11" s="93"/>
      <c r="AP11" s="94"/>
      <c r="AQ11" s="133">
        <f>SUM(AM11:AP11)</f>
        <v>2</v>
      </c>
      <c r="AR11" s="92"/>
      <c r="AS11" s="93">
        <v>1</v>
      </c>
      <c r="AT11" s="93"/>
      <c r="AU11" s="94"/>
      <c r="AV11" s="129">
        <f>SUM(AR11:AU11)</f>
        <v>1</v>
      </c>
      <c r="AW11" s="64"/>
      <c r="AX11" s="6">
        <v>0</v>
      </c>
      <c r="AY11" s="6"/>
      <c r="AZ11" s="102"/>
      <c r="BA11" s="133">
        <f>SUM(AW11:AZ11)</f>
        <v>0</v>
      </c>
      <c r="BB11" s="68"/>
      <c r="BC11" s="6">
        <v>4</v>
      </c>
      <c r="BD11" s="6">
        <v>1</v>
      </c>
      <c r="BE11" s="102"/>
      <c r="BF11" s="129">
        <f>SUM(BB11:BE11)</f>
        <v>5</v>
      </c>
      <c r="BG11" s="68"/>
      <c r="BH11" s="6">
        <v>2</v>
      </c>
      <c r="BI11" s="6">
        <v>0</v>
      </c>
      <c r="BJ11" s="102"/>
      <c r="BK11" s="129">
        <f>SUM(BG11:BJ11)</f>
        <v>2</v>
      </c>
      <c r="BL11" s="68"/>
      <c r="BM11" s="6">
        <v>0</v>
      </c>
      <c r="BN11" s="6"/>
      <c r="BO11" s="102"/>
      <c r="BP11" s="129">
        <f>SUM(BL11:BO11)</f>
        <v>0</v>
      </c>
    </row>
    <row r="12" spans="1:68" x14ac:dyDescent="0.25">
      <c r="A12" s="4" t="s">
        <v>649</v>
      </c>
      <c r="B12" s="3" t="s">
        <v>650</v>
      </c>
      <c r="C12" s="10">
        <v>4716076167337</v>
      </c>
      <c r="D12" s="10"/>
      <c r="E12" s="10" t="str">
        <f>IF(K12&gt;0,1,"")</f>
        <v/>
      </c>
      <c r="F12" s="10">
        <f>IF(L12&gt;0,1,"")</f>
        <v>1</v>
      </c>
      <c r="G12" s="10">
        <f>IF(M12&gt;0,1,"")</f>
        <v>1</v>
      </c>
      <c r="H12" s="105" t="str">
        <f>IF(N12&gt;0,1,"")</f>
        <v/>
      </c>
      <c r="I12" s="226">
        <v>22</v>
      </c>
      <c r="J12" s="224" t="str">
        <f>IF(SUM(E12:H12)&lt;2,IF(I12&gt;100,"Not OK",""),"")</f>
        <v/>
      </c>
      <c r="K12" s="68"/>
      <c r="L12" s="64">
        <v>61</v>
      </c>
      <c r="M12" s="64">
        <v>25</v>
      </c>
      <c r="N12" s="64"/>
      <c r="O12" s="129">
        <f>SUM(K12:N12)</f>
        <v>86</v>
      </c>
      <c r="P12" s="79"/>
      <c r="Q12" s="13">
        <v>38.220000000000006</v>
      </c>
      <c r="R12" s="13">
        <v>38.220000000000006</v>
      </c>
      <c r="S12" s="71"/>
      <c r="T12" s="78">
        <f>IF(Q12&gt;0,Q12,P12)</f>
        <v>38.220000000000006</v>
      </c>
      <c r="U12" s="83"/>
      <c r="V12" s="71">
        <v>116.35</v>
      </c>
      <c r="W12" s="71">
        <v>58</v>
      </c>
      <c r="X12" s="84"/>
      <c r="Y12" s="79"/>
      <c r="Z12" s="71">
        <v>189</v>
      </c>
      <c r="AA12" s="71">
        <v>89</v>
      </c>
      <c r="AB12" s="74"/>
      <c r="AC12" s="92"/>
      <c r="AD12" s="93">
        <v>1</v>
      </c>
      <c r="AE12" s="93"/>
      <c r="AF12" s="94"/>
      <c r="AG12" s="129">
        <f>SUM(AC12:AF12)</f>
        <v>1</v>
      </c>
      <c r="AH12" s="99"/>
      <c r="AI12" s="93">
        <v>1</v>
      </c>
      <c r="AJ12" s="93"/>
      <c r="AK12" s="94"/>
      <c r="AL12" s="133">
        <f>SUM(AH12:AK12)</f>
        <v>1</v>
      </c>
      <c r="AM12" s="92"/>
      <c r="AN12" s="93">
        <v>0</v>
      </c>
      <c r="AO12" s="93"/>
      <c r="AP12" s="94"/>
      <c r="AQ12" s="133">
        <f>SUM(AM12:AP12)</f>
        <v>0</v>
      </c>
      <c r="AR12" s="92"/>
      <c r="AS12" s="93">
        <v>0</v>
      </c>
      <c r="AT12" s="93"/>
      <c r="AU12" s="94"/>
      <c r="AV12" s="129">
        <f>SUM(AR12:AU12)</f>
        <v>0</v>
      </c>
      <c r="AW12" s="64"/>
      <c r="AX12" s="6">
        <v>0</v>
      </c>
      <c r="AY12" s="6"/>
      <c r="AZ12" s="102"/>
      <c r="BA12" s="133">
        <f>SUM(AW12:AZ12)</f>
        <v>0</v>
      </c>
      <c r="BB12" s="68"/>
      <c r="BC12" s="6">
        <v>5</v>
      </c>
      <c r="BD12" s="6">
        <v>0</v>
      </c>
      <c r="BE12" s="102"/>
      <c r="BF12" s="129">
        <f>SUM(BB12:BE12)</f>
        <v>5</v>
      </c>
      <c r="BG12" s="68"/>
      <c r="BH12" s="6">
        <v>2</v>
      </c>
      <c r="BI12" s="6">
        <v>1</v>
      </c>
      <c r="BJ12" s="102"/>
      <c r="BK12" s="129">
        <f>SUM(BG12:BJ12)</f>
        <v>3</v>
      </c>
      <c r="BL12" s="68"/>
      <c r="BM12" s="6">
        <v>0</v>
      </c>
      <c r="BN12" s="6"/>
      <c r="BO12" s="102"/>
      <c r="BP12" s="129">
        <f>SUM(BL12:BO12)</f>
        <v>0</v>
      </c>
    </row>
    <row r="13" spans="1:68" x14ac:dyDescent="0.25">
      <c r="A13" s="4" t="s">
        <v>645</v>
      </c>
      <c r="B13" s="3" t="s">
        <v>646</v>
      </c>
      <c r="C13" s="10">
        <v>4716076167443</v>
      </c>
      <c r="D13" s="10"/>
      <c r="E13" s="10" t="str">
        <f>IF(K13&gt;0,1,"")</f>
        <v/>
      </c>
      <c r="F13" s="10">
        <f>IF(L13&gt;0,1,"")</f>
        <v>1</v>
      </c>
      <c r="G13" s="10" t="str">
        <f>IF(M13&gt;0,1,"")</f>
        <v/>
      </c>
      <c r="H13" s="105" t="str">
        <f>IF(N13&gt;0,1,"")</f>
        <v/>
      </c>
      <c r="I13" s="226">
        <v>31</v>
      </c>
      <c r="J13" s="224" t="str">
        <f>IF(SUM(E13:H13)&lt;2,IF(I13&gt;100,"Not OK",""),"")</f>
        <v/>
      </c>
      <c r="K13" s="68"/>
      <c r="L13" s="64">
        <v>2</v>
      </c>
      <c r="M13" s="64"/>
      <c r="N13" s="64"/>
      <c r="O13" s="129">
        <f>SUM(K13:N13)</f>
        <v>2</v>
      </c>
      <c r="P13" s="79"/>
      <c r="Q13" s="13">
        <v>28.950000000000067</v>
      </c>
      <c r="R13" s="13"/>
      <c r="S13" s="71"/>
      <c r="T13" s="78">
        <f>IF(Q13&gt;0,Q13,P13)</f>
        <v>28.950000000000067</v>
      </c>
      <c r="U13" s="83"/>
      <c r="V13" s="71">
        <v>69.5</v>
      </c>
      <c r="W13" s="71"/>
      <c r="X13" s="84"/>
      <c r="Y13" s="79"/>
      <c r="Z13" s="71">
        <v>149</v>
      </c>
      <c r="AA13" s="71"/>
      <c r="AB13" s="74"/>
      <c r="AC13" s="92"/>
      <c r="AD13" s="93">
        <v>7</v>
      </c>
      <c r="AE13" s="93"/>
      <c r="AF13" s="94"/>
      <c r="AG13" s="129">
        <f>SUM(AC13:AF13)</f>
        <v>7</v>
      </c>
      <c r="AH13" s="99"/>
      <c r="AI13" s="93">
        <v>6</v>
      </c>
      <c r="AJ13" s="93"/>
      <c r="AK13" s="94"/>
      <c r="AL13" s="133">
        <f>SUM(AH13:AK13)</f>
        <v>6</v>
      </c>
      <c r="AM13" s="92"/>
      <c r="AN13" s="93">
        <v>1</v>
      </c>
      <c r="AO13" s="93"/>
      <c r="AP13" s="94"/>
      <c r="AQ13" s="133">
        <f>SUM(AM13:AP13)</f>
        <v>1</v>
      </c>
      <c r="AR13" s="92"/>
      <c r="AS13" s="93">
        <v>0</v>
      </c>
      <c r="AT13" s="93"/>
      <c r="AU13" s="94"/>
      <c r="AV13" s="129">
        <f>SUM(AR13:AU13)</f>
        <v>0</v>
      </c>
      <c r="AW13" s="64"/>
      <c r="AX13" s="6">
        <v>1</v>
      </c>
      <c r="AY13" s="6"/>
      <c r="AZ13" s="102"/>
      <c r="BA13" s="133">
        <f>SUM(AW13:AZ13)</f>
        <v>1</v>
      </c>
      <c r="BB13" s="68"/>
      <c r="BC13" s="6">
        <v>1</v>
      </c>
      <c r="BD13" s="6"/>
      <c r="BE13" s="102"/>
      <c r="BF13" s="129">
        <f>SUM(BB13:BE13)</f>
        <v>1</v>
      </c>
      <c r="BG13" s="68"/>
      <c r="BH13" s="6">
        <v>0</v>
      </c>
      <c r="BI13" s="6"/>
      <c r="BJ13" s="102"/>
      <c r="BK13" s="129">
        <f>SUM(BG13:BJ13)</f>
        <v>0</v>
      </c>
      <c r="BL13" s="68"/>
      <c r="BM13" s="6">
        <v>0</v>
      </c>
      <c r="BN13" s="6"/>
      <c r="BO13" s="102"/>
      <c r="BP13" s="129">
        <f>SUM(BL13:BO13)</f>
        <v>0</v>
      </c>
    </row>
    <row r="14" spans="1:68" x14ac:dyDescent="0.25">
      <c r="A14" s="4" t="s">
        <v>269</v>
      </c>
      <c r="B14" s="3" t="s">
        <v>270</v>
      </c>
      <c r="C14" s="10">
        <v>4716076167450</v>
      </c>
      <c r="D14" s="10"/>
      <c r="E14" s="10" t="str">
        <f>IF(K14&gt;0,1,"")</f>
        <v/>
      </c>
      <c r="F14" s="10">
        <f>IF(L14&gt;0,1,"")</f>
        <v>1</v>
      </c>
      <c r="G14" s="10">
        <f>IF(M14&gt;0,1,"")</f>
        <v>1</v>
      </c>
      <c r="H14" s="105" t="str">
        <f>IF(N14&gt;0,1,"")</f>
        <v/>
      </c>
      <c r="I14" s="226"/>
      <c r="J14" s="224" t="str">
        <f>IF(SUM(E14:H14)&lt;2,IF(I14&gt;100,"Not OK",""),"")</f>
        <v/>
      </c>
      <c r="K14" s="68"/>
      <c r="L14" s="64">
        <v>29</v>
      </c>
      <c r="M14" s="64">
        <v>9</v>
      </c>
      <c r="N14" s="64"/>
      <c r="O14" s="129">
        <f>SUM(K14:N14)</f>
        <v>38</v>
      </c>
      <c r="P14" s="79"/>
      <c r="Q14" s="13">
        <v>28.950000000000003</v>
      </c>
      <c r="R14" s="13">
        <v>28.950000000000003</v>
      </c>
      <c r="S14" s="71"/>
      <c r="T14" s="78">
        <f>IF(Q14&gt;0,Q14,P14)</f>
        <v>28.950000000000003</v>
      </c>
      <c r="U14" s="83"/>
      <c r="V14" s="71">
        <v>44.5</v>
      </c>
      <c r="W14" s="71">
        <v>49.5</v>
      </c>
      <c r="X14" s="84"/>
      <c r="Y14" s="79"/>
      <c r="Z14" s="71">
        <v>89</v>
      </c>
      <c r="AA14" s="71">
        <v>99</v>
      </c>
      <c r="AB14" s="74"/>
      <c r="AC14" s="92"/>
      <c r="AD14" s="93"/>
      <c r="AE14" s="93"/>
      <c r="AF14" s="94"/>
      <c r="AG14" s="129">
        <f>SUM(AC14:AF14)</f>
        <v>0</v>
      </c>
      <c r="AH14" s="99"/>
      <c r="AI14" s="93"/>
      <c r="AJ14" s="93"/>
      <c r="AK14" s="94"/>
      <c r="AL14" s="133">
        <f>SUM(AH14:AK14)</f>
        <v>0</v>
      </c>
      <c r="AM14" s="92"/>
      <c r="AN14" s="93"/>
      <c r="AO14" s="93"/>
      <c r="AP14" s="94"/>
      <c r="AQ14" s="133">
        <f>SUM(AM14:AP14)</f>
        <v>0</v>
      </c>
      <c r="AR14" s="92"/>
      <c r="AS14" s="93"/>
      <c r="AT14" s="93"/>
      <c r="AU14" s="94"/>
      <c r="AV14" s="129">
        <f>SUM(AR14:AU14)</f>
        <v>0</v>
      </c>
      <c r="AW14" s="64"/>
      <c r="AX14" s="6"/>
      <c r="AY14" s="6"/>
      <c r="AZ14" s="102"/>
      <c r="BA14" s="133">
        <f>SUM(AW14:AZ14)</f>
        <v>0</v>
      </c>
      <c r="BB14" s="68"/>
      <c r="BC14" s="6">
        <v>1</v>
      </c>
      <c r="BD14" s="6">
        <v>1</v>
      </c>
      <c r="BE14" s="102"/>
      <c r="BF14" s="129">
        <f>SUM(BB14:BE14)</f>
        <v>2</v>
      </c>
      <c r="BG14" s="68"/>
      <c r="BH14" s="6">
        <v>0</v>
      </c>
      <c r="BI14" s="6">
        <v>0</v>
      </c>
      <c r="BJ14" s="102"/>
      <c r="BK14" s="129">
        <f>SUM(BG14:BJ14)</f>
        <v>0</v>
      </c>
      <c r="BL14" s="68"/>
      <c r="BM14" s="6">
        <v>0</v>
      </c>
      <c r="BN14" s="6"/>
      <c r="BO14" s="102"/>
      <c r="BP14" s="129">
        <f>SUM(BL14:BO14)</f>
        <v>0</v>
      </c>
    </row>
    <row r="15" spans="1:68" x14ac:dyDescent="0.25">
      <c r="A15" s="4" t="s">
        <v>643</v>
      </c>
      <c r="B15" s="3" t="s">
        <v>644</v>
      </c>
      <c r="C15" s="10">
        <v>4716076167467</v>
      </c>
      <c r="D15" s="10"/>
      <c r="E15" s="10" t="str">
        <f>IF(K15&gt;0,1,"")</f>
        <v/>
      </c>
      <c r="F15" s="10">
        <f>IF(L15&gt;0,1,"")</f>
        <v>1</v>
      </c>
      <c r="G15" s="10">
        <f>IF(M15&gt;0,1,"")</f>
        <v>1</v>
      </c>
      <c r="H15" s="105" t="str">
        <f>IF(N15&gt;0,1,"")</f>
        <v/>
      </c>
      <c r="I15" s="226">
        <v>1</v>
      </c>
      <c r="J15" s="224" t="str">
        <f>IF(SUM(E15:H15)&lt;2,IF(I15&gt;100,"Not OK",""),"")</f>
        <v/>
      </c>
      <c r="K15" s="68"/>
      <c r="L15" s="64">
        <v>22</v>
      </c>
      <c r="M15" s="64">
        <v>5</v>
      </c>
      <c r="N15" s="64"/>
      <c r="O15" s="129">
        <f>SUM(K15:N15)</f>
        <v>27</v>
      </c>
      <c r="P15" s="79"/>
      <c r="Q15" s="13">
        <v>28.950000000000003</v>
      </c>
      <c r="R15" s="13">
        <v>28.950000000000003</v>
      </c>
      <c r="S15" s="71"/>
      <c r="T15" s="78">
        <f>IF(Q15&gt;0,Q15,P15)</f>
        <v>28.950000000000003</v>
      </c>
      <c r="U15" s="83"/>
      <c r="V15" s="71">
        <v>69.5</v>
      </c>
      <c r="W15" s="71">
        <v>49.5</v>
      </c>
      <c r="X15" s="84"/>
      <c r="Y15" s="79"/>
      <c r="Z15" s="71">
        <v>149</v>
      </c>
      <c r="AA15" s="71">
        <v>99</v>
      </c>
      <c r="AB15" s="74"/>
      <c r="AC15" s="92"/>
      <c r="AD15" s="93">
        <v>11</v>
      </c>
      <c r="AE15" s="93"/>
      <c r="AF15" s="94"/>
      <c r="AG15" s="129">
        <f>SUM(AC15:AF15)</f>
        <v>11</v>
      </c>
      <c r="AH15" s="99"/>
      <c r="AI15" s="93">
        <v>2</v>
      </c>
      <c r="AJ15" s="93"/>
      <c r="AK15" s="94"/>
      <c r="AL15" s="133">
        <f>SUM(AH15:AK15)</f>
        <v>2</v>
      </c>
      <c r="AM15" s="92"/>
      <c r="AN15" s="93">
        <v>6</v>
      </c>
      <c r="AO15" s="93"/>
      <c r="AP15" s="94"/>
      <c r="AQ15" s="133">
        <f>SUM(AM15:AP15)</f>
        <v>6</v>
      </c>
      <c r="AR15" s="92"/>
      <c r="AS15" s="93">
        <v>0</v>
      </c>
      <c r="AT15" s="93"/>
      <c r="AU15" s="94"/>
      <c r="AV15" s="129">
        <f>SUM(AR15:AU15)</f>
        <v>0</v>
      </c>
      <c r="AW15" s="64"/>
      <c r="AX15" s="6">
        <v>1</v>
      </c>
      <c r="AY15" s="6"/>
      <c r="AZ15" s="102"/>
      <c r="BA15" s="133">
        <f>SUM(AW15:AZ15)</f>
        <v>1</v>
      </c>
      <c r="BB15" s="68"/>
      <c r="BC15" s="6">
        <v>2</v>
      </c>
      <c r="BD15" s="6">
        <v>3</v>
      </c>
      <c r="BE15" s="102"/>
      <c r="BF15" s="129">
        <f>SUM(BB15:BE15)</f>
        <v>5</v>
      </c>
      <c r="BG15" s="68"/>
      <c r="BH15" s="6">
        <v>4</v>
      </c>
      <c r="BI15" s="6">
        <v>0</v>
      </c>
      <c r="BJ15" s="102"/>
      <c r="BK15" s="129">
        <f>SUM(BG15:BJ15)</f>
        <v>4</v>
      </c>
      <c r="BL15" s="68"/>
      <c r="BM15" s="6">
        <v>2</v>
      </c>
      <c r="BN15" s="6"/>
      <c r="BO15" s="102"/>
      <c r="BP15" s="129">
        <f>SUM(BL15:BO15)</f>
        <v>2</v>
      </c>
    </row>
    <row r="16" spans="1:68" x14ac:dyDescent="0.25">
      <c r="A16" s="4" t="s">
        <v>267</v>
      </c>
      <c r="B16" s="3" t="s">
        <v>268</v>
      </c>
      <c r="C16" s="10">
        <v>4716076167474</v>
      </c>
      <c r="D16" s="10"/>
      <c r="E16" s="10" t="str">
        <f>IF(K16&gt;0,1,"")</f>
        <v/>
      </c>
      <c r="F16" s="10">
        <f>IF(L16&gt;0,1,"")</f>
        <v>1</v>
      </c>
      <c r="G16" s="10">
        <f>IF(M16&gt;0,1,"")</f>
        <v>1</v>
      </c>
      <c r="H16" s="105" t="str">
        <f>IF(N16&gt;0,1,"")</f>
        <v/>
      </c>
      <c r="I16" s="226">
        <v>10</v>
      </c>
      <c r="J16" s="224" t="str">
        <f>IF(SUM(E16:H16)&lt;2,IF(I16&gt;100,"Not OK",""),"")</f>
        <v/>
      </c>
      <c r="K16" s="68"/>
      <c r="L16" s="64">
        <v>49</v>
      </c>
      <c r="M16" s="64">
        <v>25</v>
      </c>
      <c r="N16" s="64"/>
      <c r="O16" s="129">
        <f>SUM(K16:N16)</f>
        <v>74</v>
      </c>
      <c r="P16" s="79"/>
      <c r="Q16" s="13">
        <v>28.95</v>
      </c>
      <c r="R16" s="13">
        <v>28.95</v>
      </c>
      <c r="S16" s="71"/>
      <c r="T16" s="78">
        <f>IF(Q16&gt;0,Q16,P16)</f>
        <v>28.95</v>
      </c>
      <c r="U16" s="83"/>
      <c r="V16" s="71">
        <v>44.5</v>
      </c>
      <c r="W16" s="71">
        <v>49.5</v>
      </c>
      <c r="X16" s="84"/>
      <c r="Y16" s="79"/>
      <c r="Z16" s="71">
        <v>89</v>
      </c>
      <c r="AA16" s="71">
        <v>99</v>
      </c>
      <c r="AB16" s="74"/>
      <c r="AC16" s="92"/>
      <c r="AD16" s="93"/>
      <c r="AE16" s="93"/>
      <c r="AF16" s="94"/>
      <c r="AG16" s="129">
        <f>SUM(AC16:AF16)</f>
        <v>0</v>
      </c>
      <c r="AH16" s="99"/>
      <c r="AI16" s="93"/>
      <c r="AJ16" s="93"/>
      <c r="AK16" s="94"/>
      <c r="AL16" s="133">
        <f>SUM(AH16:AK16)</f>
        <v>0</v>
      </c>
      <c r="AM16" s="92"/>
      <c r="AN16" s="93"/>
      <c r="AO16" s="93"/>
      <c r="AP16" s="94"/>
      <c r="AQ16" s="133">
        <f>SUM(AM16:AP16)</f>
        <v>0</v>
      </c>
      <c r="AR16" s="92"/>
      <c r="AS16" s="93"/>
      <c r="AT16" s="93"/>
      <c r="AU16" s="94"/>
      <c r="AV16" s="129">
        <f>SUM(AR16:AU16)</f>
        <v>0</v>
      </c>
      <c r="AW16" s="64"/>
      <c r="AX16" s="6"/>
      <c r="AY16" s="6"/>
      <c r="AZ16" s="102"/>
      <c r="BA16" s="133">
        <f>SUM(AW16:AZ16)</f>
        <v>0</v>
      </c>
      <c r="BB16" s="68"/>
      <c r="BC16" s="6">
        <v>4</v>
      </c>
      <c r="BD16" s="6">
        <v>0</v>
      </c>
      <c r="BE16" s="102"/>
      <c r="BF16" s="129">
        <f>SUM(BB16:BE16)</f>
        <v>4</v>
      </c>
      <c r="BG16" s="68"/>
      <c r="BH16" s="6">
        <v>8</v>
      </c>
      <c r="BI16" s="6">
        <v>1</v>
      </c>
      <c r="BJ16" s="102"/>
      <c r="BK16" s="129">
        <f>SUM(BG16:BJ16)</f>
        <v>9</v>
      </c>
      <c r="BL16" s="68"/>
      <c r="BM16" s="6">
        <v>0</v>
      </c>
      <c r="BN16" s="6"/>
      <c r="BO16" s="102"/>
      <c r="BP16" s="129">
        <f>SUM(BL16:BO16)</f>
        <v>0</v>
      </c>
    </row>
    <row r="17" spans="1:68" x14ac:dyDescent="0.25">
      <c r="A17" s="4" t="s">
        <v>277</v>
      </c>
      <c r="B17" s="3" t="s">
        <v>56</v>
      </c>
      <c r="C17" s="10">
        <v>4716076167856</v>
      </c>
      <c r="D17" s="10"/>
      <c r="E17" s="10">
        <f>IF(K17&gt;0,1,"")</f>
        <v>1</v>
      </c>
      <c r="F17" s="10">
        <f>IF(L17&gt;0,1,"")</f>
        <v>1</v>
      </c>
      <c r="G17" s="10">
        <f>IF(M17&gt;0,1,"")</f>
        <v>1</v>
      </c>
      <c r="H17" s="105" t="str">
        <f>IF(N17&gt;0,1,"")</f>
        <v/>
      </c>
      <c r="I17" s="226">
        <v>2</v>
      </c>
      <c r="J17" s="224" t="str">
        <f>IF(SUM(E17:H17)&lt;2,IF(I17&gt;100,"Not OK",""),"")</f>
        <v/>
      </c>
      <c r="K17" s="68">
        <v>3</v>
      </c>
      <c r="L17" s="64">
        <v>18</v>
      </c>
      <c r="M17" s="64">
        <v>16</v>
      </c>
      <c r="N17" s="64"/>
      <c r="O17" s="129">
        <f>SUM(K17:N17)</f>
        <v>37</v>
      </c>
      <c r="P17" s="79">
        <f>VLOOKUP(C17,'[1]Bone Avg Cost'!A:B,2,FALSE)</f>
        <v>21.229999999999997</v>
      </c>
      <c r="Q17" s="13">
        <v>21.229999999999997</v>
      </c>
      <c r="R17" s="13">
        <v>21.229999999999997</v>
      </c>
      <c r="S17" s="71"/>
      <c r="T17" s="78">
        <f>IF(Q17&gt;0,Q17,P17)</f>
        <v>21.229999999999997</v>
      </c>
      <c r="U17" s="83">
        <v>59.95</v>
      </c>
      <c r="V17" s="71">
        <v>29.5</v>
      </c>
      <c r="W17" s="71">
        <v>34.5</v>
      </c>
      <c r="X17" s="84"/>
      <c r="Y17" s="79"/>
      <c r="Z17" s="71">
        <v>59</v>
      </c>
      <c r="AA17" s="71">
        <v>69</v>
      </c>
      <c r="AB17" s="74"/>
      <c r="AC17" s="92"/>
      <c r="AD17" s="93"/>
      <c r="AE17" s="93"/>
      <c r="AF17" s="94"/>
      <c r="AG17" s="129">
        <f>SUM(AC17:AF17)</f>
        <v>0</v>
      </c>
      <c r="AH17" s="99"/>
      <c r="AI17" s="93"/>
      <c r="AJ17" s="93"/>
      <c r="AK17" s="94"/>
      <c r="AL17" s="133">
        <f>SUM(AH17:AK17)</f>
        <v>0</v>
      </c>
      <c r="AM17" s="92"/>
      <c r="AN17" s="93"/>
      <c r="AO17" s="93"/>
      <c r="AP17" s="94"/>
      <c r="AQ17" s="133">
        <f>SUM(AM17:AP17)</f>
        <v>0</v>
      </c>
      <c r="AR17" s="92"/>
      <c r="AS17" s="93"/>
      <c r="AT17" s="93"/>
      <c r="AU17" s="94"/>
      <c r="AV17" s="129">
        <f>SUM(AR17:AU17)</f>
        <v>0</v>
      </c>
      <c r="AW17" s="64"/>
      <c r="AX17" s="6"/>
      <c r="AY17" s="6"/>
      <c r="AZ17" s="102"/>
      <c r="BA17" s="133">
        <f>SUM(AW17:AZ17)</f>
        <v>0</v>
      </c>
      <c r="BB17" s="68"/>
      <c r="BC17" s="6">
        <v>2</v>
      </c>
      <c r="BD17" s="6">
        <v>1</v>
      </c>
      <c r="BE17" s="102"/>
      <c r="BF17" s="129">
        <f>SUM(BB17:BE17)</f>
        <v>3</v>
      </c>
      <c r="BG17" s="68">
        <v>0</v>
      </c>
      <c r="BH17" s="6">
        <v>9</v>
      </c>
      <c r="BI17" s="6">
        <v>3</v>
      </c>
      <c r="BJ17" s="102"/>
      <c r="BK17" s="129">
        <f>SUM(BG17:BJ17)</f>
        <v>12</v>
      </c>
      <c r="BL17" s="68"/>
      <c r="BM17" s="6">
        <v>0</v>
      </c>
      <c r="BN17" s="6"/>
      <c r="BO17" s="102"/>
      <c r="BP17" s="129">
        <f>SUM(BL17:BO17)</f>
        <v>0</v>
      </c>
    </row>
    <row r="18" spans="1:68" x14ac:dyDescent="0.25">
      <c r="A18" s="4" t="s">
        <v>279</v>
      </c>
      <c r="B18" s="3" t="s">
        <v>57</v>
      </c>
      <c r="C18" s="10">
        <v>4716076167863</v>
      </c>
      <c r="D18" s="10"/>
      <c r="E18" s="10">
        <f>IF(K18&gt;0,1,"")</f>
        <v>1</v>
      </c>
      <c r="F18" s="10" t="str">
        <f>IF(L18&gt;0,1,"")</f>
        <v/>
      </c>
      <c r="G18" s="10" t="str">
        <f>IF(M18&gt;0,1,"")</f>
        <v/>
      </c>
      <c r="H18" s="105" t="str">
        <f>IF(N18&gt;0,1,"")</f>
        <v/>
      </c>
      <c r="I18" s="226">
        <v>2</v>
      </c>
      <c r="J18" s="224" t="str">
        <f>IF(SUM(E18:H18)&lt;2,IF(I18&gt;100,"Not OK",""),"")</f>
        <v/>
      </c>
      <c r="K18" s="68">
        <v>3</v>
      </c>
      <c r="L18" s="64">
        <v>0</v>
      </c>
      <c r="M18" s="64">
        <v>0</v>
      </c>
      <c r="N18" s="64"/>
      <c r="O18" s="129">
        <f>SUM(K18:N18)</f>
        <v>3</v>
      </c>
      <c r="P18" s="79">
        <f>VLOOKUP(C18,'[1]Bone Avg Cost'!A:B,2,FALSE)</f>
        <v>21.229999999999997</v>
      </c>
      <c r="Q18" s="13">
        <v>21.229999999999997</v>
      </c>
      <c r="R18" s="13">
        <v>21.229999999999997</v>
      </c>
      <c r="S18" s="71"/>
      <c r="T18" s="78">
        <f>IF(Q18&gt;0,Q18,P18)</f>
        <v>21.229999999999997</v>
      </c>
      <c r="U18" s="83">
        <v>59.95</v>
      </c>
      <c r="V18" s="71">
        <v>29.5</v>
      </c>
      <c r="W18" s="71">
        <v>34.5</v>
      </c>
      <c r="X18" s="84"/>
      <c r="Y18" s="79"/>
      <c r="Z18" s="71">
        <v>59</v>
      </c>
      <c r="AA18" s="71">
        <v>69</v>
      </c>
      <c r="AB18" s="74"/>
      <c r="AC18" s="92"/>
      <c r="AD18" s="93"/>
      <c r="AE18" s="93"/>
      <c r="AF18" s="94"/>
      <c r="AG18" s="129">
        <f>SUM(AC18:AF18)</f>
        <v>0</v>
      </c>
      <c r="AH18" s="99"/>
      <c r="AI18" s="93"/>
      <c r="AJ18" s="93"/>
      <c r="AK18" s="94"/>
      <c r="AL18" s="133">
        <f>SUM(AH18:AK18)</f>
        <v>0</v>
      </c>
      <c r="AM18" s="92"/>
      <c r="AN18" s="93"/>
      <c r="AO18" s="93"/>
      <c r="AP18" s="94"/>
      <c r="AQ18" s="133">
        <f>SUM(AM18:AP18)</f>
        <v>0</v>
      </c>
      <c r="AR18" s="92"/>
      <c r="AS18" s="93"/>
      <c r="AT18" s="93"/>
      <c r="AU18" s="94"/>
      <c r="AV18" s="129">
        <f>SUM(AR18:AU18)</f>
        <v>0</v>
      </c>
      <c r="AW18" s="64"/>
      <c r="AX18" s="6"/>
      <c r="AY18" s="6"/>
      <c r="AZ18" s="102"/>
      <c r="BA18" s="133">
        <f>SUM(AW18:AZ18)</f>
        <v>0</v>
      </c>
      <c r="BB18" s="68"/>
      <c r="BC18" s="6">
        <v>1</v>
      </c>
      <c r="BD18" s="6">
        <v>0</v>
      </c>
      <c r="BE18" s="102"/>
      <c r="BF18" s="129">
        <f>SUM(BB18:BE18)</f>
        <v>1</v>
      </c>
      <c r="BG18" s="68">
        <v>0</v>
      </c>
      <c r="BH18" s="6">
        <v>5</v>
      </c>
      <c r="BI18" s="6">
        <v>0</v>
      </c>
      <c r="BJ18" s="102"/>
      <c r="BK18" s="129">
        <f>SUM(BG18:BJ18)</f>
        <v>5</v>
      </c>
      <c r="BL18" s="68"/>
      <c r="BM18" s="6">
        <v>0</v>
      </c>
      <c r="BN18" s="6"/>
      <c r="BO18" s="102"/>
      <c r="BP18" s="129">
        <f>SUM(BL18:BO18)</f>
        <v>0</v>
      </c>
    </row>
    <row r="19" spans="1:68" x14ac:dyDescent="0.25">
      <c r="A19" s="4" t="s">
        <v>281</v>
      </c>
      <c r="B19" s="3" t="s">
        <v>58</v>
      </c>
      <c r="C19" s="10">
        <v>4716076167870</v>
      </c>
      <c r="D19" s="10"/>
      <c r="E19" s="10">
        <f>IF(K19&gt;0,1,"")</f>
        <v>1</v>
      </c>
      <c r="F19" s="10">
        <f>IF(L19&gt;0,1,"")</f>
        <v>1</v>
      </c>
      <c r="G19" s="10">
        <f>IF(M19&gt;0,1,"")</f>
        <v>1</v>
      </c>
      <c r="H19" s="105" t="str">
        <f>IF(N19&gt;0,1,"")</f>
        <v/>
      </c>
      <c r="I19" s="226">
        <v>2</v>
      </c>
      <c r="J19" s="224" t="str">
        <f>IF(SUM(E19:H19)&lt;2,IF(I19&gt;100,"Not OK",""),"")</f>
        <v/>
      </c>
      <c r="K19" s="68">
        <v>1</v>
      </c>
      <c r="L19" s="64">
        <v>11</v>
      </c>
      <c r="M19" s="64">
        <v>12</v>
      </c>
      <c r="N19" s="64"/>
      <c r="O19" s="129">
        <f>SUM(K19:N19)</f>
        <v>24</v>
      </c>
      <c r="P19" s="79">
        <f>VLOOKUP(C19,'[1]Bone Avg Cost'!A:B,2,FALSE)</f>
        <v>21.229999999999997</v>
      </c>
      <c r="Q19" s="13">
        <v>21.229999999999997</v>
      </c>
      <c r="R19" s="13">
        <v>21.229999999999997</v>
      </c>
      <c r="S19" s="71"/>
      <c r="T19" s="78">
        <f>IF(Q19&gt;0,Q19,P19)</f>
        <v>21.229999999999997</v>
      </c>
      <c r="U19" s="83">
        <v>59.95</v>
      </c>
      <c r="V19" s="71">
        <v>29.5</v>
      </c>
      <c r="W19" s="71">
        <v>34.5</v>
      </c>
      <c r="X19" s="84"/>
      <c r="Y19" s="79"/>
      <c r="Z19" s="71">
        <v>59</v>
      </c>
      <c r="AA19" s="71">
        <v>69</v>
      </c>
      <c r="AB19" s="74"/>
      <c r="AC19" s="92"/>
      <c r="AD19" s="93"/>
      <c r="AE19" s="93"/>
      <c r="AF19" s="94"/>
      <c r="AG19" s="129">
        <f>SUM(AC19:AF19)</f>
        <v>0</v>
      </c>
      <c r="AH19" s="99"/>
      <c r="AI19" s="93"/>
      <c r="AJ19" s="93"/>
      <c r="AK19" s="94"/>
      <c r="AL19" s="133">
        <f>SUM(AH19:AK19)</f>
        <v>0</v>
      </c>
      <c r="AM19" s="92"/>
      <c r="AN19" s="93"/>
      <c r="AO19" s="93"/>
      <c r="AP19" s="94"/>
      <c r="AQ19" s="133">
        <f>SUM(AM19:AP19)</f>
        <v>0</v>
      </c>
      <c r="AR19" s="92"/>
      <c r="AS19" s="93"/>
      <c r="AT19" s="93"/>
      <c r="AU19" s="94"/>
      <c r="AV19" s="129">
        <f>SUM(AR19:AU19)</f>
        <v>0</v>
      </c>
      <c r="AW19" s="64"/>
      <c r="AX19" s="6"/>
      <c r="AY19" s="6"/>
      <c r="AZ19" s="102"/>
      <c r="BA19" s="133">
        <f>SUM(AW19:AZ19)</f>
        <v>0</v>
      </c>
      <c r="BB19" s="68">
        <v>1</v>
      </c>
      <c r="BC19" s="6">
        <v>4</v>
      </c>
      <c r="BD19" s="6">
        <v>1</v>
      </c>
      <c r="BE19" s="102"/>
      <c r="BF19" s="129">
        <f>SUM(BB19:BE19)</f>
        <v>6</v>
      </c>
      <c r="BG19" s="68">
        <v>1</v>
      </c>
      <c r="BH19" s="6">
        <v>8</v>
      </c>
      <c r="BI19" s="6">
        <v>4</v>
      </c>
      <c r="BJ19" s="102"/>
      <c r="BK19" s="129">
        <f>SUM(BG19:BJ19)</f>
        <v>13</v>
      </c>
      <c r="BL19" s="68"/>
      <c r="BM19" s="6">
        <v>0</v>
      </c>
      <c r="BN19" s="6"/>
      <c r="BO19" s="102"/>
      <c r="BP19" s="129">
        <f>SUM(BL19:BO19)</f>
        <v>0</v>
      </c>
    </row>
    <row r="20" spans="1:68" x14ac:dyDescent="0.25">
      <c r="A20" s="4" t="s">
        <v>283</v>
      </c>
      <c r="B20" s="3" t="s">
        <v>59</v>
      </c>
      <c r="C20" s="10">
        <v>4716076167924</v>
      </c>
      <c r="D20" s="10"/>
      <c r="E20" s="10">
        <f>IF(K20&gt;0,1,"")</f>
        <v>1</v>
      </c>
      <c r="F20" s="10">
        <f>IF(L20&gt;0,1,"")</f>
        <v>1</v>
      </c>
      <c r="G20" s="10">
        <f>IF(M20&gt;0,1,"")</f>
        <v>1</v>
      </c>
      <c r="H20" s="105" t="str">
        <f>IF(N20&gt;0,1,"")</f>
        <v/>
      </c>
      <c r="I20" s="226">
        <v>2</v>
      </c>
      <c r="J20" s="224" t="str">
        <f>IF(SUM(E20:H20)&lt;2,IF(I20&gt;100,"Not OK",""),"")</f>
        <v/>
      </c>
      <c r="K20" s="68">
        <v>3</v>
      </c>
      <c r="L20" s="64">
        <v>9</v>
      </c>
      <c r="M20" s="64">
        <v>5</v>
      </c>
      <c r="N20" s="64"/>
      <c r="O20" s="129">
        <f>SUM(K20:N20)</f>
        <v>17</v>
      </c>
      <c r="P20" s="79">
        <f>VLOOKUP(C20,'[1]Bone Avg Cost'!A:B,2,FALSE)</f>
        <v>22.390000000000004</v>
      </c>
      <c r="Q20" s="13">
        <v>22.39</v>
      </c>
      <c r="R20" s="13">
        <v>22.39</v>
      </c>
      <c r="S20" s="71"/>
      <c r="T20" s="78">
        <f>IF(Q20&gt;0,Q20,P20)</f>
        <v>22.39</v>
      </c>
      <c r="U20" s="83">
        <v>59.95</v>
      </c>
      <c r="V20" s="71">
        <v>29.5</v>
      </c>
      <c r="W20" s="71">
        <v>34.5</v>
      </c>
      <c r="X20" s="84"/>
      <c r="Y20" s="79"/>
      <c r="Z20" s="71">
        <v>59</v>
      </c>
      <c r="AA20" s="71">
        <v>69</v>
      </c>
      <c r="AB20" s="74"/>
      <c r="AC20" s="92"/>
      <c r="AD20" s="93"/>
      <c r="AE20" s="93"/>
      <c r="AF20" s="94"/>
      <c r="AG20" s="129">
        <f>SUM(AC20:AF20)</f>
        <v>0</v>
      </c>
      <c r="AH20" s="99"/>
      <c r="AI20" s="93"/>
      <c r="AJ20" s="93"/>
      <c r="AK20" s="94"/>
      <c r="AL20" s="133">
        <f>SUM(AH20:AK20)</f>
        <v>0</v>
      </c>
      <c r="AM20" s="92"/>
      <c r="AN20" s="93"/>
      <c r="AO20" s="93"/>
      <c r="AP20" s="94"/>
      <c r="AQ20" s="133">
        <f>SUM(AM20:AP20)</f>
        <v>0</v>
      </c>
      <c r="AR20" s="92"/>
      <c r="AS20" s="93"/>
      <c r="AT20" s="93"/>
      <c r="AU20" s="94"/>
      <c r="AV20" s="129">
        <f>SUM(AR20:AU20)</f>
        <v>0</v>
      </c>
      <c r="AW20" s="64"/>
      <c r="AX20" s="6"/>
      <c r="AY20" s="6"/>
      <c r="AZ20" s="102"/>
      <c r="BA20" s="133">
        <f>SUM(AW20:AZ20)</f>
        <v>0</v>
      </c>
      <c r="BB20" s="68"/>
      <c r="BC20" s="6">
        <v>0</v>
      </c>
      <c r="BD20" s="6">
        <v>0</v>
      </c>
      <c r="BE20" s="102"/>
      <c r="BF20" s="129">
        <f>SUM(BB20:BE20)</f>
        <v>0</v>
      </c>
      <c r="BG20" s="68">
        <v>0</v>
      </c>
      <c r="BH20" s="6">
        <v>2</v>
      </c>
      <c r="BI20" s="6">
        <v>0</v>
      </c>
      <c r="BJ20" s="102"/>
      <c r="BK20" s="129">
        <f>SUM(BG20:BJ20)</f>
        <v>2</v>
      </c>
      <c r="BL20" s="68"/>
      <c r="BM20" s="6">
        <v>2</v>
      </c>
      <c r="BN20" s="6"/>
      <c r="BO20" s="102"/>
      <c r="BP20" s="129">
        <f>SUM(BL20:BO20)</f>
        <v>2</v>
      </c>
    </row>
    <row r="21" spans="1:68" x14ac:dyDescent="0.25">
      <c r="A21" s="4" t="s">
        <v>285</v>
      </c>
      <c r="B21" s="3" t="s">
        <v>60</v>
      </c>
      <c r="C21" s="10">
        <v>4716076167931</v>
      </c>
      <c r="D21" s="10"/>
      <c r="E21" s="10">
        <f>IF(K21&gt;0,1,"")</f>
        <v>1</v>
      </c>
      <c r="F21" s="10">
        <f>IF(L21&gt;0,1,"")</f>
        <v>1</v>
      </c>
      <c r="G21" s="10">
        <f>IF(M21&gt;0,1,"")</f>
        <v>1</v>
      </c>
      <c r="H21" s="105" t="str">
        <f>IF(N21&gt;0,1,"")</f>
        <v/>
      </c>
      <c r="I21" s="226">
        <v>2</v>
      </c>
      <c r="J21" s="224" t="str">
        <f>IF(SUM(E21:H21)&lt;2,IF(I21&gt;100,"Not OK",""),"")</f>
        <v/>
      </c>
      <c r="K21" s="68">
        <v>3</v>
      </c>
      <c r="L21" s="64">
        <v>30</v>
      </c>
      <c r="M21" s="64">
        <v>18</v>
      </c>
      <c r="N21" s="64"/>
      <c r="O21" s="129">
        <f>SUM(K21:N21)</f>
        <v>51</v>
      </c>
      <c r="P21" s="79">
        <f>VLOOKUP(C21,'[1]Bone Avg Cost'!A:B,2,FALSE)</f>
        <v>22.389999999999997</v>
      </c>
      <c r="Q21" s="13">
        <v>22.39</v>
      </c>
      <c r="R21" s="13">
        <v>22.39</v>
      </c>
      <c r="S21" s="71"/>
      <c r="T21" s="78">
        <f>IF(Q21&gt;0,Q21,P21)</f>
        <v>22.39</v>
      </c>
      <c r="U21" s="83">
        <v>59.95</v>
      </c>
      <c r="V21" s="71">
        <v>29.5</v>
      </c>
      <c r="W21" s="71">
        <v>34.5</v>
      </c>
      <c r="X21" s="84"/>
      <c r="Y21" s="79"/>
      <c r="Z21" s="71">
        <v>59</v>
      </c>
      <c r="AA21" s="71">
        <v>69</v>
      </c>
      <c r="AB21" s="74"/>
      <c r="AC21" s="92"/>
      <c r="AD21" s="93"/>
      <c r="AE21" s="93"/>
      <c r="AF21" s="94"/>
      <c r="AG21" s="129">
        <f>SUM(AC21:AF21)</f>
        <v>0</v>
      </c>
      <c r="AH21" s="99"/>
      <c r="AI21" s="93"/>
      <c r="AJ21" s="93"/>
      <c r="AK21" s="94"/>
      <c r="AL21" s="133">
        <f>SUM(AH21:AK21)</f>
        <v>0</v>
      </c>
      <c r="AM21" s="92"/>
      <c r="AN21" s="93"/>
      <c r="AO21" s="93"/>
      <c r="AP21" s="94"/>
      <c r="AQ21" s="133">
        <f>SUM(AM21:AP21)</f>
        <v>0</v>
      </c>
      <c r="AR21" s="92"/>
      <c r="AS21" s="93"/>
      <c r="AT21" s="93"/>
      <c r="AU21" s="94"/>
      <c r="AV21" s="129">
        <f>SUM(AR21:AU21)</f>
        <v>0</v>
      </c>
      <c r="AW21" s="64"/>
      <c r="AX21" s="6"/>
      <c r="AY21" s="6"/>
      <c r="AZ21" s="102"/>
      <c r="BA21" s="133">
        <f>SUM(AW21:AZ21)</f>
        <v>0</v>
      </c>
      <c r="BB21" s="68"/>
      <c r="BC21" s="6">
        <v>0</v>
      </c>
      <c r="BD21" s="6">
        <v>0</v>
      </c>
      <c r="BE21" s="102"/>
      <c r="BF21" s="129">
        <f>SUM(BB21:BE21)</f>
        <v>0</v>
      </c>
      <c r="BG21" s="68">
        <v>0</v>
      </c>
      <c r="BH21" s="6">
        <v>5</v>
      </c>
      <c r="BI21" s="6">
        <v>0</v>
      </c>
      <c r="BJ21" s="102"/>
      <c r="BK21" s="129">
        <f>SUM(BG21:BJ21)</f>
        <v>5</v>
      </c>
      <c r="BL21" s="68"/>
      <c r="BM21" s="6">
        <v>0</v>
      </c>
      <c r="BN21" s="6"/>
      <c r="BO21" s="102"/>
      <c r="BP21" s="129">
        <f>SUM(BL21:BO21)</f>
        <v>0</v>
      </c>
    </row>
    <row r="22" spans="1:68" x14ac:dyDescent="0.25">
      <c r="A22" s="4" t="s">
        <v>287</v>
      </c>
      <c r="B22" s="3" t="s">
        <v>61</v>
      </c>
      <c r="C22" s="10">
        <v>4716076167948</v>
      </c>
      <c r="D22" s="10"/>
      <c r="E22" s="10">
        <f>IF(K22&gt;0,1,"")</f>
        <v>1</v>
      </c>
      <c r="F22" s="10">
        <f>IF(L22&gt;0,1,"")</f>
        <v>1</v>
      </c>
      <c r="G22" s="10">
        <f>IF(M22&gt;0,1,"")</f>
        <v>1</v>
      </c>
      <c r="H22" s="105" t="str">
        <f>IF(N22&gt;0,1,"")</f>
        <v/>
      </c>
      <c r="I22" s="226">
        <v>2</v>
      </c>
      <c r="J22" s="224" t="str">
        <f>IF(SUM(E22:H22)&lt;2,IF(I22&gt;100,"Not OK",""),"")</f>
        <v/>
      </c>
      <c r="K22" s="68">
        <v>3</v>
      </c>
      <c r="L22" s="64">
        <v>8</v>
      </c>
      <c r="M22" s="64">
        <v>7</v>
      </c>
      <c r="N22" s="64"/>
      <c r="O22" s="129">
        <f>SUM(K22:N22)</f>
        <v>18</v>
      </c>
      <c r="P22" s="79">
        <f>VLOOKUP(C22,'[1]Bone Avg Cost'!A:B,2,FALSE)</f>
        <v>22.390000000000004</v>
      </c>
      <c r="Q22" s="13">
        <v>22.39</v>
      </c>
      <c r="R22" s="13">
        <v>22.39</v>
      </c>
      <c r="S22" s="71"/>
      <c r="T22" s="78">
        <f>IF(Q22&gt;0,Q22,P22)</f>
        <v>22.39</v>
      </c>
      <c r="U22" s="83">
        <v>59.95</v>
      </c>
      <c r="V22" s="71">
        <v>29.5</v>
      </c>
      <c r="W22" s="71">
        <v>34.5</v>
      </c>
      <c r="X22" s="84"/>
      <c r="Y22" s="79"/>
      <c r="Z22" s="71">
        <v>59</v>
      </c>
      <c r="AA22" s="71">
        <v>69</v>
      </c>
      <c r="AB22" s="74"/>
      <c r="AC22" s="92"/>
      <c r="AD22" s="93"/>
      <c r="AE22" s="93"/>
      <c r="AF22" s="94"/>
      <c r="AG22" s="129">
        <f>SUM(AC22:AF22)</f>
        <v>0</v>
      </c>
      <c r="AH22" s="99"/>
      <c r="AI22" s="93"/>
      <c r="AJ22" s="93"/>
      <c r="AK22" s="94"/>
      <c r="AL22" s="133">
        <f>SUM(AH22:AK22)</f>
        <v>0</v>
      </c>
      <c r="AM22" s="92"/>
      <c r="AN22" s="93"/>
      <c r="AO22" s="93"/>
      <c r="AP22" s="94"/>
      <c r="AQ22" s="133">
        <f>SUM(AM22:AP22)</f>
        <v>0</v>
      </c>
      <c r="AR22" s="92"/>
      <c r="AS22" s="93"/>
      <c r="AT22" s="93"/>
      <c r="AU22" s="94"/>
      <c r="AV22" s="129">
        <f>SUM(AR22:AU22)</f>
        <v>0</v>
      </c>
      <c r="AW22" s="64"/>
      <c r="AX22" s="6"/>
      <c r="AY22" s="6"/>
      <c r="AZ22" s="102"/>
      <c r="BA22" s="133">
        <f>SUM(AW22:AZ22)</f>
        <v>0</v>
      </c>
      <c r="BB22" s="68"/>
      <c r="BC22" s="6">
        <v>2</v>
      </c>
      <c r="BD22" s="6">
        <v>0</v>
      </c>
      <c r="BE22" s="102"/>
      <c r="BF22" s="129">
        <f>SUM(BB22:BE22)</f>
        <v>2</v>
      </c>
      <c r="BG22" s="68">
        <v>0</v>
      </c>
      <c r="BH22" s="6">
        <v>4</v>
      </c>
      <c r="BI22" s="6">
        <v>1</v>
      </c>
      <c r="BJ22" s="102"/>
      <c r="BK22" s="129">
        <f>SUM(BG22:BJ22)</f>
        <v>5</v>
      </c>
      <c r="BL22" s="68"/>
      <c r="BM22" s="6">
        <v>1</v>
      </c>
      <c r="BN22" s="6"/>
      <c r="BO22" s="102"/>
      <c r="BP22" s="129">
        <f>SUM(BL22:BO22)</f>
        <v>1</v>
      </c>
    </row>
    <row r="23" spans="1:68" x14ac:dyDescent="0.25">
      <c r="A23" s="4" t="s">
        <v>289</v>
      </c>
      <c r="B23" s="3" t="s">
        <v>62</v>
      </c>
      <c r="C23" s="10">
        <v>4716076167955</v>
      </c>
      <c r="D23" s="10"/>
      <c r="E23" s="10">
        <f>IF(K23&gt;0,1,"")</f>
        <v>1</v>
      </c>
      <c r="F23" s="10">
        <f>IF(L23&gt;0,1,"")</f>
        <v>1</v>
      </c>
      <c r="G23" s="10">
        <f>IF(M23&gt;0,1,"")</f>
        <v>1</v>
      </c>
      <c r="H23" s="105" t="str">
        <f>IF(N23&gt;0,1,"")</f>
        <v/>
      </c>
      <c r="I23" s="226"/>
      <c r="J23" s="224" t="str">
        <f>IF(SUM(E23:H23)&lt;2,IF(I23&gt;100,"Not OK",""),"")</f>
        <v/>
      </c>
      <c r="K23" s="68">
        <v>3</v>
      </c>
      <c r="L23" s="64">
        <v>22</v>
      </c>
      <c r="M23" s="64">
        <v>7</v>
      </c>
      <c r="N23" s="64"/>
      <c r="O23" s="129">
        <f>SUM(K23:N23)</f>
        <v>32</v>
      </c>
      <c r="P23" s="79">
        <f>VLOOKUP(C23,'[1]Bone Avg Cost'!A:B,2,FALSE)</f>
        <v>22.389999999999997</v>
      </c>
      <c r="Q23" s="13">
        <v>22.39</v>
      </c>
      <c r="R23" s="13">
        <v>22.39</v>
      </c>
      <c r="S23" s="71"/>
      <c r="T23" s="78">
        <f>IF(Q23&gt;0,Q23,P23)</f>
        <v>22.39</v>
      </c>
      <c r="U23" s="83">
        <v>59.95</v>
      </c>
      <c r="V23" s="71">
        <v>29.5</v>
      </c>
      <c r="W23" s="71">
        <v>34.5</v>
      </c>
      <c r="X23" s="84"/>
      <c r="Y23" s="79"/>
      <c r="Z23" s="71">
        <v>59</v>
      </c>
      <c r="AA23" s="71">
        <v>69</v>
      </c>
      <c r="AB23" s="74"/>
      <c r="AC23" s="92"/>
      <c r="AD23" s="93"/>
      <c r="AE23" s="93"/>
      <c r="AF23" s="94"/>
      <c r="AG23" s="129">
        <f>SUM(AC23:AF23)</f>
        <v>0</v>
      </c>
      <c r="AH23" s="99"/>
      <c r="AI23" s="93"/>
      <c r="AJ23" s="93"/>
      <c r="AK23" s="94"/>
      <c r="AL23" s="133">
        <f>SUM(AH23:AK23)</f>
        <v>0</v>
      </c>
      <c r="AM23" s="92"/>
      <c r="AN23" s="93"/>
      <c r="AO23" s="93"/>
      <c r="AP23" s="94"/>
      <c r="AQ23" s="133">
        <f>SUM(AM23:AP23)</f>
        <v>0</v>
      </c>
      <c r="AR23" s="92"/>
      <c r="AS23" s="93"/>
      <c r="AT23" s="93"/>
      <c r="AU23" s="94"/>
      <c r="AV23" s="129">
        <f>SUM(AR23:AU23)</f>
        <v>0</v>
      </c>
      <c r="AW23" s="64"/>
      <c r="AX23" s="6"/>
      <c r="AY23" s="6"/>
      <c r="AZ23" s="102"/>
      <c r="BA23" s="133">
        <f>SUM(AW23:AZ23)</f>
        <v>0</v>
      </c>
      <c r="BB23" s="68"/>
      <c r="BC23" s="6">
        <v>1</v>
      </c>
      <c r="BD23" s="6">
        <v>0</v>
      </c>
      <c r="BE23" s="102"/>
      <c r="BF23" s="129">
        <f>SUM(BB23:BE23)</f>
        <v>1</v>
      </c>
      <c r="BG23" s="68">
        <v>0</v>
      </c>
      <c r="BH23" s="6">
        <v>7</v>
      </c>
      <c r="BI23" s="6">
        <v>6</v>
      </c>
      <c r="BJ23" s="102"/>
      <c r="BK23" s="129">
        <f>SUM(BG23:BJ23)</f>
        <v>13</v>
      </c>
      <c r="BL23" s="68"/>
      <c r="BM23" s="6">
        <v>2</v>
      </c>
      <c r="BN23" s="6"/>
      <c r="BO23" s="102"/>
      <c r="BP23" s="129">
        <f>SUM(BL23:BO23)</f>
        <v>2</v>
      </c>
    </row>
    <row r="24" spans="1:68" x14ac:dyDescent="0.25">
      <c r="A24" s="4" t="s">
        <v>291</v>
      </c>
      <c r="B24" s="3" t="s">
        <v>63</v>
      </c>
      <c r="C24" s="10">
        <v>4716076167979</v>
      </c>
      <c r="D24" s="10"/>
      <c r="E24" s="10">
        <f>IF(K24&gt;0,1,"")</f>
        <v>1</v>
      </c>
      <c r="F24" s="10">
        <f>IF(L24&gt;0,1,"")</f>
        <v>1</v>
      </c>
      <c r="G24" s="10">
        <f>IF(M24&gt;0,1,"")</f>
        <v>1</v>
      </c>
      <c r="H24" s="105" t="str">
        <f>IF(N24&gt;0,1,"")</f>
        <v/>
      </c>
      <c r="I24" s="226">
        <v>3</v>
      </c>
      <c r="J24" s="224" t="str">
        <f>IF(SUM(E24:H24)&lt;2,IF(I24&gt;100,"Not OK",""),"")</f>
        <v/>
      </c>
      <c r="K24" s="68">
        <v>3</v>
      </c>
      <c r="L24" s="64">
        <v>42</v>
      </c>
      <c r="M24" s="64">
        <v>25</v>
      </c>
      <c r="N24" s="64"/>
      <c r="O24" s="129">
        <f>SUM(K24:N24)</f>
        <v>70</v>
      </c>
      <c r="P24" s="79">
        <f>VLOOKUP(C24,'[1]Bone Avg Cost'!A:B,2,FALSE)</f>
        <v>22.39</v>
      </c>
      <c r="Q24" s="13">
        <v>22.39</v>
      </c>
      <c r="R24" s="13">
        <v>22.39</v>
      </c>
      <c r="S24" s="71"/>
      <c r="T24" s="78">
        <f>IF(Q24&gt;0,Q24,P24)</f>
        <v>22.39</v>
      </c>
      <c r="U24" s="83">
        <v>59.95</v>
      </c>
      <c r="V24" s="71">
        <v>29.5</v>
      </c>
      <c r="W24" s="71">
        <v>34.5</v>
      </c>
      <c r="X24" s="84"/>
      <c r="Y24" s="79"/>
      <c r="Z24" s="71">
        <v>59</v>
      </c>
      <c r="AA24" s="71">
        <v>69</v>
      </c>
      <c r="AB24" s="74"/>
      <c r="AC24" s="92"/>
      <c r="AD24" s="93"/>
      <c r="AE24" s="93"/>
      <c r="AF24" s="94"/>
      <c r="AG24" s="129">
        <f>SUM(AC24:AF24)</f>
        <v>0</v>
      </c>
      <c r="AH24" s="99"/>
      <c r="AI24" s="93"/>
      <c r="AJ24" s="93"/>
      <c r="AK24" s="94"/>
      <c r="AL24" s="133">
        <f>SUM(AH24:AK24)</f>
        <v>0</v>
      </c>
      <c r="AM24" s="92"/>
      <c r="AN24" s="93"/>
      <c r="AO24" s="93"/>
      <c r="AP24" s="94"/>
      <c r="AQ24" s="133">
        <f>SUM(AM24:AP24)</f>
        <v>0</v>
      </c>
      <c r="AR24" s="92"/>
      <c r="AS24" s="93"/>
      <c r="AT24" s="93"/>
      <c r="AU24" s="94"/>
      <c r="AV24" s="129">
        <f>SUM(AR24:AU24)</f>
        <v>0</v>
      </c>
      <c r="AW24" s="64"/>
      <c r="AX24" s="6"/>
      <c r="AY24" s="6"/>
      <c r="AZ24" s="102"/>
      <c r="BA24" s="133">
        <f>SUM(AW24:AZ24)</f>
        <v>0</v>
      </c>
      <c r="BB24" s="68"/>
      <c r="BC24" s="6">
        <v>0</v>
      </c>
      <c r="BD24" s="6">
        <v>0</v>
      </c>
      <c r="BE24" s="102"/>
      <c r="BF24" s="129">
        <f>SUM(BB24:BE24)</f>
        <v>0</v>
      </c>
      <c r="BG24" s="68">
        <v>0</v>
      </c>
      <c r="BH24" s="6">
        <v>4</v>
      </c>
      <c r="BI24" s="6">
        <v>1</v>
      </c>
      <c r="BJ24" s="102"/>
      <c r="BK24" s="129">
        <f>SUM(BG24:BJ24)</f>
        <v>5</v>
      </c>
      <c r="BL24" s="68"/>
      <c r="BM24" s="6">
        <v>1</v>
      </c>
      <c r="BN24" s="6"/>
      <c r="BO24" s="102"/>
      <c r="BP24" s="129">
        <f>SUM(BL24:BO24)</f>
        <v>1</v>
      </c>
    </row>
    <row r="25" spans="1:68" x14ac:dyDescent="0.25">
      <c r="A25" s="4" t="s">
        <v>293</v>
      </c>
      <c r="B25" s="3" t="s">
        <v>64</v>
      </c>
      <c r="C25" s="10">
        <v>4716076167993</v>
      </c>
      <c r="D25" s="10"/>
      <c r="E25" s="10">
        <f>IF(K25&gt;0,1,"")</f>
        <v>1</v>
      </c>
      <c r="F25" s="10">
        <f>IF(L25&gt;0,1,"")</f>
        <v>1</v>
      </c>
      <c r="G25" s="10">
        <f>IF(M25&gt;0,1,"")</f>
        <v>1</v>
      </c>
      <c r="H25" s="105" t="str">
        <f>IF(N25&gt;0,1,"")</f>
        <v/>
      </c>
      <c r="I25" s="226">
        <v>10</v>
      </c>
      <c r="J25" s="224" t="str">
        <f>IF(SUM(E25:H25)&lt;2,IF(I25&gt;100,"Not OK",""),"")</f>
        <v/>
      </c>
      <c r="K25" s="68">
        <v>1</v>
      </c>
      <c r="L25" s="64">
        <v>26</v>
      </c>
      <c r="M25" s="64">
        <v>18</v>
      </c>
      <c r="N25" s="64"/>
      <c r="O25" s="129">
        <f>SUM(K25:N25)</f>
        <v>45</v>
      </c>
      <c r="P25" s="79">
        <f>VLOOKUP(C25,'[1]Bone Avg Cost'!A:B,2,FALSE)</f>
        <v>22.389999999999997</v>
      </c>
      <c r="Q25" s="13">
        <v>22.39</v>
      </c>
      <c r="R25" s="13">
        <v>22.39</v>
      </c>
      <c r="S25" s="71"/>
      <c r="T25" s="78">
        <f>IF(Q25&gt;0,Q25,P25)</f>
        <v>22.39</v>
      </c>
      <c r="U25" s="83">
        <v>59.95</v>
      </c>
      <c r="V25" s="71">
        <v>29.5</v>
      </c>
      <c r="W25" s="71">
        <v>34.5</v>
      </c>
      <c r="X25" s="84"/>
      <c r="Y25" s="79"/>
      <c r="Z25" s="71">
        <v>59</v>
      </c>
      <c r="AA25" s="71">
        <v>69</v>
      </c>
      <c r="AB25" s="74"/>
      <c r="AC25" s="92"/>
      <c r="AD25" s="93"/>
      <c r="AE25" s="93"/>
      <c r="AF25" s="94"/>
      <c r="AG25" s="129">
        <f>SUM(AC25:AF25)</f>
        <v>0</v>
      </c>
      <c r="AH25" s="99"/>
      <c r="AI25" s="93"/>
      <c r="AJ25" s="93"/>
      <c r="AK25" s="94"/>
      <c r="AL25" s="133">
        <f>SUM(AH25:AK25)</f>
        <v>0</v>
      </c>
      <c r="AM25" s="92"/>
      <c r="AN25" s="93"/>
      <c r="AO25" s="93"/>
      <c r="AP25" s="94"/>
      <c r="AQ25" s="133">
        <f>SUM(AM25:AP25)</f>
        <v>0</v>
      </c>
      <c r="AR25" s="92"/>
      <c r="AS25" s="93"/>
      <c r="AT25" s="93"/>
      <c r="AU25" s="94"/>
      <c r="AV25" s="129">
        <f>SUM(AR25:AU25)</f>
        <v>0</v>
      </c>
      <c r="AW25" s="64">
        <v>2</v>
      </c>
      <c r="AX25" s="6"/>
      <c r="AY25" s="6"/>
      <c r="AZ25" s="102"/>
      <c r="BA25" s="133">
        <f>SUM(AW25:AZ25)</f>
        <v>2</v>
      </c>
      <c r="BB25" s="68"/>
      <c r="BC25" s="6">
        <v>0</v>
      </c>
      <c r="BD25" s="6">
        <v>1</v>
      </c>
      <c r="BE25" s="102"/>
      <c r="BF25" s="129">
        <f>SUM(BB25:BE25)</f>
        <v>1</v>
      </c>
      <c r="BG25" s="68">
        <v>1</v>
      </c>
      <c r="BH25" s="6">
        <v>8</v>
      </c>
      <c r="BI25" s="6">
        <v>2</v>
      </c>
      <c r="BJ25" s="102"/>
      <c r="BK25" s="129">
        <f>SUM(BG25:BJ25)</f>
        <v>11</v>
      </c>
      <c r="BL25" s="68"/>
      <c r="BM25" s="6">
        <v>1</v>
      </c>
      <c r="BN25" s="6"/>
      <c r="BO25" s="102"/>
      <c r="BP25" s="129">
        <f>SUM(BL25:BO25)</f>
        <v>1</v>
      </c>
    </row>
    <row r="26" spans="1:68" x14ac:dyDescent="0.25">
      <c r="A26" s="4" t="s">
        <v>271</v>
      </c>
      <c r="B26" s="3" t="s">
        <v>210</v>
      </c>
      <c r="C26" s="10">
        <v>4716076168341</v>
      </c>
      <c r="D26" s="10"/>
      <c r="E26" s="10">
        <f>IF(K26&gt;0,1,"")</f>
        <v>1</v>
      </c>
      <c r="F26" s="10">
        <f>IF(L26&gt;0,1,"")</f>
        <v>1</v>
      </c>
      <c r="G26" s="10">
        <f>IF(M26&gt;0,1,"")</f>
        <v>1</v>
      </c>
      <c r="H26" s="105" t="str">
        <f>IF(N26&gt;0,1,"")</f>
        <v/>
      </c>
      <c r="I26" s="226">
        <v>4</v>
      </c>
      <c r="J26" s="224" t="str">
        <f>IF(SUM(E26:H26)&lt;2,IF(I26&gt;100,"Not OK",""),"")</f>
        <v/>
      </c>
      <c r="K26" s="68">
        <v>5</v>
      </c>
      <c r="L26" s="64">
        <v>18</v>
      </c>
      <c r="M26" s="64">
        <v>18</v>
      </c>
      <c r="N26" s="64"/>
      <c r="O26" s="129">
        <f>SUM(K26:N26)</f>
        <v>41</v>
      </c>
      <c r="P26" s="79">
        <f>VLOOKUP(C26,'[1]Bone Avg Cost'!A:B,2,FALSE)</f>
        <v>22.389999999999997</v>
      </c>
      <c r="Q26" s="13">
        <v>22.39</v>
      </c>
      <c r="R26" s="13">
        <v>22.39</v>
      </c>
      <c r="S26" s="71"/>
      <c r="T26" s="78">
        <f>IF(Q26&gt;0,Q26,P26)</f>
        <v>22.39</v>
      </c>
      <c r="U26" s="83">
        <v>59.95</v>
      </c>
      <c r="V26" s="71">
        <v>29.5</v>
      </c>
      <c r="W26" s="71">
        <v>34.5</v>
      </c>
      <c r="X26" s="84"/>
      <c r="Y26" s="79"/>
      <c r="Z26" s="71">
        <v>59</v>
      </c>
      <c r="AA26" s="71">
        <v>69</v>
      </c>
      <c r="AB26" s="74"/>
      <c r="AC26" s="92"/>
      <c r="AD26" s="93"/>
      <c r="AE26" s="93"/>
      <c r="AF26" s="94"/>
      <c r="AG26" s="129">
        <f>SUM(AC26:AF26)</f>
        <v>0</v>
      </c>
      <c r="AH26" s="99"/>
      <c r="AI26" s="93"/>
      <c r="AJ26" s="93"/>
      <c r="AK26" s="94"/>
      <c r="AL26" s="133">
        <f>SUM(AH26:AK26)</f>
        <v>0</v>
      </c>
      <c r="AM26" s="92"/>
      <c r="AN26" s="93"/>
      <c r="AO26" s="93"/>
      <c r="AP26" s="94"/>
      <c r="AQ26" s="133">
        <f>SUM(AM26:AP26)</f>
        <v>0</v>
      </c>
      <c r="AR26" s="92"/>
      <c r="AS26" s="93"/>
      <c r="AT26" s="93"/>
      <c r="AU26" s="94"/>
      <c r="AV26" s="129">
        <f>SUM(AR26:AU26)</f>
        <v>0</v>
      </c>
      <c r="AW26" s="64"/>
      <c r="AX26" s="6"/>
      <c r="AY26" s="6"/>
      <c r="AZ26" s="102"/>
      <c r="BA26" s="133">
        <f>SUM(AW26:AZ26)</f>
        <v>0</v>
      </c>
      <c r="BB26" s="68">
        <v>3</v>
      </c>
      <c r="BC26" s="6">
        <v>3</v>
      </c>
      <c r="BD26" s="6">
        <v>0</v>
      </c>
      <c r="BE26" s="102"/>
      <c r="BF26" s="129">
        <f>SUM(BB26:BE26)</f>
        <v>6</v>
      </c>
      <c r="BG26" s="68"/>
      <c r="BH26" s="6">
        <v>9</v>
      </c>
      <c r="BI26" s="6">
        <v>2</v>
      </c>
      <c r="BJ26" s="102"/>
      <c r="BK26" s="129">
        <f>SUM(BG26:BJ26)</f>
        <v>11</v>
      </c>
      <c r="BL26" s="68"/>
      <c r="BM26" s="6">
        <v>2</v>
      </c>
      <c r="BN26" s="6"/>
      <c r="BO26" s="102"/>
      <c r="BP26" s="129">
        <f>SUM(BL26:BO26)</f>
        <v>2</v>
      </c>
    </row>
    <row r="27" spans="1:68" x14ac:dyDescent="0.25">
      <c r="A27" s="4" t="s">
        <v>273</v>
      </c>
      <c r="B27" s="3" t="s">
        <v>274</v>
      </c>
      <c r="C27" s="10">
        <v>4716076168358</v>
      </c>
      <c r="D27" s="10"/>
      <c r="E27" s="10" t="str">
        <f>IF(K27&gt;0,1,"")</f>
        <v/>
      </c>
      <c r="F27" s="10">
        <f>IF(L27&gt;0,1,"")</f>
        <v>1</v>
      </c>
      <c r="G27" s="10">
        <f>IF(M27&gt;0,1,"")</f>
        <v>1</v>
      </c>
      <c r="H27" s="105" t="str">
        <f>IF(N27&gt;0,1,"")</f>
        <v/>
      </c>
      <c r="I27" s="226">
        <v>2</v>
      </c>
      <c r="J27" s="224" t="str">
        <f>IF(SUM(E27:H27)&lt;2,IF(I27&gt;100,"Not OK",""),"")</f>
        <v/>
      </c>
      <c r="K27" s="68"/>
      <c r="L27" s="64">
        <v>1</v>
      </c>
      <c r="M27" s="64">
        <v>1</v>
      </c>
      <c r="N27" s="64"/>
      <c r="O27" s="129">
        <f>SUM(K27:N27)</f>
        <v>2</v>
      </c>
      <c r="P27" s="79"/>
      <c r="Q27" s="13">
        <v>22.39</v>
      </c>
      <c r="R27" s="13">
        <v>22.39</v>
      </c>
      <c r="S27" s="71"/>
      <c r="T27" s="78">
        <f>IF(Q27&gt;0,Q27,P27)</f>
        <v>22.39</v>
      </c>
      <c r="U27" s="83"/>
      <c r="V27" s="71">
        <v>29.5</v>
      </c>
      <c r="W27" s="71">
        <v>34.5</v>
      </c>
      <c r="X27" s="84"/>
      <c r="Y27" s="79"/>
      <c r="Z27" s="71">
        <v>59</v>
      </c>
      <c r="AA27" s="71">
        <v>69</v>
      </c>
      <c r="AB27" s="74"/>
      <c r="AC27" s="92"/>
      <c r="AD27" s="93"/>
      <c r="AE27" s="93"/>
      <c r="AF27" s="94"/>
      <c r="AG27" s="129">
        <f>SUM(AC27:AF27)</f>
        <v>0</v>
      </c>
      <c r="AH27" s="99"/>
      <c r="AI27" s="93"/>
      <c r="AJ27" s="93"/>
      <c r="AK27" s="94"/>
      <c r="AL27" s="133">
        <f>SUM(AH27:AK27)</f>
        <v>0</v>
      </c>
      <c r="AM27" s="92"/>
      <c r="AN27" s="93"/>
      <c r="AO27" s="93"/>
      <c r="AP27" s="94"/>
      <c r="AQ27" s="133">
        <f>SUM(AM27:AP27)</f>
        <v>0</v>
      </c>
      <c r="AR27" s="92"/>
      <c r="AS27" s="93"/>
      <c r="AT27" s="93"/>
      <c r="AU27" s="94"/>
      <c r="AV27" s="129">
        <f>SUM(AR27:AU27)</f>
        <v>0</v>
      </c>
      <c r="AW27" s="64"/>
      <c r="AX27" s="6"/>
      <c r="AY27" s="6"/>
      <c r="AZ27" s="102"/>
      <c r="BA27" s="133">
        <f>SUM(AW27:AZ27)</f>
        <v>0</v>
      </c>
      <c r="BB27" s="68"/>
      <c r="BC27" s="6">
        <v>2</v>
      </c>
      <c r="BD27" s="6">
        <v>0</v>
      </c>
      <c r="BE27" s="102"/>
      <c r="BF27" s="129">
        <f>SUM(BB27:BE27)</f>
        <v>2</v>
      </c>
      <c r="BG27" s="68"/>
      <c r="BH27" s="6">
        <v>7</v>
      </c>
      <c r="BI27" s="6">
        <v>1</v>
      </c>
      <c r="BJ27" s="102"/>
      <c r="BK27" s="129">
        <f>SUM(BG27:BJ27)</f>
        <v>8</v>
      </c>
      <c r="BL27" s="68"/>
      <c r="BM27" s="6">
        <v>0</v>
      </c>
      <c r="BN27" s="6"/>
      <c r="BO27" s="102"/>
      <c r="BP27" s="129">
        <f>SUM(BL27:BO27)</f>
        <v>0</v>
      </c>
    </row>
    <row r="28" spans="1:68" x14ac:dyDescent="0.25">
      <c r="A28" s="4" t="s">
        <v>275</v>
      </c>
      <c r="B28" s="3" t="s">
        <v>71</v>
      </c>
      <c r="C28" s="10">
        <v>4716076168365</v>
      </c>
      <c r="D28" s="10"/>
      <c r="E28" s="10">
        <f>IF(K28&gt;0,1,"")</f>
        <v>1</v>
      </c>
      <c r="F28" s="10">
        <f>IF(L28&gt;0,1,"")</f>
        <v>1</v>
      </c>
      <c r="G28" s="10">
        <f>IF(M28&gt;0,1,"")</f>
        <v>1</v>
      </c>
      <c r="H28" s="105" t="str">
        <f>IF(N28&gt;0,1,"")</f>
        <v/>
      </c>
      <c r="I28" s="226">
        <v>3</v>
      </c>
      <c r="J28" s="224" t="str">
        <f>IF(SUM(E28:H28)&lt;2,IF(I28&gt;100,"Not OK",""),"")</f>
        <v/>
      </c>
      <c r="K28" s="68">
        <v>2</v>
      </c>
      <c r="L28" s="64">
        <v>9</v>
      </c>
      <c r="M28" s="64">
        <v>2</v>
      </c>
      <c r="N28" s="64"/>
      <c r="O28" s="129">
        <f>SUM(K28:N28)</f>
        <v>13</v>
      </c>
      <c r="P28" s="79">
        <f>VLOOKUP(C28,'[1]Bone Avg Cost'!A:B,2,FALSE)</f>
        <v>22.389999999999997</v>
      </c>
      <c r="Q28" s="13">
        <v>22.39</v>
      </c>
      <c r="R28" s="13">
        <v>22.39</v>
      </c>
      <c r="S28" s="71"/>
      <c r="T28" s="78">
        <f>IF(Q28&gt;0,Q28,P28)</f>
        <v>22.39</v>
      </c>
      <c r="U28" s="83">
        <v>59.95</v>
      </c>
      <c r="V28" s="71">
        <v>29.5</v>
      </c>
      <c r="W28" s="71">
        <v>34.5</v>
      </c>
      <c r="X28" s="84"/>
      <c r="Y28" s="79"/>
      <c r="Z28" s="71">
        <v>59</v>
      </c>
      <c r="AA28" s="71">
        <v>69</v>
      </c>
      <c r="AB28" s="74"/>
      <c r="AC28" s="92"/>
      <c r="AD28" s="93"/>
      <c r="AE28" s="93"/>
      <c r="AF28" s="94"/>
      <c r="AG28" s="129">
        <f>SUM(AC28:AF28)</f>
        <v>0</v>
      </c>
      <c r="AH28" s="99"/>
      <c r="AI28" s="93"/>
      <c r="AJ28" s="93"/>
      <c r="AK28" s="94"/>
      <c r="AL28" s="133">
        <f>SUM(AH28:AK28)</f>
        <v>0</v>
      </c>
      <c r="AM28" s="92"/>
      <c r="AN28" s="93"/>
      <c r="AO28" s="93"/>
      <c r="AP28" s="94"/>
      <c r="AQ28" s="133">
        <f>SUM(AM28:AP28)</f>
        <v>0</v>
      </c>
      <c r="AR28" s="92"/>
      <c r="AS28" s="93"/>
      <c r="AT28" s="93"/>
      <c r="AU28" s="94"/>
      <c r="AV28" s="129">
        <f>SUM(AR28:AU28)</f>
        <v>0</v>
      </c>
      <c r="AW28" s="64"/>
      <c r="AX28" s="6"/>
      <c r="AY28" s="6"/>
      <c r="AZ28" s="102"/>
      <c r="BA28" s="133">
        <f>SUM(AW28:AZ28)</f>
        <v>0</v>
      </c>
      <c r="BB28" s="68"/>
      <c r="BC28" s="6">
        <v>7</v>
      </c>
      <c r="BD28" s="6">
        <v>1</v>
      </c>
      <c r="BE28" s="102"/>
      <c r="BF28" s="129">
        <f>SUM(BB28:BE28)</f>
        <v>8</v>
      </c>
      <c r="BG28" s="68">
        <v>1</v>
      </c>
      <c r="BH28" s="6">
        <v>10</v>
      </c>
      <c r="BI28" s="6">
        <v>4</v>
      </c>
      <c r="BJ28" s="102"/>
      <c r="BK28" s="129">
        <f>SUM(BG28:BJ28)</f>
        <v>15</v>
      </c>
      <c r="BL28" s="68"/>
      <c r="BM28" s="6">
        <v>1</v>
      </c>
      <c r="BN28" s="6"/>
      <c r="BO28" s="102"/>
      <c r="BP28" s="129">
        <f>SUM(BL28:BO28)</f>
        <v>1</v>
      </c>
    </row>
    <row r="29" spans="1:68" x14ac:dyDescent="0.25">
      <c r="A29" s="4" t="s">
        <v>433</v>
      </c>
      <c r="B29" s="3" t="s">
        <v>434</v>
      </c>
      <c r="C29" s="10">
        <v>6953156253025</v>
      </c>
      <c r="D29" s="10"/>
      <c r="E29" s="10" t="str">
        <f>IF(K29&gt;0,1,"")</f>
        <v/>
      </c>
      <c r="F29" s="10">
        <f>IF(L29&gt;0,1,"")</f>
        <v>1</v>
      </c>
      <c r="G29" s="10">
        <f>IF(M29&gt;0,1,"")</f>
        <v>1</v>
      </c>
      <c r="H29" s="105" t="str">
        <f>IF(N29&gt;0,1,"")</f>
        <v/>
      </c>
      <c r="I29" s="226">
        <v>174</v>
      </c>
      <c r="J29" s="224" t="str">
        <f>IF(SUM(E29:H29)&lt;2,IF(I29&gt;100,"Not OK",""),"")</f>
        <v/>
      </c>
      <c r="K29" s="68"/>
      <c r="L29" s="64">
        <v>6</v>
      </c>
      <c r="M29" s="64">
        <v>11</v>
      </c>
      <c r="N29" s="64"/>
      <c r="O29" s="129">
        <f>SUM(K29:N29)</f>
        <v>17</v>
      </c>
      <c r="P29" s="79"/>
      <c r="Q29" s="13">
        <v>11.76</v>
      </c>
      <c r="R29" s="13">
        <v>11.76</v>
      </c>
      <c r="S29" s="71"/>
      <c r="T29" s="78">
        <f>IF(Q29&gt;0,Q29,P29)</f>
        <v>11.76</v>
      </c>
      <c r="U29" s="83"/>
      <c r="V29" s="71">
        <v>24.5</v>
      </c>
      <c r="W29" s="71">
        <v>24.5</v>
      </c>
      <c r="X29" s="84"/>
      <c r="Y29" s="79"/>
      <c r="Z29" s="71">
        <v>49</v>
      </c>
      <c r="AA29" s="71">
        <v>49</v>
      </c>
      <c r="AB29" s="74"/>
      <c r="AC29" s="92"/>
      <c r="AD29" s="93">
        <v>3</v>
      </c>
      <c r="AE29" s="93"/>
      <c r="AF29" s="94"/>
      <c r="AG29" s="129">
        <f>SUM(AC29:AF29)</f>
        <v>3</v>
      </c>
      <c r="AH29" s="99"/>
      <c r="AI29" s="93">
        <v>6</v>
      </c>
      <c r="AJ29" s="93">
        <v>9</v>
      </c>
      <c r="AK29" s="94"/>
      <c r="AL29" s="133">
        <f>SUM(AH29:AK29)</f>
        <v>15</v>
      </c>
      <c r="AM29" s="92"/>
      <c r="AN29" s="93">
        <v>11</v>
      </c>
      <c r="AO29" s="93">
        <v>5</v>
      </c>
      <c r="AP29" s="94"/>
      <c r="AQ29" s="133">
        <f>SUM(AM29:AP29)</f>
        <v>16</v>
      </c>
      <c r="AR29" s="92"/>
      <c r="AS29" s="93">
        <v>8</v>
      </c>
      <c r="AT29" s="93">
        <v>7</v>
      </c>
      <c r="AU29" s="94"/>
      <c r="AV29" s="129">
        <f>SUM(AR29:AU29)</f>
        <v>15</v>
      </c>
      <c r="AW29" s="64"/>
      <c r="AX29" s="6">
        <v>5</v>
      </c>
      <c r="AY29" s="6">
        <v>5</v>
      </c>
      <c r="AZ29" s="102"/>
      <c r="BA29" s="133">
        <f>SUM(AW29:AZ29)</f>
        <v>10</v>
      </c>
      <c r="BB29" s="68"/>
      <c r="BC29" s="6">
        <v>15</v>
      </c>
      <c r="BD29" s="6">
        <v>0</v>
      </c>
      <c r="BE29" s="102"/>
      <c r="BF29" s="129">
        <f>SUM(BB29:BE29)</f>
        <v>15</v>
      </c>
      <c r="BG29" s="68"/>
      <c r="BH29" s="6">
        <v>4</v>
      </c>
      <c r="BI29" s="6">
        <v>4</v>
      </c>
      <c r="BJ29" s="102"/>
      <c r="BK29" s="129">
        <f>SUM(BG29:BJ29)</f>
        <v>8</v>
      </c>
      <c r="BL29" s="68"/>
      <c r="BM29" s="6">
        <v>2</v>
      </c>
      <c r="BN29" s="6"/>
      <c r="BO29" s="102"/>
      <c r="BP29" s="129">
        <f>SUM(BL29:BO29)</f>
        <v>2</v>
      </c>
    </row>
    <row r="30" spans="1:68" x14ac:dyDescent="0.25">
      <c r="A30" s="4" t="s">
        <v>437</v>
      </c>
      <c r="B30" s="3" t="s">
        <v>438</v>
      </c>
      <c r="C30" s="10">
        <v>6953156253032</v>
      </c>
      <c r="D30" s="10"/>
      <c r="E30" s="10" t="str">
        <f>IF(K30&gt;0,1,"")</f>
        <v/>
      </c>
      <c r="F30" s="10">
        <f>IF(L30&gt;0,1,"")</f>
        <v>1</v>
      </c>
      <c r="G30" s="10">
        <f>IF(M30&gt;0,1,"")</f>
        <v>1</v>
      </c>
      <c r="H30" s="105" t="str">
        <f>IF(N30&gt;0,1,"")</f>
        <v/>
      </c>
      <c r="I30" s="226">
        <v>139</v>
      </c>
      <c r="J30" s="224" t="str">
        <f>IF(SUM(E30:H30)&lt;2,IF(I30&gt;100,"Not OK",""),"")</f>
        <v/>
      </c>
      <c r="K30" s="68"/>
      <c r="L30" s="64">
        <v>6</v>
      </c>
      <c r="M30" s="64">
        <v>8</v>
      </c>
      <c r="N30" s="64"/>
      <c r="O30" s="129">
        <f>SUM(K30:N30)</f>
        <v>14</v>
      </c>
      <c r="P30" s="79"/>
      <c r="Q30" s="13">
        <v>12.049999999999997</v>
      </c>
      <c r="R30" s="13">
        <v>12.049999999999997</v>
      </c>
      <c r="S30" s="71"/>
      <c r="T30" s="78">
        <f>IF(Q30&gt;0,Q30,P30)</f>
        <v>12.049999999999997</v>
      </c>
      <c r="U30" s="83"/>
      <c r="V30" s="71">
        <v>24.5</v>
      </c>
      <c r="W30" s="71">
        <v>24.5</v>
      </c>
      <c r="X30" s="84"/>
      <c r="Y30" s="79"/>
      <c r="Z30" s="71">
        <v>49</v>
      </c>
      <c r="AA30" s="71">
        <v>49</v>
      </c>
      <c r="AB30" s="74"/>
      <c r="AC30" s="92"/>
      <c r="AD30" s="93">
        <v>4</v>
      </c>
      <c r="AE30" s="93"/>
      <c r="AF30" s="94"/>
      <c r="AG30" s="129">
        <f>SUM(AC30:AF30)</f>
        <v>4</v>
      </c>
      <c r="AH30" s="99"/>
      <c r="AI30" s="93">
        <v>5</v>
      </c>
      <c r="AJ30" s="93">
        <v>4</v>
      </c>
      <c r="AK30" s="94"/>
      <c r="AL30" s="133">
        <f>SUM(AH30:AK30)</f>
        <v>9</v>
      </c>
      <c r="AM30" s="92"/>
      <c r="AN30" s="93">
        <v>9</v>
      </c>
      <c r="AO30" s="93">
        <v>5</v>
      </c>
      <c r="AP30" s="94"/>
      <c r="AQ30" s="133">
        <f>SUM(AM30:AP30)</f>
        <v>14</v>
      </c>
      <c r="AR30" s="92"/>
      <c r="AS30" s="93">
        <v>10</v>
      </c>
      <c r="AT30" s="93">
        <v>9</v>
      </c>
      <c r="AU30" s="94"/>
      <c r="AV30" s="129">
        <f>SUM(AR30:AU30)</f>
        <v>19</v>
      </c>
      <c r="AW30" s="64"/>
      <c r="AX30" s="6">
        <v>4</v>
      </c>
      <c r="AY30" s="6">
        <v>4</v>
      </c>
      <c r="AZ30" s="102"/>
      <c r="BA30" s="133">
        <f>SUM(AW30:AZ30)</f>
        <v>8</v>
      </c>
      <c r="BB30" s="68"/>
      <c r="BC30" s="6">
        <v>4</v>
      </c>
      <c r="BD30" s="6">
        <v>1</v>
      </c>
      <c r="BE30" s="102"/>
      <c r="BF30" s="129">
        <f>SUM(BB30:BE30)</f>
        <v>5</v>
      </c>
      <c r="BG30" s="68"/>
      <c r="BH30" s="6">
        <v>0</v>
      </c>
      <c r="BI30" s="6">
        <v>1</v>
      </c>
      <c r="BJ30" s="102"/>
      <c r="BK30" s="129">
        <f>SUM(BG30:BJ30)</f>
        <v>1</v>
      </c>
      <c r="BL30" s="68"/>
      <c r="BM30" s="6">
        <v>0</v>
      </c>
      <c r="BN30" s="6"/>
      <c r="BO30" s="102"/>
      <c r="BP30" s="129">
        <f>SUM(BL30:BO30)</f>
        <v>0</v>
      </c>
    </row>
    <row r="31" spans="1:68" x14ac:dyDescent="0.25">
      <c r="A31" s="4" t="s">
        <v>435</v>
      </c>
      <c r="B31" s="3" t="s">
        <v>436</v>
      </c>
      <c r="C31" s="10">
        <v>6953156253049</v>
      </c>
      <c r="D31" s="10"/>
      <c r="E31" s="10" t="str">
        <f>IF(K31&gt;0,1,"")</f>
        <v/>
      </c>
      <c r="F31" s="10">
        <f>IF(L31&gt;0,1,"")</f>
        <v>1</v>
      </c>
      <c r="G31" s="10" t="str">
        <f>IF(M31&gt;0,1,"")</f>
        <v/>
      </c>
      <c r="H31" s="105" t="str">
        <f>IF(N31&gt;0,1,"")</f>
        <v/>
      </c>
      <c r="I31" s="226"/>
      <c r="J31" s="224" t="str">
        <f>IF(SUM(E31:H31)&lt;2,IF(I31&gt;100,"Not OK",""),"")</f>
        <v/>
      </c>
      <c r="K31" s="68"/>
      <c r="L31" s="64">
        <v>2</v>
      </c>
      <c r="M31" s="64"/>
      <c r="N31" s="64"/>
      <c r="O31" s="129">
        <f>SUM(K31:N31)</f>
        <v>2</v>
      </c>
      <c r="P31" s="79"/>
      <c r="Q31" s="13">
        <v>11.109999999999998</v>
      </c>
      <c r="R31" s="13"/>
      <c r="S31" s="71"/>
      <c r="T31" s="78">
        <f>IF(Q31&gt;0,Q31,P31)</f>
        <v>11.109999999999998</v>
      </c>
      <c r="U31" s="83"/>
      <c r="V31" s="71">
        <v>24.5</v>
      </c>
      <c r="W31" s="71"/>
      <c r="X31" s="84"/>
      <c r="Y31" s="79"/>
      <c r="Z31" s="71">
        <v>49</v>
      </c>
      <c r="AA31" s="71"/>
      <c r="AB31" s="74"/>
      <c r="AC31" s="92"/>
      <c r="AD31" s="93">
        <v>2</v>
      </c>
      <c r="AE31" s="93"/>
      <c r="AF31" s="94"/>
      <c r="AG31" s="129">
        <f>SUM(AC31:AF31)</f>
        <v>2</v>
      </c>
      <c r="AH31" s="99"/>
      <c r="AI31" s="93">
        <v>1</v>
      </c>
      <c r="AJ31" s="93"/>
      <c r="AK31" s="94"/>
      <c r="AL31" s="133">
        <f>SUM(AH31:AK31)</f>
        <v>1</v>
      </c>
      <c r="AM31" s="92"/>
      <c r="AN31" s="93">
        <v>1</v>
      </c>
      <c r="AO31" s="93"/>
      <c r="AP31" s="94"/>
      <c r="AQ31" s="133">
        <f>SUM(AM31:AP31)</f>
        <v>1</v>
      </c>
      <c r="AR31" s="92"/>
      <c r="AS31" s="93">
        <v>0</v>
      </c>
      <c r="AT31" s="93"/>
      <c r="AU31" s="94"/>
      <c r="AV31" s="129">
        <f>SUM(AR31:AU31)</f>
        <v>0</v>
      </c>
      <c r="AW31" s="64"/>
      <c r="AX31" s="6">
        <v>0</v>
      </c>
      <c r="AY31" s="6"/>
      <c r="AZ31" s="102"/>
      <c r="BA31" s="133">
        <f>SUM(AW31:AZ31)</f>
        <v>0</v>
      </c>
      <c r="BB31" s="68"/>
      <c r="BC31" s="6">
        <v>1</v>
      </c>
      <c r="BD31" s="6"/>
      <c r="BE31" s="102"/>
      <c r="BF31" s="129">
        <f>SUM(BB31:BE31)</f>
        <v>1</v>
      </c>
      <c r="BG31" s="68"/>
      <c r="BH31" s="6">
        <v>0</v>
      </c>
      <c r="BI31" s="6"/>
      <c r="BJ31" s="102"/>
      <c r="BK31" s="129">
        <f>SUM(BG31:BJ31)</f>
        <v>0</v>
      </c>
      <c r="BL31" s="68"/>
      <c r="BM31" s="6">
        <v>0</v>
      </c>
      <c r="BN31" s="6"/>
      <c r="BO31" s="102"/>
      <c r="BP31" s="129">
        <f>SUM(BL31:BO31)</f>
        <v>0</v>
      </c>
    </row>
    <row r="32" spans="1:68" x14ac:dyDescent="0.25">
      <c r="A32" s="4" t="s">
        <v>441</v>
      </c>
      <c r="B32" s="3" t="s">
        <v>436</v>
      </c>
      <c r="C32" s="10">
        <v>6953156253056</v>
      </c>
      <c r="D32" s="10"/>
      <c r="E32" s="10" t="str">
        <f>IF(K32&gt;0,1,"")</f>
        <v/>
      </c>
      <c r="F32" s="10">
        <f>IF(L32&gt;0,1,"")</f>
        <v>1</v>
      </c>
      <c r="G32" s="10" t="str">
        <f>IF(M32&gt;0,1,"")</f>
        <v/>
      </c>
      <c r="H32" s="105" t="str">
        <f>IF(N32&gt;0,1,"")</f>
        <v/>
      </c>
      <c r="I32" s="226">
        <v>131</v>
      </c>
      <c r="J32" s="224" t="str">
        <f>IF(SUM(E32:H32)&lt;2,IF(I32&gt;100,"Not OK",""),"")</f>
        <v>Not OK</v>
      </c>
      <c r="K32" s="68"/>
      <c r="L32" s="64">
        <v>2</v>
      </c>
      <c r="M32" s="64"/>
      <c r="N32" s="64"/>
      <c r="O32" s="129">
        <f>SUM(K32:N32)</f>
        <v>2</v>
      </c>
      <c r="P32" s="79"/>
      <c r="Q32" s="13">
        <v>11.109999999999996</v>
      </c>
      <c r="R32" s="13"/>
      <c r="S32" s="71"/>
      <c r="T32" s="78">
        <f>IF(Q32&gt;0,Q32,P32)</f>
        <v>11.109999999999996</v>
      </c>
      <c r="U32" s="83"/>
      <c r="V32" s="71">
        <v>24.5</v>
      </c>
      <c r="W32" s="71"/>
      <c r="X32" s="84"/>
      <c r="Y32" s="79"/>
      <c r="Z32" s="71">
        <v>49</v>
      </c>
      <c r="AA32" s="71"/>
      <c r="AB32" s="74"/>
      <c r="AC32" s="92"/>
      <c r="AD32" s="93">
        <v>3</v>
      </c>
      <c r="AE32" s="93"/>
      <c r="AF32" s="94"/>
      <c r="AG32" s="129">
        <f>SUM(AC32:AF32)</f>
        <v>3</v>
      </c>
      <c r="AH32" s="99"/>
      <c r="AI32" s="93">
        <v>0</v>
      </c>
      <c r="AJ32" s="93"/>
      <c r="AK32" s="94"/>
      <c r="AL32" s="133">
        <f>SUM(AH32:AK32)</f>
        <v>0</v>
      </c>
      <c r="AM32" s="92"/>
      <c r="AN32" s="93">
        <v>6</v>
      </c>
      <c r="AO32" s="93"/>
      <c r="AP32" s="94"/>
      <c r="AQ32" s="133">
        <f>SUM(AM32:AP32)</f>
        <v>6</v>
      </c>
      <c r="AR32" s="92"/>
      <c r="AS32" s="93">
        <v>1</v>
      </c>
      <c r="AT32" s="93"/>
      <c r="AU32" s="94"/>
      <c r="AV32" s="129">
        <f>SUM(AR32:AU32)</f>
        <v>1</v>
      </c>
      <c r="AW32" s="64"/>
      <c r="AX32" s="6">
        <v>0</v>
      </c>
      <c r="AY32" s="6"/>
      <c r="AZ32" s="102"/>
      <c r="BA32" s="133">
        <f>SUM(AW32:AZ32)</f>
        <v>0</v>
      </c>
      <c r="BB32" s="68"/>
      <c r="BC32" s="6">
        <v>4</v>
      </c>
      <c r="BD32" s="6"/>
      <c r="BE32" s="102"/>
      <c r="BF32" s="129">
        <f>SUM(BB32:BE32)</f>
        <v>4</v>
      </c>
      <c r="BG32" s="68"/>
      <c r="BH32" s="6">
        <v>2</v>
      </c>
      <c r="BI32" s="6"/>
      <c r="BJ32" s="102"/>
      <c r="BK32" s="129">
        <f>SUM(BG32:BJ32)</f>
        <v>2</v>
      </c>
      <c r="BL32" s="68"/>
      <c r="BM32" s="6">
        <v>0</v>
      </c>
      <c r="BN32" s="6"/>
      <c r="BO32" s="102"/>
      <c r="BP32" s="129">
        <f>SUM(BL32:BO32)</f>
        <v>0</v>
      </c>
    </row>
    <row r="33" spans="1:68" x14ac:dyDescent="0.25">
      <c r="A33" s="4" t="s">
        <v>466</v>
      </c>
      <c r="B33" s="3" t="s">
        <v>76</v>
      </c>
      <c r="C33" s="10">
        <v>6953156253063</v>
      </c>
      <c r="D33" s="10"/>
      <c r="E33" s="10">
        <f>IF(K33&gt;0,1,"")</f>
        <v>1</v>
      </c>
      <c r="F33" s="10">
        <f>IF(L33&gt;0,1,"")</f>
        <v>1</v>
      </c>
      <c r="G33" s="10">
        <f>IF(M33&gt;0,1,"")</f>
        <v>1</v>
      </c>
      <c r="H33" s="105" t="str">
        <f>IF(N33&gt;0,1,"")</f>
        <v/>
      </c>
      <c r="I33" s="226">
        <v>523</v>
      </c>
      <c r="J33" s="224" t="str">
        <f>IF(SUM(E33:H33)&lt;2,IF(I33&gt;100,"Not OK",""),"")</f>
        <v/>
      </c>
      <c r="K33" s="68">
        <v>5</v>
      </c>
      <c r="L33" s="64">
        <v>17</v>
      </c>
      <c r="M33" s="64">
        <v>8</v>
      </c>
      <c r="N33" s="64"/>
      <c r="O33" s="129">
        <f>SUM(K33:N33)</f>
        <v>30</v>
      </c>
      <c r="P33" s="79">
        <v>11.529999999999927</v>
      </c>
      <c r="Q33" s="13">
        <v>11.760000000000007</v>
      </c>
      <c r="R33" s="13">
        <v>11.760000000000007</v>
      </c>
      <c r="S33" s="71"/>
      <c r="T33" s="78">
        <f>IF(Q33&gt;0,Q33,P33)</f>
        <v>11.760000000000007</v>
      </c>
      <c r="U33" s="83">
        <v>32.450000000000003</v>
      </c>
      <c r="V33" s="71">
        <v>24.5</v>
      </c>
      <c r="W33" s="71">
        <v>24.5</v>
      </c>
      <c r="X33" s="84"/>
      <c r="Y33" s="79"/>
      <c r="Z33" s="71">
        <v>49</v>
      </c>
      <c r="AA33" s="71">
        <v>49</v>
      </c>
      <c r="AB33" s="74"/>
      <c r="AC33" s="92"/>
      <c r="AD33" s="93">
        <v>12</v>
      </c>
      <c r="AE33" s="93"/>
      <c r="AF33" s="94"/>
      <c r="AG33" s="129">
        <f>SUM(AC33:AF33)</f>
        <v>12</v>
      </c>
      <c r="AH33" s="99"/>
      <c r="AI33" s="93">
        <v>12</v>
      </c>
      <c r="AJ33" s="93">
        <v>8</v>
      </c>
      <c r="AK33" s="94"/>
      <c r="AL33" s="133">
        <f>SUM(AH33:AK33)</f>
        <v>20</v>
      </c>
      <c r="AM33" s="92"/>
      <c r="AN33" s="93">
        <v>16</v>
      </c>
      <c r="AO33" s="93">
        <v>8</v>
      </c>
      <c r="AP33" s="94"/>
      <c r="AQ33" s="133">
        <f>SUM(AM33:AP33)</f>
        <v>24</v>
      </c>
      <c r="AR33" s="92"/>
      <c r="AS33" s="93">
        <v>21</v>
      </c>
      <c r="AT33" s="93">
        <v>13</v>
      </c>
      <c r="AU33" s="94"/>
      <c r="AV33" s="129">
        <f>SUM(AR33:AU33)</f>
        <v>34</v>
      </c>
      <c r="AW33" s="64"/>
      <c r="AX33" s="6">
        <v>21</v>
      </c>
      <c r="AY33" s="6">
        <v>4</v>
      </c>
      <c r="AZ33" s="102"/>
      <c r="BA33" s="133">
        <f>SUM(AW33:AZ33)</f>
        <v>25</v>
      </c>
      <c r="BB33" s="68"/>
      <c r="BC33" s="6">
        <v>11</v>
      </c>
      <c r="BD33" s="6">
        <v>3</v>
      </c>
      <c r="BE33" s="102"/>
      <c r="BF33" s="129">
        <f>SUM(BB33:BE33)</f>
        <v>14</v>
      </c>
      <c r="BG33" s="68">
        <v>0</v>
      </c>
      <c r="BH33" s="6">
        <v>6</v>
      </c>
      <c r="BI33" s="6">
        <v>9</v>
      </c>
      <c r="BJ33" s="102"/>
      <c r="BK33" s="129">
        <f>SUM(BG33:BJ33)</f>
        <v>15</v>
      </c>
      <c r="BL33" s="68"/>
      <c r="BM33" s="6">
        <v>0</v>
      </c>
      <c r="BN33" s="6"/>
      <c r="BO33" s="102"/>
      <c r="BP33" s="129">
        <f>SUM(BL33:BO33)</f>
        <v>0</v>
      </c>
    </row>
    <row r="34" spans="1:68" x14ac:dyDescent="0.25">
      <c r="A34" s="4" t="s">
        <v>468</v>
      </c>
      <c r="B34" s="3" t="s">
        <v>77</v>
      </c>
      <c r="C34" s="10">
        <v>6953156253070</v>
      </c>
      <c r="D34" s="10"/>
      <c r="E34" s="10">
        <f>IF(K34&gt;0,1,"")</f>
        <v>1</v>
      </c>
      <c r="F34" s="10">
        <f>IF(L34&gt;0,1,"")</f>
        <v>1</v>
      </c>
      <c r="G34" s="10">
        <f>IF(M34&gt;0,1,"")</f>
        <v>1</v>
      </c>
      <c r="H34" s="105" t="str">
        <f>IF(N34&gt;0,1,"")</f>
        <v/>
      </c>
      <c r="I34" s="226"/>
      <c r="J34" s="224" t="str">
        <f>IF(SUM(E34:H34)&lt;2,IF(I34&gt;100,"Not OK",""),"")</f>
        <v/>
      </c>
      <c r="K34" s="68">
        <v>5</v>
      </c>
      <c r="L34" s="64">
        <v>24</v>
      </c>
      <c r="M34" s="64">
        <v>16</v>
      </c>
      <c r="N34" s="64"/>
      <c r="O34" s="129">
        <f>SUM(K34:N34)</f>
        <v>45</v>
      </c>
      <c r="P34" s="79">
        <v>11.530000000000008</v>
      </c>
      <c r="Q34" s="13">
        <v>11.76</v>
      </c>
      <c r="R34" s="13">
        <v>11.76</v>
      </c>
      <c r="S34" s="71"/>
      <c r="T34" s="78">
        <f>IF(Q34&gt;0,Q34,P34)</f>
        <v>11.76</v>
      </c>
      <c r="U34" s="83">
        <v>32.450000000000003</v>
      </c>
      <c r="V34" s="71">
        <v>24</v>
      </c>
      <c r="W34" s="71">
        <v>24.5</v>
      </c>
      <c r="X34" s="84"/>
      <c r="Y34" s="79"/>
      <c r="Z34" s="71">
        <v>49</v>
      </c>
      <c r="AA34" s="71">
        <v>49</v>
      </c>
      <c r="AB34" s="74"/>
      <c r="AC34" s="92"/>
      <c r="AD34" s="93">
        <v>1</v>
      </c>
      <c r="AE34" s="93"/>
      <c r="AF34" s="94"/>
      <c r="AG34" s="129">
        <f>SUM(AC34:AF34)</f>
        <v>1</v>
      </c>
      <c r="AH34" s="99"/>
      <c r="AI34" s="93">
        <v>2</v>
      </c>
      <c r="AJ34" s="93">
        <v>8</v>
      </c>
      <c r="AK34" s="94"/>
      <c r="AL34" s="133">
        <f>SUM(AH34:AK34)</f>
        <v>10</v>
      </c>
      <c r="AM34" s="92"/>
      <c r="AN34" s="93">
        <v>10</v>
      </c>
      <c r="AO34" s="93">
        <v>5</v>
      </c>
      <c r="AP34" s="94"/>
      <c r="AQ34" s="133">
        <f>SUM(AM34:AP34)</f>
        <v>15</v>
      </c>
      <c r="AR34" s="92"/>
      <c r="AS34" s="93">
        <v>5</v>
      </c>
      <c r="AT34" s="93">
        <v>7</v>
      </c>
      <c r="AU34" s="94"/>
      <c r="AV34" s="129">
        <f>SUM(AR34:AU34)</f>
        <v>12</v>
      </c>
      <c r="AW34" s="64"/>
      <c r="AX34" s="6">
        <v>6</v>
      </c>
      <c r="AY34" s="6">
        <v>3</v>
      </c>
      <c r="AZ34" s="102"/>
      <c r="BA34" s="133">
        <f>SUM(AW34:AZ34)</f>
        <v>9</v>
      </c>
      <c r="BB34" s="68"/>
      <c r="BC34" s="6">
        <v>12</v>
      </c>
      <c r="BD34" s="6">
        <v>3</v>
      </c>
      <c r="BE34" s="102"/>
      <c r="BF34" s="129">
        <f>SUM(BB34:BE34)</f>
        <v>15</v>
      </c>
      <c r="BG34" s="68">
        <v>0</v>
      </c>
      <c r="BH34" s="6">
        <v>28</v>
      </c>
      <c r="BI34" s="6">
        <v>3</v>
      </c>
      <c r="BJ34" s="102"/>
      <c r="BK34" s="129">
        <f>SUM(BG34:BJ34)</f>
        <v>31</v>
      </c>
      <c r="BL34" s="68"/>
      <c r="BM34" s="6">
        <v>0</v>
      </c>
      <c r="BN34" s="6"/>
      <c r="BO34" s="102"/>
      <c r="BP34" s="129">
        <f>SUM(BL34:BO34)</f>
        <v>0</v>
      </c>
    </row>
    <row r="35" spans="1:68" x14ac:dyDescent="0.25">
      <c r="A35" s="4" t="s">
        <v>522</v>
      </c>
      <c r="B35" s="3" t="s">
        <v>473</v>
      </c>
      <c r="C35" s="10">
        <v>6953156253087</v>
      </c>
      <c r="D35" s="10"/>
      <c r="E35" s="10" t="str">
        <f>IF(K35&gt;0,1,"")</f>
        <v/>
      </c>
      <c r="F35" s="10" t="str">
        <f>IF(L35&gt;0,1,"")</f>
        <v/>
      </c>
      <c r="G35" s="10" t="str">
        <f>IF(M35&gt;0,1,"")</f>
        <v/>
      </c>
      <c r="H35" s="105" t="str">
        <f>IF(N35&gt;0,1,"")</f>
        <v/>
      </c>
      <c r="I35" s="226">
        <v>4</v>
      </c>
      <c r="J35" s="224" t="str">
        <f>IF(SUM(E35:H35)&lt;2,IF(I35&gt;100,"Not OK",""),"")</f>
        <v/>
      </c>
      <c r="K35" s="68"/>
      <c r="L35" s="64">
        <v>0</v>
      </c>
      <c r="M35" s="64"/>
      <c r="N35" s="64"/>
      <c r="O35" s="129">
        <f>SUM(K35:N35)</f>
        <v>0</v>
      </c>
      <c r="P35" s="79"/>
      <c r="Q35" s="13">
        <v>11.760000000000002</v>
      </c>
      <c r="R35" s="13"/>
      <c r="S35" s="71"/>
      <c r="T35" s="78">
        <f>IF(Q35&gt;0,Q35,P35)</f>
        <v>11.760000000000002</v>
      </c>
      <c r="U35" s="83"/>
      <c r="V35" s="71">
        <v>24.5</v>
      </c>
      <c r="W35" s="71"/>
      <c r="X35" s="84"/>
      <c r="Y35" s="79"/>
      <c r="Z35" s="71">
        <v>49</v>
      </c>
      <c r="AA35" s="71"/>
      <c r="AB35" s="74"/>
      <c r="AC35" s="92"/>
      <c r="AD35" s="93">
        <v>0</v>
      </c>
      <c r="AE35" s="93"/>
      <c r="AF35" s="94"/>
      <c r="AG35" s="129">
        <f>SUM(AC35:AF35)</f>
        <v>0</v>
      </c>
      <c r="AH35" s="99"/>
      <c r="AI35" s="93">
        <v>3</v>
      </c>
      <c r="AJ35" s="93"/>
      <c r="AK35" s="94"/>
      <c r="AL35" s="133">
        <f>SUM(AH35:AK35)</f>
        <v>3</v>
      </c>
      <c r="AM35" s="92"/>
      <c r="AN35" s="93">
        <v>2</v>
      </c>
      <c r="AO35" s="93"/>
      <c r="AP35" s="94"/>
      <c r="AQ35" s="133">
        <f>SUM(AM35:AP35)</f>
        <v>2</v>
      </c>
      <c r="AR35" s="92"/>
      <c r="AS35" s="93">
        <v>2</v>
      </c>
      <c r="AT35" s="93"/>
      <c r="AU35" s="94"/>
      <c r="AV35" s="129">
        <f>SUM(AR35:AU35)</f>
        <v>2</v>
      </c>
      <c r="AW35" s="64"/>
      <c r="AX35" s="6">
        <v>0</v>
      </c>
      <c r="AY35" s="6"/>
      <c r="AZ35" s="102"/>
      <c r="BA35" s="133">
        <f>SUM(AW35:AZ35)</f>
        <v>0</v>
      </c>
      <c r="BB35" s="68"/>
      <c r="BC35" s="6">
        <v>2</v>
      </c>
      <c r="BD35" s="6"/>
      <c r="BE35" s="102"/>
      <c r="BF35" s="129">
        <f>SUM(BB35:BE35)</f>
        <v>2</v>
      </c>
      <c r="BG35" s="68"/>
      <c r="BH35" s="6">
        <v>0</v>
      </c>
      <c r="BI35" s="6"/>
      <c r="BJ35" s="102"/>
      <c r="BK35" s="129">
        <f>SUM(BG35:BJ35)</f>
        <v>0</v>
      </c>
      <c r="BL35" s="68"/>
      <c r="BM35" s="6">
        <v>0</v>
      </c>
      <c r="BN35" s="6"/>
      <c r="BO35" s="102"/>
      <c r="BP35" s="129">
        <f>SUM(BL35:BO35)</f>
        <v>0</v>
      </c>
    </row>
    <row r="36" spans="1:68" x14ac:dyDescent="0.25">
      <c r="A36" s="4" t="s">
        <v>472</v>
      </c>
      <c r="B36" s="3" t="s">
        <v>473</v>
      </c>
      <c r="C36" s="10">
        <v>6953156253094</v>
      </c>
      <c r="D36" s="10"/>
      <c r="E36" s="10" t="str">
        <f>IF(K36&gt;0,1,"")</f>
        <v/>
      </c>
      <c r="F36" s="10">
        <f>IF(L36&gt;0,1,"")</f>
        <v>1</v>
      </c>
      <c r="G36" s="10" t="str">
        <f>IF(M36&gt;0,1,"")</f>
        <v/>
      </c>
      <c r="H36" s="105" t="str">
        <f>IF(N36&gt;0,1,"")</f>
        <v/>
      </c>
      <c r="I36" s="226"/>
      <c r="J36" s="224" t="str">
        <f>IF(SUM(E36:H36)&lt;2,IF(I36&gt;100,"Not OK",""),"")</f>
        <v/>
      </c>
      <c r="K36" s="68"/>
      <c r="L36" s="64">
        <v>9</v>
      </c>
      <c r="M36" s="64"/>
      <c r="N36" s="64"/>
      <c r="O36" s="129">
        <f>SUM(K36:N36)</f>
        <v>9</v>
      </c>
      <c r="P36" s="79"/>
      <c r="Q36" s="13">
        <v>12.049999999999988</v>
      </c>
      <c r="R36" s="13"/>
      <c r="S36" s="71"/>
      <c r="T36" s="78">
        <f>IF(Q36&gt;0,Q36,P36)</f>
        <v>12.049999999999988</v>
      </c>
      <c r="U36" s="83"/>
      <c r="V36" s="71">
        <v>24.5</v>
      </c>
      <c r="W36" s="71"/>
      <c r="X36" s="84"/>
      <c r="Y36" s="79"/>
      <c r="Z36" s="71">
        <v>49</v>
      </c>
      <c r="AA36" s="71"/>
      <c r="AB36" s="74"/>
      <c r="AC36" s="92"/>
      <c r="AD36" s="93">
        <v>5</v>
      </c>
      <c r="AE36" s="93"/>
      <c r="AF36" s="94"/>
      <c r="AG36" s="129">
        <f>SUM(AC36:AF36)</f>
        <v>5</v>
      </c>
      <c r="AH36" s="99"/>
      <c r="AI36" s="93">
        <v>5</v>
      </c>
      <c r="AJ36" s="93"/>
      <c r="AK36" s="94"/>
      <c r="AL36" s="133">
        <f>SUM(AH36:AK36)</f>
        <v>5</v>
      </c>
      <c r="AM36" s="92"/>
      <c r="AN36" s="93">
        <v>0</v>
      </c>
      <c r="AO36" s="93"/>
      <c r="AP36" s="94"/>
      <c r="AQ36" s="133">
        <f>SUM(AM36:AP36)</f>
        <v>0</v>
      </c>
      <c r="AR36" s="92"/>
      <c r="AS36" s="93">
        <v>9</v>
      </c>
      <c r="AT36" s="93"/>
      <c r="AU36" s="94"/>
      <c r="AV36" s="129">
        <f>SUM(AR36:AU36)</f>
        <v>9</v>
      </c>
      <c r="AW36" s="64"/>
      <c r="AX36" s="6">
        <v>4</v>
      </c>
      <c r="AY36" s="6"/>
      <c r="AZ36" s="102"/>
      <c r="BA36" s="133">
        <f>SUM(AW36:AZ36)</f>
        <v>4</v>
      </c>
      <c r="BB36" s="68"/>
      <c r="BC36" s="6">
        <v>5</v>
      </c>
      <c r="BD36" s="6"/>
      <c r="BE36" s="102"/>
      <c r="BF36" s="129">
        <f>SUM(BB36:BE36)</f>
        <v>5</v>
      </c>
      <c r="BG36" s="68"/>
      <c r="BH36" s="6">
        <v>6</v>
      </c>
      <c r="BI36" s="6"/>
      <c r="BJ36" s="102"/>
      <c r="BK36" s="129">
        <f>SUM(BG36:BJ36)</f>
        <v>6</v>
      </c>
      <c r="BL36" s="68"/>
      <c r="BM36" s="6">
        <v>3</v>
      </c>
      <c r="BN36" s="6"/>
      <c r="BO36" s="102"/>
      <c r="BP36" s="129">
        <f>SUM(BL36:BO36)</f>
        <v>3</v>
      </c>
    </row>
    <row r="37" spans="1:68" x14ac:dyDescent="0.25">
      <c r="A37" s="4" t="s">
        <v>431</v>
      </c>
      <c r="B37" s="3" t="s">
        <v>432</v>
      </c>
      <c r="C37" s="10">
        <v>6953156255814</v>
      </c>
      <c r="D37" s="10"/>
      <c r="E37" s="10" t="str">
        <f>IF(K37&gt;0,1,"")</f>
        <v/>
      </c>
      <c r="F37" s="10" t="str">
        <f>IF(L37&gt;0,1,"")</f>
        <v/>
      </c>
      <c r="G37" s="10" t="str">
        <f>IF(M37&gt;0,1,"")</f>
        <v/>
      </c>
      <c r="H37" s="105" t="str">
        <f>IF(N37&gt;0,1,"")</f>
        <v/>
      </c>
      <c r="I37" s="226">
        <v>1</v>
      </c>
      <c r="J37" s="224" t="str">
        <f>IF(SUM(E37:H37)&lt;2,IF(I37&gt;100,"Not OK",""),"")</f>
        <v/>
      </c>
      <c r="K37" s="68"/>
      <c r="L37" s="64">
        <v>0</v>
      </c>
      <c r="M37" s="64">
        <v>0</v>
      </c>
      <c r="N37" s="64"/>
      <c r="O37" s="129">
        <f>SUM(K37:N37)</f>
        <v>0</v>
      </c>
      <c r="P37" s="79"/>
      <c r="Q37" s="13">
        <v>11</v>
      </c>
      <c r="R37" s="13">
        <v>11</v>
      </c>
      <c r="S37" s="71"/>
      <c r="T37" s="78">
        <f>IF(Q37&gt;0,Q37,P37)</f>
        <v>11</v>
      </c>
      <c r="U37" s="83"/>
      <c r="V37" s="71">
        <v>24.5</v>
      </c>
      <c r="W37" s="71">
        <v>24.5</v>
      </c>
      <c r="X37" s="84"/>
      <c r="Y37" s="79"/>
      <c r="Z37" s="71">
        <v>49</v>
      </c>
      <c r="AA37" s="71">
        <v>49</v>
      </c>
      <c r="AB37" s="74"/>
      <c r="AC37" s="92"/>
      <c r="AD37" s="93">
        <v>0</v>
      </c>
      <c r="AE37" s="93"/>
      <c r="AF37" s="94"/>
      <c r="AG37" s="129">
        <f>SUM(AC37:AF37)</f>
        <v>0</v>
      </c>
      <c r="AH37" s="99"/>
      <c r="AI37" s="93">
        <v>0</v>
      </c>
      <c r="AJ37" s="93">
        <v>0</v>
      </c>
      <c r="AK37" s="94"/>
      <c r="AL37" s="133">
        <f>SUM(AH37:AK37)</f>
        <v>0</v>
      </c>
      <c r="AM37" s="92"/>
      <c r="AN37" s="93">
        <v>2</v>
      </c>
      <c r="AO37" s="93">
        <v>0</v>
      </c>
      <c r="AP37" s="94"/>
      <c r="AQ37" s="133">
        <f>SUM(AM37:AP37)</f>
        <v>2</v>
      </c>
      <c r="AR37" s="92"/>
      <c r="AS37" s="93">
        <v>0</v>
      </c>
      <c r="AT37" s="93">
        <v>0</v>
      </c>
      <c r="AU37" s="94"/>
      <c r="AV37" s="129">
        <f>SUM(AR37:AU37)</f>
        <v>0</v>
      </c>
      <c r="AW37" s="64"/>
      <c r="AX37" s="6">
        <v>0</v>
      </c>
      <c r="AY37" s="6">
        <v>0</v>
      </c>
      <c r="AZ37" s="102"/>
      <c r="BA37" s="133">
        <f>SUM(AW37:AZ37)</f>
        <v>0</v>
      </c>
      <c r="BB37" s="68"/>
      <c r="BC37" s="6">
        <v>0</v>
      </c>
      <c r="BD37" s="6">
        <v>0</v>
      </c>
      <c r="BE37" s="102"/>
      <c r="BF37" s="129">
        <f>SUM(BB37:BE37)</f>
        <v>0</v>
      </c>
      <c r="BG37" s="68"/>
      <c r="BH37" s="6">
        <v>0</v>
      </c>
      <c r="BI37" s="6">
        <v>0</v>
      </c>
      <c r="BJ37" s="102"/>
      <c r="BK37" s="129">
        <f>SUM(BG37:BJ37)</f>
        <v>0</v>
      </c>
      <c r="BL37" s="68"/>
      <c r="BM37" s="6">
        <v>0</v>
      </c>
      <c r="BN37" s="6"/>
      <c r="BO37" s="102"/>
      <c r="BP37" s="129">
        <f>SUM(BL37:BO37)</f>
        <v>0</v>
      </c>
    </row>
    <row r="38" spans="1:68" x14ac:dyDescent="0.25">
      <c r="A38" s="4" t="s">
        <v>539</v>
      </c>
      <c r="B38" s="3" t="s">
        <v>248</v>
      </c>
      <c r="C38" s="10">
        <v>6953156258396</v>
      </c>
      <c r="D38" s="10"/>
      <c r="E38" s="10" t="str">
        <f>IF(K38&gt;0,1,"")</f>
        <v/>
      </c>
      <c r="F38" s="10" t="str">
        <f>IF(L38&gt;0,1,"")</f>
        <v/>
      </c>
      <c r="G38" s="10" t="str">
        <f>IF(M38&gt;0,1,"")</f>
        <v/>
      </c>
      <c r="H38" s="105">
        <f>IF(N38&gt;0,1,"")</f>
        <v>1</v>
      </c>
      <c r="I38" s="226">
        <v>4</v>
      </c>
      <c r="J38" s="224" t="str">
        <f>IF(SUM(E38:H38)&lt;2,IF(I38&gt;100,"Not OK",""),"")</f>
        <v/>
      </c>
      <c r="K38" s="68"/>
      <c r="L38" s="64">
        <v>0</v>
      </c>
      <c r="M38" s="64"/>
      <c r="N38" s="64">
        <v>2</v>
      </c>
      <c r="O38" s="129">
        <f>SUM(K38:N38)</f>
        <v>2</v>
      </c>
      <c r="P38" s="79"/>
      <c r="Q38" s="13">
        <v>61</v>
      </c>
      <c r="R38" s="13"/>
      <c r="S38" s="71"/>
      <c r="T38" s="78">
        <f>IF(Q38&gt;0,Q38,P38)</f>
        <v>61</v>
      </c>
      <c r="U38" s="83"/>
      <c r="V38" s="71">
        <v>124.5</v>
      </c>
      <c r="W38" s="71"/>
      <c r="X38" s="84">
        <v>146.47049999999999</v>
      </c>
      <c r="Y38" s="79"/>
      <c r="Z38" s="71">
        <v>259</v>
      </c>
      <c r="AA38" s="71"/>
      <c r="AB38" s="74">
        <v>269</v>
      </c>
      <c r="AC38" s="92"/>
      <c r="AD38" s="93">
        <v>0</v>
      </c>
      <c r="AE38" s="93"/>
      <c r="AF38" s="94"/>
      <c r="AG38" s="129">
        <f>SUM(AC38:AF38)</f>
        <v>0</v>
      </c>
      <c r="AH38" s="99"/>
      <c r="AI38" s="93">
        <v>0</v>
      </c>
      <c r="AJ38" s="93"/>
      <c r="AK38" s="94"/>
      <c r="AL38" s="133">
        <f>SUM(AH38:AK38)</f>
        <v>0</v>
      </c>
      <c r="AM38" s="92"/>
      <c r="AN38" s="93">
        <v>0</v>
      </c>
      <c r="AO38" s="93"/>
      <c r="AP38" s="94">
        <v>0</v>
      </c>
      <c r="AQ38" s="133">
        <f>SUM(AM38:AP38)</f>
        <v>0</v>
      </c>
      <c r="AR38" s="92"/>
      <c r="AS38" s="93">
        <v>0</v>
      </c>
      <c r="AT38" s="93"/>
      <c r="AU38" s="94">
        <v>0</v>
      </c>
      <c r="AV38" s="129">
        <f>SUM(AR38:AU38)</f>
        <v>0</v>
      </c>
      <c r="AW38" s="64"/>
      <c r="AX38" s="6">
        <v>0</v>
      </c>
      <c r="AY38" s="6"/>
      <c r="AZ38" s="102">
        <v>0</v>
      </c>
      <c r="BA38" s="133">
        <f>SUM(AW38:AZ38)</f>
        <v>0</v>
      </c>
      <c r="BB38" s="68"/>
      <c r="BC38" s="6">
        <v>0</v>
      </c>
      <c r="BD38" s="6"/>
      <c r="BE38" s="102">
        <v>0</v>
      </c>
      <c r="BF38" s="129">
        <f>SUM(BB38:BE38)</f>
        <v>0</v>
      </c>
      <c r="BG38" s="68"/>
      <c r="BH38" s="6">
        <v>0</v>
      </c>
      <c r="BI38" s="6"/>
      <c r="BJ38" s="102">
        <v>0</v>
      </c>
      <c r="BK38" s="129">
        <f>SUM(BG38:BJ38)</f>
        <v>0</v>
      </c>
      <c r="BL38" s="68"/>
      <c r="BM38" s="6">
        <v>0</v>
      </c>
      <c r="BN38" s="6"/>
      <c r="BO38" s="102"/>
      <c r="BP38" s="129">
        <f>SUM(BL38:BO38)</f>
        <v>0</v>
      </c>
    </row>
    <row r="39" spans="1:68" x14ac:dyDescent="0.25">
      <c r="A39" s="4" t="s">
        <v>439</v>
      </c>
      <c r="B39" s="3" t="s">
        <v>440</v>
      </c>
      <c r="C39" s="10">
        <v>6953156259362</v>
      </c>
      <c r="D39" s="10"/>
      <c r="E39" s="10" t="str">
        <f>IF(K39&gt;0,1,"")</f>
        <v/>
      </c>
      <c r="F39" s="10">
        <f>IF(L39&gt;0,1,"")</f>
        <v>1</v>
      </c>
      <c r="G39" s="10" t="str">
        <f>IF(M39&gt;0,1,"")</f>
        <v/>
      </c>
      <c r="H39" s="105" t="str">
        <f>IF(N39&gt;0,1,"")</f>
        <v/>
      </c>
      <c r="I39" s="226">
        <v>38</v>
      </c>
      <c r="J39" s="224" t="str">
        <f>IF(SUM(E39:H39)&lt;2,IF(I39&gt;100,"Not OK",""),"")</f>
        <v/>
      </c>
      <c r="K39" s="68"/>
      <c r="L39" s="64">
        <v>1</v>
      </c>
      <c r="M39" s="64"/>
      <c r="N39" s="64"/>
      <c r="O39" s="129">
        <f>SUM(K39:N39)</f>
        <v>1</v>
      </c>
      <c r="P39" s="79"/>
      <c r="Q39" s="13">
        <v>11.109999999999989</v>
      </c>
      <c r="R39" s="13"/>
      <c r="S39" s="71"/>
      <c r="T39" s="78">
        <f>IF(Q39&gt;0,Q39,P39)</f>
        <v>11.109999999999989</v>
      </c>
      <c r="U39" s="83"/>
      <c r="V39" s="71">
        <v>24.5</v>
      </c>
      <c r="W39" s="71"/>
      <c r="X39" s="84"/>
      <c r="Y39" s="79"/>
      <c r="Z39" s="71">
        <v>49</v>
      </c>
      <c r="AA39" s="71"/>
      <c r="AB39" s="74"/>
      <c r="AC39" s="92"/>
      <c r="AD39" s="93">
        <v>1</v>
      </c>
      <c r="AE39" s="93"/>
      <c r="AF39" s="94"/>
      <c r="AG39" s="129">
        <f>SUM(AC39:AF39)</f>
        <v>1</v>
      </c>
      <c r="AH39" s="99"/>
      <c r="AI39" s="93">
        <v>2</v>
      </c>
      <c r="AJ39" s="93"/>
      <c r="AK39" s="94"/>
      <c r="AL39" s="133">
        <f>SUM(AH39:AK39)</f>
        <v>2</v>
      </c>
      <c r="AM39" s="92"/>
      <c r="AN39" s="93">
        <v>0</v>
      </c>
      <c r="AO39" s="93"/>
      <c r="AP39" s="94"/>
      <c r="AQ39" s="133">
        <f>SUM(AM39:AP39)</f>
        <v>0</v>
      </c>
      <c r="AR39" s="92"/>
      <c r="AS39" s="93">
        <v>0</v>
      </c>
      <c r="AT39" s="93"/>
      <c r="AU39" s="94"/>
      <c r="AV39" s="129">
        <f>SUM(AR39:AU39)</f>
        <v>0</v>
      </c>
      <c r="AW39" s="64"/>
      <c r="AX39" s="6">
        <v>2</v>
      </c>
      <c r="AY39" s="6"/>
      <c r="AZ39" s="102"/>
      <c r="BA39" s="133">
        <f>SUM(AW39:AZ39)</f>
        <v>2</v>
      </c>
      <c r="BB39" s="68"/>
      <c r="BC39" s="6">
        <v>1</v>
      </c>
      <c r="BD39" s="6"/>
      <c r="BE39" s="102"/>
      <c r="BF39" s="129">
        <f>SUM(BB39:BE39)</f>
        <v>1</v>
      </c>
      <c r="BG39" s="68"/>
      <c r="BH39" s="6">
        <v>0</v>
      </c>
      <c r="BI39" s="6"/>
      <c r="BJ39" s="102"/>
      <c r="BK39" s="129">
        <f>SUM(BG39:BJ39)</f>
        <v>0</v>
      </c>
      <c r="BL39" s="68"/>
      <c r="BM39" s="6">
        <v>0</v>
      </c>
      <c r="BN39" s="6"/>
      <c r="BO39" s="102"/>
      <c r="BP39" s="129">
        <f>SUM(BL39:BO39)</f>
        <v>0</v>
      </c>
    </row>
    <row r="40" spans="1:68" x14ac:dyDescent="0.25">
      <c r="A40" s="4" t="s">
        <v>470</v>
      </c>
      <c r="B40" s="3" t="s">
        <v>471</v>
      </c>
      <c r="C40" s="10">
        <v>6953156259379</v>
      </c>
      <c r="D40" s="10"/>
      <c r="E40" s="10" t="str">
        <f>IF(K40&gt;0,1,"")</f>
        <v/>
      </c>
      <c r="F40" s="10" t="str">
        <f>IF(L40&gt;0,1,"")</f>
        <v/>
      </c>
      <c r="G40" s="10" t="str">
        <f>IF(M40&gt;0,1,"")</f>
        <v/>
      </c>
      <c r="H40" s="105" t="str">
        <f>IF(N40&gt;0,1,"")</f>
        <v/>
      </c>
      <c r="I40" s="226">
        <v>1</v>
      </c>
      <c r="J40" s="224" t="str">
        <f>IF(SUM(E40:H40)&lt;2,IF(I40&gt;100,"Not OK",""),"")</f>
        <v/>
      </c>
      <c r="K40" s="68"/>
      <c r="L40" s="64">
        <v>0</v>
      </c>
      <c r="M40" s="64"/>
      <c r="N40" s="64"/>
      <c r="O40" s="129">
        <f>SUM(K40:N40)</f>
        <v>0</v>
      </c>
      <c r="P40" s="79"/>
      <c r="Q40" s="13">
        <v>11.76</v>
      </c>
      <c r="R40" s="13"/>
      <c r="S40" s="71"/>
      <c r="T40" s="78">
        <f>IF(Q40&gt;0,Q40,P40)</f>
        <v>11.76</v>
      </c>
      <c r="U40" s="83"/>
      <c r="V40" s="71">
        <v>24.5</v>
      </c>
      <c r="W40" s="71"/>
      <c r="X40" s="84"/>
      <c r="Y40" s="79"/>
      <c r="Z40" s="71">
        <v>49</v>
      </c>
      <c r="AA40" s="71"/>
      <c r="AB40" s="74"/>
      <c r="AC40" s="92"/>
      <c r="AD40" s="93">
        <v>4</v>
      </c>
      <c r="AE40" s="93"/>
      <c r="AF40" s="94"/>
      <c r="AG40" s="129">
        <f>SUM(AC40:AF40)</f>
        <v>4</v>
      </c>
      <c r="AH40" s="99"/>
      <c r="AI40" s="93">
        <v>2</v>
      </c>
      <c r="AJ40" s="93"/>
      <c r="AK40" s="94"/>
      <c r="AL40" s="133">
        <f>SUM(AH40:AK40)</f>
        <v>2</v>
      </c>
      <c r="AM40" s="92"/>
      <c r="AN40" s="93">
        <v>7</v>
      </c>
      <c r="AO40" s="93"/>
      <c r="AP40" s="94"/>
      <c r="AQ40" s="133">
        <f>SUM(AM40:AP40)</f>
        <v>7</v>
      </c>
      <c r="AR40" s="92"/>
      <c r="AS40" s="93">
        <v>2</v>
      </c>
      <c r="AT40" s="93"/>
      <c r="AU40" s="94"/>
      <c r="AV40" s="129">
        <f>SUM(AR40:AU40)</f>
        <v>2</v>
      </c>
      <c r="AW40" s="64"/>
      <c r="AX40" s="6">
        <v>0</v>
      </c>
      <c r="AY40" s="6"/>
      <c r="AZ40" s="102"/>
      <c r="BA40" s="133">
        <f>SUM(AW40:AZ40)</f>
        <v>0</v>
      </c>
      <c r="BB40" s="68"/>
      <c r="BC40" s="6">
        <v>0</v>
      </c>
      <c r="BD40" s="6"/>
      <c r="BE40" s="102"/>
      <c r="BF40" s="129">
        <f>SUM(BB40:BE40)</f>
        <v>0</v>
      </c>
      <c r="BG40" s="68"/>
      <c r="BH40" s="6">
        <v>0</v>
      </c>
      <c r="BI40" s="6"/>
      <c r="BJ40" s="102"/>
      <c r="BK40" s="129">
        <f>SUM(BG40:BJ40)</f>
        <v>0</v>
      </c>
      <c r="BL40" s="68"/>
      <c r="BM40" s="6">
        <v>0</v>
      </c>
      <c r="BN40" s="6"/>
      <c r="BO40" s="102"/>
      <c r="BP40" s="129">
        <f>SUM(BL40:BO40)</f>
        <v>0</v>
      </c>
    </row>
    <row r="41" spans="1:68" x14ac:dyDescent="0.25">
      <c r="A41" s="4" t="s">
        <v>446</v>
      </c>
      <c r="B41" s="3" t="s">
        <v>447</v>
      </c>
      <c r="C41" s="10">
        <v>6953156259850</v>
      </c>
      <c r="D41" s="10"/>
      <c r="E41" s="10" t="str">
        <f>IF(K41&gt;0,1,"")</f>
        <v/>
      </c>
      <c r="F41" s="10" t="str">
        <f>IF(L41&gt;0,1,"")</f>
        <v/>
      </c>
      <c r="G41" s="10">
        <f>IF(M41&gt;0,1,"")</f>
        <v>1</v>
      </c>
      <c r="H41" s="105" t="str">
        <f>IF(N41&gt;0,1,"")</f>
        <v/>
      </c>
      <c r="I41" s="226">
        <v>6</v>
      </c>
      <c r="J41" s="224" t="str">
        <f>IF(SUM(E41:H41)&lt;2,IF(I41&gt;100,"Not OK",""),"")</f>
        <v/>
      </c>
      <c r="K41" s="68"/>
      <c r="L41" s="64">
        <v>0</v>
      </c>
      <c r="M41" s="64">
        <v>16</v>
      </c>
      <c r="N41" s="64"/>
      <c r="O41" s="129">
        <f>SUM(K41:N41)</f>
        <v>16</v>
      </c>
      <c r="P41" s="79"/>
      <c r="Q41" s="13">
        <v>13.479999999999993</v>
      </c>
      <c r="R41" s="13">
        <v>13.479999999999993</v>
      </c>
      <c r="S41" s="71"/>
      <c r="T41" s="78">
        <f>IF(Q41&gt;0,Q41,P41)</f>
        <v>13.479999999999993</v>
      </c>
      <c r="U41" s="83"/>
      <c r="V41" s="71">
        <v>29.5</v>
      </c>
      <c r="W41" s="71">
        <v>29.5</v>
      </c>
      <c r="X41" s="84"/>
      <c r="Y41" s="79"/>
      <c r="Z41" s="71">
        <v>59</v>
      </c>
      <c r="AA41" s="71">
        <v>59</v>
      </c>
      <c r="AB41" s="74"/>
      <c r="AC41" s="92"/>
      <c r="AD41" s="93">
        <v>5</v>
      </c>
      <c r="AE41" s="93"/>
      <c r="AF41" s="94"/>
      <c r="AG41" s="129">
        <f>SUM(AC41:AF41)</f>
        <v>5</v>
      </c>
      <c r="AH41" s="99"/>
      <c r="AI41" s="93">
        <v>1</v>
      </c>
      <c r="AJ41" s="93">
        <v>10</v>
      </c>
      <c r="AK41" s="94"/>
      <c r="AL41" s="133">
        <f>SUM(AH41:AK41)</f>
        <v>11</v>
      </c>
      <c r="AM41" s="92"/>
      <c r="AN41" s="93">
        <v>4</v>
      </c>
      <c r="AO41" s="93">
        <v>2</v>
      </c>
      <c r="AP41" s="94"/>
      <c r="AQ41" s="133">
        <f>SUM(AM41:AP41)</f>
        <v>6</v>
      </c>
      <c r="AR41" s="92"/>
      <c r="AS41" s="93">
        <v>1</v>
      </c>
      <c r="AT41" s="93">
        <v>3</v>
      </c>
      <c r="AU41" s="94"/>
      <c r="AV41" s="129">
        <f>SUM(AR41:AU41)</f>
        <v>4</v>
      </c>
      <c r="AW41" s="64"/>
      <c r="AX41" s="6">
        <v>0</v>
      </c>
      <c r="AY41" s="6">
        <v>1</v>
      </c>
      <c r="AZ41" s="102"/>
      <c r="BA41" s="133">
        <f>SUM(AW41:AZ41)</f>
        <v>1</v>
      </c>
      <c r="BB41" s="68"/>
      <c r="BC41" s="6">
        <v>0</v>
      </c>
      <c r="BD41" s="6">
        <v>2</v>
      </c>
      <c r="BE41" s="102"/>
      <c r="BF41" s="129">
        <f>SUM(BB41:BE41)</f>
        <v>2</v>
      </c>
      <c r="BG41" s="68"/>
      <c r="BH41" s="6">
        <v>0</v>
      </c>
      <c r="BI41" s="6">
        <v>2</v>
      </c>
      <c r="BJ41" s="102"/>
      <c r="BK41" s="129">
        <f>SUM(BG41:BJ41)</f>
        <v>2</v>
      </c>
      <c r="BL41" s="68"/>
      <c r="BM41" s="6">
        <v>0</v>
      </c>
      <c r="BN41" s="6"/>
      <c r="BO41" s="102"/>
      <c r="BP41" s="129">
        <f>SUM(BL41:BO41)</f>
        <v>0</v>
      </c>
    </row>
    <row r="42" spans="1:68" x14ac:dyDescent="0.25">
      <c r="A42" s="4" t="s">
        <v>448</v>
      </c>
      <c r="B42" s="3" t="s">
        <v>449</v>
      </c>
      <c r="C42" s="10">
        <v>6953156259867</v>
      </c>
      <c r="D42" s="10"/>
      <c r="E42" s="10" t="str">
        <f>IF(K42&gt;0,1,"")</f>
        <v/>
      </c>
      <c r="F42" s="10" t="str">
        <f>IF(L42&gt;0,1,"")</f>
        <v/>
      </c>
      <c r="G42" s="10" t="str">
        <f>IF(M42&gt;0,1,"")</f>
        <v/>
      </c>
      <c r="H42" s="105" t="str">
        <f>IF(N42&gt;0,1,"")</f>
        <v/>
      </c>
      <c r="I42" s="226"/>
      <c r="J42" s="224" t="str">
        <f>IF(SUM(E42:H42)&lt;2,IF(I42&gt;100,"Not OK",""),"")</f>
        <v/>
      </c>
      <c r="K42" s="68"/>
      <c r="L42" s="64">
        <v>0</v>
      </c>
      <c r="M42" s="64"/>
      <c r="N42" s="64"/>
      <c r="O42" s="129">
        <f>SUM(K42:N42)</f>
        <v>0</v>
      </c>
      <c r="P42" s="79"/>
      <c r="Q42" s="13">
        <v>13.51</v>
      </c>
      <c r="R42" s="13"/>
      <c r="S42" s="71"/>
      <c r="T42" s="78">
        <f>IF(Q42&gt;0,Q42,P42)</f>
        <v>13.51</v>
      </c>
      <c r="U42" s="83"/>
      <c r="V42" s="71">
        <v>29.5</v>
      </c>
      <c r="W42" s="71"/>
      <c r="X42" s="84"/>
      <c r="Y42" s="79"/>
      <c r="Z42" s="71">
        <v>59</v>
      </c>
      <c r="AA42" s="71"/>
      <c r="AB42" s="74"/>
      <c r="AC42" s="92"/>
      <c r="AD42" s="93">
        <v>3</v>
      </c>
      <c r="AE42" s="93"/>
      <c r="AF42" s="94"/>
      <c r="AG42" s="129">
        <f>SUM(AC42:AF42)</f>
        <v>3</v>
      </c>
      <c r="AH42" s="99"/>
      <c r="AI42" s="93">
        <v>2</v>
      </c>
      <c r="AJ42" s="93"/>
      <c r="AK42" s="94"/>
      <c r="AL42" s="133">
        <f>SUM(AH42:AK42)</f>
        <v>2</v>
      </c>
      <c r="AM42" s="92"/>
      <c r="AN42" s="93">
        <v>0</v>
      </c>
      <c r="AO42" s="93"/>
      <c r="AP42" s="94"/>
      <c r="AQ42" s="133">
        <f>SUM(AM42:AP42)</f>
        <v>0</v>
      </c>
      <c r="AR42" s="92"/>
      <c r="AS42" s="93">
        <v>0</v>
      </c>
      <c r="AT42" s="93"/>
      <c r="AU42" s="94"/>
      <c r="AV42" s="129">
        <f>SUM(AR42:AU42)</f>
        <v>0</v>
      </c>
      <c r="AW42" s="64"/>
      <c r="AX42" s="6">
        <v>0</v>
      </c>
      <c r="AY42" s="6"/>
      <c r="AZ42" s="102"/>
      <c r="BA42" s="133">
        <f>SUM(AW42:AZ42)</f>
        <v>0</v>
      </c>
      <c r="BB42" s="68"/>
      <c r="BC42" s="6">
        <v>0</v>
      </c>
      <c r="BD42" s="6"/>
      <c r="BE42" s="102"/>
      <c r="BF42" s="129">
        <f>SUM(BB42:BE42)</f>
        <v>0</v>
      </c>
      <c r="BG42" s="68"/>
      <c r="BH42" s="6">
        <v>0</v>
      </c>
      <c r="BI42" s="6"/>
      <c r="BJ42" s="102"/>
      <c r="BK42" s="129">
        <f>SUM(BG42:BJ42)</f>
        <v>0</v>
      </c>
      <c r="BL42" s="68"/>
      <c r="BM42" s="6">
        <v>0</v>
      </c>
      <c r="BN42" s="6"/>
      <c r="BO42" s="102"/>
      <c r="BP42" s="129">
        <f>SUM(BL42:BO42)</f>
        <v>0</v>
      </c>
    </row>
    <row r="43" spans="1:68" x14ac:dyDescent="0.25">
      <c r="A43" s="4" t="s">
        <v>458</v>
      </c>
      <c r="B43" s="3" t="s">
        <v>459</v>
      </c>
      <c r="C43" s="10">
        <v>6953156260573</v>
      </c>
      <c r="D43" s="10"/>
      <c r="E43" s="10" t="str">
        <f>IF(K43&gt;0,1,"")</f>
        <v/>
      </c>
      <c r="F43" s="10" t="str">
        <f>IF(L43&gt;0,1,"")</f>
        <v/>
      </c>
      <c r="G43" s="10" t="str">
        <f>IF(M43&gt;0,1,"")</f>
        <v/>
      </c>
      <c r="H43" s="105" t="str">
        <f>IF(N43&gt;0,1,"")</f>
        <v/>
      </c>
      <c r="I43" s="226">
        <v>81</v>
      </c>
      <c r="J43" s="224" t="str">
        <f>IF(SUM(E43:H43)&lt;2,IF(I43&gt;100,"Not OK",""),"")</f>
        <v/>
      </c>
      <c r="K43" s="68"/>
      <c r="L43" s="64">
        <v>0</v>
      </c>
      <c r="M43" s="64"/>
      <c r="N43" s="64"/>
      <c r="O43" s="129">
        <f>SUM(K43:N43)</f>
        <v>0</v>
      </c>
      <c r="P43" s="79"/>
      <c r="Q43" s="13">
        <v>12.04999999999999</v>
      </c>
      <c r="R43" s="13"/>
      <c r="S43" s="71"/>
      <c r="T43" s="78">
        <f>IF(Q43&gt;0,Q43,P43)</f>
        <v>12.04999999999999</v>
      </c>
      <c r="U43" s="83"/>
      <c r="V43" s="71">
        <v>29.5</v>
      </c>
      <c r="W43" s="71"/>
      <c r="X43" s="84"/>
      <c r="Y43" s="79"/>
      <c r="Z43" s="71">
        <v>59</v>
      </c>
      <c r="AA43" s="71"/>
      <c r="AB43" s="74"/>
      <c r="AC43" s="92"/>
      <c r="AD43" s="93">
        <v>0</v>
      </c>
      <c r="AE43" s="93"/>
      <c r="AF43" s="94"/>
      <c r="AG43" s="129">
        <f>SUM(AC43:AF43)</f>
        <v>0</v>
      </c>
      <c r="AH43" s="99"/>
      <c r="AI43" s="93">
        <v>0</v>
      </c>
      <c r="AJ43" s="93"/>
      <c r="AK43" s="94"/>
      <c r="AL43" s="133">
        <f>SUM(AH43:AK43)</f>
        <v>0</v>
      </c>
      <c r="AM43" s="92"/>
      <c r="AN43" s="93">
        <v>0</v>
      </c>
      <c r="AO43" s="93"/>
      <c r="AP43" s="94"/>
      <c r="AQ43" s="133">
        <f>SUM(AM43:AP43)</f>
        <v>0</v>
      </c>
      <c r="AR43" s="92"/>
      <c r="AS43" s="93">
        <v>0</v>
      </c>
      <c r="AT43" s="93"/>
      <c r="AU43" s="94"/>
      <c r="AV43" s="129">
        <f>SUM(AR43:AU43)</f>
        <v>0</v>
      </c>
      <c r="AW43" s="64"/>
      <c r="AX43" s="6">
        <v>0</v>
      </c>
      <c r="AY43" s="6"/>
      <c r="AZ43" s="102"/>
      <c r="BA43" s="133">
        <f>SUM(AW43:AZ43)</f>
        <v>0</v>
      </c>
      <c r="BB43" s="68"/>
      <c r="BC43" s="6">
        <v>0</v>
      </c>
      <c r="BD43" s="6"/>
      <c r="BE43" s="102"/>
      <c r="BF43" s="129">
        <f>SUM(BB43:BE43)</f>
        <v>0</v>
      </c>
      <c r="BG43" s="68"/>
      <c r="BH43" s="6">
        <v>0</v>
      </c>
      <c r="BI43" s="6"/>
      <c r="BJ43" s="102"/>
      <c r="BK43" s="129">
        <f>SUM(BG43:BJ43)</f>
        <v>0</v>
      </c>
      <c r="BL43" s="68"/>
      <c r="BM43" s="6">
        <v>0</v>
      </c>
      <c r="BN43" s="6"/>
      <c r="BO43" s="102"/>
      <c r="BP43" s="129">
        <f>SUM(BL43:BO43)</f>
        <v>0</v>
      </c>
    </row>
    <row r="44" spans="1:68" x14ac:dyDescent="0.25">
      <c r="A44" s="4" t="s">
        <v>460</v>
      </c>
      <c r="B44" s="3" t="s">
        <v>461</v>
      </c>
      <c r="C44" s="10">
        <v>6953156260580</v>
      </c>
      <c r="D44" s="10"/>
      <c r="E44" s="10" t="str">
        <f>IF(K44&gt;0,1,"")</f>
        <v/>
      </c>
      <c r="F44" s="10" t="str">
        <f>IF(L44&gt;0,1,"")</f>
        <v/>
      </c>
      <c r="G44" s="10" t="str">
        <f>IF(M44&gt;0,1,"")</f>
        <v/>
      </c>
      <c r="H44" s="105" t="str">
        <f>IF(N44&gt;0,1,"")</f>
        <v/>
      </c>
      <c r="I44" s="226">
        <v>11</v>
      </c>
      <c r="J44" s="224" t="str">
        <f>IF(SUM(E44:H44)&lt;2,IF(I44&gt;100,"Not OK",""),"")</f>
        <v/>
      </c>
      <c r="K44" s="68"/>
      <c r="L44" s="64">
        <v>0</v>
      </c>
      <c r="M44" s="64"/>
      <c r="N44" s="64"/>
      <c r="O44" s="129">
        <f>SUM(K44:N44)</f>
        <v>0</v>
      </c>
      <c r="P44" s="79"/>
      <c r="Q44" s="13">
        <v>11.760000000000034</v>
      </c>
      <c r="R44" s="13"/>
      <c r="S44" s="71"/>
      <c r="T44" s="78">
        <f>IF(Q44&gt;0,Q44,P44)</f>
        <v>11.760000000000034</v>
      </c>
      <c r="U44" s="83"/>
      <c r="V44" s="71">
        <v>29.5</v>
      </c>
      <c r="W44" s="71"/>
      <c r="X44" s="84"/>
      <c r="Y44" s="79"/>
      <c r="Z44" s="71">
        <v>59</v>
      </c>
      <c r="AA44" s="71"/>
      <c r="AB44" s="74"/>
      <c r="AC44" s="92"/>
      <c r="AD44" s="93">
        <v>0</v>
      </c>
      <c r="AE44" s="93"/>
      <c r="AF44" s="94"/>
      <c r="AG44" s="129">
        <f>SUM(AC44:AF44)</f>
        <v>0</v>
      </c>
      <c r="AH44" s="99"/>
      <c r="AI44" s="93">
        <v>0</v>
      </c>
      <c r="AJ44" s="93"/>
      <c r="AK44" s="94"/>
      <c r="AL44" s="133">
        <f>SUM(AH44:AK44)</f>
        <v>0</v>
      </c>
      <c r="AM44" s="92"/>
      <c r="AN44" s="93">
        <v>0</v>
      </c>
      <c r="AO44" s="93"/>
      <c r="AP44" s="94"/>
      <c r="AQ44" s="133">
        <f>SUM(AM44:AP44)</f>
        <v>0</v>
      </c>
      <c r="AR44" s="92"/>
      <c r="AS44" s="93">
        <v>0</v>
      </c>
      <c r="AT44" s="93"/>
      <c r="AU44" s="94"/>
      <c r="AV44" s="129">
        <f>SUM(AR44:AU44)</f>
        <v>0</v>
      </c>
      <c r="AW44" s="64"/>
      <c r="AX44" s="6">
        <v>0</v>
      </c>
      <c r="AY44" s="6"/>
      <c r="AZ44" s="102"/>
      <c r="BA44" s="133">
        <f>SUM(AW44:AZ44)</f>
        <v>0</v>
      </c>
      <c r="BB44" s="68"/>
      <c r="BC44" s="6">
        <v>0</v>
      </c>
      <c r="BD44" s="6"/>
      <c r="BE44" s="102"/>
      <c r="BF44" s="129">
        <f>SUM(BB44:BE44)</f>
        <v>0</v>
      </c>
      <c r="BG44" s="68"/>
      <c r="BH44" s="6">
        <v>0</v>
      </c>
      <c r="BI44" s="6"/>
      <c r="BJ44" s="102"/>
      <c r="BK44" s="129">
        <f>SUM(BG44:BJ44)</f>
        <v>0</v>
      </c>
      <c r="BL44" s="68"/>
      <c r="BM44" s="6">
        <v>0</v>
      </c>
      <c r="BN44" s="6"/>
      <c r="BO44" s="102"/>
      <c r="BP44" s="129">
        <f>SUM(BL44:BO44)</f>
        <v>0</v>
      </c>
    </row>
    <row r="45" spans="1:68" x14ac:dyDescent="0.25">
      <c r="A45" s="4" t="s">
        <v>462</v>
      </c>
      <c r="B45" s="3" t="s">
        <v>463</v>
      </c>
      <c r="C45" s="10">
        <v>6953156260597</v>
      </c>
      <c r="D45" s="10"/>
      <c r="E45" s="10" t="str">
        <f>IF(K45&gt;0,1,"")</f>
        <v/>
      </c>
      <c r="F45" s="10" t="str">
        <f>IF(L45&gt;0,1,"")</f>
        <v/>
      </c>
      <c r="G45" s="10" t="str">
        <f>IF(M45&gt;0,1,"")</f>
        <v/>
      </c>
      <c r="H45" s="105" t="str">
        <f>IF(N45&gt;0,1,"")</f>
        <v/>
      </c>
      <c r="I45" s="226">
        <v>100</v>
      </c>
      <c r="J45" s="224" t="str">
        <f>IF(SUM(E45:H45)&lt;2,IF(I45&gt;100,"Not OK",""),"")</f>
        <v/>
      </c>
      <c r="K45" s="68"/>
      <c r="L45" s="64">
        <v>0</v>
      </c>
      <c r="M45" s="64"/>
      <c r="N45" s="64"/>
      <c r="O45" s="129">
        <f>SUM(K45:N45)</f>
        <v>0</v>
      </c>
      <c r="P45" s="79"/>
      <c r="Q45" s="13">
        <v>11.65</v>
      </c>
      <c r="R45" s="13"/>
      <c r="S45" s="71"/>
      <c r="T45" s="78">
        <f>IF(Q45&gt;0,Q45,P45)</f>
        <v>11.65</v>
      </c>
      <c r="U45" s="83"/>
      <c r="V45" s="71">
        <v>29.5</v>
      </c>
      <c r="W45" s="71"/>
      <c r="X45" s="84"/>
      <c r="Y45" s="79"/>
      <c r="Z45" s="71">
        <v>59</v>
      </c>
      <c r="AA45" s="71"/>
      <c r="AB45" s="74"/>
      <c r="AC45" s="92"/>
      <c r="AD45" s="93">
        <v>0</v>
      </c>
      <c r="AE45" s="93"/>
      <c r="AF45" s="94"/>
      <c r="AG45" s="129">
        <f>SUM(AC45:AF45)</f>
        <v>0</v>
      </c>
      <c r="AH45" s="99"/>
      <c r="AI45" s="93">
        <v>0</v>
      </c>
      <c r="AJ45" s="93"/>
      <c r="AK45" s="94"/>
      <c r="AL45" s="133">
        <f>SUM(AH45:AK45)</f>
        <v>0</v>
      </c>
      <c r="AM45" s="92"/>
      <c r="AN45" s="93">
        <v>0</v>
      </c>
      <c r="AO45" s="93"/>
      <c r="AP45" s="94"/>
      <c r="AQ45" s="133">
        <f>SUM(AM45:AP45)</f>
        <v>0</v>
      </c>
      <c r="AR45" s="92"/>
      <c r="AS45" s="93">
        <v>0</v>
      </c>
      <c r="AT45" s="93"/>
      <c r="AU45" s="94"/>
      <c r="AV45" s="129">
        <f>SUM(AR45:AU45)</f>
        <v>0</v>
      </c>
      <c r="AW45" s="64"/>
      <c r="AX45" s="6">
        <v>0</v>
      </c>
      <c r="AY45" s="6"/>
      <c r="AZ45" s="102"/>
      <c r="BA45" s="133">
        <f>SUM(AW45:AZ45)</f>
        <v>0</v>
      </c>
      <c r="BB45" s="68"/>
      <c r="BC45" s="6">
        <v>0</v>
      </c>
      <c r="BD45" s="6"/>
      <c r="BE45" s="102"/>
      <c r="BF45" s="129">
        <f>SUM(BB45:BE45)</f>
        <v>0</v>
      </c>
      <c r="BG45" s="68"/>
      <c r="BH45" s="6">
        <v>0</v>
      </c>
      <c r="BI45" s="6"/>
      <c r="BJ45" s="102"/>
      <c r="BK45" s="129">
        <f>SUM(BG45:BJ45)</f>
        <v>0</v>
      </c>
      <c r="BL45" s="68"/>
      <c r="BM45" s="6">
        <v>0</v>
      </c>
      <c r="BN45" s="6"/>
      <c r="BO45" s="102"/>
      <c r="BP45" s="129">
        <f>SUM(BL45:BO45)</f>
        <v>0</v>
      </c>
    </row>
    <row r="46" spans="1:68" x14ac:dyDescent="0.25">
      <c r="A46" s="4" t="s">
        <v>464</v>
      </c>
      <c r="B46" s="3" t="s">
        <v>104</v>
      </c>
      <c r="C46" s="10">
        <v>6953156260603</v>
      </c>
      <c r="D46" s="10"/>
      <c r="E46" s="10">
        <f>IF(K46&gt;0,1,"")</f>
        <v>1</v>
      </c>
      <c r="F46" s="10" t="str">
        <f>IF(L46&gt;0,1,"")</f>
        <v/>
      </c>
      <c r="G46" s="10" t="str">
        <f>IF(M46&gt;0,1,"")</f>
        <v/>
      </c>
      <c r="H46" s="105" t="str">
        <f>IF(N46&gt;0,1,"")</f>
        <v/>
      </c>
      <c r="I46" s="226">
        <v>61</v>
      </c>
      <c r="J46" s="224" t="str">
        <f>IF(SUM(E46:H46)&lt;2,IF(I46&gt;100,"Not OK",""),"")</f>
        <v/>
      </c>
      <c r="K46" s="68">
        <v>4</v>
      </c>
      <c r="L46" s="64">
        <v>0</v>
      </c>
      <c r="M46" s="64"/>
      <c r="N46" s="64"/>
      <c r="O46" s="129">
        <f>SUM(K46:N46)</f>
        <v>4</v>
      </c>
      <c r="P46" s="79">
        <v>11.397999999999989</v>
      </c>
      <c r="Q46" s="13">
        <v>11.699999999999987</v>
      </c>
      <c r="R46" s="13"/>
      <c r="S46" s="71"/>
      <c r="T46" s="78">
        <f>IF(Q46&gt;0,Q46,P46)</f>
        <v>11.699999999999987</v>
      </c>
      <c r="U46" s="83">
        <v>37.950000000000003</v>
      </c>
      <c r="V46" s="71">
        <v>24.5</v>
      </c>
      <c r="W46" s="71"/>
      <c r="X46" s="84"/>
      <c r="Y46" s="79"/>
      <c r="Z46" s="71">
        <v>49</v>
      </c>
      <c r="AA46" s="71"/>
      <c r="AB46" s="74"/>
      <c r="AC46" s="92"/>
      <c r="AD46" s="93">
        <v>0</v>
      </c>
      <c r="AE46" s="93"/>
      <c r="AF46" s="94"/>
      <c r="AG46" s="129">
        <f>SUM(AC46:AF46)</f>
        <v>0</v>
      </c>
      <c r="AH46" s="99"/>
      <c r="AI46" s="93">
        <v>0</v>
      </c>
      <c r="AJ46" s="93"/>
      <c r="AK46" s="94"/>
      <c r="AL46" s="133">
        <f>SUM(AH46:AK46)</f>
        <v>0</v>
      </c>
      <c r="AM46" s="92"/>
      <c r="AN46" s="93">
        <v>0</v>
      </c>
      <c r="AO46" s="93"/>
      <c r="AP46" s="94"/>
      <c r="AQ46" s="133">
        <f>SUM(AM46:AP46)</f>
        <v>0</v>
      </c>
      <c r="AR46" s="92"/>
      <c r="AS46" s="93">
        <v>0</v>
      </c>
      <c r="AT46" s="93"/>
      <c r="AU46" s="94"/>
      <c r="AV46" s="129">
        <f>SUM(AR46:AU46)</f>
        <v>0</v>
      </c>
      <c r="AW46" s="64">
        <v>1</v>
      </c>
      <c r="AX46" s="6">
        <v>0</v>
      </c>
      <c r="AY46" s="6"/>
      <c r="AZ46" s="102"/>
      <c r="BA46" s="133">
        <f>SUM(AW46:AZ46)</f>
        <v>1</v>
      </c>
      <c r="BB46" s="68"/>
      <c r="BC46" s="6">
        <v>0</v>
      </c>
      <c r="BD46" s="6"/>
      <c r="BE46" s="102"/>
      <c r="BF46" s="129">
        <f>SUM(BB46:BE46)</f>
        <v>0</v>
      </c>
      <c r="BG46" s="68">
        <v>0</v>
      </c>
      <c r="BH46" s="6">
        <v>0</v>
      </c>
      <c r="BI46" s="6"/>
      <c r="BJ46" s="102"/>
      <c r="BK46" s="129">
        <f>SUM(BG46:BJ46)</f>
        <v>0</v>
      </c>
      <c r="BL46" s="68"/>
      <c r="BM46" s="6">
        <v>0</v>
      </c>
      <c r="BN46" s="6"/>
      <c r="BO46" s="102"/>
      <c r="BP46" s="129">
        <f>SUM(BL46:BO46)</f>
        <v>0</v>
      </c>
    </row>
    <row r="47" spans="1:68" x14ac:dyDescent="0.25">
      <c r="A47" s="4" t="s">
        <v>681</v>
      </c>
      <c r="B47" s="3" t="s">
        <v>682</v>
      </c>
      <c r="C47" s="10">
        <v>6953156261358</v>
      </c>
      <c r="D47" s="10"/>
      <c r="E47" s="10" t="str">
        <f>IF(K47&gt;0,1,"")</f>
        <v/>
      </c>
      <c r="F47" s="10">
        <f>IF(L47&gt;0,1,"")</f>
        <v>1</v>
      </c>
      <c r="G47" s="10">
        <f>IF(M47&gt;0,1,"")</f>
        <v>1</v>
      </c>
      <c r="H47" s="105" t="str">
        <f>IF(N47&gt;0,1,"")</f>
        <v/>
      </c>
      <c r="I47" s="226">
        <v>10</v>
      </c>
      <c r="J47" s="224" t="str">
        <f>IF(SUM(E47:H47)&lt;2,IF(I47&gt;100,"Not OK",""),"")</f>
        <v/>
      </c>
      <c r="K47" s="68"/>
      <c r="L47" s="64">
        <v>8</v>
      </c>
      <c r="M47" s="64">
        <v>13</v>
      </c>
      <c r="N47" s="64"/>
      <c r="O47" s="129">
        <f>SUM(K47:N47)</f>
        <v>21</v>
      </c>
      <c r="P47" s="79"/>
      <c r="Q47" s="13">
        <v>14</v>
      </c>
      <c r="R47" s="13">
        <v>14</v>
      </c>
      <c r="S47" s="71"/>
      <c r="T47" s="78">
        <f>IF(Q47&gt;0,Q47,P47)</f>
        <v>14</v>
      </c>
      <c r="U47" s="83"/>
      <c r="V47" s="71">
        <v>35</v>
      </c>
      <c r="W47" s="71">
        <v>39.5</v>
      </c>
      <c r="X47" s="84"/>
      <c r="Y47" s="79"/>
      <c r="Z47" s="71">
        <v>73</v>
      </c>
      <c r="AA47" s="71">
        <v>79</v>
      </c>
      <c r="AB47" s="74"/>
      <c r="AC47" s="92"/>
      <c r="AD47" s="93"/>
      <c r="AE47" s="93"/>
      <c r="AF47" s="94"/>
      <c r="AG47" s="129">
        <f>SUM(AC47:AF47)</f>
        <v>0</v>
      </c>
      <c r="AH47" s="99"/>
      <c r="AI47" s="93"/>
      <c r="AJ47" s="93"/>
      <c r="AK47" s="94"/>
      <c r="AL47" s="133">
        <f>SUM(AH47:AK47)</f>
        <v>0</v>
      </c>
      <c r="AM47" s="92"/>
      <c r="AN47" s="93"/>
      <c r="AO47" s="93"/>
      <c r="AP47" s="94"/>
      <c r="AQ47" s="133">
        <f>SUM(AM47:AP47)</f>
        <v>0</v>
      </c>
      <c r="AR47" s="92"/>
      <c r="AS47" s="93">
        <v>0</v>
      </c>
      <c r="AT47" s="93">
        <v>0</v>
      </c>
      <c r="AU47" s="94"/>
      <c r="AV47" s="129">
        <f>SUM(AR47:AU47)</f>
        <v>0</v>
      </c>
      <c r="AW47" s="64"/>
      <c r="AX47" s="6">
        <v>2</v>
      </c>
      <c r="AY47" s="6">
        <v>0</v>
      </c>
      <c r="AZ47" s="102"/>
      <c r="BA47" s="133">
        <f>SUM(AW47:AZ47)</f>
        <v>2</v>
      </c>
      <c r="BB47" s="68"/>
      <c r="BC47" s="6">
        <v>14</v>
      </c>
      <c r="BD47" s="6">
        <v>0</v>
      </c>
      <c r="BE47" s="102"/>
      <c r="BF47" s="129">
        <f>SUM(BB47:BE47)</f>
        <v>14</v>
      </c>
      <c r="BG47" s="68"/>
      <c r="BH47" s="6">
        <v>16</v>
      </c>
      <c r="BI47" s="6">
        <v>2</v>
      </c>
      <c r="BJ47" s="102"/>
      <c r="BK47" s="129">
        <f>SUM(BG47:BJ47)</f>
        <v>18</v>
      </c>
      <c r="BL47" s="68"/>
      <c r="BM47" s="6">
        <v>0</v>
      </c>
      <c r="BN47" s="6"/>
      <c r="BO47" s="102"/>
      <c r="BP47" s="129">
        <f>SUM(BL47:BO47)</f>
        <v>0</v>
      </c>
    </row>
    <row r="48" spans="1:68" x14ac:dyDescent="0.25">
      <c r="A48" s="4" t="s">
        <v>683</v>
      </c>
      <c r="B48" s="3" t="s">
        <v>684</v>
      </c>
      <c r="C48" s="10">
        <v>6953156261365</v>
      </c>
      <c r="D48" s="10"/>
      <c r="E48" s="10" t="str">
        <f>IF(K48&gt;0,1,"")</f>
        <v/>
      </c>
      <c r="F48" s="10" t="str">
        <f>IF(L48&gt;0,1,"")</f>
        <v/>
      </c>
      <c r="G48" s="10" t="str">
        <f>IF(M48&gt;0,1,"")</f>
        <v/>
      </c>
      <c r="H48" s="105" t="str">
        <f>IF(N48&gt;0,1,"")</f>
        <v/>
      </c>
      <c r="I48" s="226">
        <v>1</v>
      </c>
      <c r="J48" s="224" t="str">
        <f>IF(SUM(E48:H48)&lt;2,IF(I48&gt;100,"Not OK",""),"")</f>
        <v/>
      </c>
      <c r="K48" s="68"/>
      <c r="L48" s="64">
        <v>0</v>
      </c>
      <c r="M48" s="64">
        <v>0</v>
      </c>
      <c r="N48" s="64"/>
      <c r="O48" s="129">
        <f>SUM(K48:N48)</f>
        <v>0</v>
      </c>
      <c r="P48" s="79"/>
      <c r="Q48" s="13">
        <v>14</v>
      </c>
      <c r="R48" s="13">
        <v>14</v>
      </c>
      <c r="S48" s="71"/>
      <c r="T48" s="78">
        <f>IF(Q48&gt;0,Q48,P48)</f>
        <v>14</v>
      </c>
      <c r="U48" s="83"/>
      <c r="V48" s="71">
        <v>35</v>
      </c>
      <c r="W48" s="71">
        <v>39.5</v>
      </c>
      <c r="X48" s="84"/>
      <c r="Y48" s="79"/>
      <c r="Z48" s="71">
        <v>73</v>
      </c>
      <c r="AA48" s="71">
        <v>79</v>
      </c>
      <c r="AB48" s="74"/>
      <c r="AC48" s="92"/>
      <c r="AD48" s="93"/>
      <c r="AE48" s="93"/>
      <c r="AF48" s="94"/>
      <c r="AG48" s="129">
        <f>SUM(AC48:AF48)</f>
        <v>0</v>
      </c>
      <c r="AH48" s="99"/>
      <c r="AI48" s="93"/>
      <c r="AJ48" s="93"/>
      <c r="AK48" s="94"/>
      <c r="AL48" s="133">
        <f>SUM(AH48:AK48)</f>
        <v>0</v>
      </c>
      <c r="AM48" s="92"/>
      <c r="AN48" s="93"/>
      <c r="AO48" s="93"/>
      <c r="AP48" s="94"/>
      <c r="AQ48" s="133">
        <f>SUM(AM48:AP48)</f>
        <v>0</v>
      </c>
      <c r="AR48" s="92"/>
      <c r="AS48" s="93">
        <v>0</v>
      </c>
      <c r="AT48" s="93">
        <v>0</v>
      </c>
      <c r="AU48" s="94"/>
      <c r="AV48" s="129">
        <f>SUM(AR48:AU48)</f>
        <v>0</v>
      </c>
      <c r="AW48" s="64"/>
      <c r="AX48" s="6">
        <v>0</v>
      </c>
      <c r="AY48" s="6">
        <v>0</v>
      </c>
      <c r="AZ48" s="102"/>
      <c r="BA48" s="133">
        <f>SUM(AW48:AZ48)</f>
        <v>0</v>
      </c>
      <c r="BB48" s="68"/>
      <c r="BC48" s="6">
        <v>0</v>
      </c>
      <c r="BD48" s="6">
        <v>0</v>
      </c>
      <c r="BE48" s="102"/>
      <c r="BF48" s="129">
        <f>SUM(BB48:BE48)</f>
        <v>0</v>
      </c>
      <c r="BG48" s="68"/>
      <c r="BH48" s="6">
        <v>0</v>
      </c>
      <c r="BI48" s="6">
        <v>0</v>
      </c>
      <c r="BJ48" s="102"/>
      <c r="BK48" s="129">
        <f>SUM(BG48:BJ48)</f>
        <v>0</v>
      </c>
      <c r="BL48" s="68"/>
      <c r="BM48" s="6">
        <v>0</v>
      </c>
      <c r="BN48" s="6"/>
      <c r="BO48" s="102"/>
      <c r="BP48" s="129">
        <f>SUM(BL48:BO48)</f>
        <v>0</v>
      </c>
    </row>
    <row r="49" spans="1:68" x14ac:dyDescent="0.25">
      <c r="A49" s="4" t="s">
        <v>537</v>
      </c>
      <c r="B49" s="3" t="s">
        <v>538</v>
      </c>
      <c r="C49" s="10">
        <v>6953156261631</v>
      </c>
      <c r="D49" s="10"/>
      <c r="E49" s="10" t="str">
        <f>IF(K49&gt;0,1,"")</f>
        <v/>
      </c>
      <c r="F49" s="10">
        <f>IF(L49&gt;0,1,"")</f>
        <v>1</v>
      </c>
      <c r="G49" s="10" t="str">
        <f>IF(M49&gt;0,1,"")</f>
        <v/>
      </c>
      <c r="H49" s="105" t="str">
        <f>IF(N49&gt;0,1,"")</f>
        <v/>
      </c>
      <c r="I49" s="226">
        <v>1</v>
      </c>
      <c r="J49" s="224" t="str">
        <f>IF(SUM(E49:H49)&lt;2,IF(I49&gt;100,"Not OK",""),"")</f>
        <v/>
      </c>
      <c r="K49" s="68"/>
      <c r="L49" s="64">
        <v>1</v>
      </c>
      <c r="M49" s="64"/>
      <c r="N49" s="64"/>
      <c r="O49" s="129">
        <f>SUM(K49:N49)</f>
        <v>1</v>
      </c>
      <c r="P49" s="79"/>
      <c r="Q49" s="13">
        <v>65</v>
      </c>
      <c r="R49" s="13"/>
      <c r="S49" s="71"/>
      <c r="T49" s="78">
        <f>IF(Q49&gt;0,Q49,P49)</f>
        <v>65</v>
      </c>
      <c r="U49" s="83"/>
      <c r="V49" s="71">
        <v>129.5</v>
      </c>
      <c r="W49" s="71"/>
      <c r="X49" s="84"/>
      <c r="Y49" s="79"/>
      <c r="Z49" s="71">
        <v>269</v>
      </c>
      <c r="AA49" s="71"/>
      <c r="AB49" s="74"/>
      <c r="AC49" s="92"/>
      <c r="AD49" s="93">
        <v>1</v>
      </c>
      <c r="AE49" s="93"/>
      <c r="AF49" s="94"/>
      <c r="AG49" s="129">
        <f>SUM(AC49:AF49)</f>
        <v>1</v>
      </c>
      <c r="AH49" s="99"/>
      <c r="AI49" s="93">
        <v>0</v>
      </c>
      <c r="AJ49" s="93"/>
      <c r="AK49" s="94"/>
      <c r="AL49" s="133">
        <f>SUM(AH49:AK49)</f>
        <v>0</v>
      </c>
      <c r="AM49" s="92"/>
      <c r="AN49" s="93">
        <v>0</v>
      </c>
      <c r="AO49" s="93"/>
      <c r="AP49" s="94"/>
      <c r="AQ49" s="133">
        <f>SUM(AM49:AP49)</f>
        <v>0</v>
      </c>
      <c r="AR49" s="92"/>
      <c r="AS49" s="93">
        <v>0</v>
      </c>
      <c r="AT49" s="93"/>
      <c r="AU49" s="94"/>
      <c r="AV49" s="129">
        <f>SUM(AR49:AU49)</f>
        <v>0</v>
      </c>
      <c r="AW49" s="64"/>
      <c r="AX49" s="6">
        <v>0</v>
      </c>
      <c r="AY49" s="6"/>
      <c r="AZ49" s="102"/>
      <c r="BA49" s="133">
        <f>SUM(AW49:AZ49)</f>
        <v>0</v>
      </c>
      <c r="BB49" s="68"/>
      <c r="BC49" s="6">
        <v>0</v>
      </c>
      <c r="BD49" s="6"/>
      <c r="BE49" s="102"/>
      <c r="BF49" s="129">
        <f>SUM(BB49:BE49)</f>
        <v>0</v>
      </c>
      <c r="BG49" s="68"/>
      <c r="BH49" s="6">
        <v>0</v>
      </c>
      <c r="BI49" s="6"/>
      <c r="BJ49" s="102"/>
      <c r="BK49" s="129">
        <f>SUM(BG49:BJ49)</f>
        <v>0</v>
      </c>
      <c r="BL49" s="68"/>
      <c r="BM49" s="6">
        <v>0</v>
      </c>
      <c r="BN49" s="6"/>
      <c r="BO49" s="102"/>
      <c r="BP49" s="129">
        <f>SUM(BL49:BO49)</f>
        <v>0</v>
      </c>
    </row>
    <row r="50" spans="1:68" x14ac:dyDescent="0.25">
      <c r="A50" s="4" t="s">
        <v>357</v>
      </c>
      <c r="B50" s="3" t="s">
        <v>358</v>
      </c>
      <c r="C50" s="10">
        <v>6953156264502</v>
      </c>
      <c r="D50" s="10"/>
      <c r="E50" s="10" t="str">
        <f>IF(K50&gt;0,1,"")</f>
        <v/>
      </c>
      <c r="F50" s="10" t="str">
        <f>IF(L50&gt;0,1,"")</f>
        <v/>
      </c>
      <c r="G50" s="10" t="str">
        <f>IF(M50&gt;0,1,"")</f>
        <v/>
      </c>
      <c r="H50" s="105" t="str">
        <f>IF(N50&gt;0,1,"")</f>
        <v/>
      </c>
      <c r="I50" s="226">
        <v>52</v>
      </c>
      <c r="J50" s="224" t="str">
        <f>IF(SUM(E50:H50)&lt;2,IF(I50&gt;100,"Not OK",""),"")</f>
        <v/>
      </c>
      <c r="K50" s="68"/>
      <c r="L50" s="64">
        <v>0</v>
      </c>
      <c r="M50" s="64"/>
      <c r="N50" s="64"/>
      <c r="O50" s="129">
        <f>SUM(K50:N50)</f>
        <v>0</v>
      </c>
      <c r="P50" s="79"/>
      <c r="Q50" s="13">
        <v>46.370000000000033</v>
      </c>
      <c r="R50" s="13"/>
      <c r="S50" s="71"/>
      <c r="T50" s="78">
        <f>IF(Q50&gt;0,Q50,P50)</f>
        <v>46.370000000000033</v>
      </c>
      <c r="U50" s="83"/>
      <c r="V50" s="71">
        <v>99.5</v>
      </c>
      <c r="W50" s="71"/>
      <c r="X50" s="84"/>
      <c r="Y50" s="79"/>
      <c r="Z50" s="71">
        <v>209</v>
      </c>
      <c r="AA50" s="71"/>
      <c r="AB50" s="74"/>
      <c r="AC50" s="92"/>
      <c r="AD50" s="93">
        <v>0</v>
      </c>
      <c r="AE50" s="93"/>
      <c r="AF50" s="94"/>
      <c r="AG50" s="129">
        <f>SUM(AC50:AF50)</f>
        <v>0</v>
      </c>
      <c r="AH50" s="99"/>
      <c r="AI50" s="93">
        <v>0</v>
      </c>
      <c r="AJ50" s="93"/>
      <c r="AK50" s="94"/>
      <c r="AL50" s="133">
        <f>SUM(AH50:AK50)</f>
        <v>0</v>
      </c>
      <c r="AM50" s="92"/>
      <c r="AN50" s="93">
        <v>0</v>
      </c>
      <c r="AO50" s="93"/>
      <c r="AP50" s="94"/>
      <c r="AQ50" s="133">
        <f>SUM(AM50:AP50)</f>
        <v>0</v>
      </c>
      <c r="AR50" s="92"/>
      <c r="AS50" s="93">
        <v>0</v>
      </c>
      <c r="AT50" s="93"/>
      <c r="AU50" s="94"/>
      <c r="AV50" s="129">
        <f>SUM(AR50:AU50)</f>
        <v>0</v>
      </c>
      <c r="AW50" s="64"/>
      <c r="AX50" s="6">
        <v>0</v>
      </c>
      <c r="AY50" s="6"/>
      <c r="AZ50" s="102"/>
      <c r="BA50" s="133">
        <f>SUM(AW50:AZ50)</f>
        <v>0</v>
      </c>
      <c r="BB50" s="68"/>
      <c r="BC50" s="6">
        <v>0</v>
      </c>
      <c r="BD50" s="6"/>
      <c r="BE50" s="102"/>
      <c r="BF50" s="129">
        <f>SUM(BB50:BE50)</f>
        <v>0</v>
      </c>
      <c r="BG50" s="68"/>
      <c r="BH50" s="6">
        <v>0</v>
      </c>
      <c r="BI50" s="6"/>
      <c r="BJ50" s="102"/>
      <c r="BK50" s="129">
        <f>SUM(BG50:BJ50)</f>
        <v>0</v>
      </c>
      <c r="BL50" s="68"/>
      <c r="BM50" s="6">
        <v>0</v>
      </c>
      <c r="BN50" s="6"/>
      <c r="BO50" s="102"/>
      <c r="BP50" s="129">
        <f>SUM(BL50:BO50)</f>
        <v>0</v>
      </c>
    </row>
    <row r="51" spans="1:68" x14ac:dyDescent="0.25">
      <c r="A51" s="4" t="s">
        <v>355</v>
      </c>
      <c r="B51" s="3" t="s">
        <v>239</v>
      </c>
      <c r="C51" s="10">
        <v>6953156264519</v>
      </c>
      <c r="D51" s="10"/>
      <c r="E51" s="10" t="str">
        <f>IF(K51&gt;0,1,"")</f>
        <v/>
      </c>
      <c r="F51" s="10" t="str">
        <f>IF(L51&gt;0,1,"")</f>
        <v/>
      </c>
      <c r="G51" s="10" t="str">
        <f>IF(M51&gt;0,1,"")</f>
        <v/>
      </c>
      <c r="H51" s="105">
        <f>IF(N51&gt;0,1,"")</f>
        <v>1</v>
      </c>
      <c r="I51" s="226">
        <v>1</v>
      </c>
      <c r="J51" s="224" t="str">
        <f>IF(SUM(E51:H51)&lt;2,IF(I51&gt;100,"Not OK",""),"")</f>
        <v/>
      </c>
      <c r="K51" s="68"/>
      <c r="L51" s="64">
        <v>0</v>
      </c>
      <c r="M51" s="64"/>
      <c r="N51" s="64">
        <v>1</v>
      </c>
      <c r="O51" s="129">
        <f>SUM(K51:N51)</f>
        <v>1</v>
      </c>
      <c r="P51" s="79"/>
      <c r="Q51" s="13">
        <v>46.64</v>
      </c>
      <c r="R51" s="13"/>
      <c r="S51" s="71"/>
      <c r="T51" s="78">
        <f>IF(Q51&gt;0,Q51,P51)</f>
        <v>46.64</v>
      </c>
      <c r="U51" s="83"/>
      <c r="V51" s="71">
        <v>99.5</v>
      </c>
      <c r="W51" s="71"/>
      <c r="X51" s="84">
        <v>119.24550000000001</v>
      </c>
      <c r="Y51" s="79"/>
      <c r="Z51" s="71">
        <v>209</v>
      </c>
      <c r="AA51" s="71"/>
      <c r="AB51" s="74">
        <v>219</v>
      </c>
      <c r="AC51" s="92"/>
      <c r="AD51" s="93">
        <v>0</v>
      </c>
      <c r="AE51" s="93"/>
      <c r="AF51" s="94"/>
      <c r="AG51" s="129">
        <f>SUM(AC51:AF51)</f>
        <v>0</v>
      </c>
      <c r="AH51" s="99"/>
      <c r="AI51" s="93">
        <v>0</v>
      </c>
      <c r="AJ51" s="93"/>
      <c r="AK51" s="94"/>
      <c r="AL51" s="133">
        <f>SUM(AH51:AK51)</f>
        <v>0</v>
      </c>
      <c r="AM51" s="92"/>
      <c r="AN51" s="93">
        <v>0</v>
      </c>
      <c r="AO51" s="93"/>
      <c r="AP51" s="94">
        <v>2</v>
      </c>
      <c r="AQ51" s="133">
        <f>SUM(AM51:AP51)</f>
        <v>2</v>
      </c>
      <c r="AR51" s="92"/>
      <c r="AS51" s="93">
        <v>0</v>
      </c>
      <c r="AT51" s="93"/>
      <c r="AU51" s="94">
        <v>0</v>
      </c>
      <c r="AV51" s="129">
        <f>SUM(AR51:AU51)</f>
        <v>0</v>
      </c>
      <c r="AW51" s="64"/>
      <c r="AX51" s="6">
        <v>0</v>
      </c>
      <c r="AY51" s="6"/>
      <c r="AZ51" s="102">
        <v>0</v>
      </c>
      <c r="BA51" s="133">
        <f>SUM(AW51:AZ51)</f>
        <v>0</v>
      </c>
      <c r="BB51" s="68"/>
      <c r="BC51" s="6">
        <v>0</v>
      </c>
      <c r="BD51" s="6"/>
      <c r="BE51" s="102">
        <v>0</v>
      </c>
      <c r="BF51" s="129">
        <f>SUM(BB51:BE51)</f>
        <v>0</v>
      </c>
      <c r="BG51" s="68"/>
      <c r="BH51" s="6">
        <v>0</v>
      </c>
      <c r="BI51" s="6"/>
      <c r="BJ51" s="102">
        <v>0</v>
      </c>
      <c r="BK51" s="129">
        <f>SUM(BG51:BJ51)</f>
        <v>0</v>
      </c>
      <c r="BL51" s="68"/>
      <c r="BM51" s="6">
        <v>0</v>
      </c>
      <c r="BN51" s="6"/>
      <c r="BO51" s="102"/>
      <c r="BP51" s="129">
        <f>SUM(BL51:BO51)</f>
        <v>0</v>
      </c>
    </row>
    <row r="52" spans="1:68" x14ac:dyDescent="0.25">
      <c r="A52" s="4" t="s">
        <v>429</v>
      </c>
      <c r="B52" s="3" t="s">
        <v>430</v>
      </c>
      <c r="C52" s="10">
        <v>6953156265608</v>
      </c>
      <c r="D52" s="10"/>
      <c r="E52" s="10" t="str">
        <f>IF(K52&gt;0,1,"")</f>
        <v/>
      </c>
      <c r="F52" s="10">
        <f>IF(L52&gt;0,1,"")</f>
        <v>1</v>
      </c>
      <c r="G52" s="10" t="str">
        <f>IF(M52&gt;0,1,"")</f>
        <v/>
      </c>
      <c r="H52" s="105" t="str">
        <f>IF(N52&gt;0,1,"")</f>
        <v/>
      </c>
      <c r="I52" s="226">
        <v>272</v>
      </c>
      <c r="J52" s="224" t="str">
        <f>IF(SUM(E52:H52)&lt;2,IF(I52&gt;100,"Not OK",""),"")</f>
        <v>Not OK</v>
      </c>
      <c r="K52" s="68"/>
      <c r="L52" s="64">
        <v>17</v>
      </c>
      <c r="M52" s="64"/>
      <c r="N52" s="64"/>
      <c r="O52" s="129">
        <f>SUM(K52:N52)</f>
        <v>17</v>
      </c>
      <c r="P52" s="79"/>
      <c r="Q52" s="13">
        <v>11.770000000000003</v>
      </c>
      <c r="R52" s="13"/>
      <c r="S52" s="71"/>
      <c r="T52" s="78">
        <f>IF(Q52&gt;0,Q52,P52)</f>
        <v>11.770000000000003</v>
      </c>
      <c r="U52" s="83"/>
      <c r="V52" s="71">
        <v>49.5</v>
      </c>
      <c r="W52" s="71"/>
      <c r="X52" s="84"/>
      <c r="Y52" s="79"/>
      <c r="Z52" s="71">
        <v>109</v>
      </c>
      <c r="AA52" s="71"/>
      <c r="AB52" s="74"/>
      <c r="AC52" s="92"/>
      <c r="AD52" s="93">
        <v>0</v>
      </c>
      <c r="AE52" s="93"/>
      <c r="AF52" s="94"/>
      <c r="AG52" s="129">
        <f>SUM(AC52:AF52)</f>
        <v>0</v>
      </c>
      <c r="AH52" s="99"/>
      <c r="AI52" s="93">
        <v>1</v>
      </c>
      <c r="AJ52" s="93"/>
      <c r="AK52" s="94"/>
      <c r="AL52" s="133">
        <f>SUM(AH52:AK52)</f>
        <v>1</v>
      </c>
      <c r="AM52" s="92"/>
      <c r="AN52" s="93">
        <v>14</v>
      </c>
      <c r="AO52" s="93"/>
      <c r="AP52" s="94"/>
      <c r="AQ52" s="133">
        <f>SUM(AM52:AP52)</f>
        <v>14</v>
      </c>
      <c r="AR52" s="92"/>
      <c r="AS52" s="93">
        <v>14</v>
      </c>
      <c r="AT52" s="93"/>
      <c r="AU52" s="94"/>
      <c r="AV52" s="129">
        <f>SUM(AR52:AU52)</f>
        <v>14</v>
      </c>
      <c r="AW52" s="64"/>
      <c r="AX52" s="6">
        <v>6</v>
      </c>
      <c r="AY52" s="6"/>
      <c r="AZ52" s="102"/>
      <c r="BA52" s="133">
        <f>SUM(AW52:AZ52)</f>
        <v>6</v>
      </c>
      <c r="BB52" s="68"/>
      <c r="BC52" s="6">
        <v>15</v>
      </c>
      <c r="BD52" s="6"/>
      <c r="BE52" s="102"/>
      <c r="BF52" s="129">
        <f>SUM(BB52:BE52)</f>
        <v>15</v>
      </c>
      <c r="BG52" s="68"/>
      <c r="BH52" s="6">
        <v>2</v>
      </c>
      <c r="BI52" s="6"/>
      <c r="BJ52" s="102"/>
      <c r="BK52" s="129">
        <f>SUM(BG52:BJ52)</f>
        <v>2</v>
      </c>
      <c r="BL52" s="68"/>
      <c r="BM52" s="6">
        <v>0</v>
      </c>
      <c r="BN52" s="6"/>
      <c r="BO52" s="102"/>
      <c r="BP52" s="129">
        <f>SUM(BL52:BO52)</f>
        <v>0</v>
      </c>
    </row>
    <row r="53" spans="1:68" x14ac:dyDescent="0.25">
      <c r="A53" s="4" t="s">
        <v>421</v>
      </c>
      <c r="B53" s="3" t="s">
        <v>422</v>
      </c>
      <c r="C53" s="10">
        <v>6953156267503</v>
      </c>
      <c r="D53" s="10"/>
      <c r="E53" s="10" t="str">
        <f>IF(K53&gt;0,1,"")</f>
        <v/>
      </c>
      <c r="F53" s="10">
        <f>IF(L53&gt;0,1,"")</f>
        <v>1</v>
      </c>
      <c r="G53" s="10" t="str">
        <f>IF(M53&gt;0,1,"")</f>
        <v/>
      </c>
      <c r="H53" s="105" t="str">
        <f>IF(N53&gt;0,1,"")</f>
        <v/>
      </c>
      <c r="I53" s="226">
        <v>36</v>
      </c>
      <c r="J53" s="224" t="str">
        <f>IF(SUM(E53:H53)&lt;2,IF(I53&gt;100,"Not OK",""),"")</f>
        <v/>
      </c>
      <c r="K53" s="68"/>
      <c r="L53" s="64">
        <v>1</v>
      </c>
      <c r="M53" s="64"/>
      <c r="N53" s="64"/>
      <c r="O53" s="129">
        <f>SUM(K53:N53)</f>
        <v>1</v>
      </c>
      <c r="P53" s="79"/>
      <c r="Q53" s="13">
        <v>47.3</v>
      </c>
      <c r="R53" s="13"/>
      <c r="S53" s="71"/>
      <c r="T53" s="78">
        <f>IF(Q53&gt;0,Q53,P53)</f>
        <v>47.3</v>
      </c>
      <c r="U53" s="83"/>
      <c r="V53" s="71">
        <v>104.5</v>
      </c>
      <c r="W53" s="71"/>
      <c r="X53" s="84"/>
      <c r="Y53" s="79"/>
      <c r="Z53" s="71">
        <v>219</v>
      </c>
      <c r="AA53" s="71"/>
      <c r="AB53" s="74"/>
      <c r="AC53" s="92"/>
      <c r="AD53" s="93">
        <v>2</v>
      </c>
      <c r="AE53" s="93"/>
      <c r="AF53" s="94"/>
      <c r="AG53" s="129">
        <f>SUM(AC53:AF53)</f>
        <v>2</v>
      </c>
      <c r="AH53" s="99"/>
      <c r="AI53" s="93">
        <v>0</v>
      </c>
      <c r="AJ53" s="93"/>
      <c r="AK53" s="94"/>
      <c r="AL53" s="133">
        <f>SUM(AH53:AK53)</f>
        <v>0</v>
      </c>
      <c r="AM53" s="92"/>
      <c r="AN53" s="93">
        <v>0</v>
      </c>
      <c r="AO53" s="93"/>
      <c r="AP53" s="94"/>
      <c r="AQ53" s="133">
        <f>SUM(AM53:AP53)</f>
        <v>0</v>
      </c>
      <c r="AR53" s="92"/>
      <c r="AS53" s="93">
        <v>0</v>
      </c>
      <c r="AT53" s="93"/>
      <c r="AU53" s="94"/>
      <c r="AV53" s="129">
        <f>SUM(AR53:AU53)</f>
        <v>0</v>
      </c>
      <c r="AW53" s="64"/>
      <c r="AX53" s="6">
        <v>1</v>
      </c>
      <c r="AY53" s="6"/>
      <c r="AZ53" s="102"/>
      <c r="BA53" s="133">
        <f>SUM(AW53:AZ53)</f>
        <v>1</v>
      </c>
      <c r="BB53" s="68"/>
      <c r="BC53" s="6">
        <v>0</v>
      </c>
      <c r="BD53" s="6"/>
      <c r="BE53" s="102"/>
      <c r="BF53" s="129">
        <f>SUM(BB53:BE53)</f>
        <v>0</v>
      </c>
      <c r="BG53" s="68"/>
      <c r="BH53" s="6">
        <v>0</v>
      </c>
      <c r="BI53" s="6"/>
      <c r="BJ53" s="102"/>
      <c r="BK53" s="129">
        <f>SUM(BG53:BJ53)</f>
        <v>0</v>
      </c>
      <c r="BL53" s="68"/>
      <c r="BM53" s="6">
        <v>0</v>
      </c>
      <c r="BN53" s="6"/>
      <c r="BO53" s="102"/>
      <c r="BP53" s="129">
        <f>SUM(BL53:BO53)</f>
        <v>0</v>
      </c>
    </row>
    <row r="54" spans="1:68" x14ac:dyDescent="0.25">
      <c r="A54" s="4" t="s">
        <v>577</v>
      </c>
      <c r="B54" s="3" t="s">
        <v>578</v>
      </c>
      <c r="C54" s="10">
        <v>6953156270640</v>
      </c>
      <c r="D54" s="10"/>
      <c r="E54" s="10" t="str">
        <f>IF(K54&gt;0,1,"")</f>
        <v/>
      </c>
      <c r="F54" s="10" t="str">
        <f>IF(L54&gt;0,1,"")</f>
        <v/>
      </c>
      <c r="G54" s="10">
        <f>IF(M54&gt;0,1,"")</f>
        <v>1</v>
      </c>
      <c r="H54" s="105" t="str">
        <f>IF(N54&gt;0,1,"")</f>
        <v/>
      </c>
      <c r="I54" s="226">
        <v>30</v>
      </c>
      <c r="J54" s="224" t="str">
        <f>IF(SUM(E54:H54)&lt;2,IF(I54&gt;100,"Not OK",""),"")</f>
        <v/>
      </c>
      <c r="K54" s="68"/>
      <c r="L54" s="64">
        <v>0</v>
      </c>
      <c r="M54" s="64">
        <v>8</v>
      </c>
      <c r="N54" s="64"/>
      <c r="O54" s="129">
        <f>SUM(K54:N54)</f>
        <v>8</v>
      </c>
      <c r="P54" s="79"/>
      <c r="Q54" s="13">
        <v>46.776027397260265</v>
      </c>
      <c r="R54" s="13">
        <v>46.776027397260265</v>
      </c>
      <c r="S54" s="71"/>
      <c r="T54" s="78">
        <f>IF(Q54&gt;0,Q54,P54)</f>
        <v>46.776027397260265</v>
      </c>
      <c r="U54" s="83"/>
      <c r="V54" s="71">
        <v>89.5</v>
      </c>
      <c r="W54" s="71">
        <v>94.5</v>
      </c>
      <c r="X54" s="84"/>
      <c r="Y54" s="79"/>
      <c r="Z54" s="71">
        <v>189</v>
      </c>
      <c r="AA54" s="71">
        <v>189</v>
      </c>
      <c r="AB54" s="74"/>
      <c r="AC54" s="92"/>
      <c r="AD54" s="93">
        <v>5</v>
      </c>
      <c r="AE54" s="93"/>
      <c r="AF54" s="94"/>
      <c r="AG54" s="129">
        <f>SUM(AC54:AF54)</f>
        <v>5</v>
      </c>
      <c r="AH54" s="99"/>
      <c r="AI54" s="93">
        <v>2</v>
      </c>
      <c r="AJ54" s="93">
        <v>16</v>
      </c>
      <c r="AK54" s="94"/>
      <c r="AL54" s="133">
        <f>SUM(AH54:AK54)</f>
        <v>18</v>
      </c>
      <c r="AM54" s="92"/>
      <c r="AN54" s="93">
        <v>0</v>
      </c>
      <c r="AO54" s="93">
        <v>7</v>
      </c>
      <c r="AP54" s="94"/>
      <c r="AQ54" s="133">
        <f>SUM(AM54:AP54)</f>
        <v>7</v>
      </c>
      <c r="AR54" s="92"/>
      <c r="AS54" s="93">
        <v>0</v>
      </c>
      <c r="AT54" s="93">
        <v>15</v>
      </c>
      <c r="AU54" s="94"/>
      <c r="AV54" s="129">
        <f>SUM(AR54:AU54)</f>
        <v>15</v>
      </c>
      <c r="AW54" s="64"/>
      <c r="AX54" s="6">
        <v>0</v>
      </c>
      <c r="AY54" s="6">
        <v>6</v>
      </c>
      <c r="AZ54" s="102"/>
      <c r="BA54" s="133">
        <f>SUM(AW54:AZ54)</f>
        <v>6</v>
      </c>
      <c r="BB54" s="68"/>
      <c r="BC54" s="6">
        <v>0</v>
      </c>
      <c r="BD54" s="6">
        <v>5</v>
      </c>
      <c r="BE54" s="102"/>
      <c r="BF54" s="129">
        <f>SUM(BB54:BE54)</f>
        <v>5</v>
      </c>
      <c r="BG54" s="68"/>
      <c r="BH54" s="6">
        <v>0</v>
      </c>
      <c r="BI54" s="6">
        <v>7</v>
      </c>
      <c r="BJ54" s="102"/>
      <c r="BK54" s="129">
        <f>SUM(BG54:BJ54)</f>
        <v>7</v>
      </c>
      <c r="BL54" s="68"/>
      <c r="BM54" s="6">
        <v>0</v>
      </c>
      <c r="BN54" s="6"/>
      <c r="BO54" s="102"/>
      <c r="BP54" s="129">
        <f>SUM(BL54:BO54)</f>
        <v>0</v>
      </c>
    </row>
    <row r="55" spans="1:68" x14ac:dyDescent="0.25">
      <c r="A55" s="4" t="s">
        <v>541</v>
      </c>
      <c r="B55" s="3" t="s">
        <v>542</v>
      </c>
      <c r="C55" s="10">
        <v>6953156270954</v>
      </c>
      <c r="D55" s="10"/>
      <c r="E55" s="10" t="str">
        <f>IF(K55&gt;0,1,"")</f>
        <v/>
      </c>
      <c r="F55" s="10">
        <f>IF(L55&gt;0,1,"")</f>
        <v>1</v>
      </c>
      <c r="G55" s="10" t="str">
        <f>IF(M55&gt;0,1,"")</f>
        <v/>
      </c>
      <c r="H55" s="105" t="str">
        <f>IF(N55&gt;0,1,"")</f>
        <v/>
      </c>
      <c r="I55" s="226">
        <v>15</v>
      </c>
      <c r="J55" s="224" t="str">
        <f>IF(SUM(E55:H55)&lt;2,IF(I55&gt;100,"Not OK",""),"")</f>
        <v/>
      </c>
      <c r="K55" s="68"/>
      <c r="L55" s="64">
        <v>1</v>
      </c>
      <c r="M55" s="64"/>
      <c r="N55" s="64"/>
      <c r="O55" s="129">
        <f>SUM(K55:N55)</f>
        <v>1</v>
      </c>
      <c r="P55" s="79"/>
      <c r="Q55" s="13">
        <v>40.99</v>
      </c>
      <c r="R55" s="13"/>
      <c r="S55" s="71"/>
      <c r="T55" s="78">
        <f>IF(Q55&gt;0,Q55,P55)</f>
        <v>40.99</v>
      </c>
      <c r="U55" s="83"/>
      <c r="V55" s="71">
        <v>89.5</v>
      </c>
      <c r="W55" s="71"/>
      <c r="X55" s="84"/>
      <c r="Y55" s="79"/>
      <c r="Z55" s="71">
        <v>189</v>
      </c>
      <c r="AA55" s="71"/>
      <c r="AB55" s="74"/>
      <c r="AC55" s="92"/>
      <c r="AD55" s="93">
        <v>3</v>
      </c>
      <c r="AE55" s="93"/>
      <c r="AF55" s="94"/>
      <c r="AG55" s="129">
        <f>SUM(AC55:AF55)</f>
        <v>3</v>
      </c>
      <c r="AH55" s="99"/>
      <c r="AI55" s="93">
        <v>2</v>
      </c>
      <c r="AJ55" s="93"/>
      <c r="AK55" s="94"/>
      <c r="AL55" s="133">
        <f>SUM(AH55:AK55)</f>
        <v>2</v>
      </c>
      <c r="AM55" s="92"/>
      <c r="AN55" s="93">
        <v>4</v>
      </c>
      <c r="AO55" s="93"/>
      <c r="AP55" s="94"/>
      <c r="AQ55" s="133">
        <f>SUM(AM55:AP55)</f>
        <v>4</v>
      </c>
      <c r="AR55" s="92"/>
      <c r="AS55" s="93">
        <v>0</v>
      </c>
      <c r="AT55" s="93"/>
      <c r="AU55" s="94"/>
      <c r="AV55" s="129">
        <f>SUM(AR55:AU55)</f>
        <v>0</v>
      </c>
      <c r="AW55" s="64"/>
      <c r="AX55" s="6">
        <v>1</v>
      </c>
      <c r="AY55" s="6"/>
      <c r="AZ55" s="102"/>
      <c r="BA55" s="133">
        <f>SUM(AW55:AZ55)</f>
        <v>1</v>
      </c>
      <c r="BB55" s="68"/>
      <c r="BC55" s="6">
        <v>0</v>
      </c>
      <c r="BD55" s="6"/>
      <c r="BE55" s="102"/>
      <c r="BF55" s="129">
        <f>SUM(BB55:BE55)</f>
        <v>0</v>
      </c>
      <c r="BG55" s="68"/>
      <c r="BH55" s="6">
        <v>0</v>
      </c>
      <c r="BI55" s="6"/>
      <c r="BJ55" s="102"/>
      <c r="BK55" s="129">
        <f>SUM(BG55:BJ55)</f>
        <v>0</v>
      </c>
      <c r="BL55" s="68"/>
      <c r="BM55" s="6">
        <v>0</v>
      </c>
      <c r="BN55" s="6"/>
      <c r="BO55" s="102"/>
      <c r="BP55" s="129">
        <f>SUM(BL55:BO55)</f>
        <v>0</v>
      </c>
    </row>
    <row r="56" spans="1:68" x14ac:dyDescent="0.25">
      <c r="A56" s="4" t="s">
        <v>535</v>
      </c>
      <c r="B56" s="3" t="s">
        <v>536</v>
      </c>
      <c r="C56" s="10">
        <v>6953156270961</v>
      </c>
      <c r="D56" s="10"/>
      <c r="E56" s="10" t="str">
        <f>IF(K56&gt;0,1,"")</f>
        <v/>
      </c>
      <c r="F56" s="10" t="str">
        <f>IF(L56&gt;0,1,"")</f>
        <v/>
      </c>
      <c r="G56" s="10" t="str">
        <f>IF(M56&gt;0,1,"")</f>
        <v/>
      </c>
      <c r="H56" s="105" t="str">
        <f>IF(N56&gt;0,1,"")</f>
        <v/>
      </c>
      <c r="I56" s="226">
        <v>19</v>
      </c>
      <c r="J56" s="224" t="str">
        <f>IF(SUM(E56:H56)&lt;2,IF(I56&gt;100,"Not OK",""),"")</f>
        <v/>
      </c>
      <c r="K56" s="68"/>
      <c r="L56" s="64">
        <v>0</v>
      </c>
      <c r="M56" s="64"/>
      <c r="N56" s="64"/>
      <c r="O56" s="129">
        <f>SUM(K56:N56)</f>
        <v>0</v>
      </c>
      <c r="P56" s="79"/>
      <c r="Q56" s="13">
        <v>161.90999999999917</v>
      </c>
      <c r="R56" s="13"/>
      <c r="S56" s="71"/>
      <c r="T56" s="78">
        <f>IF(Q56&gt;0,Q56,P56)</f>
        <v>161.90999999999917</v>
      </c>
      <c r="U56" s="83"/>
      <c r="V56" s="71">
        <v>344.5</v>
      </c>
      <c r="W56" s="71"/>
      <c r="X56" s="84"/>
      <c r="Y56" s="79"/>
      <c r="Z56" s="71">
        <v>719</v>
      </c>
      <c r="AA56" s="71"/>
      <c r="AB56" s="74"/>
      <c r="AC56" s="92"/>
      <c r="AD56" s="93">
        <v>1</v>
      </c>
      <c r="AE56" s="93"/>
      <c r="AF56" s="94"/>
      <c r="AG56" s="129">
        <f>SUM(AC56:AF56)</f>
        <v>1</v>
      </c>
      <c r="AH56" s="99"/>
      <c r="AI56" s="93">
        <v>1</v>
      </c>
      <c r="AJ56" s="93"/>
      <c r="AK56" s="94"/>
      <c r="AL56" s="133">
        <f>SUM(AH56:AK56)</f>
        <v>1</v>
      </c>
      <c r="AM56" s="92"/>
      <c r="AN56" s="93">
        <v>1</v>
      </c>
      <c r="AO56" s="93"/>
      <c r="AP56" s="94"/>
      <c r="AQ56" s="133">
        <f>SUM(AM56:AP56)</f>
        <v>1</v>
      </c>
      <c r="AR56" s="92"/>
      <c r="AS56" s="93">
        <v>0</v>
      </c>
      <c r="AT56" s="93"/>
      <c r="AU56" s="94"/>
      <c r="AV56" s="129">
        <f>SUM(AR56:AU56)</f>
        <v>0</v>
      </c>
      <c r="AW56" s="64"/>
      <c r="AX56" s="6">
        <v>0</v>
      </c>
      <c r="AY56" s="6"/>
      <c r="AZ56" s="102"/>
      <c r="BA56" s="133">
        <f>SUM(AW56:AZ56)</f>
        <v>0</v>
      </c>
      <c r="BB56" s="68"/>
      <c r="BC56" s="6">
        <v>0</v>
      </c>
      <c r="BD56" s="6"/>
      <c r="BE56" s="102"/>
      <c r="BF56" s="129">
        <f>SUM(BB56:BE56)</f>
        <v>0</v>
      </c>
      <c r="BG56" s="68"/>
      <c r="BH56" s="6">
        <v>0</v>
      </c>
      <c r="BI56" s="6"/>
      <c r="BJ56" s="102"/>
      <c r="BK56" s="129">
        <f>SUM(BG56:BJ56)</f>
        <v>0</v>
      </c>
      <c r="BL56" s="68"/>
      <c r="BM56" s="6">
        <v>0</v>
      </c>
      <c r="BN56" s="6"/>
      <c r="BO56" s="102"/>
      <c r="BP56" s="129">
        <f>SUM(BL56:BO56)</f>
        <v>0</v>
      </c>
    </row>
    <row r="57" spans="1:68" x14ac:dyDescent="0.25">
      <c r="A57" s="4" t="s">
        <v>395</v>
      </c>
      <c r="B57" s="3" t="s">
        <v>220</v>
      </c>
      <c r="C57" s="10">
        <v>6953156271197</v>
      </c>
      <c r="D57" s="10"/>
      <c r="E57" s="10" t="str">
        <f>IF(K57&gt;0,1,"")</f>
        <v/>
      </c>
      <c r="F57" s="10">
        <f>IF(L57&gt;0,1,"")</f>
        <v>1</v>
      </c>
      <c r="G57" s="10" t="str">
        <f>IF(M57&gt;0,1,"")</f>
        <v/>
      </c>
      <c r="H57" s="105">
        <f>IF(N57&gt;0,1,"")</f>
        <v>1</v>
      </c>
      <c r="I57" s="226">
        <v>40</v>
      </c>
      <c r="J57" s="224" t="str">
        <f>IF(SUM(E57:H57)&lt;2,IF(I57&gt;100,"Not OK",""),"")</f>
        <v/>
      </c>
      <c r="K57" s="68"/>
      <c r="L57" s="64">
        <v>10</v>
      </c>
      <c r="M57" s="64"/>
      <c r="N57" s="64">
        <v>3</v>
      </c>
      <c r="O57" s="129">
        <f>SUM(K57:N57)</f>
        <v>13</v>
      </c>
      <c r="P57" s="79"/>
      <c r="Q57" s="13">
        <v>61.89</v>
      </c>
      <c r="R57" s="13"/>
      <c r="S57" s="71"/>
      <c r="T57" s="78">
        <f>IF(Q57&gt;0,Q57,P57)</f>
        <v>61.89</v>
      </c>
      <c r="U57" s="83"/>
      <c r="V57" s="71">
        <v>119.5</v>
      </c>
      <c r="W57" s="71"/>
      <c r="X57" s="84">
        <v>141.02549999999999</v>
      </c>
      <c r="Y57" s="79"/>
      <c r="Z57" s="71">
        <v>249</v>
      </c>
      <c r="AA57" s="71"/>
      <c r="AB57" s="74">
        <v>259</v>
      </c>
      <c r="AC57" s="92"/>
      <c r="AD57" s="93">
        <v>1</v>
      </c>
      <c r="AE57" s="93"/>
      <c r="AF57" s="94"/>
      <c r="AG57" s="129">
        <f>SUM(AC57:AF57)</f>
        <v>1</v>
      </c>
      <c r="AH57" s="99"/>
      <c r="AI57" s="93">
        <v>0</v>
      </c>
      <c r="AJ57" s="93"/>
      <c r="AK57" s="94"/>
      <c r="AL57" s="133">
        <f>SUM(AH57:AK57)</f>
        <v>0</v>
      </c>
      <c r="AM57" s="92"/>
      <c r="AN57" s="93">
        <v>0</v>
      </c>
      <c r="AO57" s="93"/>
      <c r="AP57" s="94">
        <v>0</v>
      </c>
      <c r="AQ57" s="133">
        <f>SUM(AM57:AP57)</f>
        <v>0</v>
      </c>
      <c r="AR57" s="92"/>
      <c r="AS57" s="93">
        <v>4</v>
      </c>
      <c r="AT57" s="93"/>
      <c r="AU57" s="94">
        <v>1</v>
      </c>
      <c r="AV57" s="129">
        <f>SUM(AR57:AU57)</f>
        <v>5</v>
      </c>
      <c r="AW57" s="64"/>
      <c r="AX57" s="6">
        <v>5</v>
      </c>
      <c r="AY57" s="6"/>
      <c r="AZ57" s="102">
        <v>0</v>
      </c>
      <c r="BA57" s="133">
        <f>SUM(AW57:AZ57)</f>
        <v>5</v>
      </c>
      <c r="BB57" s="68"/>
      <c r="BC57" s="6">
        <v>5</v>
      </c>
      <c r="BD57" s="6"/>
      <c r="BE57" s="102">
        <v>1</v>
      </c>
      <c r="BF57" s="129">
        <f>SUM(BB57:BE57)</f>
        <v>6</v>
      </c>
      <c r="BG57" s="68"/>
      <c r="BH57" s="6">
        <v>7</v>
      </c>
      <c r="BI57" s="6"/>
      <c r="BJ57" s="102">
        <v>0</v>
      </c>
      <c r="BK57" s="129">
        <f>SUM(BG57:BJ57)</f>
        <v>7</v>
      </c>
      <c r="BL57" s="68"/>
      <c r="BM57" s="6">
        <v>2</v>
      </c>
      <c r="BN57" s="6"/>
      <c r="BO57" s="102"/>
      <c r="BP57" s="129">
        <f>SUM(BL57:BO57)</f>
        <v>2</v>
      </c>
    </row>
    <row r="58" spans="1:68" x14ac:dyDescent="0.25">
      <c r="A58" s="4" t="s">
        <v>397</v>
      </c>
      <c r="B58" s="3" t="s">
        <v>221</v>
      </c>
      <c r="C58" s="10">
        <v>6953156271203</v>
      </c>
      <c r="D58" s="10"/>
      <c r="E58" s="10" t="str">
        <f>IF(K58&gt;0,1,"")</f>
        <v/>
      </c>
      <c r="F58" s="10">
        <f>IF(L58&gt;0,1,"")</f>
        <v>1</v>
      </c>
      <c r="G58" s="10" t="str">
        <f>IF(M58&gt;0,1,"")</f>
        <v/>
      </c>
      <c r="H58" s="105">
        <f>IF(N58&gt;0,1,"")</f>
        <v>1</v>
      </c>
      <c r="I58" s="226">
        <v>33</v>
      </c>
      <c r="J58" s="224" t="str">
        <f>IF(SUM(E58:H58)&lt;2,IF(I58&gt;100,"Not OK",""),"")</f>
        <v/>
      </c>
      <c r="K58" s="68"/>
      <c r="L58" s="64">
        <v>3</v>
      </c>
      <c r="M58" s="64"/>
      <c r="N58" s="64">
        <v>4</v>
      </c>
      <c r="O58" s="129">
        <f>SUM(K58:N58)</f>
        <v>7</v>
      </c>
      <c r="P58" s="79"/>
      <c r="Q58" s="13">
        <v>63.400000000000006</v>
      </c>
      <c r="R58" s="13"/>
      <c r="S58" s="71"/>
      <c r="T58" s="78">
        <f>IF(Q58&gt;0,Q58,P58)</f>
        <v>63.400000000000006</v>
      </c>
      <c r="U58" s="83"/>
      <c r="V58" s="71">
        <v>119.5</v>
      </c>
      <c r="W58" s="71"/>
      <c r="X58" s="84">
        <v>141.02549999999999</v>
      </c>
      <c r="Y58" s="79"/>
      <c r="Z58" s="71">
        <v>249</v>
      </c>
      <c r="AA58" s="71"/>
      <c r="AB58" s="74">
        <v>259</v>
      </c>
      <c r="AC58" s="92"/>
      <c r="AD58" s="93">
        <v>0</v>
      </c>
      <c r="AE58" s="93"/>
      <c r="AF58" s="94"/>
      <c r="AG58" s="129">
        <f>SUM(AC58:AF58)</f>
        <v>0</v>
      </c>
      <c r="AH58" s="99"/>
      <c r="AI58" s="93">
        <v>0</v>
      </c>
      <c r="AJ58" s="93"/>
      <c r="AK58" s="94"/>
      <c r="AL58" s="133">
        <f>SUM(AH58:AK58)</f>
        <v>0</v>
      </c>
      <c r="AM58" s="92"/>
      <c r="AN58" s="93">
        <v>1</v>
      </c>
      <c r="AO58" s="93"/>
      <c r="AP58" s="94">
        <v>0</v>
      </c>
      <c r="AQ58" s="133">
        <f>SUM(AM58:AP58)</f>
        <v>1</v>
      </c>
      <c r="AR58" s="92"/>
      <c r="AS58" s="93">
        <v>1</v>
      </c>
      <c r="AT58" s="93"/>
      <c r="AU58" s="94">
        <v>1</v>
      </c>
      <c r="AV58" s="129">
        <f>SUM(AR58:AU58)</f>
        <v>2</v>
      </c>
      <c r="AW58" s="64"/>
      <c r="AX58" s="6">
        <v>4</v>
      </c>
      <c r="AY58" s="6"/>
      <c r="AZ58" s="102">
        <v>0</v>
      </c>
      <c r="BA58" s="133">
        <f>SUM(AW58:AZ58)</f>
        <v>4</v>
      </c>
      <c r="BB58" s="68"/>
      <c r="BC58" s="6">
        <v>4</v>
      </c>
      <c r="BD58" s="6"/>
      <c r="BE58" s="102">
        <v>0</v>
      </c>
      <c r="BF58" s="129">
        <f>SUM(BB58:BE58)</f>
        <v>4</v>
      </c>
      <c r="BG58" s="68"/>
      <c r="BH58" s="6">
        <v>3</v>
      </c>
      <c r="BI58" s="6"/>
      <c r="BJ58" s="102">
        <v>0</v>
      </c>
      <c r="BK58" s="129">
        <f>SUM(BG58:BJ58)</f>
        <v>3</v>
      </c>
      <c r="BL58" s="68"/>
      <c r="BM58" s="6">
        <v>0</v>
      </c>
      <c r="BN58" s="6"/>
      <c r="BO58" s="102"/>
      <c r="BP58" s="129">
        <f>SUM(BL58:BO58)</f>
        <v>0</v>
      </c>
    </row>
    <row r="59" spans="1:68" x14ac:dyDescent="0.25">
      <c r="A59" s="4" t="s">
        <v>399</v>
      </c>
      <c r="B59" s="3" t="s">
        <v>222</v>
      </c>
      <c r="C59" s="10">
        <v>6953156271210</v>
      </c>
      <c r="D59" s="10"/>
      <c r="E59" s="10" t="str">
        <f>IF(K59&gt;0,1,"")</f>
        <v/>
      </c>
      <c r="F59" s="10" t="str">
        <f>IF(L59&gt;0,1,"")</f>
        <v/>
      </c>
      <c r="G59" s="10" t="str">
        <f>IF(M59&gt;0,1,"")</f>
        <v/>
      </c>
      <c r="H59" s="105">
        <f>IF(N59&gt;0,1,"")</f>
        <v>1</v>
      </c>
      <c r="I59" s="226">
        <v>27</v>
      </c>
      <c r="J59" s="224" t="str">
        <f>IF(SUM(E59:H59)&lt;2,IF(I59&gt;100,"Not OK",""),"")</f>
        <v/>
      </c>
      <c r="K59" s="68"/>
      <c r="L59" s="64">
        <v>0</v>
      </c>
      <c r="M59" s="64"/>
      <c r="N59" s="64">
        <v>2</v>
      </c>
      <c r="O59" s="129">
        <f>SUM(K59:N59)</f>
        <v>2</v>
      </c>
      <c r="P59" s="79"/>
      <c r="Q59" s="13">
        <v>63.400000000000006</v>
      </c>
      <c r="R59" s="13"/>
      <c r="S59" s="71"/>
      <c r="T59" s="78">
        <f>IF(Q59&gt;0,Q59,P59)</f>
        <v>63.400000000000006</v>
      </c>
      <c r="U59" s="83"/>
      <c r="V59" s="71">
        <v>119.5</v>
      </c>
      <c r="W59" s="71"/>
      <c r="X59" s="84">
        <v>141.02549999999999</v>
      </c>
      <c r="Y59" s="79"/>
      <c r="Z59" s="71">
        <v>249</v>
      </c>
      <c r="AA59" s="71"/>
      <c r="AB59" s="74">
        <v>259</v>
      </c>
      <c r="AC59" s="92"/>
      <c r="AD59" s="93">
        <v>0</v>
      </c>
      <c r="AE59" s="93"/>
      <c r="AF59" s="94"/>
      <c r="AG59" s="129">
        <f>SUM(AC59:AF59)</f>
        <v>0</v>
      </c>
      <c r="AH59" s="99"/>
      <c r="AI59" s="93">
        <v>0</v>
      </c>
      <c r="AJ59" s="93"/>
      <c r="AK59" s="94"/>
      <c r="AL59" s="133">
        <f>SUM(AH59:AK59)</f>
        <v>0</v>
      </c>
      <c r="AM59" s="92"/>
      <c r="AN59" s="93">
        <v>2</v>
      </c>
      <c r="AO59" s="93"/>
      <c r="AP59" s="94">
        <v>3</v>
      </c>
      <c r="AQ59" s="133">
        <f>SUM(AM59:AP59)</f>
        <v>5</v>
      </c>
      <c r="AR59" s="92"/>
      <c r="AS59" s="93">
        <v>1</v>
      </c>
      <c r="AT59" s="93"/>
      <c r="AU59" s="94">
        <v>0</v>
      </c>
      <c r="AV59" s="129">
        <f>SUM(AR59:AU59)</f>
        <v>1</v>
      </c>
      <c r="AW59" s="64"/>
      <c r="AX59" s="6">
        <v>2</v>
      </c>
      <c r="AY59" s="6"/>
      <c r="AZ59" s="102">
        <v>0</v>
      </c>
      <c r="BA59" s="133">
        <f>SUM(AW59:AZ59)</f>
        <v>2</v>
      </c>
      <c r="BB59" s="68"/>
      <c r="BC59" s="6">
        <v>1</v>
      </c>
      <c r="BD59" s="6"/>
      <c r="BE59" s="102">
        <v>0</v>
      </c>
      <c r="BF59" s="129">
        <f>SUM(BB59:BE59)</f>
        <v>1</v>
      </c>
      <c r="BG59" s="68"/>
      <c r="BH59" s="6">
        <v>0</v>
      </c>
      <c r="BI59" s="6"/>
      <c r="BJ59" s="102">
        <v>0</v>
      </c>
      <c r="BK59" s="129">
        <f>SUM(BG59:BJ59)</f>
        <v>0</v>
      </c>
      <c r="BL59" s="68"/>
      <c r="BM59" s="6">
        <v>0</v>
      </c>
      <c r="BN59" s="6"/>
      <c r="BO59" s="102"/>
      <c r="BP59" s="129">
        <f>SUM(BL59:BO59)</f>
        <v>0</v>
      </c>
    </row>
    <row r="60" spans="1:68" x14ac:dyDescent="0.25">
      <c r="A60" s="4" t="s">
        <v>587</v>
      </c>
      <c r="B60" s="3" t="s">
        <v>588</v>
      </c>
      <c r="C60" s="10">
        <v>6953156271357</v>
      </c>
      <c r="D60" s="10"/>
      <c r="E60" s="10" t="str">
        <f>IF(K60&gt;0,1,"")</f>
        <v/>
      </c>
      <c r="F60" s="10">
        <f>IF(L60&gt;0,1,"")</f>
        <v>1</v>
      </c>
      <c r="G60" s="10" t="str">
        <f>IF(M60&gt;0,1,"")</f>
        <v/>
      </c>
      <c r="H60" s="105" t="str">
        <f>IF(N60&gt;0,1,"")</f>
        <v/>
      </c>
      <c r="I60" s="226">
        <v>34</v>
      </c>
      <c r="J60" s="224" t="str">
        <f>IF(SUM(E60:H60)&lt;2,IF(I60&gt;100,"Not OK",""),"")</f>
        <v/>
      </c>
      <c r="K60" s="68"/>
      <c r="L60" s="64">
        <v>5</v>
      </c>
      <c r="M60" s="64"/>
      <c r="N60" s="64"/>
      <c r="O60" s="129">
        <f>SUM(K60:N60)</f>
        <v>5</v>
      </c>
      <c r="P60" s="79"/>
      <c r="Q60" s="13">
        <v>27.24</v>
      </c>
      <c r="R60" s="13"/>
      <c r="S60" s="71"/>
      <c r="T60" s="78">
        <f>IF(Q60&gt;0,Q60,P60)</f>
        <v>27.24</v>
      </c>
      <c r="U60" s="83"/>
      <c r="V60" s="71">
        <v>49.5</v>
      </c>
      <c r="W60" s="71"/>
      <c r="X60" s="84"/>
      <c r="Y60" s="79"/>
      <c r="Z60" s="71">
        <v>99</v>
      </c>
      <c r="AA60" s="71"/>
      <c r="AB60" s="74"/>
      <c r="AC60" s="92"/>
      <c r="AD60" s="93">
        <v>0</v>
      </c>
      <c r="AE60" s="93"/>
      <c r="AF60" s="94"/>
      <c r="AG60" s="129">
        <f>SUM(AC60:AF60)</f>
        <v>0</v>
      </c>
      <c r="AH60" s="99"/>
      <c r="AI60" s="93">
        <v>1</v>
      </c>
      <c r="AJ60" s="93"/>
      <c r="AK60" s="94"/>
      <c r="AL60" s="133">
        <f>SUM(AH60:AK60)</f>
        <v>1</v>
      </c>
      <c r="AM60" s="92"/>
      <c r="AN60" s="93">
        <v>0</v>
      </c>
      <c r="AO60" s="93"/>
      <c r="AP60" s="94"/>
      <c r="AQ60" s="133">
        <f>SUM(AM60:AP60)</f>
        <v>0</v>
      </c>
      <c r="AR60" s="92"/>
      <c r="AS60" s="93">
        <v>0</v>
      </c>
      <c r="AT60" s="93"/>
      <c r="AU60" s="94"/>
      <c r="AV60" s="129">
        <f>SUM(AR60:AU60)</f>
        <v>0</v>
      </c>
      <c r="AW60" s="64"/>
      <c r="AX60" s="6">
        <v>0</v>
      </c>
      <c r="AY60" s="6"/>
      <c r="AZ60" s="102"/>
      <c r="BA60" s="133">
        <f>SUM(AW60:AZ60)</f>
        <v>0</v>
      </c>
      <c r="BB60" s="68"/>
      <c r="BC60" s="6">
        <v>0</v>
      </c>
      <c r="BD60" s="6"/>
      <c r="BE60" s="102"/>
      <c r="BF60" s="129">
        <f>SUM(BB60:BE60)</f>
        <v>0</v>
      </c>
      <c r="BG60" s="68"/>
      <c r="BH60" s="6">
        <v>0</v>
      </c>
      <c r="BI60" s="6"/>
      <c r="BJ60" s="102"/>
      <c r="BK60" s="129">
        <f>SUM(BG60:BJ60)</f>
        <v>0</v>
      </c>
      <c r="BL60" s="68"/>
      <c r="BM60" s="6">
        <v>0</v>
      </c>
      <c r="BN60" s="6"/>
      <c r="BO60" s="102"/>
      <c r="BP60" s="129">
        <f>SUM(BL60:BO60)</f>
        <v>0</v>
      </c>
    </row>
    <row r="61" spans="1:68" x14ac:dyDescent="0.25">
      <c r="A61" s="4" t="s">
        <v>591</v>
      </c>
      <c r="B61" s="3" t="s">
        <v>592</v>
      </c>
      <c r="C61" s="10">
        <v>6953156271364</v>
      </c>
      <c r="D61" s="10"/>
      <c r="E61" s="10" t="str">
        <f>IF(K61&gt;0,1,"")</f>
        <v/>
      </c>
      <c r="F61" s="10" t="str">
        <f>IF(L61&gt;0,1,"")</f>
        <v/>
      </c>
      <c r="G61" s="10" t="str">
        <f>IF(M61&gt;0,1,"")</f>
        <v/>
      </c>
      <c r="H61" s="105" t="str">
        <f>IF(N61&gt;0,1,"")</f>
        <v/>
      </c>
      <c r="I61" s="226">
        <v>20</v>
      </c>
      <c r="J61" s="224" t="str">
        <f>IF(SUM(E61:H61)&lt;2,IF(I61&gt;100,"Not OK",""),"")</f>
        <v/>
      </c>
      <c r="K61" s="68"/>
      <c r="L61" s="64">
        <v>0</v>
      </c>
      <c r="M61" s="64"/>
      <c r="N61" s="64"/>
      <c r="O61" s="129">
        <f>SUM(K61:N61)</f>
        <v>0</v>
      </c>
      <c r="P61" s="79"/>
      <c r="Q61" s="13">
        <v>27.24</v>
      </c>
      <c r="R61" s="13"/>
      <c r="S61" s="71"/>
      <c r="T61" s="78">
        <f>IF(Q61&gt;0,Q61,P61)</f>
        <v>27.24</v>
      </c>
      <c r="U61" s="83"/>
      <c r="V61" s="71">
        <v>49.5</v>
      </c>
      <c r="W61" s="71"/>
      <c r="X61" s="84"/>
      <c r="Y61" s="79"/>
      <c r="Z61" s="71">
        <v>99</v>
      </c>
      <c r="AA61" s="71"/>
      <c r="AB61" s="74"/>
      <c r="AC61" s="92"/>
      <c r="AD61" s="93">
        <v>0</v>
      </c>
      <c r="AE61" s="93"/>
      <c r="AF61" s="94"/>
      <c r="AG61" s="129">
        <f>SUM(AC61:AF61)</f>
        <v>0</v>
      </c>
      <c r="AH61" s="99"/>
      <c r="AI61" s="93">
        <v>0</v>
      </c>
      <c r="AJ61" s="93"/>
      <c r="AK61" s="94"/>
      <c r="AL61" s="133">
        <f>SUM(AH61:AK61)</f>
        <v>0</v>
      </c>
      <c r="AM61" s="92"/>
      <c r="AN61" s="93">
        <v>0</v>
      </c>
      <c r="AO61" s="93"/>
      <c r="AP61" s="94"/>
      <c r="AQ61" s="133">
        <f>SUM(AM61:AP61)</f>
        <v>0</v>
      </c>
      <c r="AR61" s="92"/>
      <c r="AS61" s="93">
        <v>0</v>
      </c>
      <c r="AT61" s="93"/>
      <c r="AU61" s="94"/>
      <c r="AV61" s="129">
        <f>SUM(AR61:AU61)</f>
        <v>0</v>
      </c>
      <c r="AW61" s="64"/>
      <c r="AX61" s="6">
        <v>0</v>
      </c>
      <c r="AY61" s="6"/>
      <c r="AZ61" s="102"/>
      <c r="BA61" s="133">
        <f>SUM(AW61:AZ61)</f>
        <v>0</v>
      </c>
      <c r="BB61" s="68"/>
      <c r="BC61" s="6">
        <v>0</v>
      </c>
      <c r="BD61" s="6"/>
      <c r="BE61" s="102"/>
      <c r="BF61" s="129">
        <f>SUM(BB61:BE61)</f>
        <v>0</v>
      </c>
      <c r="BG61" s="68"/>
      <c r="BH61" s="6">
        <v>0</v>
      </c>
      <c r="BI61" s="6"/>
      <c r="BJ61" s="102"/>
      <c r="BK61" s="129">
        <f>SUM(BG61:BJ61)</f>
        <v>0</v>
      </c>
      <c r="BL61" s="68"/>
      <c r="BM61" s="6">
        <v>0</v>
      </c>
      <c r="BN61" s="6"/>
      <c r="BO61" s="102"/>
      <c r="BP61" s="129">
        <f>SUM(BL61:BO61)</f>
        <v>0</v>
      </c>
    </row>
    <row r="62" spans="1:68" x14ac:dyDescent="0.25">
      <c r="A62" s="4" t="s">
        <v>589</v>
      </c>
      <c r="B62" s="3" t="s">
        <v>590</v>
      </c>
      <c r="C62" s="10">
        <v>6953156271371</v>
      </c>
      <c r="D62" s="10"/>
      <c r="E62" s="10" t="str">
        <f>IF(K62&gt;0,1,"")</f>
        <v/>
      </c>
      <c r="F62" s="10" t="str">
        <f>IF(L62&gt;0,1,"")</f>
        <v/>
      </c>
      <c r="G62" s="10" t="str">
        <f>IF(M62&gt;0,1,"")</f>
        <v/>
      </c>
      <c r="H62" s="105" t="str">
        <f>IF(N62&gt;0,1,"")</f>
        <v/>
      </c>
      <c r="I62" s="226"/>
      <c r="J62" s="224" t="str">
        <f>IF(SUM(E62:H62)&lt;2,IF(I62&gt;100,"Not OK",""),"")</f>
        <v/>
      </c>
      <c r="K62" s="68"/>
      <c r="L62" s="64">
        <v>0</v>
      </c>
      <c r="M62" s="64"/>
      <c r="N62" s="64"/>
      <c r="O62" s="129">
        <f>SUM(K62:N62)</f>
        <v>0</v>
      </c>
      <c r="P62" s="79"/>
      <c r="Q62" s="13">
        <v>26.99</v>
      </c>
      <c r="R62" s="13"/>
      <c r="S62" s="71"/>
      <c r="T62" s="78">
        <f>IF(Q62&gt;0,Q62,P62)</f>
        <v>26.99</v>
      </c>
      <c r="U62" s="83"/>
      <c r="V62" s="71">
        <v>49.5</v>
      </c>
      <c r="W62" s="71"/>
      <c r="X62" s="84"/>
      <c r="Y62" s="79"/>
      <c r="Z62" s="71">
        <v>99</v>
      </c>
      <c r="AA62" s="71"/>
      <c r="AB62" s="74"/>
      <c r="AC62" s="92"/>
      <c r="AD62" s="93">
        <v>0</v>
      </c>
      <c r="AE62" s="93"/>
      <c r="AF62" s="94"/>
      <c r="AG62" s="129">
        <f>SUM(AC62:AF62)</f>
        <v>0</v>
      </c>
      <c r="AH62" s="99"/>
      <c r="AI62" s="93">
        <v>0</v>
      </c>
      <c r="AJ62" s="93"/>
      <c r="AK62" s="94"/>
      <c r="AL62" s="133">
        <f>SUM(AH62:AK62)</f>
        <v>0</v>
      </c>
      <c r="AM62" s="92"/>
      <c r="AN62" s="93">
        <v>0</v>
      </c>
      <c r="AO62" s="93"/>
      <c r="AP62" s="94"/>
      <c r="AQ62" s="133">
        <f>SUM(AM62:AP62)</f>
        <v>0</v>
      </c>
      <c r="AR62" s="92"/>
      <c r="AS62" s="93">
        <v>0</v>
      </c>
      <c r="AT62" s="93"/>
      <c r="AU62" s="94"/>
      <c r="AV62" s="129">
        <f>SUM(AR62:AU62)</f>
        <v>0</v>
      </c>
      <c r="AW62" s="64"/>
      <c r="AX62" s="6">
        <v>0</v>
      </c>
      <c r="AY62" s="6"/>
      <c r="AZ62" s="102"/>
      <c r="BA62" s="133">
        <f>SUM(AW62:AZ62)</f>
        <v>0</v>
      </c>
      <c r="BB62" s="68"/>
      <c r="BC62" s="6">
        <v>0</v>
      </c>
      <c r="BD62" s="6"/>
      <c r="BE62" s="102"/>
      <c r="BF62" s="129">
        <f>SUM(BB62:BE62)</f>
        <v>0</v>
      </c>
      <c r="BG62" s="68"/>
      <c r="BH62" s="6">
        <v>0</v>
      </c>
      <c r="BI62" s="6"/>
      <c r="BJ62" s="102"/>
      <c r="BK62" s="129">
        <f>SUM(BG62:BJ62)</f>
        <v>0</v>
      </c>
      <c r="BL62" s="68"/>
      <c r="BM62" s="6">
        <v>0</v>
      </c>
      <c r="BN62" s="6"/>
      <c r="BO62" s="102"/>
      <c r="BP62" s="129">
        <f>SUM(BL62:BO62)</f>
        <v>0</v>
      </c>
    </row>
    <row r="63" spans="1:68" x14ac:dyDescent="0.25">
      <c r="A63" s="4" t="s">
        <v>359</v>
      </c>
      <c r="B63" s="3" t="s">
        <v>360</v>
      </c>
      <c r="C63" s="10">
        <v>6953156271685</v>
      </c>
      <c r="D63" s="10"/>
      <c r="E63" s="10" t="str">
        <f>IF(K63&gt;0,1,"")</f>
        <v/>
      </c>
      <c r="F63" s="10" t="str">
        <f>IF(L63&gt;0,1,"")</f>
        <v/>
      </c>
      <c r="G63" s="10" t="str">
        <f>IF(M63&gt;0,1,"")</f>
        <v/>
      </c>
      <c r="H63" s="105" t="str">
        <f>IF(N63&gt;0,1,"")</f>
        <v/>
      </c>
      <c r="I63" s="226">
        <v>47</v>
      </c>
      <c r="J63" s="224" t="str">
        <f>IF(SUM(E63:H63)&lt;2,IF(I63&gt;100,"Not OK",""),"")</f>
        <v/>
      </c>
      <c r="K63" s="68"/>
      <c r="L63" s="64">
        <v>0</v>
      </c>
      <c r="M63" s="64"/>
      <c r="N63" s="64"/>
      <c r="O63" s="129">
        <f>SUM(K63:N63)</f>
        <v>0</v>
      </c>
      <c r="P63" s="79"/>
      <c r="Q63" s="13">
        <v>31.09</v>
      </c>
      <c r="R63" s="13"/>
      <c r="S63" s="71"/>
      <c r="T63" s="78">
        <f>IF(Q63&gt;0,Q63,P63)</f>
        <v>31.09</v>
      </c>
      <c r="U63" s="83"/>
      <c r="V63" s="71">
        <v>79.5</v>
      </c>
      <c r="W63" s="71"/>
      <c r="X63" s="84"/>
      <c r="Y63" s="79"/>
      <c r="Z63" s="71">
        <v>169</v>
      </c>
      <c r="AA63" s="71"/>
      <c r="AB63" s="74"/>
      <c r="AC63" s="92"/>
      <c r="AD63" s="93">
        <v>0</v>
      </c>
      <c r="AE63" s="93"/>
      <c r="AF63" s="94"/>
      <c r="AG63" s="129">
        <f>SUM(AC63:AF63)</f>
        <v>0</v>
      </c>
      <c r="AH63" s="99"/>
      <c r="AI63" s="93">
        <v>1</v>
      </c>
      <c r="AJ63" s="93"/>
      <c r="AK63" s="94"/>
      <c r="AL63" s="133">
        <f>SUM(AH63:AK63)</f>
        <v>1</v>
      </c>
      <c r="AM63" s="92"/>
      <c r="AN63" s="93">
        <v>0</v>
      </c>
      <c r="AO63" s="93"/>
      <c r="AP63" s="94"/>
      <c r="AQ63" s="133">
        <f>SUM(AM63:AP63)</f>
        <v>0</v>
      </c>
      <c r="AR63" s="92"/>
      <c r="AS63" s="93">
        <v>0</v>
      </c>
      <c r="AT63" s="93"/>
      <c r="AU63" s="94"/>
      <c r="AV63" s="129">
        <f>SUM(AR63:AU63)</f>
        <v>0</v>
      </c>
      <c r="AW63" s="64"/>
      <c r="AX63" s="6">
        <v>0</v>
      </c>
      <c r="AY63" s="6"/>
      <c r="AZ63" s="102"/>
      <c r="BA63" s="133">
        <f>SUM(AW63:AZ63)</f>
        <v>0</v>
      </c>
      <c r="BB63" s="68"/>
      <c r="BC63" s="6">
        <v>0</v>
      </c>
      <c r="BD63" s="6"/>
      <c r="BE63" s="102"/>
      <c r="BF63" s="129">
        <f>SUM(BB63:BE63)</f>
        <v>0</v>
      </c>
      <c r="BG63" s="68"/>
      <c r="BH63" s="6">
        <v>0</v>
      </c>
      <c r="BI63" s="6"/>
      <c r="BJ63" s="102"/>
      <c r="BK63" s="129">
        <f>SUM(BG63:BJ63)</f>
        <v>0</v>
      </c>
      <c r="BL63" s="68"/>
      <c r="BM63" s="6">
        <v>0</v>
      </c>
      <c r="BN63" s="6"/>
      <c r="BO63" s="102"/>
      <c r="BP63" s="129">
        <f>SUM(BL63:BO63)</f>
        <v>0</v>
      </c>
    </row>
    <row r="64" spans="1:68" x14ac:dyDescent="0.25">
      <c r="A64" s="4" t="s">
        <v>361</v>
      </c>
      <c r="B64" s="3" t="s">
        <v>362</v>
      </c>
      <c r="C64" s="10">
        <v>6953156271692</v>
      </c>
      <c r="D64" s="10"/>
      <c r="E64" s="10" t="str">
        <f>IF(K64&gt;0,1,"")</f>
        <v/>
      </c>
      <c r="F64" s="10" t="str">
        <f>IF(L64&gt;0,1,"")</f>
        <v/>
      </c>
      <c r="G64" s="10" t="str">
        <f>IF(M64&gt;0,1,"")</f>
        <v/>
      </c>
      <c r="H64" s="105" t="str">
        <f>IF(N64&gt;0,1,"")</f>
        <v/>
      </c>
      <c r="I64" s="226">
        <v>60</v>
      </c>
      <c r="J64" s="224" t="str">
        <f>IF(SUM(E64:H64)&lt;2,IF(I64&gt;100,"Not OK",""),"")</f>
        <v/>
      </c>
      <c r="K64" s="68"/>
      <c r="L64" s="64">
        <v>0</v>
      </c>
      <c r="M64" s="64"/>
      <c r="N64" s="64"/>
      <c r="O64" s="129">
        <f>SUM(K64:N64)</f>
        <v>0</v>
      </c>
      <c r="P64" s="79"/>
      <c r="Q64" s="13">
        <v>31.03</v>
      </c>
      <c r="R64" s="13"/>
      <c r="S64" s="71"/>
      <c r="T64" s="78">
        <f>IF(Q64&gt;0,Q64,P64)</f>
        <v>31.03</v>
      </c>
      <c r="U64" s="83"/>
      <c r="V64" s="71">
        <v>79.5</v>
      </c>
      <c r="W64" s="71"/>
      <c r="X64" s="84"/>
      <c r="Y64" s="79"/>
      <c r="Z64" s="71">
        <v>169</v>
      </c>
      <c r="AA64" s="71"/>
      <c r="AB64" s="74"/>
      <c r="AC64" s="92"/>
      <c r="AD64" s="93">
        <v>1</v>
      </c>
      <c r="AE64" s="93"/>
      <c r="AF64" s="94"/>
      <c r="AG64" s="129">
        <f>SUM(AC64:AF64)</f>
        <v>1</v>
      </c>
      <c r="AH64" s="99"/>
      <c r="AI64" s="93">
        <v>0</v>
      </c>
      <c r="AJ64" s="93"/>
      <c r="AK64" s="94"/>
      <c r="AL64" s="133">
        <f>SUM(AH64:AK64)</f>
        <v>0</v>
      </c>
      <c r="AM64" s="92"/>
      <c r="AN64" s="93">
        <v>0</v>
      </c>
      <c r="AO64" s="93"/>
      <c r="AP64" s="94"/>
      <c r="AQ64" s="133">
        <f>SUM(AM64:AP64)</f>
        <v>0</v>
      </c>
      <c r="AR64" s="92"/>
      <c r="AS64" s="93">
        <v>0</v>
      </c>
      <c r="AT64" s="93"/>
      <c r="AU64" s="94"/>
      <c r="AV64" s="129">
        <f>SUM(AR64:AU64)</f>
        <v>0</v>
      </c>
      <c r="AW64" s="64"/>
      <c r="AX64" s="6">
        <v>0</v>
      </c>
      <c r="AY64" s="6"/>
      <c r="AZ64" s="102"/>
      <c r="BA64" s="133">
        <f>SUM(AW64:AZ64)</f>
        <v>0</v>
      </c>
      <c r="BB64" s="68"/>
      <c r="BC64" s="6">
        <v>0</v>
      </c>
      <c r="BD64" s="6"/>
      <c r="BE64" s="102"/>
      <c r="BF64" s="129">
        <f>SUM(BB64:BE64)</f>
        <v>0</v>
      </c>
      <c r="BG64" s="68"/>
      <c r="BH64" s="6">
        <v>0</v>
      </c>
      <c r="BI64" s="6"/>
      <c r="BJ64" s="102"/>
      <c r="BK64" s="129">
        <f>SUM(BG64:BJ64)</f>
        <v>0</v>
      </c>
      <c r="BL64" s="68"/>
      <c r="BM64" s="6">
        <v>0</v>
      </c>
      <c r="BN64" s="6"/>
      <c r="BO64" s="102"/>
      <c r="BP64" s="129">
        <f>SUM(BL64:BO64)</f>
        <v>0</v>
      </c>
    </row>
    <row r="65" spans="1:68" x14ac:dyDescent="0.25">
      <c r="A65" s="4" t="s">
        <v>669</v>
      </c>
      <c r="B65" s="3" t="s">
        <v>109</v>
      </c>
      <c r="C65" s="10">
        <v>6953156271791</v>
      </c>
      <c r="D65" s="10"/>
      <c r="E65" s="10">
        <f>IF(K65&gt;0,1,"")</f>
        <v>1</v>
      </c>
      <c r="F65" s="10">
        <f>IF(L65&gt;0,1,"")</f>
        <v>1</v>
      </c>
      <c r="G65" s="10">
        <f>IF(M65&gt;0,1,"")</f>
        <v>1</v>
      </c>
      <c r="H65" s="105" t="str">
        <f>IF(N65&gt;0,1,"")</f>
        <v/>
      </c>
      <c r="I65" s="226">
        <v>119</v>
      </c>
      <c r="J65" s="224" t="str">
        <f>IF(SUM(E65:H65)&lt;2,IF(I65&gt;100,"Not OK",""),"")</f>
        <v/>
      </c>
      <c r="K65" s="68">
        <v>5</v>
      </c>
      <c r="L65" s="64">
        <v>27</v>
      </c>
      <c r="M65" s="64">
        <v>16</v>
      </c>
      <c r="N65" s="64"/>
      <c r="O65" s="129">
        <f>SUM(K65:N65)</f>
        <v>48</v>
      </c>
      <c r="P65" s="79">
        <v>29.113564356435642</v>
      </c>
      <c r="Q65" s="13">
        <v>37.130000000000003</v>
      </c>
      <c r="R65" s="13">
        <v>37.130000000000003</v>
      </c>
      <c r="S65" s="71"/>
      <c r="T65" s="78">
        <f>IF(Q65&gt;0,Q65,P65)</f>
        <v>37.130000000000003</v>
      </c>
      <c r="U65" s="83">
        <v>87.45</v>
      </c>
      <c r="V65" s="71">
        <v>74.5</v>
      </c>
      <c r="W65" s="71">
        <v>79.5</v>
      </c>
      <c r="X65" s="84"/>
      <c r="Y65" s="79"/>
      <c r="Z65" s="71">
        <v>156</v>
      </c>
      <c r="AA65" s="71">
        <v>159</v>
      </c>
      <c r="AB65" s="74"/>
      <c r="AC65" s="92"/>
      <c r="AD65" s="93"/>
      <c r="AE65" s="93"/>
      <c r="AF65" s="94"/>
      <c r="AG65" s="129">
        <f>SUM(AC65:AF65)</f>
        <v>0</v>
      </c>
      <c r="AH65" s="99"/>
      <c r="AI65" s="93"/>
      <c r="AJ65" s="93"/>
      <c r="AK65" s="94"/>
      <c r="AL65" s="133">
        <f>SUM(AH65:AK65)</f>
        <v>0</v>
      </c>
      <c r="AM65" s="92"/>
      <c r="AN65" s="93"/>
      <c r="AO65" s="93"/>
      <c r="AP65" s="94"/>
      <c r="AQ65" s="133">
        <f>SUM(AM65:AP65)</f>
        <v>0</v>
      </c>
      <c r="AR65" s="92"/>
      <c r="AS65" s="93">
        <v>8</v>
      </c>
      <c r="AT65" s="93">
        <v>0</v>
      </c>
      <c r="AU65" s="94"/>
      <c r="AV65" s="129">
        <f>SUM(AR65:AU65)</f>
        <v>8</v>
      </c>
      <c r="AW65" s="64"/>
      <c r="AX65" s="6">
        <v>16</v>
      </c>
      <c r="AY65" s="6">
        <v>0</v>
      </c>
      <c r="AZ65" s="102"/>
      <c r="BA65" s="133">
        <f>SUM(AW65:AZ65)</f>
        <v>16</v>
      </c>
      <c r="BB65" s="68"/>
      <c r="BC65" s="6">
        <v>9</v>
      </c>
      <c r="BD65" s="6">
        <v>2</v>
      </c>
      <c r="BE65" s="102"/>
      <c r="BF65" s="129">
        <f>SUM(BB65:BE65)</f>
        <v>11</v>
      </c>
      <c r="BG65" s="68">
        <v>0</v>
      </c>
      <c r="BH65" s="6">
        <v>12</v>
      </c>
      <c r="BI65" s="6">
        <v>2</v>
      </c>
      <c r="BJ65" s="102"/>
      <c r="BK65" s="129">
        <f>SUM(BG65:BJ65)</f>
        <v>14</v>
      </c>
      <c r="BL65" s="68"/>
      <c r="BM65" s="6">
        <v>0</v>
      </c>
      <c r="BN65" s="6"/>
      <c r="BO65" s="102"/>
      <c r="BP65" s="129">
        <f>SUM(BL65:BO65)</f>
        <v>0</v>
      </c>
    </row>
    <row r="66" spans="1:68" x14ac:dyDescent="0.25">
      <c r="A66" s="4" t="s">
        <v>575</v>
      </c>
      <c r="B66" s="3" t="s">
        <v>576</v>
      </c>
      <c r="C66" s="10">
        <v>6953156272668</v>
      </c>
      <c r="D66" s="10"/>
      <c r="E66" s="10" t="str">
        <f>IF(K66&gt;0,1,"")</f>
        <v/>
      </c>
      <c r="F66" s="10" t="str">
        <f>IF(L66&gt;0,1,"")</f>
        <v/>
      </c>
      <c r="G66" s="10" t="str">
        <f>IF(M66&gt;0,1,"")</f>
        <v/>
      </c>
      <c r="H66" s="105" t="str">
        <f>IF(N66&gt;0,1,"")</f>
        <v/>
      </c>
      <c r="I66" s="226"/>
      <c r="J66" s="224" t="str">
        <f>IF(SUM(E66:H66)&lt;2,IF(I66&gt;100,"Not OK",""),"")</f>
        <v/>
      </c>
      <c r="K66" s="68"/>
      <c r="L66" s="64">
        <v>0</v>
      </c>
      <c r="M66" s="64"/>
      <c r="N66" s="64"/>
      <c r="O66" s="129">
        <f>SUM(K66:N66)</f>
        <v>0</v>
      </c>
      <c r="P66" s="79"/>
      <c r="Q66" s="13">
        <v>63.54</v>
      </c>
      <c r="R66" s="13"/>
      <c r="S66" s="71"/>
      <c r="T66" s="78">
        <f>IF(Q66&gt;0,Q66,P66)</f>
        <v>63.54</v>
      </c>
      <c r="U66" s="83"/>
      <c r="V66" s="71">
        <v>119.5</v>
      </c>
      <c r="W66" s="71"/>
      <c r="X66" s="84"/>
      <c r="Y66" s="79"/>
      <c r="Z66" s="71">
        <v>249</v>
      </c>
      <c r="AA66" s="71"/>
      <c r="AB66" s="74"/>
      <c r="AC66" s="92"/>
      <c r="AD66" s="93">
        <v>3</v>
      </c>
      <c r="AE66" s="93"/>
      <c r="AF66" s="94"/>
      <c r="AG66" s="129">
        <f>SUM(AC66:AF66)</f>
        <v>3</v>
      </c>
      <c r="AH66" s="99"/>
      <c r="AI66" s="93">
        <v>1</v>
      </c>
      <c r="AJ66" s="93"/>
      <c r="AK66" s="94"/>
      <c r="AL66" s="133">
        <f>SUM(AH66:AK66)</f>
        <v>1</v>
      </c>
      <c r="AM66" s="92"/>
      <c r="AN66" s="93">
        <v>1</v>
      </c>
      <c r="AO66" s="93"/>
      <c r="AP66" s="94"/>
      <c r="AQ66" s="133">
        <f>SUM(AM66:AP66)</f>
        <v>1</v>
      </c>
      <c r="AR66" s="92"/>
      <c r="AS66" s="93">
        <v>2</v>
      </c>
      <c r="AT66" s="93"/>
      <c r="AU66" s="94"/>
      <c r="AV66" s="129">
        <f>SUM(AR66:AU66)</f>
        <v>2</v>
      </c>
      <c r="AW66" s="64"/>
      <c r="AX66" s="6">
        <v>0</v>
      </c>
      <c r="AY66" s="6"/>
      <c r="AZ66" s="102"/>
      <c r="BA66" s="133">
        <f>SUM(AW66:AZ66)</f>
        <v>0</v>
      </c>
      <c r="BB66" s="68"/>
      <c r="BC66" s="6">
        <v>0</v>
      </c>
      <c r="BD66" s="6"/>
      <c r="BE66" s="102"/>
      <c r="BF66" s="129">
        <f>SUM(BB66:BE66)</f>
        <v>0</v>
      </c>
      <c r="BG66" s="68"/>
      <c r="BH66" s="6">
        <v>0</v>
      </c>
      <c r="BI66" s="6"/>
      <c r="BJ66" s="102"/>
      <c r="BK66" s="129">
        <f>SUM(BG66:BJ66)</f>
        <v>0</v>
      </c>
      <c r="BL66" s="68"/>
      <c r="BM66" s="6">
        <v>0</v>
      </c>
      <c r="BN66" s="6"/>
      <c r="BO66" s="102"/>
      <c r="BP66" s="129">
        <f>SUM(BL66:BO66)</f>
        <v>0</v>
      </c>
    </row>
    <row r="67" spans="1:68" x14ac:dyDescent="0.25">
      <c r="A67" s="4" t="s">
        <v>369</v>
      </c>
      <c r="B67" s="3" t="s">
        <v>110</v>
      </c>
      <c r="C67" s="10">
        <v>6953156272965</v>
      </c>
      <c r="D67" s="10"/>
      <c r="E67" s="10">
        <f>IF(K67&gt;0,1,"")</f>
        <v>1</v>
      </c>
      <c r="F67" s="10" t="str">
        <f>IF(L67&gt;0,1,"")</f>
        <v/>
      </c>
      <c r="G67" s="10" t="str">
        <f>IF(M67&gt;0,1,"")</f>
        <v/>
      </c>
      <c r="H67" s="105" t="str">
        <f>IF(N67&gt;0,1,"")</f>
        <v/>
      </c>
      <c r="I67" s="226">
        <v>4</v>
      </c>
      <c r="J67" s="224" t="str">
        <f>IF(SUM(E67:H67)&lt;2,IF(I67&gt;100,"Not OK",""),"")</f>
        <v/>
      </c>
      <c r="K67" s="68">
        <v>3</v>
      </c>
      <c r="L67" s="64">
        <v>0</v>
      </c>
      <c r="M67" s="64"/>
      <c r="N67" s="64"/>
      <c r="O67" s="129">
        <f>SUM(K67:N67)</f>
        <v>3</v>
      </c>
      <c r="P67" s="79">
        <v>25.970000000000013</v>
      </c>
      <c r="Q67" s="13">
        <v>25.97</v>
      </c>
      <c r="R67" s="13"/>
      <c r="S67" s="71"/>
      <c r="T67" s="78">
        <f>IF(Q67&gt;0,Q67,P67)</f>
        <v>25.97</v>
      </c>
      <c r="U67" s="83">
        <v>70.95</v>
      </c>
      <c r="V67" s="71">
        <v>54.5</v>
      </c>
      <c r="W67" s="71"/>
      <c r="X67" s="84"/>
      <c r="Y67" s="79"/>
      <c r="Z67" s="71">
        <v>119</v>
      </c>
      <c r="AA67" s="71"/>
      <c r="AB67" s="74"/>
      <c r="AC67" s="92"/>
      <c r="AD67" s="93">
        <v>1</v>
      </c>
      <c r="AE67" s="93"/>
      <c r="AF67" s="94"/>
      <c r="AG67" s="129">
        <f>SUM(AC67:AF67)</f>
        <v>1</v>
      </c>
      <c r="AH67" s="99"/>
      <c r="AI67" s="93">
        <v>1</v>
      </c>
      <c r="AJ67" s="93"/>
      <c r="AK67" s="94"/>
      <c r="AL67" s="133">
        <f>SUM(AH67:AK67)</f>
        <v>1</v>
      </c>
      <c r="AM67" s="92"/>
      <c r="AN67" s="93">
        <v>3</v>
      </c>
      <c r="AO67" s="93"/>
      <c r="AP67" s="94"/>
      <c r="AQ67" s="133">
        <f>SUM(AM67:AP67)</f>
        <v>3</v>
      </c>
      <c r="AR67" s="92"/>
      <c r="AS67" s="93">
        <v>0</v>
      </c>
      <c r="AT67" s="93"/>
      <c r="AU67" s="94"/>
      <c r="AV67" s="129">
        <f>SUM(AR67:AU67)</f>
        <v>0</v>
      </c>
      <c r="AW67" s="64"/>
      <c r="AX67" s="6">
        <v>0</v>
      </c>
      <c r="AY67" s="6"/>
      <c r="AZ67" s="102"/>
      <c r="BA67" s="133">
        <f>SUM(AW67:AZ67)</f>
        <v>0</v>
      </c>
      <c r="BB67" s="68"/>
      <c r="BC67" s="6">
        <v>0</v>
      </c>
      <c r="BD67" s="6"/>
      <c r="BE67" s="102"/>
      <c r="BF67" s="129">
        <f>SUM(BB67:BE67)</f>
        <v>0</v>
      </c>
      <c r="BG67" s="68">
        <v>0</v>
      </c>
      <c r="BH67" s="6">
        <v>0</v>
      </c>
      <c r="BI67" s="6"/>
      <c r="BJ67" s="102"/>
      <c r="BK67" s="129">
        <f>SUM(BG67:BJ67)</f>
        <v>0</v>
      </c>
      <c r="BL67" s="68"/>
      <c r="BM67" s="6">
        <v>0</v>
      </c>
      <c r="BN67" s="6"/>
      <c r="BO67" s="102"/>
      <c r="BP67" s="129">
        <f>SUM(BL67:BO67)</f>
        <v>0</v>
      </c>
    </row>
    <row r="68" spans="1:68" x14ac:dyDescent="0.25">
      <c r="A68" s="4" t="s">
        <v>371</v>
      </c>
      <c r="B68" s="3" t="s">
        <v>372</v>
      </c>
      <c r="C68" s="10">
        <v>6953156272972</v>
      </c>
      <c r="D68" s="10"/>
      <c r="E68" s="10" t="str">
        <f>IF(K68&gt;0,1,"")</f>
        <v/>
      </c>
      <c r="F68" s="10">
        <f>IF(L68&gt;0,1,"")</f>
        <v>1</v>
      </c>
      <c r="G68" s="10" t="str">
        <f>IF(M68&gt;0,1,"")</f>
        <v/>
      </c>
      <c r="H68" s="105" t="str">
        <f>IF(N68&gt;0,1,"")</f>
        <v/>
      </c>
      <c r="I68" s="226">
        <v>13</v>
      </c>
      <c r="J68" s="224" t="str">
        <f>IF(SUM(E68:H68)&lt;2,IF(I68&gt;100,"Not OK",""),"")</f>
        <v/>
      </c>
      <c r="K68" s="68"/>
      <c r="L68" s="64">
        <v>1</v>
      </c>
      <c r="M68" s="64"/>
      <c r="N68" s="64"/>
      <c r="O68" s="129">
        <f>SUM(K68:N68)</f>
        <v>1</v>
      </c>
      <c r="P68" s="79"/>
      <c r="Q68" s="13">
        <v>25.65</v>
      </c>
      <c r="R68" s="13"/>
      <c r="S68" s="71"/>
      <c r="T68" s="78">
        <f>IF(Q68&gt;0,Q68,P68)</f>
        <v>25.65</v>
      </c>
      <c r="U68" s="83"/>
      <c r="V68" s="71">
        <v>54.5</v>
      </c>
      <c r="W68" s="71"/>
      <c r="X68" s="84"/>
      <c r="Y68" s="79"/>
      <c r="Z68" s="71">
        <v>119</v>
      </c>
      <c r="AA68" s="71"/>
      <c r="AB68" s="74"/>
      <c r="AC68" s="92"/>
      <c r="AD68" s="93">
        <v>3</v>
      </c>
      <c r="AE68" s="93"/>
      <c r="AF68" s="94"/>
      <c r="AG68" s="129">
        <f>SUM(AC68:AF68)</f>
        <v>3</v>
      </c>
      <c r="AH68" s="99"/>
      <c r="AI68" s="93">
        <v>0</v>
      </c>
      <c r="AJ68" s="93"/>
      <c r="AK68" s="94"/>
      <c r="AL68" s="133">
        <f>SUM(AH68:AK68)</f>
        <v>0</v>
      </c>
      <c r="AM68" s="92"/>
      <c r="AN68" s="93">
        <v>1</v>
      </c>
      <c r="AO68" s="93"/>
      <c r="AP68" s="94"/>
      <c r="AQ68" s="133">
        <f>SUM(AM68:AP68)</f>
        <v>1</v>
      </c>
      <c r="AR68" s="92"/>
      <c r="AS68" s="93">
        <v>0</v>
      </c>
      <c r="AT68" s="93"/>
      <c r="AU68" s="94"/>
      <c r="AV68" s="129">
        <f>SUM(AR68:AU68)</f>
        <v>0</v>
      </c>
      <c r="AW68" s="64"/>
      <c r="AX68" s="6">
        <v>0</v>
      </c>
      <c r="AY68" s="6"/>
      <c r="AZ68" s="102"/>
      <c r="BA68" s="133">
        <f>SUM(AW68:AZ68)</f>
        <v>0</v>
      </c>
      <c r="BB68" s="68"/>
      <c r="BC68" s="6">
        <v>0</v>
      </c>
      <c r="BD68" s="6"/>
      <c r="BE68" s="102"/>
      <c r="BF68" s="129">
        <f>SUM(BB68:BE68)</f>
        <v>0</v>
      </c>
      <c r="BG68" s="68"/>
      <c r="BH68" s="6">
        <v>0</v>
      </c>
      <c r="BI68" s="6"/>
      <c r="BJ68" s="102"/>
      <c r="BK68" s="129">
        <f>SUM(BG68:BJ68)</f>
        <v>0</v>
      </c>
      <c r="BL68" s="68"/>
      <c r="BM68" s="6">
        <v>0</v>
      </c>
      <c r="BN68" s="6"/>
      <c r="BO68" s="102"/>
      <c r="BP68" s="129">
        <f>SUM(BL68:BO68)</f>
        <v>0</v>
      </c>
    </row>
    <row r="69" spans="1:68" x14ac:dyDescent="0.25">
      <c r="A69" s="4" t="s">
        <v>385</v>
      </c>
      <c r="B69" s="3" t="s">
        <v>386</v>
      </c>
      <c r="C69" s="10">
        <v>6953156273016</v>
      </c>
      <c r="D69" s="10"/>
      <c r="E69" s="10" t="str">
        <f>IF(K69&gt;0,1,"")</f>
        <v/>
      </c>
      <c r="F69" s="10" t="str">
        <f>IF(L69&gt;0,1,"")</f>
        <v/>
      </c>
      <c r="G69" s="10" t="str">
        <f>IF(M69&gt;0,1,"")</f>
        <v/>
      </c>
      <c r="H69" s="105" t="str">
        <f>IF(N69&gt;0,1,"")</f>
        <v/>
      </c>
      <c r="I69" s="226">
        <v>2</v>
      </c>
      <c r="J69" s="224" t="str">
        <f>IF(SUM(E69:H69)&lt;2,IF(I69&gt;100,"Not OK",""),"")</f>
        <v/>
      </c>
      <c r="K69" s="68"/>
      <c r="L69" s="64">
        <v>0</v>
      </c>
      <c r="M69" s="64"/>
      <c r="N69" s="64"/>
      <c r="O69" s="129">
        <f>SUM(K69:N69)</f>
        <v>0</v>
      </c>
      <c r="P69" s="79"/>
      <c r="Q69" s="13">
        <v>43.38</v>
      </c>
      <c r="R69" s="13"/>
      <c r="S69" s="71"/>
      <c r="T69" s="78">
        <f>IF(Q69&gt;0,Q69,P69)</f>
        <v>43.38</v>
      </c>
      <c r="U69" s="83"/>
      <c r="V69" s="71">
        <v>79.5</v>
      </c>
      <c r="W69" s="71"/>
      <c r="X69" s="84"/>
      <c r="Y69" s="79"/>
      <c r="Z69" s="71">
        <v>169</v>
      </c>
      <c r="AA69" s="71"/>
      <c r="AB69" s="74"/>
      <c r="AC69" s="92"/>
      <c r="AD69" s="93">
        <v>4</v>
      </c>
      <c r="AE69" s="93"/>
      <c r="AF69" s="94"/>
      <c r="AG69" s="129">
        <f>SUM(AC69:AF69)</f>
        <v>4</v>
      </c>
      <c r="AH69" s="99"/>
      <c r="AI69" s="93">
        <v>3</v>
      </c>
      <c r="AJ69" s="93"/>
      <c r="AK69" s="94"/>
      <c r="AL69" s="133">
        <f>SUM(AH69:AK69)</f>
        <v>3</v>
      </c>
      <c r="AM69" s="92"/>
      <c r="AN69" s="93">
        <v>4</v>
      </c>
      <c r="AO69" s="93"/>
      <c r="AP69" s="94"/>
      <c r="AQ69" s="133">
        <f>SUM(AM69:AP69)</f>
        <v>4</v>
      </c>
      <c r="AR69" s="92"/>
      <c r="AS69" s="93">
        <v>9</v>
      </c>
      <c r="AT69" s="93"/>
      <c r="AU69" s="94"/>
      <c r="AV69" s="129">
        <f>SUM(AR69:AU69)</f>
        <v>9</v>
      </c>
      <c r="AW69" s="64"/>
      <c r="AX69" s="6">
        <v>0</v>
      </c>
      <c r="AY69" s="6"/>
      <c r="AZ69" s="102"/>
      <c r="BA69" s="133">
        <f>SUM(AW69:AZ69)</f>
        <v>0</v>
      </c>
      <c r="BB69" s="68"/>
      <c r="BC69" s="6">
        <v>0</v>
      </c>
      <c r="BD69" s="6"/>
      <c r="BE69" s="102"/>
      <c r="BF69" s="129">
        <f>SUM(BB69:BE69)</f>
        <v>0</v>
      </c>
      <c r="BG69" s="68"/>
      <c r="BH69" s="6">
        <v>2</v>
      </c>
      <c r="BI69" s="6"/>
      <c r="BJ69" s="102"/>
      <c r="BK69" s="129">
        <f>SUM(BG69:BJ69)</f>
        <v>2</v>
      </c>
      <c r="BL69" s="68"/>
      <c r="BM69" s="6">
        <v>0</v>
      </c>
      <c r="BN69" s="6"/>
      <c r="BO69" s="102"/>
      <c r="BP69" s="129">
        <f>SUM(BL69:BO69)</f>
        <v>0</v>
      </c>
    </row>
    <row r="70" spans="1:68" x14ac:dyDescent="0.25">
      <c r="A70" s="4" t="s">
        <v>387</v>
      </c>
      <c r="B70" s="3" t="s">
        <v>111</v>
      </c>
      <c r="C70" s="10">
        <v>6953156273023</v>
      </c>
      <c r="D70" s="10"/>
      <c r="E70" s="10">
        <f>IF(K70&gt;0,1,"")</f>
        <v>1</v>
      </c>
      <c r="F70" s="10">
        <f>IF(L70&gt;0,1,"")</f>
        <v>1</v>
      </c>
      <c r="G70" s="10" t="str">
        <f>IF(M70&gt;0,1,"")</f>
        <v/>
      </c>
      <c r="H70" s="105" t="str">
        <f>IF(N70&gt;0,1,"")</f>
        <v/>
      </c>
      <c r="I70" s="226"/>
      <c r="J70" s="224" t="str">
        <f>IF(SUM(E70:H70)&lt;2,IF(I70&gt;100,"Not OK",""),"")</f>
        <v/>
      </c>
      <c r="K70" s="68">
        <v>2</v>
      </c>
      <c r="L70" s="64">
        <v>4</v>
      </c>
      <c r="M70" s="64"/>
      <c r="N70" s="64"/>
      <c r="O70" s="129">
        <f>SUM(K70:N70)</f>
        <v>6</v>
      </c>
      <c r="P70" s="79"/>
      <c r="Q70" s="13">
        <v>43.134477611940298</v>
      </c>
      <c r="R70" s="13"/>
      <c r="S70" s="71"/>
      <c r="T70" s="78">
        <f>IF(Q70&gt;0,Q70,P70)</f>
        <v>43.134477611940298</v>
      </c>
      <c r="U70" s="83">
        <v>98.45</v>
      </c>
      <c r="V70" s="71">
        <v>79.5</v>
      </c>
      <c r="W70" s="71"/>
      <c r="X70" s="84"/>
      <c r="Y70" s="79"/>
      <c r="Z70" s="71">
        <v>169</v>
      </c>
      <c r="AA70" s="71"/>
      <c r="AB70" s="74"/>
      <c r="AC70" s="92"/>
      <c r="AD70" s="93">
        <v>1</v>
      </c>
      <c r="AE70" s="93"/>
      <c r="AF70" s="94"/>
      <c r="AG70" s="129">
        <f>SUM(AC70:AF70)</f>
        <v>1</v>
      </c>
      <c r="AH70" s="99"/>
      <c r="AI70" s="93">
        <v>1</v>
      </c>
      <c r="AJ70" s="93"/>
      <c r="AK70" s="94"/>
      <c r="AL70" s="133">
        <f>SUM(AH70:AK70)</f>
        <v>1</v>
      </c>
      <c r="AM70" s="92"/>
      <c r="AN70" s="93">
        <v>5</v>
      </c>
      <c r="AO70" s="93"/>
      <c r="AP70" s="94"/>
      <c r="AQ70" s="133">
        <f>SUM(AM70:AP70)</f>
        <v>5</v>
      </c>
      <c r="AR70" s="92"/>
      <c r="AS70" s="93">
        <v>1</v>
      </c>
      <c r="AT70" s="93"/>
      <c r="AU70" s="94"/>
      <c r="AV70" s="129">
        <f>SUM(AR70:AU70)</f>
        <v>1</v>
      </c>
      <c r="AW70" s="64"/>
      <c r="AX70" s="6">
        <v>0</v>
      </c>
      <c r="AY70" s="6"/>
      <c r="AZ70" s="102"/>
      <c r="BA70" s="133">
        <f>SUM(AW70:AZ70)</f>
        <v>0</v>
      </c>
      <c r="BB70" s="68"/>
      <c r="BC70" s="6">
        <v>1</v>
      </c>
      <c r="BD70" s="6"/>
      <c r="BE70" s="102"/>
      <c r="BF70" s="129">
        <f>SUM(BB70:BE70)</f>
        <v>1</v>
      </c>
      <c r="BG70" s="68">
        <v>0</v>
      </c>
      <c r="BH70" s="6">
        <v>0</v>
      </c>
      <c r="BI70" s="6"/>
      <c r="BJ70" s="102"/>
      <c r="BK70" s="129">
        <f>SUM(BG70:BJ70)</f>
        <v>0</v>
      </c>
      <c r="BL70" s="68"/>
      <c r="BM70" s="6">
        <v>0</v>
      </c>
      <c r="BN70" s="6"/>
      <c r="BO70" s="102"/>
      <c r="BP70" s="129">
        <f>SUM(BL70:BO70)</f>
        <v>0</v>
      </c>
    </row>
    <row r="71" spans="1:68" x14ac:dyDescent="0.25">
      <c r="A71" s="4" t="s">
        <v>415</v>
      </c>
      <c r="B71" s="3" t="s">
        <v>112</v>
      </c>
      <c r="C71" s="10">
        <v>6953156273030</v>
      </c>
      <c r="D71" s="10"/>
      <c r="E71" s="10">
        <f>IF(K71&gt;0,1,"")</f>
        <v>1</v>
      </c>
      <c r="F71" s="10">
        <f>IF(L71&gt;0,1,"")</f>
        <v>1</v>
      </c>
      <c r="G71" s="10">
        <f>IF(M71&gt;0,1,"")</f>
        <v>1</v>
      </c>
      <c r="H71" s="105" t="str">
        <f>IF(N71&gt;0,1,"")</f>
        <v/>
      </c>
      <c r="I71" s="226">
        <v>60</v>
      </c>
      <c r="J71" s="224" t="str">
        <f>IF(SUM(E71:H71)&lt;2,IF(I71&gt;100,"Not OK",""),"")</f>
        <v/>
      </c>
      <c r="K71" s="68">
        <v>5</v>
      </c>
      <c r="L71" s="64">
        <v>12</v>
      </c>
      <c r="M71" s="64">
        <v>3</v>
      </c>
      <c r="N71" s="64"/>
      <c r="O71" s="129">
        <f>SUM(K71:N71)</f>
        <v>20</v>
      </c>
      <c r="P71" s="79">
        <v>24.310000000000038</v>
      </c>
      <c r="Q71" s="13">
        <v>25.360000000000003</v>
      </c>
      <c r="R71" s="13">
        <v>25.360000000000003</v>
      </c>
      <c r="S71" s="71"/>
      <c r="T71" s="78">
        <f>IF(Q71&gt;0,Q71,P71)</f>
        <v>25.360000000000003</v>
      </c>
      <c r="U71" s="83">
        <v>65.45</v>
      </c>
      <c r="V71" s="71">
        <v>49.5</v>
      </c>
      <c r="W71" s="71">
        <v>54.5</v>
      </c>
      <c r="X71" s="84"/>
      <c r="Y71" s="79"/>
      <c r="Z71" s="71">
        <v>109</v>
      </c>
      <c r="AA71" s="71">
        <v>109</v>
      </c>
      <c r="AB71" s="74"/>
      <c r="AC71" s="92"/>
      <c r="AD71" s="93">
        <v>4</v>
      </c>
      <c r="AE71" s="93"/>
      <c r="AF71" s="94"/>
      <c r="AG71" s="129">
        <f>SUM(AC71:AF71)</f>
        <v>4</v>
      </c>
      <c r="AH71" s="99"/>
      <c r="AI71" s="93">
        <v>3</v>
      </c>
      <c r="AJ71" s="93">
        <v>1</v>
      </c>
      <c r="AK71" s="94"/>
      <c r="AL71" s="133">
        <f>SUM(AH71:AK71)</f>
        <v>4</v>
      </c>
      <c r="AM71" s="92"/>
      <c r="AN71" s="93">
        <v>2</v>
      </c>
      <c r="AO71" s="93">
        <v>5</v>
      </c>
      <c r="AP71" s="94"/>
      <c r="AQ71" s="133">
        <f>SUM(AM71:AP71)</f>
        <v>7</v>
      </c>
      <c r="AR71" s="92"/>
      <c r="AS71" s="93">
        <v>10</v>
      </c>
      <c r="AT71" s="93">
        <v>1</v>
      </c>
      <c r="AU71" s="94"/>
      <c r="AV71" s="129">
        <f>SUM(AR71:AU71)</f>
        <v>11</v>
      </c>
      <c r="AW71" s="64"/>
      <c r="AX71" s="6">
        <v>5</v>
      </c>
      <c r="AY71" s="6">
        <v>2</v>
      </c>
      <c r="AZ71" s="102"/>
      <c r="BA71" s="133">
        <f>SUM(AW71:AZ71)</f>
        <v>7</v>
      </c>
      <c r="BB71" s="68"/>
      <c r="BC71" s="6">
        <v>11</v>
      </c>
      <c r="BD71" s="6">
        <v>0</v>
      </c>
      <c r="BE71" s="102"/>
      <c r="BF71" s="129">
        <f>SUM(BB71:BE71)</f>
        <v>11</v>
      </c>
      <c r="BG71" s="68">
        <v>0</v>
      </c>
      <c r="BH71" s="6">
        <v>9</v>
      </c>
      <c r="BI71" s="6">
        <v>1</v>
      </c>
      <c r="BJ71" s="102"/>
      <c r="BK71" s="129">
        <f>SUM(BG71:BJ71)</f>
        <v>10</v>
      </c>
      <c r="BL71" s="68"/>
      <c r="BM71" s="6">
        <v>0</v>
      </c>
      <c r="BN71" s="6"/>
      <c r="BO71" s="102"/>
      <c r="BP71" s="129">
        <f>SUM(BL71:BO71)</f>
        <v>0</v>
      </c>
    </row>
    <row r="72" spans="1:68" x14ac:dyDescent="0.25">
      <c r="A72" s="4" t="s">
        <v>452</v>
      </c>
      <c r="B72" s="3" t="s">
        <v>453</v>
      </c>
      <c r="C72" s="10">
        <v>6953156273085</v>
      </c>
      <c r="D72" s="10"/>
      <c r="E72" s="10" t="str">
        <f>IF(K72&gt;0,1,"")</f>
        <v/>
      </c>
      <c r="F72" s="10">
        <f>IF(L72&gt;0,1,"")</f>
        <v>1</v>
      </c>
      <c r="G72" s="10">
        <f>IF(M72&gt;0,1,"")</f>
        <v>1</v>
      </c>
      <c r="H72" s="105" t="str">
        <f>IF(N72&gt;0,1,"")</f>
        <v/>
      </c>
      <c r="I72" s="226">
        <v>777</v>
      </c>
      <c r="J72" s="224" t="str">
        <f>IF(SUM(E72:H72)&lt;2,IF(I72&gt;100,"Not OK",""),"")</f>
        <v/>
      </c>
      <c r="K72" s="68"/>
      <c r="L72" s="64">
        <v>33</v>
      </c>
      <c r="M72" s="64">
        <v>18</v>
      </c>
      <c r="N72" s="64"/>
      <c r="O72" s="129">
        <f>SUM(K72:N72)</f>
        <v>51</v>
      </c>
      <c r="P72" s="79"/>
      <c r="Q72" s="13">
        <v>13.620000000000053</v>
      </c>
      <c r="R72" s="13">
        <v>13.620000000000053</v>
      </c>
      <c r="S72" s="71"/>
      <c r="T72" s="78">
        <f>IF(Q72&gt;0,Q72,P72)</f>
        <v>13.620000000000053</v>
      </c>
      <c r="U72" s="83"/>
      <c r="V72" s="71">
        <v>34.5</v>
      </c>
      <c r="W72" s="71">
        <v>34.5</v>
      </c>
      <c r="X72" s="84"/>
      <c r="Y72" s="79"/>
      <c r="Z72" s="71">
        <v>69</v>
      </c>
      <c r="AA72" s="71">
        <v>69</v>
      </c>
      <c r="AB72" s="74"/>
      <c r="AC72" s="92"/>
      <c r="AD72" s="93">
        <v>11</v>
      </c>
      <c r="AE72" s="93"/>
      <c r="AF72" s="94"/>
      <c r="AG72" s="129">
        <f>SUM(AC72:AF72)</f>
        <v>11</v>
      </c>
      <c r="AH72" s="99"/>
      <c r="AI72" s="93">
        <v>11</v>
      </c>
      <c r="AJ72" s="93">
        <v>13</v>
      </c>
      <c r="AK72" s="94"/>
      <c r="AL72" s="133">
        <f>SUM(AH72:AK72)</f>
        <v>24</v>
      </c>
      <c r="AM72" s="92"/>
      <c r="AN72" s="93">
        <v>19</v>
      </c>
      <c r="AO72" s="93">
        <v>11</v>
      </c>
      <c r="AP72" s="94"/>
      <c r="AQ72" s="133">
        <f>SUM(AM72:AP72)</f>
        <v>30</v>
      </c>
      <c r="AR72" s="92"/>
      <c r="AS72" s="93">
        <v>26</v>
      </c>
      <c r="AT72" s="93">
        <v>11</v>
      </c>
      <c r="AU72" s="94"/>
      <c r="AV72" s="129">
        <f>SUM(AR72:AU72)</f>
        <v>37</v>
      </c>
      <c r="AW72" s="64"/>
      <c r="AX72" s="6">
        <v>28</v>
      </c>
      <c r="AY72" s="6">
        <v>9</v>
      </c>
      <c r="AZ72" s="102"/>
      <c r="BA72" s="133">
        <f>SUM(AW72:AZ72)</f>
        <v>37</v>
      </c>
      <c r="BB72" s="68"/>
      <c r="BC72" s="6">
        <v>23</v>
      </c>
      <c r="BD72" s="6">
        <v>11</v>
      </c>
      <c r="BE72" s="102"/>
      <c r="BF72" s="129">
        <f>SUM(BB72:BE72)</f>
        <v>34</v>
      </c>
      <c r="BG72" s="68"/>
      <c r="BH72" s="6">
        <v>30</v>
      </c>
      <c r="BI72" s="6">
        <v>12</v>
      </c>
      <c r="BJ72" s="102"/>
      <c r="BK72" s="129">
        <f>SUM(BG72:BJ72)</f>
        <v>42</v>
      </c>
      <c r="BL72" s="68"/>
      <c r="BM72" s="6">
        <v>5</v>
      </c>
      <c r="BN72" s="6"/>
      <c r="BO72" s="102"/>
      <c r="BP72" s="129">
        <f>SUM(BL72:BO72)</f>
        <v>5</v>
      </c>
    </row>
    <row r="73" spans="1:68" x14ac:dyDescent="0.25">
      <c r="A73" s="4" t="s">
        <v>454</v>
      </c>
      <c r="B73" s="3" t="s">
        <v>455</v>
      </c>
      <c r="C73" s="10">
        <v>6953156273092</v>
      </c>
      <c r="D73" s="10"/>
      <c r="E73" s="10" t="str">
        <f>IF(K73&gt;0,1,"")</f>
        <v/>
      </c>
      <c r="F73" s="10">
        <f>IF(L73&gt;0,1,"")</f>
        <v>1</v>
      </c>
      <c r="G73" s="10">
        <f>IF(M73&gt;0,1,"")</f>
        <v>1</v>
      </c>
      <c r="H73" s="105" t="str">
        <f>IF(N73&gt;0,1,"")</f>
        <v/>
      </c>
      <c r="I73" s="226">
        <v>15</v>
      </c>
      <c r="J73" s="224" t="str">
        <f>IF(SUM(E73:H73)&lt;2,IF(I73&gt;100,"Not OK",""),"")</f>
        <v/>
      </c>
      <c r="K73" s="68"/>
      <c r="L73" s="64">
        <v>17</v>
      </c>
      <c r="M73" s="64">
        <v>7</v>
      </c>
      <c r="N73" s="64"/>
      <c r="O73" s="129">
        <f>SUM(K73:N73)</f>
        <v>24</v>
      </c>
      <c r="P73" s="79"/>
      <c r="Q73" s="13">
        <v>13.949999999999998</v>
      </c>
      <c r="R73" s="13">
        <v>13.949999999999998</v>
      </c>
      <c r="S73" s="71"/>
      <c r="T73" s="78">
        <f>IF(Q73&gt;0,Q73,P73)</f>
        <v>13.949999999999998</v>
      </c>
      <c r="U73" s="83"/>
      <c r="V73" s="71">
        <v>34.5</v>
      </c>
      <c r="W73" s="71">
        <v>34.5</v>
      </c>
      <c r="X73" s="84"/>
      <c r="Y73" s="79"/>
      <c r="Z73" s="71">
        <v>69</v>
      </c>
      <c r="AA73" s="71">
        <v>69</v>
      </c>
      <c r="AB73" s="74"/>
      <c r="AC73" s="92"/>
      <c r="AD73" s="93">
        <v>8</v>
      </c>
      <c r="AE73" s="93"/>
      <c r="AF73" s="94"/>
      <c r="AG73" s="129">
        <f>SUM(AC73:AF73)</f>
        <v>8</v>
      </c>
      <c r="AH73" s="99"/>
      <c r="AI73" s="93">
        <v>2</v>
      </c>
      <c r="AJ73" s="93">
        <v>4</v>
      </c>
      <c r="AK73" s="94"/>
      <c r="AL73" s="133">
        <f>SUM(AH73:AK73)</f>
        <v>6</v>
      </c>
      <c r="AM73" s="92"/>
      <c r="AN73" s="93">
        <v>5</v>
      </c>
      <c r="AO73" s="93">
        <v>7</v>
      </c>
      <c r="AP73" s="94"/>
      <c r="AQ73" s="133">
        <f>SUM(AM73:AP73)</f>
        <v>12</v>
      </c>
      <c r="AR73" s="92"/>
      <c r="AS73" s="93">
        <v>8</v>
      </c>
      <c r="AT73" s="93">
        <v>4</v>
      </c>
      <c r="AU73" s="94"/>
      <c r="AV73" s="129">
        <f>SUM(AR73:AU73)</f>
        <v>12</v>
      </c>
      <c r="AW73" s="64"/>
      <c r="AX73" s="6">
        <v>6</v>
      </c>
      <c r="AY73" s="6">
        <v>6</v>
      </c>
      <c r="AZ73" s="102"/>
      <c r="BA73" s="133">
        <f>SUM(AW73:AZ73)</f>
        <v>12</v>
      </c>
      <c r="BB73" s="68"/>
      <c r="BC73" s="6">
        <v>5</v>
      </c>
      <c r="BD73" s="6">
        <v>1</v>
      </c>
      <c r="BE73" s="102"/>
      <c r="BF73" s="129">
        <f>SUM(BB73:BE73)</f>
        <v>6</v>
      </c>
      <c r="BG73" s="68"/>
      <c r="BH73" s="6">
        <v>9</v>
      </c>
      <c r="BI73" s="6">
        <v>4</v>
      </c>
      <c r="BJ73" s="102"/>
      <c r="BK73" s="129">
        <f>SUM(BG73:BJ73)</f>
        <v>13</v>
      </c>
      <c r="BL73" s="68"/>
      <c r="BM73" s="6">
        <v>1</v>
      </c>
      <c r="BN73" s="6"/>
      <c r="BO73" s="102"/>
      <c r="BP73" s="129">
        <f>SUM(BL73:BO73)</f>
        <v>1</v>
      </c>
    </row>
    <row r="74" spans="1:68" x14ac:dyDescent="0.25">
      <c r="A74" s="4" t="s">
        <v>456</v>
      </c>
      <c r="B74" s="3" t="s">
        <v>457</v>
      </c>
      <c r="C74" s="10">
        <v>6953156273108</v>
      </c>
      <c r="D74" s="10"/>
      <c r="E74" s="10" t="str">
        <f>IF(K74&gt;0,1,"")</f>
        <v/>
      </c>
      <c r="F74" s="10">
        <f>IF(L74&gt;0,1,"")</f>
        <v>1</v>
      </c>
      <c r="G74" s="10">
        <f>IF(M74&gt;0,1,"")</f>
        <v>1</v>
      </c>
      <c r="H74" s="105" t="str">
        <f>IF(N74&gt;0,1,"")</f>
        <v/>
      </c>
      <c r="I74" s="226">
        <v>264</v>
      </c>
      <c r="J74" s="224" t="str">
        <f>IF(SUM(E74:H74)&lt;2,IF(I74&gt;100,"Not OK",""),"")</f>
        <v/>
      </c>
      <c r="K74" s="68"/>
      <c r="L74" s="64">
        <v>35</v>
      </c>
      <c r="M74" s="64">
        <v>16</v>
      </c>
      <c r="N74" s="64"/>
      <c r="O74" s="129">
        <f>SUM(K74:N74)</f>
        <v>51</v>
      </c>
      <c r="P74" s="79"/>
      <c r="Q74" s="13">
        <v>13.950000000000014</v>
      </c>
      <c r="R74" s="13">
        <v>13.950000000000014</v>
      </c>
      <c r="S74" s="71"/>
      <c r="T74" s="78">
        <f>IF(Q74&gt;0,Q74,P74)</f>
        <v>13.950000000000014</v>
      </c>
      <c r="U74" s="83"/>
      <c r="V74" s="71">
        <v>34.5</v>
      </c>
      <c r="W74" s="71">
        <v>34.5</v>
      </c>
      <c r="X74" s="84"/>
      <c r="Y74" s="79"/>
      <c r="Z74" s="71">
        <v>69</v>
      </c>
      <c r="AA74" s="71">
        <v>69</v>
      </c>
      <c r="AB74" s="74"/>
      <c r="AC74" s="92"/>
      <c r="AD74" s="93">
        <v>11</v>
      </c>
      <c r="AE74" s="93"/>
      <c r="AF74" s="94"/>
      <c r="AG74" s="129">
        <f>SUM(AC74:AF74)</f>
        <v>11</v>
      </c>
      <c r="AH74" s="99"/>
      <c r="AI74" s="93">
        <v>4</v>
      </c>
      <c r="AJ74" s="93">
        <v>12</v>
      </c>
      <c r="AK74" s="94"/>
      <c r="AL74" s="133">
        <f>SUM(AH74:AK74)</f>
        <v>16</v>
      </c>
      <c r="AM74" s="92"/>
      <c r="AN74" s="93">
        <v>22</v>
      </c>
      <c r="AO74" s="93">
        <v>5</v>
      </c>
      <c r="AP74" s="94"/>
      <c r="AQ74" s="133">
        <f>SUM(AM74:AP74)</f>
        <v>27</v>
      </c>
      <c r="AR74" s="92"/>
      <c r="AS74" s="93">
        <v>18</v>
      </c>
      <c r="AT74" s="93">
        <v>12</v>
      </c>
      <c r="AU74" s="94"/>
      <c r="AV74" s="129">
        <f>SUM(AR74:AU74)</f>
        <v>30</v>
      </c>
      <c r="AW74" s="64"/>
      <c r="AX74" s="6">
        <v>9</v>
      </c>
      <c r="AY74" s="6">
        <v>3</v>
      </c>
      <c r="AZ74" s="102"/>
      <c r="BA74" s="133">
        <f>SUM(AW74:AZ74)</f>
        <v>12</v>
      </c>
      <c r="BB74" s="68"/>
      <c r="BC74" s="6">
        <v>8</v>
      </c>
      <c r="BD74" s="6">
        <v>4</v>
      </c>
      <c r="BE74" s="102"/>
      <c r="BF74" s="129">
        <f>SUM(BB74:BE74)</f>
        <v>12</v>
      </c>
      <c r="BG74" s="68"/>
      <c r="BH74" s="6">
        <v>14</v>
      </c>
      <c r="BI74" s="6">
        <v>15</v>
      </c>
      <c r="BJ74" s="102"/>
      <c r="BK74" s="129">
        <f>SUM(BG74:BJ74)</f>
        <v>29</v>
      </c>
      <c r="BL74" s="68"/>
      <c r="BM74" s="6">
        <v>3</v>
      </c>
      <c r="BN74" s="6"/>
      <c r="BO74" s="102"/>
      <c r="BP74" s="129">
        <f>SUM(BL74:BO74)</f>
        <v>3</v>
      </c>
    </row>
    <row r="75" spans="1:68" x14ac:dyDescent="0.25">
      <c r="A75" s="4" t="s">
        <v>389</v>
      </c>
      <c r="B75" s="3" t="s">
        <v>113</v>
      </c>
      <c r="C75" s="10">
        <v>6953156273665</v>
      </c>
      <c r="D75" s="10"/>
      <c r="E75" s="10">
        <f>IF(K75&gt;0,1,"")</f>
        <v>1</v>
      </c>
      <c r="F75" s="10" t="str">
        <f>IF(L75&gt;0,1,"")</f>
        <v/>
      </c>
      <c r="G75" s="10" t="str">
        <f>IF(M75&gt;0,1,"")</f>
        <v/>
      </c>
      <c r="H75" s="105">
        <f>IF(N75&gt;0,1,"")</f>
        <v>1</v>
      </c>
      <c r="I75" s="226">
        <v>18</v>
      </c>
      <c r="J75" s="224" t="str">
        <f>IF(SUM(E75:H75)&lt;2,IF(I75&gt;100,"Not OK",""),"")</f>
        <v/>
      </c>
      <c r="K75" s="68">
        <v>5</v>
      </c>
      <c r="L75" s="64">
        <v>0</v>
      </c>
      <c r="M75" s="64"/>
      <c r="N75" s="64">
        <v>2</v>
      </c>
      <c r="O75" s="129">
        <f>SUM(K75:N75)</f>
        <v>7</v>
      </c>
      <c r="P75" s="79">
        <v>26.900000000000013</v>
      </c>
      <c r="Q75" s="13">
        <v>26.900000000000013</v>
      </c>
      <c r="R75" s="13"/>
      <c r="S75" s="71"/>
      <c r="T75" s="78">
        <f>IF(Q75&gt;0,Q75,P75)</f>
        <v>26.900000000000013</v>
      </c>
      <c r="U75" s="83">
        <v>76.45</v>
      </c>
      <c r="V75" s="71">
        <v>59.5</v>
      </c>
      <c r="W75" s="71"/>
      <c r="X75" s="85">
        <v>75.685500000000005</v>
      </c>
      <c r="Y75" s="79"/>
      <c r="Z75" s="71">
        <v>129</v>
      </c>
      <c r="AA75" s="71"/>
      <c r="AB75" s="75">
        <v>139</v>
      </c>
      <c r="AC75" s="95"/>
      <c r="AD75" s="96">
        <v>2</v>
      </c>
      <c r="AE75" s="96"/>
      <c r="AF75" s="75"/>
      <c r="AG75" s="132">
        <f>SUM(AC75:AF75)</f>
        <v>2</v>
      </c>
      <c r="AH75" s="97"/>
      <c r="AI75" s="96">
        <v>0</v>
      </c>
      <c r="AJ75" s="96"/>
      <c r="AK75" s="75"/>
      <c r="AL75" s="134">
        <f>SUM(AH75:AK75)</f>
        <v>0</v>
      </c>
      <c r="AM75" s="95"/>
      <c r="AN75" s="96">
        <v>0</v>
      </c>
      <c r="AO75" s="96"/>
      <c r="AP75" s="75">
        <v>0</v>
      </c>
      <c r="AQ75" s="135">
        <f>SUM(AM75:AP75)</f>
        <v>0</v>
      </c>
      <c r="AR75" s="95"/>
      <c r="AS75" s="96">
        <v>4</v>
      </c>
      <c r="AT75" s="96"/>
      <c r="AU75" s="75">
        <v>0</v>
      </c>
      <c r="AV75" s="136">
        <f>SUM(AR75:AU75)</f>
        <v>4</v>
      </c>
      <c r="AW75" s="64"/>
      <c r="AX75" s="6">
        <v>1</v>
      </c>
      <c r="AY75" s="6"/>
      <c r="AZ75" s="102">
        <v>0</v>
      </c>
      <c r="BA75" s="135">
        <f>SUM(AW75:AZ75)</f>
        <v>1</v>
      </c>
      <c r="BB75" s="68"/>
      <c r="BC75" s="6">
        <v>1</v>
      </c>
      <c r="BD75" s="6"/>
      <c r="BE75" s="102">
        <v>1</v>
      </c>
      <c r="BF75" s="136">
        <f>SUM(BB75:BE75)</f>
        <v>2</v>
      </c>
      <c r="BG75" s="68">
        <v>0</v>
      </c>
      <c r="BH75" s="6">
        <v>0</v>
      </c>
      <c r="BI75" s="6"/>
      <c r="BJ75" s="102">
        <v>0</v>
      </c>
      <c r="BK75" s="136">
        <f>SUM(BG75:BJ75)</f>
        <v>0</v>
      </c>
      <c r="BL75" s="68"/>
      <c r="BM75" s="6">
        <v>0</v>
      </c>
      <c r="BN75" s="6"/>
      <c r="BO75" s="102"/>
      <c r="BP75" s="136">
        <f>SUM(BL75:BO75)</f>
        <v>0</v>
      </c>
    </row>
    <row r="76" spans="1:68" x14ac:dyDescent="0.25">
      <c r="A76" s="4" t="s">
        <v>391</v>
      </c>
      <c r="B76" s="3" t="s">
        <v>215</v>
      </c>
      <c r="C76" s="10">
        <v>6953156273672</v>
      </c>
      <c r="D76" s="10"/>
      <c r="E76" s="10" t="str">
        <f>IF(K76&gt;0,1,"")</f>
        <v/>
      </c>
      <c r="F76" s="10">
        <f>IF(L76&gt;0,1,"")</f>
        <v>1</v>
      </c>
      <c r="G76" s="10" t="str">
        <f>IF(M76&gt;0,1,"")</f>
        <v/>
      </c>
      <c r="H76" s="105">
        <f>IF(N76&gt;0,1,"")</f>
        <v>1</v>
      </c>
      <c r="I76" s="226">
        <v>13</v>
      </c>
      <c r="J76" s="224" t="str">
        <f>IF(SUM(E76:H76)&lt;2,IF(I76&gt;100,"Not OK",""),"")</f>
        <v/>
      </c>
      <c r="K76" s="68"/>
      <c r="L76" s="64">
        <v>8</v>
      </c>
      <c r="M76" s="64"/>
      <c r="N76" s="64">
        <v>1</v>
      </c>
      <c r="O76" s="129">
        <f>SUM(K76:N76)</f>
        <v>9</v>
      </c>
      <c r="P76" s="79"/>
      <c r="Q76" s="13">
        <v>26.9</v>
      </c>
      <c r="R76" s="13"/>
      <c r="S76" s="71"/>
      <c r="T76" s="78">
        <f>IF(Q76&gt;0,Q76,P76)</f>
        <v>26.9</v>
      </c>
      <c r="U76" s="83"/>
      <c r="V76" s="71">
        <v>59.5</v>
      </c>
      <c r="W76" s="71"/>
      <c r="X76" s="84">
        <v>75.685500000000005</v>
      </c>
      <c r="Y76" s="79"/>
      <c r="Z76" s="71">
        <v>129</v>
      </c>
      <c r="AA76" s="71"/>
      <c r="AB76" s="74">
        <v>139</v>
      </c>
      <c r="AC76" s="92"/>
      <c r="AD76" s="93">
        <v>0</v>
      </c>
      <c r="AE76" s="93"/>
      <c r="AF76" s="94"/>
      <c r="AG76" s="129">
        <f>SUM(AC76:AF76)</f>
        <v>0</v>
      </c>
      <c r="AH76" s="99"/>
      <c r="AI76" s="93">
        <v>1</v>
      </c>
      <c r="AJ76" s="93"/>
      <c r="AK76" s="94"/>
      <c r="AL76" s="133">
        <f>SUM(AH76:AK76)</f>
        <v>1</v>
      </c>
      <c r="AM76" s="92"/>
      <c r="AN76" s="93">
        <v>7</v>
      </c>
      <c r="AO76" s="93"/>
      <c r="AP76" s="94">
        <v>0</v>
      </c>
      <c r="AQ76" s="133">
        <f>SUM(AM76:AP76)</f>
        <v>7</v>
      </c>
      <c r="AR76" s="92"/>
      <c r="AS76" s="93">
        <v>5</v>
      </c>
      <c r="AT76" s="93"/>
      <c r="AU76" s="94">
        <v>0</v>
      </c>
      <c r="AV76" s="129">
        <f>SUM(AR76:AU76)</f>
        <v>5</v>
      </c>
      <c r="AW76" s="64"/>
      <c r="AX76" s="6">
        <v>9</v>
      </c>
      <c r="AY76" s="6"/>
      <c r="AZ76" s="102">
        <v>0</v>
      </c>
      <c r="BA76" s="133">
        <f>SUM(AW76:AZ76)</f>
        <v>9</v>
      </c>
      <c r="BB76" s="68"/>
      <c r="BC76" s="6">
        <v>5</v>
      </c>
      <c r="BD76" s="6"/>
      <c r="BE76" s="102">
        <v>0</v>
      </c>
      <c r="BF76" s="129">
        <f>SUM(BB76:BE76)</f>
        <v>5</v>
      </c>
      <c r="BG76" s="68"/>
      <c r="BH76" s="6">
        <v>5</v>
      </c>
      <c r="BI76" s="6"/>
      <c r="BJ76" s="102">
        <v>1</v>
      </c>
      <c r="BK76" s="129">
        <f>SUM(BG76:BJ76)</f>
        <v>6</v>
      </c>
      <c r="BL76" s="68"/>
      <c r="BM76" s="6">
        <v>1</v>
      </c>
      <c r="BN76" s="6"/>
      <c r="BO76" s="102"/>
      <c r="BP76" s="129">
        <f>SUM(BL76:BO76)</f>
        <v>1</v>
      </c>
    </row>
    <row r="77" spans="1:68" x14ac:dyDescent="0.25">
      <c r="A77" s="4" t="s">
        <v>393</v>
      </c>
      <c r="B77" s="3" t="s">
        <v>216</v>
      </c>
      <c r="C77" s="10">
        <v>6953156273689</v>
      </c>
      <c r="D77" s="10"/>
      <c r="E77" s="10" t="str">
        <f>IF(K77&gt;0,1,"")</f>
        <v/>
      </c>
      <c r="F77" s="10" t="str">
        <f>IF(L77&gt;0,1,"")</f>
        <v/>
      </c>
      <c r="G77" s="10" t="str">
        <f>IF(M77&gt;0,1,"")</f>
        <v/>
      </c>
      <c r="H77" s="105">
        <f>IF(N77&gt;0,1,"")</f>
        <v>1</v>
      </c>
      <c r="I77" s="226">
        <v>31</v>
      </c>
      <c r="J77" s="224" t="str">
        <f>IF(SUM(E77:H77)&lt;2,IF(I77&gt;100,"Not OK",""),"")</f>
        <v/>
      </c>
      <c r="K77" s="68"/>
      <c r="L77" s="64">
        <v>0</v>
      </c>
      <c r="M77" s="64"/>
      <c r="N77" s="64">
        <v>1</v>
      </c>
      <c r="O77" s="129">
        <f>SUM(K77:N77)</f>
        <v>1</v>
      </c>
      <c r="P77" s="79"/>
      <c r="Q77" s="13">
        <v>26.960000000000004</v>
      </c>
      <c r="R77" s="13"/>
      <c r="S77" s="71"/>
      <c r="T77" s="78">
        <f>IF(Q77&gt;0,Q77,P77)</f>
        <v>26.960000000000004</v>
      </c>
      <c r="U77" s="83"/>
      <c r="V77" s="71">
        <v>59.5</v>
      </c>
      <c r="W77" s="71"/>
      <c r="X77" s="84">
        <v>75.685500000000005</v>
      </c>
      <c r="Y77" s="79"/>
      <c r="Z77" s="71">
        <v>129</v>
      </c>
      <c r="AA77" s="71"/>
      <c r="AB77" s="74">
        <v>139</v>
      </c>
      <c r="AC77" s="92"/>
      <c r="AD77" s="93">
        <v>0</v>
      </c>
      <c r="AE77" s="93"/>
      <c r="AF77" s="94"/>
      <c r="AG77" s="129">
        <f>SUM(AC77:AF77)</f>
        <v>0</v>
      </c>
      <c r="AH77" s="99"/>
      <c r="AI77" s="93">
        <v>0</v>
      </c>
      <c r="AJ77" s="93"/>
      <c r="AK77" s="94"/>
      <c r="AL77" s="133">
        <f>SUM(AH77:AK77)</f>
        <v>0</v>
      </c>
      <c r="AM77" s="92"/>
      <c r="AN77" s="93">
        <v>0</v>
      </c>
      <c r="AO77" s="93"/>
      <c r="AP77" s="94">
        <v>0</v>
      </c>
      <c r="AQ77" s="133">
        <f>SUM(AM77:AP77)</f>
        <v>0</v>
      </c>
      <c r="AR77" s="92"/>
      <c r="AS77" s="93">
        <v>0</v>
      </c>
      <c r="AT77" s="93"/>
      <c r="AU77" s="94">
        <v>0</v>
      </c>
      <c r="AV77" s="129">
        <f>SUM(AR77:AU77)</f>
        <v>0</v>
      </c>
      <c r="AW77" s="64"/>
      <c r="AX77" s="6">
        <v>0</v>
      </c>
      <c r="AY77" s="6"/>
      <c r="AZ77" s="102">
        <v>0</v>
      </c>
      <c r="BA77" s="133">
        <f>SUM(AW77:AZ77)</f>
        <v>0</v>
      </c>
      <c r="BB77" s="68"/>
      <c r="BC77" s="6">
        <v>0</v>
      </c>
      <c r="BD77" s="6"/>
      <c r="BE77" s="102">
        <v>2</v>
      </c>
      <c r="BF77" s="129">
        <f>SUM(BB77:BE77)</f>
        <v>2</v>
      </c>
      <c r="BG77" s="68"/>
      <c r="BH77" s="6">
        <v>0</v>
      </c>
      <c r="BI77" s="6"/>
      <c r="BJ77" s="102">
        <v>0</v>
      </c>
      <c r="BK77" s="129">
        <f>SUM(BG77:BJ77)</f>
        <v>0</v>
      </c>
      <c r="BL77" s="68"/>
      <c r="BM77" s="6">
        <v>0</v>
      </c>
      <c r="BN77" s="6"/>
      <c r="BO77" s="102"/>
      <c r="BP77" s="129">
        <f>SUM(BL77:BO77)</f>
        <v>0</v>
      </c>
    </row>
    <row r="78" spans="1:68" x14ac:dyDescent="0.25">
      <c r="A78" s="4" t="s">
        <v>373</v>
      </c>
      <c r="B78" s="3" t="s">
        <v>374</v>
      </c>
      <c r="C78" s="10">
        <v>6953156273825</v>
      </c>
      <c r="D78" s="10"/>
      <c r="E78" s="10" t="str">
        <f>IF(K78&gt;0,1,"")</f>
        <v/>
      </c>
      <c r="F78" s="10" t="str">
        <f>IF(L78&gt;0,1,"")</f>
        <v/>
      </c>
      <c r="G78" s="10" t="str">
        <f>IF(M78&gt;0,1,"")</f>
        <v/>
      </c>
      <c r="H78" s="105" t="str">
        <f>IF(N78&gt;0,1,"")</f>
        <v/>
      </c>
      <c r="I78" s="226">
        <v>9</v>
      </c>
      <c r="J78" s="224" t="str">
        <f>IF(SUM(E78:H78)&lt;2,IF(I78&gt;100,"Not OK",""),"")</f>
        <v/>
      </c>
      <c r="K78" s="68"/>
      <c r="L78" s="64">
        <v>0</v>
      </c>
      <c r="M78" s="64"/>
      <c r="N78" s="64"/>
      <c r="O78" s="129">
        <f>SUM(K78:N78)</f>
        <v>0</v>
      </c>
      <c r="P78" s="79"/>
      <c r="Q78" s="13">
        <v>24.62</v>
      </c>
      <c r="R78" s="13"/>
      <c r="S78" s="71"/>
      <c r="T78" s="78">
        <f>IF(Q78&gt;0,Q78,P78)</f>
        <v>24.62</v>
      </c>
      <c r="U78" s="83"/>
      <c r="V78" s="71">
        <v>54.5</v>
      </c>
      <c r="W78" s="71"/>
      <c r="X78" s="84"/>
      <c r="Y78" s="79"/>
      <c r="Z78" s="71">
        <v>119</v>
      </c>
      <c r="AA78" s="71"/>
      <c r="AB78" s="74"/>
      <c r="AC78" s="92"/>
      <c r="AD78" s="93">
        <v>1</v>
      </c>
      <c r="AE78" s="93"/>
      <c r="AF78" s="94"/>
      <c r="AG78" s="129">
        <f>SUM(AC78:AF78)</f>
        <v>1</v>
      </c>
      <c r="AH78" s="99"/>
      <c r="AI78" s="93">
        <v>2</v>
      </c>
      <c r="AJ78" s="93"/>
      <c r="AK78" s="94"/>
      <c r="AL78" s="133">
        <f>SUM(AH78:AK78)</f>
        <v>2</v>
      </c>
      <c r="AM78" s="92"/>
      <c r="AN78" s="93">
        <v>2</v>
      </c>
      <c r="AO78" s="93"/>
      <c r="AP78" s="94"/>
      <c r="AQ78" s="133">
        <f>SUM(AM78:AP78)</f>
        <v>2</v>
      </c>
      <c r="AR78" s="92"/>
      <c r="AS78" s="93">
        <v>0</v>
      </c>
      <c r="AT78" s="93"/>
      <c r="AU78" s="94"/>
      <c r="AV78" s="129">
        <f>SUM(AR78:AU78)</f>
        <v>0</v>
      </c>
      <c r="AW78" s="64"/>
      <c r="AX78" s="6">
        <v>0</v>
      </c>
      <c r="AY78" s="6"/>
      <c r="AZ78" s="102"/>
      <c r="BA78" s="133">
        <f>SUM(AW78:AZ78)</f>
        <v>0</v>
      </c>
      <c r="BB78" s="68"/>
      <c r="BC78" s="6">
        <v>0</v>
      </c>
      <c r="BD78" s="6"/>
      <c r="BE78" s="102"/>
      <c r="BF78" s="129">
        <f>SUM(BB78:BE78)</f>
        <v>0</v>
      </c>
      <c r="BG78" s="68"/>
      <c r="BH78" s="6">
        <v>0</v>
      </c>
      <c r="BI78" s="6"/>
      <c r="BJ78" s="102"/>
      <c r="BK78" s="129">
        <f>SUM(BG78:BJ78)</f>
        <v>0</v>
      </c>
      <c r="BL78" s="68"/>
      <c r="BM78" s="6">
        <v>0</v>
      </c>
      <c r="BN78" s="6"/>
      <c r="BO78" s="102"/>
      <c r="BP78" s="129">
        <f>SUM(BL78:BO78)</f>
        <v>0</v>
      </c>
    </row>
    <row r="79" spans="1:68" x14ac:dyDescent="0.25">
      <c r="A79" s="4" t="s">
        <v>351</v>
      </c>
      <c r="B79" s="3" t="s">
        <v>114</v>
      </c>
      <c r="C79" s="10">
        <v>6953156273887</v>
      </c>
      <c r="D79" s="10"/>
      <c r="E79" s="10">
        <f>IF(K79&gt;0,1,"")</f>
        <v>1</v>
      </c>
      <c r="F79" s="10">
        <f>IF(L79&gt;0,1,"")</f>
        <v>1</v>
      </c>
      <c r="G79" s="10">
        <f>IF(M79&gt;0,1,"")</f>
        <v>1</v>
      </c>
      <c r="H79" s="105" t="str">
        <f>IF(N79&gt;0,1,"")</f>
        <v/>
      </c>
      <c r="I79" s="226">
        <v>4</v>
      </c>
      <c r="J79" s="224" t="str">
        <f>IF(SUM(E79:H79)&lt;2,IF(I79&gt;100,"Not OK",""),"")</f>
        <v/>
      </c>
      <c r="K79" s="68">
        <v>2</v>
      </c>
      <c r="L79" s="64">
        <v>7</v>
      </c>
      <c r="M79" s="64">
        <v>8</v>
      </c>
      <c r="N79" s="64"/>
      <c r="O79" s="129">
        <f>SUM(K79:N79)</f>
        <v>17</v>
      </c>
      <c r="P79" s="79">
        <v>53.340000000000039</v>
      </c>
      <c r="Q79" s="13">
        <v>57.060000000000038</v>
      </c>
      <c r="R79" s="13">
        <v>57.060000000000038</v>
      </c>
      <c r="S79" s="71"/>
      <c r="T79" s="78">
        <f>IF(Q79&gt;0,Q79,P79)</f>
        <v>57.060000000000038</v>
      </c>
      <c r="U79" s="83">
        <v>120.45</v>
      </c>
      <c r="V79" s="71">
        <v>104.5</v>
      </c>
      <c r="W79" s="71">
        <v>109.5</v>
      </c>
      <c r="X79" s="84"/>
      <c r="Y79" s="79"/>
      <c r="Z79" s="71">
        <v>219</v>
      </c>
      <c r="AA79" s="71">
        <v>219</v>
      </c>
      <c r="AB79" s="74"/>
      <c r="AC79" s="92"/>
      <c r="AD79" s="93">
        <v>10</v>
      </c>
      <c r="AE79" s="93"/>
      <c r="AF79" s="94"/>
      <c r="AG79" s="129">
        <f>SUM(AC79:AF79)</f>
        <v>10</v>
      </c>
      <c r="AH79" s="99"/>
      <c r="AI79" s="93">
        <v>4</v>
      </c>
      <c r="AJ79" s="93">
        <v>4</v>
      </c>
      <c r="AK79" s="94"/>
      <c r="AL79" s="133">
        <f>SUM(AH79:AK79)</f>
        <v>8</v>
      </c>
      <c r="AM79" s="92"/>
      <c r="AN79" s="93">
        <v>11</v>
      </c>
      <c r="AO79" s="93">
        <v>10</v>
      </c>
      <c r="AP79" s="94"/>
      <c r="AQ79" s="133">
        <f>SUM(AM79:AP79)</f>
        <v>21</v>
      </c>
      <c r="AR79" s="92"/>
      <c r="AS79" s="93">
        <v>5</v>
      </c>
      <c r="AT79" s="93">
        <v>3</v>
      </c>
      <c r="AU79" s="94"/>
      <c r="AV79" s="129">
        <f>SUM(AR79:AU79)</f>
        <v>8</v>
      </c>
      <c r="AW79" s="64"/>
      <c r="AX79" s="6">
        <v>7</v>
      </c>
      <c r="AY79" s="6">
        <v>2</v>
      </c>
      <c r="AZ79" s="102"/>
      <c r="BA79" s="133">
        <f>SUM(AW79:AZ79)</f>
        <v>9</v>
      </c>
      <c r="BB79" s="68">
        <v>3</v>
      </c>
      <c r="BC79" s="6">
        <v>1</v>
      </c>
      <c r="BD79" s="6">
        <v>6</v>
      </c>
      <c r="BE79" s="102"/>
      <c r="BF79" s="129">
        <f>SUM(BB79:BE79)</f>
        <v>10</v>
      </c>
      <c r="BG79" s="68">
        <v>1</v>
      </c>
      <c r="BH79" s="6">
        <v>3</v>
      </c>
      <c r="BI79" s="6">
        <v>6</v>
      </c>
      <c r="BJ79" s="102"/>
      <c r="BK79" s="129">
        <f>SUM(BG79:BJ79)</f>
        <v>10</v>
      </c>
      <c r="BL79" s="68"/>
      <c r="BM79" s="6">
        <v>0</v>
      </c>
      <c r="BN79" s="6"/>
      <c r="BO79" s="102"/>
      <c r="BP79" s="129">
        <f>SUM(BL79:BO79)</f>
        <v>0</v>
      </c>
    </row>
    <row r="80" spans="1:68" x14ac:dyDescent="0.25">
      <c r="A80" s="4" t="s">
        <v>353</v>
      </c>
      <c r="B80" s="3" t="s">
        <v>354</v>
      </c>
      <c r="C80" s="10">
        <v>6953156273894</v>
      </c>
      <c r="D80" s="10"/>
      <c r="E80" s="10" t="str">
        <f>IF(K80&gt;0,1,"")</f>
        <v/>
      </c>
      <c r="F80" s="10">
        <f>IF(L80&gt;0,1,"")</f>
        <v>1</v>
      </c>
      <c r="G80" s="10">
        <f>IF(M80&gt;0,1,"")</f>
        <v>1</v>
      </c>
      <c r="H80" s="105" t="str">
        <f>IF(N80&gt;0,1,"")</f>
        <v/>
      </c>
      <c r="I80" s="226">
        <v>51</v>
      </c>
      <c r="J80" s="224" t="str">
        <f>IF(SUM(E80:H80)&lt;2,IF(I80&gt;100,"Not OK",""),"")</f>
        <v/>
      </c>
      <c r="K80" s="68"/>
      <c r="L80" s="64">
        <v>6</v>
      </c>
      <c r="M80" s="64">
        <v>11</v>
      </c>
      <c r="N80" s="64"/>
      <c r="O80" s="129">
        <f>SUM(K80:N80)</f>
        <v>17</v>
      </c>
      <c r="P80" s="79"/>
      <c r="Q80" s="13">
        <v>53.97</v>
      </c>
      <c r="R80" s="13">
        <v>53.97</v>
      </c>
      <c r="S80" s="71"/>
      <c r="T80" s="78">
        <f>IF(Q80&gt;0,Q80,P80)</f>
        <v>53.97</v>
      </c>
      <c r="U80" s="83"/>
      <c r="V80" s="71">
        <v>104.5</v>
      </c>
      <c r="W80" s="71">
        <v>109.5</v>
      </c>
      <c r="X80" s="84"/>
      <c r="Y80" s="79"/>
      <c r="Z80" s="71">
        <v>219</v>
      </c>
      <c r="AA80" s="71">
        <v>219</v>
      </c>
      <c r="AB80" s="74"/>
      <c r="AC80" s="92"/>
      <c r="AD80" s="93">
        <v>3</v>
      </c>
      <c r="AE80" s="93"/>
      <c r="AF80" s="94"/>
      <c r="AG80" s="129">
        <f>SUM(AC80:AF80)</f>
        <v>3</v>
      </c>
      <c r="AH80" s="99"/>
      <c r="AI80" s="93">
        <v>4</v>
      </c>
      <c r="AJ80" s="93">
        <v>3</v>
      </c>
      <c r="AK80" s="94"/>
      <c r="AL80" s="133">
        <f>SUM(AH80:AK80)</f>
        <v>7</v>
      </c>
      <c r="AM80" s="92"/>
      <c r="AN80" s="93">
        <v>4</v>
      </c>
      <c r="AO80" s="93">
        <v>7</v>
      </c>
      <c r="AP80" s="94"/>
      <c r="AQ80" s="133">
        <f>SUM(AM80:AP80)</f>
        <v>11</v>
      </c>
      <c r="AR80" s="92"/>
      <c r="AS80" s="93">
        <v>4</v>
      </c>
      <c r="AT80" s="93">
        <v>3</v>
      </c>
      <c r="AU80" s="94"/>
      <c r="AV80" s="129">
        <f>SUM(AR80:AU80)</f>
        <v>7</v>
      </c>
      <c r="AW80" s="64"/>
      <c r="AX80" s="6">
        <v>1</v>
      </c>
      <c r="AY80" s="6">
        <v>3</v>
      </c>
      <c r="AZ80" s="102"/>
      <c r="BA80" s="133">
        <f>SUM(AW80:AZ80)</f>
        <v>4</v>
      </c>
      <c r="BB80" s="68"/>
      <c r="BC80" s="6">
        <v>1</v>
      </c>
      <c r="BD80" s="6">
        <v>2</v>
      </c>
      <c r="BE80" s="102"/>
      <c r="BF80" s="129">
        <f>SUM(BB80:BE80)</f>
        <v>3</v>
      </c>
      <c r="BG80" s="68"/>
      <c r="BH80" s="6">
        <v>0</v>
      </c>
      <c r="BI80" s="6">
        <v>5</v>
      </c>
      <c r="BJ80" s="102"/>
      <c r="BK80" s="129">
        <f>SUM(BG80:BJ80)</f>
        <v>5</v>
      </c>
      <c r="BL80" s="68"/>
      <c r="BM80" s="6">
        <v>0</v>
      </c>
      <c r="BN80" s="6"/>
      <c r="BO80" s="102"/>
      <c r="BP80" s="129">
        <f>SUM(BL80:BO80)</f>
        <v>0</v>
      </c>
    </row>
    <row r="81" spans="1:68" x14ac:dyDescent="0.25">
      <c r="A81" s="4" t="s">
        <v>401</v>
      </c>
      <c r="B81" s="3" t="s">
        <v>402</v>
      </c>
      <c r="C81" s="10">
        <v>6953156275188</v>
      </c>
      <c r="D81" s="10"/>
      <c r="E81" s="10" t="str">
        <f>IF(K81&gt;0,1,"")</f>
        <v/>
      </c>
      <c r="F81" s="10">
        <f>IF(L81&gt;0,1,"")</f>
        <v>1</v>
      </c>
      <c r="G81" s="10" t="str">
        <f>IF(M81&gt;0,1,"")</f>
        <v/>
      </c>
      <c r="H81" s="105" t="str">
        <f>IF(N81&gt;0,1,"")</f>
        <v/>
      </c>
      <c r="I81" s="226">
        <v>3</v>
      </c>
      <c r="J81" s="224" t="str">
        <f>IF(SUM(E81:H81)&lt;2,IF(I81&gt;100,"Not OK",""),"")</f>
        <v/>
      </c>
      <c r="K81" s="68"/>
      <c r="L81" s="64">
        <v>3</v>
      </c>
      <c r="M81" s="64"/>
      <c r="N81" s="64"/>
      <c r="O81" s="129">
        <f>SUM(K81:N81)</f>
        <v>3</v>
      </c>
      <c r="P81" s="79"/>
      <c r="Q81" s="13">
        <v>50.97</v>
      </c>
      <c r="R81" s="13"/>
      <c r="S81" s="71"/>
      <c r="T81" s="78">
        <f>IF(Q81&gt;0,Q81,P81)</f>
        <v>50.97</v>
      </c>
      <c r="U81" s="83"/>
      <c r="V81" s="71">
        <v>109.5</v>
      </c>
      <c r="W81" s="71"/>
      <c r="X81" s="84"/>
      <c r="Y81" s="79"/>
      <c r="Z81" s="71">
        <v>229</v>
      </c>
      <c r="AA81" s="71"/>
      <c r="AB81" s="74"/>
      <c r="AC81" s="92"/>
      <c r="AD81" s="93">
        <v>0</v>
      </c>
      <c r="AE81" s="93"/>
      <c r="AF81" s="94"/>
      <c r="AG81" s="129">
        <f>SUM(AC81:AF81)</f>
        <v>0</v>
      </c>
      <c r="AH81" s="99"/>
      <c r="AI81" s="93">
        <v>1</v>
      </c>
      <c r="AJ81" s="93"/>
      <c r="AK81" s="94"/>
      <c r="AL81" s="133">
        <f>SUM(AH81:AK81)</f>
        <v>1</v>
      </c>
      <c r="AM81" s="92"/>
      <c r="AN81" s="93">
        <v>2</v>
      </c>
      <c r="AO81" s="93"/>
      <c r="AP81" s="94"/>
      <c r="AQ81" s="133">
        <f>SUM(AM81:AP81)</f>
        <v>2</v>
      </c>
      <c r="AR81" s="92"/>
      <c r="AS81" s="93">
        <v>0</v>
      </c>
      <c r="AT81" s="93"/>
      <c r="AU81" s="94"/>
      <c r="AV81" s="129">
        <f>SUM(AR81:AU81)</f>
        <v>0</v>
      </c>
      <c r="AW81" s="64"/>
      <c r="AX81" s="6">
        <v>0</v>
      </c>
      <c r="AY81" s="6"/>
      <c r="AZ81" s="102"/>
      <c r="BA81" s="133">
        <f>SUM(AW81:AZ81)</f>
        <v>0</v>
      </c>
      <c r="BB81" s="68"/>
      <c r="BC81" s="6">
        <v>0</v>
      </c>
      <c r="BD81" s="6"/>
      <c r="BE81" s="102"/>
      <c r="BF81" s="129">
        <f>SUM(BB81:BE81)</f>
        <v>0</v>
      </c>
      <c r="BG81" s="68"/>
      <c r="BH81" s="6">
        <v>0</v>
      </c>
      <c r="BI81" s="6"/>
      <c r="BJ81" s="102"/>
      <c r="BK81" s="129">
        <f>SUM(BG81:BJ81)</f>
        <v>0</v>
      </c>
      <c r="BL81" s="68"/>
      <c r="BM81" s="6">
        <v>0</v>
      </c>
      <c r="BN81" s="6"/>
      <c r="BO81" s="102"/>
      <c r="BP81" s="129">
        <f>SUM(BL81:BO81)</f>
        <v>0</v>
      </c>
    </row>
    <row r="82" spans="1:68" x14ac:dyDescent="0.25">
      <c r="A82" s="4" t="s">
        <v>403</v>
      </c>
      <c r="B82" s="3" t="s">
        <v>404</v>
      </c>
      <c r="C82" s="10">
        <v>6953156275195</v>
      </c>
      <c r="D82" s="10"/>
      <c r="E82" s="10" t="str">
        <f>IF(K82&gt;0,1,"")</f>
        <v/>
      </c>
      <c r="F82" s="10">
        <f>IF(L82&gt;0,1,"")</f>
        <v>1</v>
      </c>
      <c r="G82" s="10" t="str">
        <f>IF(M82&gt;0,1,"")</f>
        <v/>
      </c>
      <c r="H82" s="105" t="str">
        <f>IF(N82&gt;0,1,"")</f>
        <v/>
      </c>
      <c r="I82" s="226"/>
      <c r="J82" s="224" t="str">
        <f>IF(SUM(E82:H82)&lt;2,IF(I82&gt;100,"Not OK",""),"")</f>
        <v/>
      </c>
      <c r="K82" s="68"/>
      <c r="L82" s="64">
        <v>2</v>
      </c>
      <c r="M82" s="64"/>
      <c r="N82" s="64"/>
      <c r="O82" s="129">
        <f>SUM(K82:N82)</f>
        <v>2</v>
      </c>
      <c r="P82" s="79"/>
      <c r="Q82" s="13">
        <v>49.81</v>
      </c>
      <c r="R82" s="13"/>
      <c r="S82" s="71"/>
      <c r="T82" s="78">
        <f>IF(Q82&gt;0,Q82,P82)</f>
        <v>49.81</v>
      </c>
      <c r="U82" s="83"/>
      <c r="V82" s="71">
        <v>109.5</v>
      </c>
      <c r="W82" s="71"/>
      <c r="X82" s="84"/>
      <c r="Y82" s="79"/>
      <c r="Z82" s="71">
        <v>229</v>
      </c>
      <c r="AA82" s="71"/>
      <c r="AB82" s="74"/>
      <c r="AC82" s="92"/>
      <c r="AD82" s="93">
        <v>0</v>
      </c>
      <c r="AE82" s="93"/>
      <c r="AF82" s="94"/>
      <c r="AG82" s="129">
        <f>SUM(AC82:AF82)</f>
        <v>0</v>
      </c>
      <c r="AH82" s="99"/>
      <c r="AI82" s="93">
        <v>0</v>
      </c>
      <c r="AJ82" s="93"/>
      <c r="AK82" s="94"/>
      <c r="AL82" s="133">
        <f>SUM(AH82:AK82)</f>
        <v>0</v>
      </c>
      <c r="AM82" s="92"/>
      <c r="AN82" s="93">
        <v>5</v>
      </c>
      <c r="AO82" s="93"/>
      <c r="AP82" s="94"/>
      <c r="AQ82" s="133">
        <f>SUM(AM82:AP82)</f>
        <v>5</v>
      </c>
      <c r="AR82" s="92"/>
      <c r="AS82" s="93">
        <v>6</v>
      </c>
      <c r="AT82" s="93"/>
      <c r="AU82" s="94"/>
      <c r="AV82" s="129">
        <f>SUM(AR82:AU82)</f>
        <v>6</v>
      </c>
      <c r="AW82" s="64"/>
      <c r="AX82" s="6">
        <v>6</v>
      </c>
      <c r="AY82" s="6"/>
      <c r="AZ82" s="102"/>
      <c r="BA82" s="133">
        <f>SUM(AW82:AZ82)</f>
        <v>6</v>
      </c>
      <c r="BB82" s="68"/>
      <c r="BC82" s="6">
        <v>4</v>
      </c>
      <c r="BD82" s="6"/>
      <c r="BE82" s="102"/>
      <c r="BF82" s="129">
        <f>SUM(BB82:BE82)</f>
        <v>4</v>
      </c>
      <c r="BG82" s="68"/>
      <c r="BH82" s="6">
        <v>4</v>
      </c>
      <c r="BI82" s="6"/>
      <c r="BJ82" s="102"/>
      <c r="BK82" s="129">
        <f>SUM(BG82:BJ82)</f>
        <v>4</v>
      </c>
      <c r="BL82" s="68"/>
      <c r="BM82" s="6">
        <v>1</v>
      </c>
      <c r="BN82" s="6"/>
      <c r="BO82" s="102"/>
      <c r="BP82" s="129">
        <f>SUM(BL82:BO82)</f>
        <v>1</v>
      </c>
    </row>
    <row r="83" spans="1:68" x14ac:dyDescent="0.25">
      <c r="A83" s="4" t="s">
        <v>405</v>
      </c>
      <c r="B83" s="3" t="s">
        <v>406</v>
      </c>
      <c r="C83" s="10">
        <v>6953156275201</v>
      </c>
      <c r="D83" s="10"/>
      <c r="E83" s="10" t="str">
        <f>IF(K83&gt;0,1,"")</f>
        <v/>
      </c>
      <c r="F83" s="10">
        <f>IF(L83&gt;0,1,"")</f>
        <v>1</v>
      </c>
      <c r="G83" s="10" t="str">
        <f>IF(M83&gt;0,1,"")</f>
        <v/>
      </c>
      <c r="H83" s="105" t="str">
        <f>IF(N83&gt;0,1,"")</f>
        <v/>
      </c>
      <c r="I83" s="226">
        <v>23</v>
      </c>
      <c r="J83" s="224" t="str">
        <f>IF(SUM(E83:H83)&lt;2,IF(I83&gt;100,"Not OK",""),"")</f>
        <v/>
      </c>
      <c r="K83" s="68"/>
      <c r="L83" s="64">
        <v>1</v>
      </c>
      <c r="M83" s="64"/>
      <c r="N83" s="64"/>
      <c r="O83" s="129">
        <f>SUM(K83:N83)</f>
        <v>1</v>
      </c>
      <c r="P83" s="79"/>
      <c r="Q83" s="13">
        <v>49.81</v>
      </c>
      <c r="R83" s="13"/>
      <c r="S83" s="71"/>
      <c r="T83" s="78">
        <f>IF(Q83&gt;0,Q83,P83)</f>
        <v>49.81</v>
      </c>
      <c r="U83" s="83"/>
      <c r="V83" s="71">
        <v>109.5</v>
      </c>
      <c r="W83" s="71"/>
      <c r="X83" s="84"/>
      <c r="Y83" s="79"/>
      <c r="Z83" s="71">
        <v>229</v>
      </c>
      <c r="AA83" s="71"/>
      <c r="AB83" s="74"/>
      <c r="AC83" s="92"/>
      <c r="AD83" s="93">
        <v>0</v>
      </c>
      <c r="AE83" s="93"/>
      <c r="AF83" s="94"/>
      <c r="AG83" s="129">
        <f>SUM(AC83:AF83)</f>
        <v>0</v>
      </c>
      <c r="AH83" s="99"/>
      <c r="AI83" s="93">
        <v>0</v>
      </c>
      <c r="AJ83" s="93"/>
      <c r="AK83" s="94"/>
      <c r="AL83" s="133">
        <f>SUM(AH83:AK83)</f>
        <v>0</v>
      </c>
      <c r="AM83" s="92"/>
      <c r="AN83" s="93">
        <v>0</v>
      </c>
      <c r="AO83" s="93"/>
      <c r="AP83" s="94"/>
      <c r="AQ83" s="133">
        <f>SUM(AM83:AP83)</f>
        <v>0</v>
      </c>
      <c r="AR83" s="92"/>
      <c r="AS83" s="93">
        <v>0</v>
      </c>
      <c r="AT83" s="93"/>
      <c r="AU83" s="94"/>
      <c r="AV83" s="129">
        <f>SUM(AR83:AU83)</f>
        <v>0</v>
      </c>
      <c r="AW83" s="64"/>
      <c r="AX83" s="6">
        <v>0</v>
      </c>
      <c r="AY83" s="6"/>
      <c r="AZ83" s="102"/>
      <c r="BA83" s="133">
        <f>SUM(AW83:AZ83)</f>
        <v>0</v>
      </c>
      <c r="BB83" s="68"/>
      <c r="BC83" s="6">
        <v>0</v>
      </c>
      <c r="BD83" s="6"/>
      <c r="BE83" s="102"/>
      <c r="BF83" s="129">
        <f>SUM(BB83:BE83)</f>
        <v>0</v>
      </c>
      <c r="BG83" s="68"/>
      <c r="BH83" s="6">
        <v>0</v>
      </c>
      <c r="BI83" s="6"/>
      <c r="BJ83" s="102"/>
      <c r="BK83" s="129">
        <f>SUM(BG83:BJ83)</f>
        <v>0</v>
      </c>
      <c r="BL83" s="68"/>
      <c r="BM83" s="6">
        <v>0</v>
      </c>
      <c r="BN83" s="6"/>
      <c r="BO83" s="102"/>
      <c r="BP83" s="129">
        <f>SUM(BL83:BO83)</f>
        <v>0</v>
      </c>
    </row>
    <row r="84" spans="1:68" x14ac:dyDescent="0.25">
      <c r="A84" s="4" t="s">
        <v>527</v>
      </c>
      <c r="B84" s="3" t="s">
        <v>121</v>
      </c>
      <c r="C84" s="10">
        <v>6953156275515</v>
      </c>
      <c r="D84" s="10"/>
      <c r="E84" s="10">
        <f>IF(K84&gt;0,1,"")</f>
        <v>1</v>
      </c>
      <c r="F84" s="10" t="str">
        <f>IF(L84&gt;0,1,"")</f>
        <v/>
      </c>
      <c r="G84" s="10" t="str">
        <f>IF(M84&gt;0,1,"")</f>
        <v/>
      </c>
      <c r="H84" s="105" t="str">
        <f>IF(N84&gt;0,1,"")</f>
        <v/>
      </c>
      <c r="I84" s="226">
        <v>30</v>
      </c>
      <c r="J84" s="224" t="str">
        <f>IF(SUM(E84:H84)&lt;2,IF(I84&gt;100,"Not OK",""),"")</f>
        <v/>
      </c>
      <c r="K84" s="68">
        <v>3</v>
      </c>
      <c r="L84" s="64">
        <v>0</v>
      </c>
      <c r="M84" s="64"/>
      <c r="N84" s="64"/>
      <c r="O84" s="129">
        <f>SUM(K84:N84)</f>
        <v>3</v>
      </c>
      <c r="P84" s="79">
        <v>28.72</v>
      </c>
      <c r="Q84" s="13">
        <v>28.719999999999995</v>
      </c>
      <c r="R84" s="13"/>
      <c r="S84" s="71"/>
      <c r="T84" s="78">
        <f>IF(Q84&gt;0,Q84,P84)</f>
        <v>28.719999999999995</v>
      </c>
      <c r="U84" s="83">
        <v>76.45</v>
      </c>
      <c r="V84" s="71">
        <v>59.5</v>
      </c>
      <c r="W84" s="71"/>
      <c r="X84" s="84"/>
      <c r="Y84" s="79"/>
      <c r="Z84" s="71">
        <v>129</v>
      </c>
      <c r="AA84" s="71"/>
      <c r="AB84" s="74"/>
      <c r="AC84" s="92"/>
      <c r="AD84" s="93">
        <v>0</v>
      </c>
      <c r="AE84" s="93"/>
      <c r="AF84" s="94"/>
      <c r="AG84" s="129">
        <f>SUM(AC84:AF84)</f>
        <v>0</v>
      </c>
      <c r="AH84" s="99"/>
      <c r="AI84" s="93">
        <v>0</v>
      </c>
      <c r="AJ84" s="93"/>
      <c r="AK84" s="94"/>
      <c r="AL84" s="133">
        <f>SUM(AH84:AK84)</f>
        <v>0</v>
      </c>
      <c r="AM84" s="92"/>
      <c r="AN84" s="93">
        <v>0</v>
      </c>
      <c r="AO84" s="93"/>
      <c r="AP84" s="94"/>
      <c r="AQ84" s="133">
        <f>SUM(AM84:AP84)</f>
        <v>0</v>
      </c>
      <c r="AR84" s="92"/>
      <c r="AS84" s="93">
        <v>0</v>
      </c>
      <c r="AT84" s="93"/>
      <c r="AU84" s="94"/>
      <c r="AV84" s="129">
        <f>SUM(AR84:AU84)</f>
        <v>0</v>
      </c>
      <c r="AW84" s="64"/>
      <c r="AX84" s="6">
        <v>0</v>
      </c>
      <c r="AY84" s="6"/>
      <c r="AZ84" s="102"/>
      <c r="BA84" s="133">
        <f>SUM(AW84:AZ84)</f>
        <v>0</v>
      </c>
      <c r="BB84" s="68"/>
      <c r="BC84" s="6">
        <v>0</v>
      </c>
      <c r="BD84" s="6"/>
      <c r="BE84" s="102"/>
      <c r="BF84" s="129">
        <f>SUM(BB84:BE84)</f>
        <v>0</v>
      </c>
      <c r="BG84" s="68">
        <v>0</v>
      </c>
      <c r="BH84" s="6">
        <v>0</v>
      </c>
      <c r="BI84" s="6"/>
      <c r="BJ84" s="102"/>
      <c r="BK84" s="129">
        <f>SUM(BG84:BJ84)</f>
        <v>0</v>
      </c>
      <c r="BL84" s="68"/>
      <c r="BM84" s="6">
        <v>0</v>
      </c>
      <c r="BN84" s="6"/>
      <c r="BO84" s="102"/>
      <c r="BP84" s="129">
        <f>SUM(BL84:BO84)</f>
        <v>0</v>
      </c>
    </row>
    <row r="85" spans="1:68" x14ac:dyDescent="0.25">
      <c r="A85" s="4" t="s">
        <v>525</v>
      </c>
      <c r="B85" s="3" t="s">
        <v>526</v>
      </c>
      <c r="C85" s="10">
        <v>6953156275522</v>
      </c>
      <c r="D85" s="10"/>
      <c r="E85" s="10" t="str">
        <f>IF(K85&gt;0,1,"")</f>
        <v/>
      </c>
      <c r="F85" s="10" t="str">
        <f>IF(L85&gt;0,1,"")</f>
        <v/>
      </c>
      <c r="G85" s="10" t="str">
        <f>IF(M85&gt;0,1,"")</f>
        <v/>
      </c>
      <c r="H85" s="105" t="str">
        <f>IF(N85&gt;0,1,"")</f>
        <v/>
      </c>
      <c r="I85" s="226">
        <v>39</v>
      </c>
      <c r="J85" s="224" t="str">
        <f>IF(SUM(E85:H85)&lt;2,IF(I85&gt;100,"Not OK",""),"")</f>
        <v/>
      </c>
      <c r="K85" s="68"/>
      <c r="L85" s="64">
        <v>0</v>
      </c>
      <c r="M85" s="64"/>
      <c r="N85" s="64"/>
      <c r="O85" s="129">
        <f>SUM(K85:N85)</f>
        <v>0</v>
      </c>
      <c r="P85" s="79"/>
      <c r="Q85" s="13">
        <v>28.72</v>
      </c>
      <c r="R85" s="13"/>
      <c r="S85" s="71"/>
      <c r="T85" s="78">
        <f>IF(Q85&gt;0,Q85,P85)</f>
        <v>28.72</v>
      </c>
      <c r="U85" s="83"/>
      <c r="V85" s="71">
        <v>59.5</v>
      </c>
      <c r="W85" s="71"/>
      <c r="X85" s="84"/>
      <c r="Y85" s="79"/>
      <c r="Z85" s="71">
        <v>129</v>
      </c>
      <c r="AA85" s="71"/>
      <c r="AB85" s="74"/>
      <c r="AC85" s="92"/>
      <c r="AD85" s="93">
        <v>0</v>
      </c>
      <c r="AE85" s="93"/>
      <c r="AF85" s="94"/>
      <c r="AG85" s="129">
        <f>SUM(AC85:AF85)</f>
        <v>0</v>
      </c>
      <c r="AH85" s="99"/>
      <c r="AI85" s="93">
        <v>1</v>
      </c>
      <c r="AJ85" s="93"/>
      <c r="AK85" s="94"/>
      <c r="AL85" s="133">
        <f>SUM(AH85:AK85)</f>
        <v>1</v>
      </c>
      <c r="AM85" s="92"/>
      <c r="AN85" s="93">
        <v>0</v>
      </c>
      <c r="AO85" s="93"/>
      <c r="AP85" s="94"/>
      <c r="AQ85" s="133">
        <f>SUM(AM85:AP85)</f>
        <v>0</v>
      </c>
      <c r="AR85" s="92"/>
      <c r="AS85" s="93">
        <v>0</v>
      </c>
      <c r="AT85" s="93"/>
      <c r="AU85" s="94"/>
      <c r="AV85" s="129">
        <f>SUM(AR85:AU85)</f>
        <v>0</v>
      </c>
      <c r="AW85" s="64"/>
      <c r="AX85" s="6">
        <v>0</v>
      </c>
      <c r="AY85" s="6"/>
      <c r="AZ85" s="102"/>
      <c r="BA85" s="133">
        <f>SUM(AW85:AZ85)</f>
        <v>0</v>
      </c>
      <c r="BB85" s="68"/>
      <c r="BC85" s="6">
        <v>0</v>
      </c>
      <c r="BD85" s="6"/>
      <c r="BE85" s="102"/>
      <c r="BF85" s="129">
        <f>SUM(BB85:BE85)</f>
        <v>0</v>
      </c>
      <c r="BG85" s="68"/>
      <c r="BH85" s="6">
        <v>0</v>
      </c>
      <c r="BI85" s="6"/>
      <c r="BJ85" s="102"/>
      <c r="BK85" s="129">
        <f>SUM(BG85:BJ85)</f>
        <v>0</v>
      </c>
      <c r="BL85" s="68"/>
      <c r="BM85" s="6">
        <v>0</v>
      </c>
      <c r="BN85" s="6"/>
      <c r="BO85" s="102"/>
      <c r="BP85" s="129">
        <f>SUM(BL85:BO85)</f>
        <v>0</v>
      </c>
    </row>
    <row r="86" spans="1:68" x14ac:dyDescent="0.25">
      <c r="A86" s="4" t="s">
        <v>375</v>
      </c>
      <c r="B86" s="3" t="s">
        <v>122</v>
      </c>
      <c r="C86" s="10">
        <v>6953156276390</v>
      </c>
      <c r="D86" s="10"/>
      <c r="E86" s="10">
        <f>IF(K86&gt;0,1,"")</f>
        <v>1</v>
      </c>
      <c r="F86" s="10" t="str">
        <f>IF(L86&gt;0,1,"")</f>
        <v/>
      </c>
      <c r="G86" s="10" t="str">
        <f>IF(M86&gt;0,1,"")</f>
        <v/>
      </c>
      <c r="H86" s="105" t="str">
        <f>IF(N86&gt;0,1,"")</f>
        <v/>
      </c>
      <c r="I86" s="226">
        <v>6</v>
      </c>
      <c r="J86" s="224" t="str">
        <f>IF(SUM(E86:H86)&lt;2,IF(I86&gt;100,"Not OK",""),"")</f>
        <v/>
      </c>
      <c r="K86" s="68">
        <v>5</v>
      </c>
      <c r="L86" s="64">
        <v>0</v>
      </c>
      <c r="M86" s="64"/>
      <c r="N86" s="64"/>
      <c r="O86" s="129">
        <f>SUM(K86:N86)</f>
        <v>5</v>
      </c>
      <c r="P86" s="79">
        <v>77.209999999999923</v>
      </c>
      <c r="Q86" s="13">
        <v>77.209999999999994</v>
      </c>
      <c r="R86" s="13"/>
      <c r="S86" s="71"/>
      <c r="T86" s="78">
        <f>IF(Q86&gt;0,Q86,P86)</f>
        <v>77.209999999999994</v>
      </c>
      <c r="U86" s="83">
        <v>164.45</v>
      </c>
      <c r="V86" s="71">
        <v>139.5</v>
      </c>
      <c r="W86" s="71"/>
      <c r="X86" s="84"/>
      <c r="Y86" s="79"/>
      <c r="Z86" s="71">
        <v>289</v>
      </c>
      <c r="AA86" s="71"/>
      <c r="AB86" s="74"/>
      <c r="AC86" s="92"/>
      <c r="AD86" s="93">
        <v>5</v>
      </c>
      <c r="AE86" s="93"/>
      <c r="AF86" s="94"/>
      <c r="AG86" s="129">
        <f>SUM(AC86:AF86)</f>
        <v>5</v>
      </c>
      <c r="AH86" s="99"/>
      <c r="AI86" s="93">
        <v>1</v>
      </c>
      <c r="AJ86" s="93"/>
      <c r="AK86" s="94"/>
      <c r="AL86" s="133">
        <f>SUM(AH86:AK86)</f>
        <v>1</v>
      </c>
      <c r="AM86" s="92"/>
      <c r="AN86" s="93">
        <v>3</v>
      </c>
      <c r="AO86" s="93"/>
      <c r="AP86" s="94"/>
      <c r="AQ86" s="133">
        <f>SUM(AM86:AP86)</f>
        <v>3</v>
      </c>
      <c r="AR86" s="92"/>
      <c r="AS86" s="93">
        <v>0</v>
      </c>
      <c r="AT86" s="93"/>
      <c r="AU86" s="94"/>
      <c r="AV86" s="129">
        <f>SUM(AR86:AU86)</f>
        <v>0</v>
      </c>
      <c r="AW86" s="64"/>
      <c r="AX86" s="6">
        <v>0</v>
      </c>
      <c r="AY86" s="6"/>
      <c r="AZ86" s="102"/>
      <c r="BA86" s="133">
        <f>SUM(AW86:AZ86)</f>
        <v>0</v>
      </c>
      <c r="BB86" s="68"/>
      <c r="BC86" s="6">
        <v>0</v>
      </c>
      <c r="BD86" s="6"/>
      <c r="BE86" s="102"/>
      <c r="BF86" s="129">
        <f>SUM(BB86:BE86)</f>
        <v>0</v>
      </c>
      <c r="BG86" s="68">
        <v>0</v>
      </c>
      <c r="BH86" s="6">
        <v>0</v>
      </c>
      <c r="BI86" s="6"/>
      <c r="BJ86" s="102"/>
      <c r="BK86" s="129">
        <f>SUM(BG86:BJ86)</f>
        <v>0</v>
      </c>
      <c r="BL86" s="68"/>
      <c r="BM86" s="6">
        <v>0</v>
      </c>
      <c r="BN86" s="6"/>
      <c r="BO86" s="102"/>
      <c r="BP86" s="129">
        <f>SUM(BL86:BO86)</f>
        <v>0</v>
      </c>
    </row>
    <row r="87" spans="1:68" x14ac:dyDescent="0.25">
      <c r="A87" s="4" t="s">
        <v>377</v>
      </c>
      <c r="B87" s="3" t="s">
        <v>211</v>
      </c>
      <c r="C87" s="10">
        <v>6953156276406</v>
      </c>
      <c r="D87" s="10"/>
      <c r="E87" s="10">
        <f>IF(K87&gt;0,1,"")</f>
        <v>1</v>
      </c>
      <c r="F87" s="10">
        <f>IF(L87&gt;0,1,"")</f>
        <v>1</v>
      </c>
      <c r="G87" s="10" t="str">
        <f>IF(M87&gt;0,1,"")</f>
        <v/>
      </c>
      <c r="H87" s="105" t="str">
        <f>IF(N87&gt;0,1,"")</f>
        <v/>
      </c>
      <c r="I87" s="226"/>
      <c r="J87" s="224" t="str">
        <f>IF(SUM(E87:H87)&lt;2,IF(I87&gt;100,"Not OK",""),"")</f>
        <v/>
      </c>
      <c r="K87" s="68">
        <v>5</v>
      </c>
      <c r="L87" s="64">
        <v>15</v>
      </c>
      <c r="M87" s="64"/>
      <c r="N87" s="64"/>
      <c r="O87" s="129">
        <f>SUM(K87:N87)</f>
        <v>20</v>
      </c>
      <c r="P87" s="79">
        <v>76.080000000000027</v>
      </c>
      <c r="Q87" s="13">
        <v>76.08</v>
      </c>
      <c r="R87" s="13"/>
      <c r="S87" s="71"/>
      <c r="T87" s="78">
        <f>IF(Q87&gt;0,Q87,P87)</f>
        <v>76.08</v>
      </c>
      <c r="U87" s="83">
        <v>164.45</v>
      </c>
      <c r="V87" s="71">
        <v>139.5</v>
      </c>
      <c r="W87" s="71"/>
      <c r="X87" s="84"/>
      <c r="Y87" s="79"/>
      <c r="Z87" s="71">
        <v>289</v>
      </c>
      <c r="AA87" s="71"/>
      <c r="AB87" s="74"/>
      <c r="AC87" s="92"/>
      <c r="AD87" s="93">
        <v>0</v>
      </c>
      <c r="AE87" s="93"/>
      <c r="AF87" s="94"/>
      <c r="AG87" s="129">
        <f>SUM(AC87:AF87)</f>
        <v>0</v>
      </c>
      <c r="AH87" s="99"/>
      <c r="AI87" s="93">
        <v>0</v>
      </c>
      <c r="AJ87" s="93"/>
      <c r="AK87" s="94"/>
      <c r="AL87" s="133">
        <f>SUM(AH87:AK87)</f>
        <v>0</v>
      </c>
      <c r="AM87" s="92"/>
      <c r="AN87" s="93">
        <v>4</v>
      </c>
      <c r="AO87" s="93"/>
      <c r="AP87" s="94"/>
      <c r="AQ87" s="133">
        <f>SUM(AM87:AP87)</f>
        <v>4</v>
      </c>
      <c r="AR87" s="92"/>
      <c r="AS87" s="93">
        <v>8</v>
      </c>
      <c r="AT87" s="93"/>
      <c r="AU87" s="94"/>
      <c r="AV87" s="129">
        <f>SUM(AR87:AU87)</f>
        <v>8</v>
      </c>
      <c r="AW87" s="64"/>
      <c r="AX87" s="6">
        <v>7</v>
      </c>
      <c r="AY87" s="6"/>
      <c r="AZ87" s="102"/>
      <c r="BA87" s="133">
        <f>SUM(AW87:AZ87)</f>
        <v>7</v>
      </c>
      <c r="BB87" s="68"/>
      <c r="BC87" s="6">
        <v>12</v>
      </c>
      <c r="BD87" s="6"/>
      <c r="BE87" s="102"/>
      <c r="BF87" s="129">
        <f>SUM(BB87:BE87)</f>
        <v>12</v>
      </c>
      <c r="BG87" s="68"/>
      <c r="BH87" s="6">
        <v>0</v>
      </c>
      <c r="BI87" s="6"/>
      <c r="BJ87" s="102"/>
      <c r="BK87" s="129">
        <f>SUM(BG87:BJ87)</f>
        <v>0</v>
      </c>
      <c r="BL87" s="68"/>
      <c r="BM87" s="6">
        <v>0</v>
      </c>
      <c r="BN87" s="6"/>
      <c r="BO87" s="102"/>
      <c r="BP87" s="129">
        <f>SUM(BL87:BO87)</f>
        <v>0</v>
      </c>
    </row>
    <row r="88" spans="1:68" x14ac:dyDescent="0.25">
      <c r="A88" s="4" t="s">
        <v>407</v>
      </c>
      <c r="B88" s="3" t="s">
        <v>408</v>
      </c>
      <c r="C88" s="10">
        <v>6953156276413</v>
      </c>
      <c r="D88" s="10"/>
      <c r="E88" s="10" t="str">
        <f>IF(K88&gt;0,1,"")</f>
        <v/>
      </c>
      <c r="F88" s="10">
        <f>IF(L88&gt;0,1,"")</f>
        <v>1</v>
      </c>
      <c r="G88" s="10">
        <f>IF(M88&gt;0,1,"")</f>
        <v>1</v>
      </c>
      <c r="H88" s="105" t="str">
        <f>IF(N88&gt;0,1,"")</f>
        <v/>
      </c>
      <c r="I88" s="226">
        <v>5</v>
      </c>
      <c r="J88" s="224" t="str">
        <f>IF(SUM(E88:H88)&lt;2,IF(I88&gt;100,"Not OK",""),"")</f>
        <v/>
      </c>
      <c r="K88" s="68"/>
      <c r="L88" s="64">
        <v>3</v>
      </c>
      <c r="M88" s="64">
        <v>19</v>
      </c>
      <c r="N88" s="64"/>
      <c r="O88" s="129">
        <f>SUM(K88:N88)</f>
        <v>22</v>
      </c>
      <c r="P88" s="79"/>
      <c r="Q88" s="13">
        <v>24.729999999999976</v>
      </c>
      <c r="R88" s="13">
        <v>24.729999999999976</v>
      </c>
      <c r="S88" s="71"/>
      <c r="T88" s="78">
        <f>IF(Q88&gt;0,Q88,P88)</f>
        <v>24.729999999999976</v>
      </c>
      <c r="U88" s="83"/>
      <c r="V88" s="71">
        <v>44.5</v>
      </c>
      <c r="W88" s="71">
        <v>49.5</v>
      </c>
      <c r="X88" s="84"/>
      <c r="Y88" s="79"/>
      <c r="Z88" s="71">
        <v>99</v>
      </c>
      <c r="AA88" s="71">
        <v>99</v>
      </c>
      <c r="AB88" s="74"/>
      <c r="AC88" s="92"/>
      <c r="AD88" s="93">
        <v>12</v>
      </c>
      <c r="AE88" s="93"/>
      <c r="AF88" s="94"/>
      <c r="AG88" s="129">
        <f>SUM(AC88:AF88)</f>
        <v>12</v>
      </c>
      <c r="AH88" s="99"/>
      <c r="AI88" s="93">
        <v>8</v>
      </c>
      <c r="AJ88" s="93">
        <v>11</v>
      </c>
      <c r="AK88" s="94"/>
      <c r="AL88" s="133">
        <f>SUM(AH88:AK88)</f>
        <v>19</v>
      </c>
      <c r="AM88" s="92"/>
      <c r="AN88" s="93">
        <v>13</v>
      </c>
      <c r="AO88" s="93">
        <v>6</v>
      </c>
      <c r="AP88" s="94"/>
      <c r="AQ88" s="133">
        <f>SUM(AM88:AP88)</f>
        <v>19</v>
      </c>
      <c r="AR88" s="92"/>
      <c r="AS88" s="93">
        <v>3</v>
      </c>
      <c r="AT88" s="93">
        <v>6</v>
      </c>
      <c r="AU88" s="94"/>
      <c r="AV88" s="129">
        <f>SUM(AR88:AU88)</f>
        <v>9</v>
      </c>
      <c r="AW88" s="64"/>
      <c r="AX88" s="6">
        <v>3</v>
      </c>
      <c r="AY88" s="6">
        <v>5</v>
      </c>
      <c r="AZ88" s="102"/>
      <c r="BA88" s="133">
        <f>SUM(AW88:AZ88)</f>
        <v>8</v>
      </c>
      <c r="BB88" s="68"/>
      <c r="BC88" s="6">
        <v>3</v>
      </c>
      <c r="BD88" s="6">
        <v>1</v>
      </c>
      <c r="BE88" s="102"/>
      <c r="BF88" s="129">
        <f>SUM(BB88:BE88)</f>
        <v>4</v>
      </c>
      <c r="BG88" s="68"/>
      <c r="BH88" s="6">
        <v>1</v>
      </c>
      <c r="BI88" s="6">
        <v>13</v>
      </c>
      <c r="BJ88" s="102"/>
      <c r="BK88" s="129">
        <f>SUM(BG88:BJ88)</f>
        <v>14</v>
      </c>
      <c r="BL88" s="68"/>
      <c r="BM88" s="6">
        <v>0</v>
      </c>
      <c r="BN88" s="6"/>
      <c r="BO88" s="102"/>
      <c r="BP88" s="129">
        <f>SUM(BL88:BO88)</f>
        <v>0</v>
      </c>
    </row>
    <row r="89" spans="1:68" x14ac:dyDescent="0.25">
      <c r="A89" s="4" t="s">
        <v>423</v>
      </c>
      <c r="B89" s="3" t="s">
        <v>424</v>
      </c>
      <c r="C89" s="10">
        <v>6953156276420</v>
      </c>
      <c r="D89" s="10"/>
      <c r="E89" s="10" t="str">
        <f>IF(K89&gt;0,1,"")</f>
        <v/>
      </c>
      <c r="F89" s="10">
        <f>IF(L89&gt;0,1,"")</f>
        <v>1</v>
      </c>
      <c r="G89" s="10" t="str">
        <f>IF(M89&gt;0,1,"")</f>
        <v/>
      </c>
      <c r="H89" s="105" t="str">
        <f>IF(N89&gt;0,1,"")</f>
        <v/>
      </c>
      <c r="I89" s="226">
        <v>20</v>
      </c>
      <c r="J89" s="224" t="str">
        <f>IF(SUM(E89:H89)&lt;2,IF(I89&gt;100,"Not OK",""),"")</f>
        <v/>
      </c>
      <c r="K89" s="68"/>
      <c r="L89" s="64">
        <v>1</v>
      </c>
      <c r="M89" s="64"/>
      <c r="N89" s="64"/>
      <c r="O89" s="129">
        <f>SUM(K89:N89)</f>
        <v>1</v>
      </c>
      <c r="P89" s="79"/>
      <c r="Q89" s="13">
        <v>79.89</v>
      </c>
      <c r="R89" s="13"/>
      <c r="S89" s="71"/>
      <c r="T89" s="78">
        <f>IF(Q89&gt;0,Q89,P89)</f>
        <v>79.89</v>
      </c>
      <c r="U89" s="83"/>
      <c r="V89" s="71">
        <v>169.5</v>
      </c>
      <c r="W89" s="71"/>
      <c r="X89" s="84"/>
      <c r="Y89" s="79"/>
      <c r="Z89" s="71">
        <v>359</v>
      </c>
      <c r="AA89" s="71"/>
      <c r="AB89" s="74"/>
      <c r="AC89" s="92"/>
      <c r="AD89" s="93">
        <v>5</v>
      </c>
      <c r="AE89" s="93"/>
      <c r="AF89" s="94"/>
      <c r="AG89" s="129">
        <f>SUM(AC89:AF89)</f>
        <v>5</v>
      </c>
      <c r="AH89" s="99"/>
      <c r="AI89" s="93">
        <v>1</v>
      </c>
      <c r="AJ89" s="93"/>
      <c r="AK89" s="94"/>
      <c r="AL89" s="133">
        <f>SUM(AH89:AK89)</f>
        <v>1</v>
      </c>
      <c r="AM89" s="92"/>
      <c r="AN89" s="93">
        <v>3</v>
      </c>
      <c r="AO89" s="93"/>
      <c r="AP89" s="94"/>
      <c r="AQ89" s="133">
        <f>SUM(AM89:AP89)</f>
        <v>3</v>
      </c>
      <c r="AR89" s="92"/>
      <c r="AS89" s="93">
        <v>2</v>
      </c>
      <c r="AT89" s="93"/>
      <c r="AU89" s="94"/>
      <c r="AV89" s="129">
        <f>SUM(AR89:AU89)</f>
        <v>2</v>
      </c>
      <c r="AW89" s="64"/>
      <c r="AX89" s="6">
        <v>6</v>
      </c>
      <c r="AY89" s="6"/>
      <c r="AZ89" s="102"/>
      <c r="BA89" s="133">
        <f>SUM(AW89:AZ89)</f>
        <v>6</v>
      </c>
      <c r="BB89" s="68"/>
      <c r="BC89" s="6">
        <v>0</v>
      </c>
      <c r="BD89" s="6"/>
      <c r="BE89" s="102"/>
      <c r="BF89" s="129">
        <f>SUM(BB89:BE89)</f>
        <v>0</v>
      </c>
      <c r="BG89" s="68"/>
      <c r="BH89" s="6">
        <v>0</v>
      </c>
      <c r="BI89" s="6"/>
      <c r="BJ89" s="102"/>
      <c r="BK89" s="129">
        <f>SUM(BG89:BJ89)</f>
        <v>0</v>
      </c>
      <c r="BL89" s="68"/>
      <c r="BM89" s="6">
        <v>0</v>
      </c>
      <c r="BN89" s="6"/>
      <c r="BO89" s="102"/>
      <c r="BP89" s="129">
        <f>SUM(BL89:BO89)</f>
        <v>0</v>
      </c>
    </row>
    <row r="90" spans="1:68" x14ac:dyDescent="0.25">
      <c r="A90" s="4" t="s">
        <v>450</v>
      </c>
      <c r="B90" s="3" t="s">
        <v>451</v>
      </c>
      <c r="C90" s="10">
        <v>6953156276468</v>
      </c>
      <c r="D90" s="10"/>
      <c r="E90" s="10" t="str">
        <f>IF(K90&gt;0,1,"")</f>
        <v/>
      </c>
      <c r="F90" s="10" t="str">
        <f>IF(L90&gt;0,1,"")</f>
        <v/>
      </c>
      <c r="G90" s="10" t="str">
        <f>IF(M90&gt;0,1,"")</f>
        <v/>
      </c>
      <c r="H90" s="105" t="str">
        <f>IF(N90&gt;0,1,"")</f>
        <v/>
      </c>
      <c r="I90" s="226"/>
      <c r="J90" s="224" t="str">
        <f>IF(SUM(E90:H90)&lt;2,IF(I90&gt;100,"Not OK",""),"")</f>
        <v/>
      </c>
      <c r="K90" s="68"/>
      <c r="L90" s="64">
        <v>0</v>
      </c>
      <c r="M90" s="64"/>
      <c r="N90" s="64"/>
      <c r="O90" s="129">
        <f>SUM(K90:N90)</f>
        <v>0</v>
      </c>
      <c r="P90" s="79"/>
      <c r="Q90" s="13">
        <v>22</v>
      </c>
      <c r="R90" s="13"/>
      <c r="S90" s="71"/>
      <c r="T90" s="78">
        <f>IF(Q90&gt;0,Q90,P90)</f>
        <v>22</v>
      </c>
      <c r="U90" s="83"/>
      <c r="V90" s="71">
        <v>44.5</v>
      </c>
      <c r="W90" s="71"/>
      <c r="X90" s="84"/>
      <c r="Y90" s="79"/>
      <c r="Z90" s="71">
        <v>99</v>
      </c>
      <c r="AA90" s="71"/>
      <c r="AB90" s="74"/>
      <c r="AC90" s="92"/>
      <c r="AD90" s="93">
        <v>3</v>
      </c>
      <c r="AE90" s="93"/>
      <c r="AF90" s="94"/>
      <c r="AG90" s="129">
        <f>SUM(AC90:AF90)</f>
        <v>3</v>
      </c>
      <c r="AH90" s="99"/>
      <c r="AI90" s="93">
        <v>1</v>
      </c>
      <c r="AJ90" s="93"/>
      <c r="AK90" s="94"/>
      <c r="AL90" s="133">
        <f>SUM(AH90:AK90)</f>
        <v>1</v>
      </c>
      <c r="AM90" s="92"/>
      <c r="AN90" s="93">
        <v>2</v>
      </c>
      <c r="AO90" s="93"/>
      <c r="AP90" s="94"/>
      <c r="AQ90" s="133">
        <f>SUM(AM90:AP90)</f>
        <v>2</v>
      </c>
      <c r="AR90" s="92"/>
      <c r="AS90" s="93">
        <v>0</v>
      </c>
      <c r="AT90" s="93"/>
      <c r="AU90" s="94"/>
      <c r="AV90" s="129">
        <f>SUM(AR90:AU90)</f>
        <v>0</v>
      </c>
      <c r="AW90" s="64"/>
      <c r="AX90" s="6">
        <v>0</v>
      </c>
      <c r="AY90" s="6"/>
      <c r="AZ90" s="102"/>
      <c r="BA90" s="133">
        <f>SUM(AW90:AZ90)</f>
        <v>0</v>
      </c>
      <c r="BB90" s="68"/>
      <c r="BC90" s="6">
        <v>0</v>
      </c>
      <c r="BD90" s="6"/>
      <c r="BE90" s="102"/>
      <c r="BF90" s="129">
        <f>SUM(BB90:BE90)</f>
        <v>0</v>
      </c>
      <c r="BG90" s="68"/>
      <c r="BH90" s="6">
        <v>0</v>
      </c>
      <c r="BI90" s="6"/>
      <c r="BJ90" s="102"/>
      <c r="BK90" s="129">
        <f>SUM(BG90:BJ90)</f>
        <v>0</v>
      </c>
      <c r="BL90" s="68"/>
      <c r="BM90" s="6">
        <v>0</v>
      </c>
      <c r="BN90" s="6"/>
      <c r="BO90" s="102"/>
      <c r="BP90" s="129">
        <f>SUM(BL90:BO90)</f>
        <v>0</v>
      </c>
    </row>
    <row r="91" spans="1:68" x14ac:dyDescent="0.25">
      <c r="A91" s="4" t="s">
        <v>504</v>
      </c>
      <c r="B91" s="3" t="s">
        <v>505</v>
      </c>
      <c r="C91" s="10">
        <v>6953156276673</v>
      </c>
      <c r="D91" s="10"/>
      <c r="E91" s="10" t="str">
        <f>IF(K91&gt;0,1,"")</f>
        <v/>
      </c>
      <c r="F91" s="10" t="str">
        <f>IF(L91&gt;0,1,"")</f>
        <v/>
      </c>
      <c r="G91" s="10" t="str">
        <f>IF(M91&gt;0,1,"")</f>
        <v/>
      </c>
      <c r="H91" s="105" t="str">
        <f>IF(N91&gt;0,1,"")</f>
        <v/>
      </c>
      <c r="I91" s="226"/>
      <c r="J91" s="224" t="str">
        <f>IF(SUM(E91:H91)&lt;2,IF(I91&gt;100,"Not OK",""),"")</f>
        <v/>
      </c>
      <c r="K91" s="68"/>
      <c r="L91" s="64">
        <v>0</v>
      </c>
      <c r="M91" s="64">
        <v>0</v>
      </c>
      <c r="N91" s="64"/>
      <c r="O91" s="129">
        <f>SUM(K91:N91)</f>
        <v>0</v>
      </c>
      <c r="P91" s="79"/>
      <c r="Q91" s="13">
        <v>24.140000000000008</v>
      </c>
      <c r="R91" s="13">
        <v>24.140000000000008</v>
      </c>
      <c r="S91" s="71"/>
      <c r="T91" s="78">
        <f>IF(Q91&gt;0,Q91,P91)</f>
        <v>24.140000000000008</v>
      </c>
      <c r="U91" s="83"/>
      <c r="V91" s="71">
        <v>49.5</v>
      </c>
      <c r="W91" s="71">
        <v>54.5</v>
      </c>
      <c r="X91" s="84"/>
      <c r="Y91" s="79"/>
      <c r="Z91" s="71">
        <v>109</v>
      </c>
      <c r="AA91" s="71">
        <v>109</v>
      </c>
      <c r="AB91" s="74"/>
      <c r="AC91" s="92"/>
      <c r="AD91" s="93">
        <v>7</v>
      </c>
      <c r="AE91" s="93"/>
      <c r="AF91" s="94"/>
      <c r="AG91" s="129">
        <f>SUM(AC91:AF91)</f>
        <v>7</v>
      </c>
      <c r="AH91" s="99"/>
      <c r="AI91" s="93">
        <v>2</v>
      </c>
      <c r="AJ91" s="93">
        <v>0</v>
      </c>
      <c r="AK91" s="94"/>
      <c r="AL91" s="133">
        <f>SUM(AH91:AK91)</f>
        <v>2</v>
      </c>
      <c r="AM91" s="92"/>
      <c r="AN91" s="93">
        <v>6</v>
      </c>
      <c r="AO91" s="93">
        <v>0</v>
      </c>
      <c r="AP91" s="94"/>
      <c r="AQ91" s="133">
        <f>SUM(AM91:AP91)</f>
        <v>6</v>
      </c>
      <c r="AR91" s="92"/>
      <c r="AS91" s="93">
        <v>4</v>
      </c>
      <c r="AT91" s="93">
        <v>0</v>
      </c>
      <c r="AU91" s="94"/>
      <c r="AV91" s="129">
        <f>SUM(AR91:AU91)</f>
        <v>4</v>
      </c>
      <c r="AW91" s="64"/>
      <c r="AX91" s="6">
        <v>3</v>
      </c>
      <c r="AY91" s="6">
        <v>0</v>
      </c>
      <c r="AZ91" s="102"/>
      <c r="BA91" s="133">
        <f>SUM(AW91:AZ91)</f>
        <v>3</v>
      </c>
      <c r="BB91" s="68"/>
      <c r="BC91" s="6">
        <v>2</v>
      </c>
      <c r="BD91" s="6">
        <v>0</v>
      </c>
      <c r="BE91" s="102"/>
      <c r="BF91" s="129">
        <f>SUM(BB91:BE91)</f>
        <v>2</v>
      </c>
      <c r="BG91" s="68"/>
      <c r="BH91" s="6">
        <v>0</v>
      </c>
      <c r="BI91" s="6">
        <v>0</v>
      </c>
      <c r="BJ91" s="102"/>
      <c r="BK91" s="129">
        <f>SUM(BG91:BJ91)</f>
        <v>0</v>
      </c>
      <c r="BL91" s="68"/>
      <c r="BM91" s="6">
        <v>0</v>
      </c>
      <c r="BN91" s="6"/>
      <c r="BO91" s="102"/>
      <c r="BP91" s="129">
        <f>SUM(BL91:BO91)</f>
        <v>0</v>
      </c>
    </row>
    <row r="92" spans="1:68" x14ac:dyDescent="0.25">
      <c r="A92" s="4" t="s">
        <v>523</v>
      </c>
      <c r="B92" s="3" t="s">
        <v>524</v>
      </c>
      <c r="C92" s="10">
        <v>6953156277526</v>
      </c>
      <c r="D92" s="10"/>
      <c r="E92" s="10" t="str">
        <f>IF(K92&gt;0,1,"")</f>
        <v/>
      </c>
      <c r="F92" s="10">
        <f>IF(L92&gt;0,1,"")</f>
        <v>1</v>
      </c>
      <c r="G92" s="10" t="str">
        <f>IF(M92&gt;0,1,"")</f>
        <v/>
      </c>
      <c r="H92" s="105" t="str">
        <f>IF(N92&gt;0,1,"")</f>
        <v/>
      </c>
      <c r="I92" s="226">
        <v>44</v>
      </c>
      <c r="J92" s="224" t="str">
        <f>IF(SUM(E92:H92)&lt;2,IF(I92&gt;100,"Not OK",""),"")</f>
        <v/>
      </c>
      <c r="K92" s="68"/>
      <c r="L92" s="64">
        <v>2</v>
      </c>
      <c r="M92" s="64"/>
      <c r="N92" s="64"/>
      <c r="O92" s="129">
        <f>SUM(K92:N92)</f>
        <v>2</v>
      </c>
      <c r="P92" s="79"/>
      <c r="Q92" s="13">
        <v>7.44</v>
      </c>
      <c r="R92" s="13"/>
      <c r="S92" s="71"/>
      <c r="T92" s="78">
        <f>IF(Q92&gt;0,Q92,P92)</f>
        <v>7.44</v>
      </c>
      <c r="U92" s="83"/>
      <c r="V92" s="71">
        <v>44.5</v>
      </c>
      <c r="W92" s="71"/>
      <c r="X92" s="84"/>
      <c r="Y92" s="79"/>
      <c r="Z92" s="71">
        <v>99</v>
      </c>
      <c r="AA92" s="71"/>
      <c r="AB92" s="74"/>
      <c r="AC92" s="92"/>
      <c r="AD92" s="93">
        <v>4</v>
      </c>
      <c r="AE92" s="93"/>
      <c r="AF92" s="94"/>
      <c r="AG92" s="129">
        <f>SUM(AC92:AF92)</f>
        <v>4</v>
      </c>
      <c r="AH92" s="99"/>
      <c r="AI92" s="93">
        <v>12</v>
      </c>
      <c r="AJ92" s="93"/>
      <c r="AK92" s="94"/>
      <c r="AL92" s="133">
        <f>SUM(AH92:AK92)</f>
        <v>12</v>
      </c>
      <c r="AM92" s="92"/>
      <c r="AN92" s="93">
        <v>26</v>
      </c>
      <c r="AO92" s="93"/>
      <c r="AP92" s="94"/>
      <c r="AQ92" s="133">
        <f>SUM(AM92:AP92)</f>
        <v>26</v>
      </c>
      <c r="AR92" s="92"/>
      <c r="AS92" s="93">
        <v>16</v>
      </c>
      <c r="AT92" s="93"/>
      <c r="AU92" s="94"/>
      <c r="AV92" s="129">
        <f>SUM(AR92:AU92)</f>
        <v>16</v>
      </c>
      <c r="AW92" s="64"/>
      <c r="AX92" s="6">
        <v>3</v>
      </c>
      <c r="AY92" s="6"/>
      <c r="AZ92" s="102"/>
      <c r="BA92" s="133">
        <f>SUM(AW92:AZ92)</f>
        <v>3</v>
      </c>
      <c r="BB92" s="68"/>
      <c r="BC92" s="6">
        <v>2</v>
      </c>
      <c r="BD92" s="6"/>
      <c r="BE92" s="102"/>
      <c r="BF92" s="129">
        <f>SUM(BB92:BE92)</f>
        <v>2</v>
      </c>
      <c r="BG92" s="68"/>
      <c r="BH92" s="6">
        <v>1</v>
      </c>
      <c r="BI92" s="6"/>
      <c r="BJ92" s="102"/>
      <c r="BK92" s="129">
        <f>SUM(BG92:BJ92)</f>
        <v>1</v>
      </c>
      <c r="BL92" s="68"/>
      <c r="BM92" s="6">
        <v>0</v>
      </c>
      <c r="BN92" s="6"/>
      <c r="BO92" s="102"/>
      <c r="BP92" s="129">
        <f>SUM(BL92:BO92)</f>
        <v>0</v>
      </c>
    </row>
    <row r="93" spans="1:68" x14ac:dyDescent="0.25">
      <c r="A93" s="4" t="s">
        <v>363</v>
      </c>
      <c r="B93" s="3" t="s">
        <v>364</v>
      </c>
      <c r="C93" s="10">
        <v>6953156277953</v>
      </c>
      <c r="D93" s="10"/>
      <c r="E93" s="10" t="str">
        <f>IF(K93&gt;0,1,"")</f>
        <v/>
      </c>
      <c r="F93" s="10" t="str">
        <f>IF(L93&gt;0,1,"")</f>
        <v/>
      </c>
      <c r="G93" s="10" t="str">
        <f>IF(M93&gt;0,1,"")</f>
        <v/>
      </c>
      <c r="H93" s="105" t="str">
        <f>IF(N93&gt;0,1,"")</f>
        <v/>
      </c>
      <c r="I93" s="226">
        <v>25</v>
      </c>
      <c r="J93" s="224" t="str">
        <f>IF(SUM(E93:H93)&lt;2,IF(I93&gt;100,"Not OK",""),"")</f>
        <v/>
      </c>
      <c r="K93" s="68"/>
      <c r="L93" s="64">
        <v>0</v>
      </c>
      <c r="M93" s="64"/>
      <c r="N93" s="64"/>
      <c r="O93" s="129">
        <f>SUM(K93:N93)</f>
        <v>0</v>
      </c>
      <c r="P93" s="79"/>
      <c r="Q93" s="13">
        <v>20.21</v>
      </c>
      <c r="R93" s="13"/>
      <c r="S93" s="71"/>
      <c r="T93" s="78">
        <f>IF(Q93&gt;0,Q93,P93)</f>
        <v>20.21</v>
      </c>
      <c r="U93" s="83"/>
      <c r="V93" s="71">
        <v>44.5</v>
      </c>
      <c r="W93" s="71"/>
      <c r="X93" s="84"/>
      <c r="Y93" s="79"/>
      <c r="Z93" s="71">
        <v>99</v>
      </c>
      <c r="AA93" s="71"/>
      <c r="AB93" s="74"/>
      <c r="AC93" s="92"/>
      <c r="AD93" s="93">
        <v>2</v>
      </c>
      <c r="AE93" s="93"/>
      <c r="AF93" s="94"/>
      <c r="AG93" s="129">
        <f>SUM(AC93:AF93)</f>
        <v>2</v>
      </c>
      <c r="AH93" s="99"/>
      <c r="AI93" s="93">
        <v>1</v>
      </c>
      <c r="AJ93" s="93"/>
      <c r="AK93" s="94"/>
      <c r="AL93" s="133">
        <f>SUM(AH93:AK93)</f>
        <v>1</v>
      </c>
      <c r="AM93" s="92"/>
      <c r="AN93" s="93">
        <v>3</v>
      </c>
      <c r="AO93" s="93"/>
      <c r="AP93" s="94"/>
      <c r="AQ93" s="133">
        <f>SUM(AM93:AP93)</f>
        <v>3</v>
      </c>
      <c r="AR93" s="92"/>
      <c r="AS93" s="93">
        <v>0</v>
      </c>
      <c r="AT93" s="93"/>
      <c r="AU93" s="94"/>
      <c r="AV93" s="129">
        <f>SUM(AR93:AU93)</f>
        <v>0</v>
      </c>
      <c r="AW93" s="64"/>
      <c r="AX93" s="6">
        <v>0</v>
      </c>
      <c r="AY93" s="6"/>
      <c r="AZ93" s="102"/>
      <c r="BA93" s="133">
        <f>SUM(AW93:AZ93)</f>
        <v>0</v>
      </c>
      <c r="BB93" s="68"/>
      <c r="BC93" s="6">
        <v>0</v>
      </c>
      <c r="BD93" s="6"/>
      <c r="BE93" s="102"/>
      <c r="BF93" s="129">
        <f>SUM(BB93:BE93)</f>
        <v>0</v>
      </c>
      <c r="BG93" s="68"/>
      <c r="BH93" s="6">
        <v>0</v>
      </c>
      <c r="BI93" s="6"/>
      <c r="BJ93" s="102"/>
      <c r="BK93" s="129">
        <f>SUM(BG93:BJ93)</f>
        <v>0</v>
      </c>
      <c r="BL93" s="68"/>
      <c r="BM93" s="6">
        <v>0</v>
      </c>
      <c r="BN93" s="6"/>
      <c r="BO93" s="102"/>
      <c r="BP93" s="129">
        <f>SUM(BL93:BO93)</f>
        <v>0</v>
      </c>
    </row>
    <row r="94" spans="1:68" x14ac:dyDescent="0.25">
      <c r="A94" s="4" t="s">
        <v>365</v>
      </c>
      <c r="B94" s="3" t="s">
        <v>366</v>
      </c>
      <c r="C94" s="10">
        <v>6953156277960</v>
      </c>
      <c r="D94" s="10"/>
      <c r="E94" s="10" t="str">
        <f>IF(K94&gt;0,1,"")</f>
        <v/>
      </c>
      <c r="F94" s="10" t="str">
        <f>IF(L94&gt;0,1,"")</f>
        <v/>
      </c>
      <c r="G94" s="10" t="str">
        <f>IF(M94&gt;0,1,"")</f>
        <v/>
      </c>
      <c r="H94" s="105" t="str">
        <f>IF(N94&gt;0,1,"")</f>
        <v/>
      </c>
      <c r="I94" s="226">
        <v>52</v>
      </c>
      <c r="J94" s="224" t="str">
        <f>IF(SUM(E94:H94)&lt;2,IF(I94&gt;100,"Not OK",""),"")</f>
        <v/>
      </c>
      <c r="K94" s="68"/>
      <c r="L94" s="64">
        <v>0</v>
      </c>
      <c r="M94" s="64"/>
      <c r="N94" s="64"/>
      <c r="O94" s="129">
        <f>SUM(K94:N94)</f>
        <v>0</v>
      </c>
      <c r="P94" s="79"/>
      <c r="Q94" s="13">
        <v>20.25</v>
      </c>
      <c r="R94" s="13"/>
      <c r="S94" s="71"/>
      <c r="T94" s="78">
        <f>IF(Q94&gt;0,Q94,P94)</f>
        <v>20.25</v>
      </c>
      <c r="U94" s="83"/>
      <c r="V94" s="71">
        <v>44.5</v>
      </c>
      <c r="W94" s="71"/>
      <c r="X94" s="84"/>
      <c r="Y94" s="79"/>
      <c r="Z94" s="71">
        <v>99</v>
      </c>
      <c r="AA94" s="71"/>
      <c r="AB94" s="74"/>
      <c r="AC94" s="92"/>
      <c r="AD94" s="93">
        <v>0</v>
      </c>
      <c r="AE94" s="93"/>
      <c r="AF94" s="94"/>
      <c r="AG94" s="129">
        <f>SUM(AC94:AF94)</f>
        <v>0</v>
      </c>
      <c r="AH94" s="99"/>
      <c r="AI94" s="93">
        <v>0</v>
      </c>
      <c r="AJ94" s="93"/>
      <c r="AK94" s="94"/>
      <c r="AL94" s="133">
        <f>SUM(AH94:AK94)</f>
        <v>0</v>
      </c>
      <c r="AM94" s="92"/>
      <c r="AN94" s="93">
        <v>3</v>
      </c>
      <c r="AO94" s="93"/>
      <c r="AP94" s="94"/>
      <c r="AQ94" s="133">
        <f>SUM(AM94:AP94)</f>
        <v>3</v>
      </c>
      <c r="AR94" s="92"/>
      <c r="AS94" s="93">
        <v>0</v>
      </c>
      <c r="AT94" s="93"/>
      <c r="AU94" s="94"/>
      <c r="AV94" s="129">
        <f>SUM(AR94:AU94)</f>
        <v>0</v>
      </c>
      <c r="AW94" s="64"/>
      <c r="AX94" s="6">
        <v>0</v>
      </c>
      <c r="AY94" s="6"/>
      <c r="AZ94" s="102"/>
      <c r="BA94" s="133">
        <f>SUM(AW94:AZ94)</f>
        <v>0</v>
      </c>
      <c r="BB94" s="68"/>
      <c r="BC94" s="6">
        <v>0</v>
      </c>
      <c r="BD94" s="6"/>
      <c r="BE94" s="102"/>
      <c r="BF94" s="129">
        <f>SUM(BB94:BE94)</f>
        <v>0</v>
      </c>
      <c r="BG94" s="68"/>
      <c r="BH94" s="6">
        <v>0</v>
      </c>
      <c r="BI94" s="6"/>
      <c r="BJ94" s="102"/>
      <c r="BK94" s="129">
        <f>SUM(BG94:BJ94)</f>
        <v>0</v>
      </c>
      <c r="BL94" s="68"/>
      <c r="BM94" s="6">
        <v>0</v>
      </c>
      <c r="BN94" s="6"/>
      <c r="BO94" s="102"/>
      <c r="BP94" s="129">
        <f>SUM(BL94:BO94)</f>
        <v>0</v>
      </c>
    </row>
    <row r="95" spans="1:68" x14ac:dyDescent="0.25">
      <c r="A95" s="4" t="s">
        <v>367</v>
      </c>
      <c r="B95" s="3" t="s">
        <v>368</v>
      </c>
      <c r="C95" s="10">
        <v>6953156277977</v>
      </c>
      <c r="D95" s="10"/>
      <c r="E95" s="10" t="str">
        <f>IF(K95&gt;0,1,"")</f>
        <v/>
      </c>
      <c r="F95" s="10" t="str">
        <f>IF(L95&gt;0,1,"")</f>
        <v/>
      </c>
      <c r="G95" s="10" t="str">
        <f>IF(M95&gt;0,1,"")</f>
        <v/>
      </c>
      <c r="H95" s="105" t="str">
        <f>IF(N95&gt;0,1,"")</f>
        <v/>
      </c>
      <c r="I95" s="226"/>
      <c r="J95" s="224" t="str">
        <f>IF(SUM(E95:H95)&lt;2,IF(I95&gt;100,"Not OK",""),"")</f>
        <v/>
      </c>
      <c r="K95" s="68"/>
      <c r="L95" s="64">
        <v>0</v>
      </c>
      <c r="M95" s="64"/>
      <c r="N95" s="64"/>
      <c r="O95" s="129">
        <f>SUM(K95:N95)</f>
        <v>0</v>
      </c>
      <c r="P95" s="79"/>
      <c r="Q95" s="13">
        <v>20.25</v>
      </c>
      <c r="R95" s="13"/>
      <c r="S95" s="71"/>
      <c r="T95" s="78">
        <f>IF(Q95&gt;0,Q95,P95)</f>
        <v>20.25</v>
      </c>
      <c r="U95" s="83"/>
      <c r="V95" s="71">
        <v>44.5</v>
      </c>
      <c r="W95" s="71"/>
      <c r="X95" s="84"/>
      <c r="Y95" s="79"/>
      <c r="Z95" s="71">
        <v>99</v>
      </c>
      <c r="AA95" s="71"/>
      <c r="AB95" s="74"/>
      <c r="AC95" s="92"/>
      <c r="AD95" s="93">
        <v>0</v>
      </c>
      <c r="AE95" s="93"/>
      <c r="AF95" s="94"/>
      <c r="AG95" s="129">
        <f>SUM(AC95:AF95)</f>
        <v>0</v>
      </c>
      <c r="AH95" s="99"/>
      <c r="AI95" s="93">
        <v>0</v>
      </c>
      <c r="AJ95" s="93"/>
      <c r="AK95" s="94"/>
      <c r="AL95" s="133">
        <f>SUM(AH95:AK95)</f>
        <v>0</v>
      </c>
      <c r="AM95" s="92"/>
      <c r="AN95" s="93">
        <v>0</v>
      </c>
      <c r="AO95" s="93"/>
      <c r="AP95" s="94"/>
      <c r="AQ95" s="133">
        <f>SUM(AM95:AP95)</f>
        <v>0</v>
      </c>
      <c r="AR95" s="92"/>
      <c r="AS95" s="93">
        <v>0</v>
      </c>
      <c r="AT95" s="93"/>
      <c r="AU95" s="94"/>
      <c r="AV95" s="129">
        <f>SUM(AR95:AU95)</f>
        <v>0</v>
      </c>
      <c r="AW95" s="64"/>
      <c r="AX95" s="6">
        <v>0</v>
      </c>
      <c r="AY95" s="6"/>
      <c r="AZ95" s="102"/>
      <c r="BA95" s="133">
        <f>SUM(AW95:AZ95)</f>
        <v>0</v>
      </c>
      <c r="BB95" s="68"/>
      <c r="BC95" s="6">
        <v>0</v>
      </c>
      <c r="BD95" s="6"/>
      <c r="BE95" s="102"/>
      <c r="BF95" s="129">
        <f>SUM(BB95:BE95)</f>
        <v>0</v>
      </c>
      <c r="BG95" s="68"/>
      <c r="BH95" s="6">
        <v>0</v>
      </c>
      <c r="BI95" s="6"/>
      <c r="BJ95" s="102"/>
      <c r="BK95" s="129">
        <f>SUM(BG95:BJ95)</f>
        <v>0</v>
      </c>
      <c r="BL95" s="68"/>
      <c r="BM95" s="6">
        <v>0</v>
      </c>
      <c r="BN95" s="6"/>
      <c r="BO95" s="102"/>
      <c r="BP95" s="129">
        <f>SUM(BL95:BO95)</f>
        <v>0</v>
      </c>
    </row>
    <row r="96" spans="1:68" x14ac:dyDescent="0.25">
      <c r="A96" s="4" t="s">
        <v>417</v>
      </c>
      <c r="B96" s="3" t="s">
        <v>418</v>
      </c>
      <c r="C96" s="10">
        <v>6953156278523</v>
      </c>
      <c r="D96" s="10"/>
      <c r="E96" s="10" t="str">
        <f>IF(K96&gt;0,1,"")</f>
        <v/>
      </c>
      <c r="F96" s="10" t="str">
        <f>IF(L96&gt;0,1,"")</f>
        <v/>
      </c>
      <c r="G96" s="10" t="str">
        <f>IF(M96&gt;0,1,"")</f>
        <v/>
      </c>
      <c r="H96" s="105" t="str">
        <f>IF(N96&gt;0,1,"")</f>
        <v/>
      </c>
      <c r="I96" s="226">
        <v>1</v>
      </c>
      <c r="J96" s="224" t="str">
        <f>IF(SUM(E96:H96)&lt;2,IF(I96&gt;100,"Not OK",""),"")</f>
        <v/>
      </c>
      <c r="K96" s="68"/>
      <c r="L96" s="64">
        <v>0</v>
      </c>
      <c r="M96" s="64"/>
      <c r="N96" s="64"/>
      <c r="O96" s="129">
        <f>SUM(K96:N96)</f>
        <v>0</v>
      </c>
      <c r="P96" s="79"/>
      <c r="Q96" s="13">
        <v>17.549999999999994</v>
      </c>
      <c r="R96" s="13"/>
      <c r="S96" s="71"/>
      <c r="T96" s="78">
        <f>IF(Q96&gt;0,Q96,P96)</f>
        <v>17.549999999999994</v>
      </c>
      <c r="U96" s="83"/>
      <c r="V96" s="71">
        <v>39.5</v>
      </c>
      <c r="W96" s="71"/>
      <c r="X96" s="84"/>
      <c r="Y96" s="79"/>
      <c r="Z96" s="71">
        <v>79</v>
      </c>
      <c r="AA96" s="71"/>
      <c r="AB96" s="74"/>
      <c r="AC96" s="92"/>
      <c r="AD96" s="93">
        <v>0</v>
      </c>
      <c r="AE96" s="93"/>
      <c r="AF96" s="94"/>
      <c r="AG96" s="129">
        <f>SUM(AC96:AF96)</f>
        <v>0</v>
      </c>
      <c r="AH96" s="99"/>
      <c r="AI96" s="93">
        <v>0</v>
      </c>
      <c r="AJ96" s="93"/>
      <c r="AK96" s="94"/>
      <c r="AL96" s="133">
        <f>SUM(AH96:AK96)</f>
        <v>0</v>
      </c>
      <c r="AM96" s="92"/>
      <c r="AN96" s="93">
        <v>0</v>
      </c>
      <c r="AO96" s="93"/>
      <c r="AP96" s="94"/>
      <c r="AQ96" s="133">
        <f>SUM(AM96:AP96)</f>
        <v>0</v>
      </c>
      <c r="AR96" s="92"/>
      <c r="AS96" s="93">
        <v>0</v>
      </c>
      <c r="AT96" s="93"/>
      <c r="AU96" s="94"/>
      <c r="AV96" s="129">
        <f>SUM(AR96:AU96)</f>
        <v>0</v>
      </c>
      <c r="AW96" s="64"/>
      <c r="AX96" s="6">
        <v>0</v>
      </c>
      <c r="AY96" s="6"/>
      <c r="AZ96" s="102"/>
      <c r="BA96" s="133">
        <f>SUM(AW96:AZ96)</f>
        <v>0</v>
      </c>
      <c r="BB96" s="68"/>
      <c r="BC96" s="6">
        <v>0</v>
      </c>
      <c r="BD96" s="6"/>
      <c r="BE96" s="102"/>
      <c r="BF96" s="129">
        <f>SUM(BB96:BE96)</f>
        <v>0</v>
      </c>
      <c r="BG96" s="68"/>
      <c r="BH96" s="6">
        <v>0</v>
      </c>
      <c r="BI96" s="6"/>
      <c r="BJ96" s="102"/>
      <c r="BK96" s="129">
        <f>SUM(BG96:BJ96)</f>
        <v>0</v>
      </c>
      <c r="BL96" s="68"/>
      <c r="BM96" s="6">
        <v>0</v>
      </c>
      <c r="BN96" s="6"/>
      <c r="BO96" s="102"/>
      <c r="BP96" s="129">
        <f>SUM(BL96:BO96)</f>
        <v>0</v>
      </c>
    </row>
    <row r="97" spans="1:68" x14ac:dyDescent="0.25">
      <c r="A97" s="4" t="s">
        <v>419</v>
      </c>
      <c r="B97" s="3" t="s">
        <v>420</v>
      </c>
      <c r="C97" s="10">
        <v>6953156278530</v>
      </c>
      <c r="D97" s="10"/>
      <c r="E97" s="10" t="str">
        <f>IF(K97&gt;0,1,"")</f>
        <v/>
      </c>
      <c r="F97" s="10" t="str">
        <f>IF(L97&gt;0,1,"")</f>
        <v/>
      </c>
      <c r="G97" s="10" t="str">
        <f>IF(M97&gt;0,1,"")</f>
        <v/>
      </c>
      <c r="H97" s="105" t="str">
        <f>IF(N97&gt;0,1,"")</f>
        <v/>
      </c>
      <c r="I97" s="226"/>
      <c r="J97" s="224" t="str">
        <f>IF(SUM(E97:H97)&lt;2,IF(I97&gt;100,"Not OK",""),"")</f>
        <v/>
      </c>
      <c r="K97" s="68"/>
      <c r="L97" s="64">
        <v>0</v>
      </c>
      <c r="M97" s="64"/>
      <c r="N97" s="64"/>
      <c r="O97" s="129">
        <f>SUM(K97:N97)</f>
        <v>0</v>
      </c>
      <c r="P97" s="79"/>
      <c r="Q97" s="13">
        <v>17.55</v>
      </c>
      <c r="R97" s="13"/>
      <c r="S97" s="71"/>
      <c r="T97" s="78">
        <f>IF(Q97&gt;0,Q97,P97)</f>
        <v>17.55</v>
      </c>
      <c r="U97" s="83"/>
      <c r="V97" s="71">
        <v>39.5</v>
      </c>
      <c r="W97" s="71"/>
      <c r="X97" s="84"/>
      <c r="Y97" s="79"/>
      <c r="Z97" s="71">
        <v>79</v>
      </c>
      <c r="AA97" s="71"/>
      <c r="AB97" s="74"/>
      <c r="AC97" s="92"/>
      <c r="AD97" s="93">
        <v>0</v>
      </c>
      <c r="AE97" s="93"/>
      <c r="AF97" s="94"/>
      <c r="AG97" s="129">
        <f>SUM(AC97:AF97)</f>
        <v>0</v>
      </c>
      <c r="AH97" s="99"/>
      <c r="AI97" s="93">
        <v>0</v>
      </c>
      <c r="AJ97" s="93"/>
      <c r="AK97" s="94"/>
      <c r="AL97" s="133">
        <f>SUM(AH97:AK97)</f>
        <v>0</v>
      </c>
      <c r="AM97" s="92"/>
      <c r="AN97" s="93">
        <v>0</v>
      </c>
      <c r="AO97" s="93"/>
      <c r="AP97" s="94"/>
      <c r="AQ97" s="133">
        <f>SUM(AM97:AP97)</f>
        <v>0</v>
      </c>
      <c r="AR97" s="92"/>
      <c r="AS97" s="93">
        <v>0</v>
      </c>
      <c r="AT97" s="93"/>
      <c r="AU97" s="94"/>
      <c r="AV97" s="129">
        <f>SUM(AR97:AU97)</f>
        <v>0</v>
      </c>
      <c r="AW97" s="64"/>
      <c r="AX97" s="6">
        <v>0</v>
      </c>
      <c r="AY97" s="6"/>
      <c r="AZ97" s="102"/>
      <c r="BA97" s="133">
        <f>SUM(AW97:AZ97)</f>
        <v>0</v>
      </c>
      <c r="BB97" s="68"/>
      <c r="BC97" s="6">
        <v>0</v>
      </c>
      <c r="BD97" s="6"/>
      <c r="BE97" s="102"/>
      <c r="BF97" s="129">
        <f>SUM(BB97:BE97)</f>
        <v>0</v>
      </c>
      <c r="BG97" s="68"/>
      <c r="BH97" s="6">
        <v>0</v>
      </c>
      <c r="BI97" s="6"/>
      <c r="BJ97" s="102"/>
      <c r="BK97" s="129">
        <f>SUM(BG97:BJ97)</f>
        <v>0</v>
      </c>
      <c r="BL97" s="68"/>
      <c r="BM97" s="6">
        <v>0</v>
      </c>
      <c r="BN97" s="6"/>
      <c r="BO97" s="102"/>
      <c r="BP97" s="129">
        <f>SUM(BL97:BO97)</f>
        <v>0</v>
      </c>
    </row>
    <row r="98" spans="1:68" x14ac:dyDescent="0.25">
      <c r="A98" s="4" t="s">
        <v>347</v>
      </c>
      <c r="B98" s="3" t="s">
        <v>348</v>
      </c>
      <c r="C98" s="10">
        <v>6953156278547</v>
      </c>
      <c r="D98" s="10"/>
      <c r="E98" s="10" t="str">
        <f>IF(K98&gt;0,1,"")</f>
        <v/>
      </c>
      <c r="F98" s="10">
        <f>IF(L98&gt;0,1,"")</f>
        <v>1</v>
      </c>
      <c r="G98" s="10" t="str">
        <f>IF(M98&gt;0,1,"")</f>
        <v/>
      </c>
      <c r="H98" s="105" t="str">
        <f>IF(N98&gt;0,1,"")</f>
        <v/>
      </c>
      <c r="I98" s="226">
        <v>97</v>
      </c>
      <c r="J98" s="224" t="str">
        <f>IF(SUM(E98:H98)&lt;2,IF(I98&gt;100,"Not OK",""),"")</f>
        <v/>
      </c>
      <c r="K98" s="68"/>
      <c r="L98" s="64">
        <v>3</v>
      </c>
      <c r="M98" s="64"/>
      <c r="N98" s="64"/>
      <c r="O98" s="129">
        <f>SUM(K98:N98)</f>
        <v>3</v>
      </c>
      <c r="P98" s="79"/>
      <c r="Q98" s="13">
        <v>9.3699999999999974</v>
      </c>
      <c r="R98" s="13"/>
      <c r="S98" s="71"/>
      <c r="T98" s="78">
        <f>IF(Q98&gt;0,Q98,P98)</f>
        <v>9.3699999999999974</v>
      </c>
      <c r="U98" s="83"/>
      <c r="V98" s="71">
        <v>24.5</v>
      </c>
      <c r="W98" s="71"/>
      <c r="X98" s="84"/>
      <c r="Y98" s="79"/>
      <c r="Z98" s="71">
        <v>49</v>
      </c>
      <c r="AA98" s="71"/>
      <c r="AB98" s="74"/>
      <c r="AC98" s="92"/>
      <c r="AD98" s="93">
        <v>1</v>
      </c>
      <c r="AE98" s="93"/>
      <c r="AF98" s="94"/>
      <c r="AG98" s="129">
        <f>SUM(AC98:AF98)</f>
        <v>1</v>
      </c>
      <c r="AH98" s="99"/>
      <c r="AI98" s="93">
        <v>0</v>
      </c>
      <c r="AJ98" s="93"/>
      <c r="AK98" s="94"/>
      <c r="AL98" s="133">
        <f>SUM(AH98:AK98)</f>
        <v>0</v>
      </c>
      <c r="AM98" s="92"/>
      <c r="AN98" s="93">
        <v>1</v>
      </c>
      <c r="AO98" s="93"/>
      <c r="AP98" s="94"/>
      <c r="AQ98" s="133">
        <f>SUM(AM98:AP98)</f>
        <v>1</v>
      </c>
      <c r="AR98" s="92"/>
      <c r="AS98" s="93">
        <v>0</v>
      </c>
      <c r="AT98" s="93"/>
      <c r="AU98" s="94"/>
      <c r="AV98" s="129">
        <f>SUM(AR98:AU98)</f>
        <v>0</v>
      </c>
      <c r="AW98" s="64"/>
      <c r="AX98" s="6">
        <v>1</v>
      </c>
      <c r="AY98" s="6"/>
      <c r="AZ98" s="102"/>
      <c r="BA98" s="133">
        <f>SUM(AW98:AZ98)</f>
        <v>1</v>
      </c>
      <c r="BB98" s="68"/>
      <c r="BC98" s="6">
        <v>0</v>
      </c>
      <c r="BD98" s="6"/>
      <c r="BE98" s="102"/>
      <c r="BF98" s="129">
        <f>SUM(BB98:BE98)</f>
        <v>0</v>
      </c>
      <c r="BG98" s="68"/>
      <c r="BH98" s="6">
        <v>0</v>
      </c>
      <c r="BI98" s="6"/>
      <c r="BJ98" s="102"/>
      <c r="BK98" s="129">
        <f>SUM(BG98:BJ98)</f>
        <v>0</v>
      </c>
      <c r="BL98" s="68"/>
      <c r="BM98" s="6">
        <v>0</v>
      </c>
      <c r="BN98" s="6"/>
      <c r="BO98" s="102"/>
      <c r="BP98" s="129">
        <f>SUM(BL98:BO98)</f>
        <v>0</v>
      </c>
    </row>
    <row r="99" spans="1:68" x14ac:dyDescent="0.25">
      <c r="A99" s="4" t="s">
        <v>345</v>
      </c>
      <c r="B99" s="3" t="s">
        <v>346</v>
      </c>
      <c r="C99" s="10">
        <v>6953156278554</v>
      </c>
      <c r="D99" s="10"/>
      <c r="E99" s="10" t="str">
        <f>IF(K99&gt;0,1,"")</f>
        <v/>
      </c>
      <c r="F99" s="10">
        <f>IF(L99&gt;0,1,"")</f>
        <v>1</v>
      </c>
      <c r="G99" s="10" t="str">
        <f>IF(M99&gt;0,1,"")</f>
        <v/>
      </c>
      <c r="H99" s="105" t="str">
        <f>IF(N99&gt;0,1,"")</f>
        <v/>
      </c>
      <c r="I99" s="226">
        <v>70</v>
      </c>
      <c r="J99" s="224" t="str">
        <f>IF(SUM(E99:H99)&lt;2,IF(I99&gt;100,"Not OK",""),"")</f>
        <v/>
      </c>
      <c r="K99" s="68"/>
      <c r="L99" s="64">
        <v>3</v>
      </c>
      <c r="M99" s="64"/>
      <c r="N99" s="64"/>
      <c r="O99" s="129">
        <f>SUM(K99:N99)</f>
        <v>3</v>
      </c>
      <c r="P99" s="79"/>
      <c r="Q99" s="13">
        <v>9.3699999999999992</v>
      </c>
      <c r="R99" s="13"/>
      <c r="S99" s="71"/>
      <c r="T99" s="78">
        <f>IF(Q99&gt;0,Q99,P99)</f>
        <v>9.3699999999999992</v>
      </c>
      <c r="U99" s="83"/>
      <c r="V99" s="71">
        <v>24.5</v>
      </c>
      <c r="W99" s="71"/>
      <c r="X99" s="84"/>
      <c r="Y99" s="79"/>
      <c r="Z99" s="71">
        <v>49</v>
      </c>
      <c r="AA99" s="71"/>
      <c r="AB99" s="74"/>
      <c r="AC99" s="92"/>
      <c r="AD99" s="93">
        <v>0</v>
      </c>
      <c r="AE99" s="93"/>
      <c r="AF99" s="94"/>
      <c r="AG99" s="129">
        <f>SUM(AC99:AF99)</f>
        <v>0</v>
      </c>
      <c r="AH99" s="99"/>
      <c r="AI99" s="93">
        <v>0</v>
      </c>
      <c r="AJ99" s="93"/>
      <c r="AK99" s="94"/>
      <c r="AL99" s="133">
        <f>SUM(AH99:AK99)</f>
        <v>0</v>
      </c>
      <c r="AM99" s="92"/>
      <c r="AN99" s="93">
        <v>1</v>
      </c>
      <c r="AO99" s="93"/>
      <c r="AP99" s="94"/>
      <c r="AQ99" s="133">
        <f>SUM(AM99:AP99)</f>
        <v>1</v>
      </c>
      <c r="AR99" s="92"/>
      <c r="AS99" s="93">
        <v>1</v>
      </c>
      <c r="AT99" s="93"/>
      <c r="AU99" s="94"/>
      <c r="AV99" s="129">
        <f>SUM(AR99:AU99)</f>
        <v>1</v>
      </c>
      <c r="AW99" s="64"/>
      <c r="AX99" s="6">
        <v>0</v>
      </c>
      <c r="AY99" s="6"/>
      <c r="AZ99" s="102"/>
      <c r="BA99" s="133">
        <f>SUM(AW99:AZ99)</f>
        <v>0</v>
      </c>
      <c r="BB99" s="68"/>
      <c r="BC99" s="6">
        <v>0</v>
      </c>
      <c r="BD99" s="6"/>
      <c r="BE99" s="102"/>
      <c r="BF99" s="129">
        <f>SUM(BB99:BE99)</f>
        <v>0</v>
      </c>
      <c r="BG99" s="68"/>
      <c r="BH99" s="6">
        <v>0</v>
      </c>
      <c r="BI99" s="6"/>
      <c r="BJ99" s="102"/>
      <c r="BK99" s="129">
        <f>SUM(BG99:BJ99)</f>
        <v>0</v>
      </c>
      <c r="BL99" s="68"/>
      <c r="BM99" s="6">
        <v>0</v>
      </c>
      <c r="BN99" s="6"/>
      <c r="BO99" s="102"/>
      <c r="BP99" s="129">
        <f>SUM(BL99:BO99)</f>
        <v>0</v>
      </c>
    </row>
    <row r="100" spans="1:68" x14ac:dyDescent="0.25">
      <c r="A100" s="4" t="s">
        <v>349</v>
      </c>
      <c r="B100" s="3" t="s">
        <v>350</v>
      </c>
      <c r="C100" s="10">
        <v>6953156278561</v>
      </c>
      <c r="D100" s="10"/>
      <c r="E100" s="10" t="str">
        <f>IF(K100&gt;0,1,"")</f>
        <v/>
      </c>
      <c r="F100" s="10" t="str">
        <f>IF(L100&gt;0,1,"")</f>
        <v/>
      </c>
      <c r="G100" s="10" t="str">
        <f>IF(M100&gt;0,1,"")</f>
        <v/>
      </c>
      <c r="H100" s="105" t="str">
        <f>IF(N100&gt;0,1,"")</f>
        <v/>
      </c>
      <c r="I100" s="226">
        <v>65</v>
      </c>
      <c r="J100" s="224" t="str">
        <f>IF(SUM(E100:H100)&lt;2,IF(I100&gt;100,"Not OK",""),"")</f>
        <v/>
      </c>
      <c r="K100" s="68"/>
      <c r="L100" s="64">
        <v>0</v>
      </c>
      <c r="M100" s="64"/>
      <c r="N100" s="64"/>
      <c r="O100" s="129">
        <f>SUM(K100:N100)</f>
        <v>0</v>
      </c>
      <c r="P100" s="79"/>
      <c r="Q100" s="13">
        <v>9.3699999999999974</v>
      </c>
      <c r="R100" s="13"/>
      <c r="S100" s="71"/>
      <c r="T100" s="78">
        <f>IF(Q100&gt;0,Q100,P100)</f>
        <v>9.3699999999999974</v>
      </c>
      <c r="U100" s="83"/>
      <c r="V100" s="71">
        <v>24.5</v>
      </c>
      <c r="W100" s="71"/>
      <c r="X100" s="84"/>
      <c r="Y100" s="79"/>
      <c r="Z100" s="71">
        <v>49</v>
      </c>
      <c r="AA100" s="71"/>
      <c r="AB100" s="74"/>
      <c r="AC100" s="92"/>
      <c r="AD100" s="93">
        <v>1</v>
      </c>
      <c r="AE100" s="93"/>
      <c r="AF100" s="94"/>
      <c r="AG100" s="129">
        <f>SUM(AC100:AF100)</f>
        <v>1</v>
      </c>
      <c r="AH100" s="99"/>
      <c r="AI100" s="93">
        <v>1</v>
      </c>
      <c r="AJ100" s="93"/>
      <c r="AK100" s="94"/>
      <c r="AL100" s="133">
        <f>SUM(AH100:AK100)</f>
        <v>1</v>
      </c>
      <c r="AM100" s="92"/>
      <c r="AN100" s="93">
        <v>0</v>
      </c>
      <c r="AO100" s="93"/>
      <c r="AP100" s="94"/>
      <c r="AQ100" s="133">
        <f>SUM(AM100:AP100)</f>
        <v>0</v>
      </c>
      <c r="AR100" s="92"/>
      <c r="AS100" s="93">
        <v>0</v>
      </c>
      <c r="AT100" s="93"/>
      <c r="AU100" s="94"/>
      <c r="AV100" s="129">
        <f>SUM(AR100:AU100)</f>
        <v>0</v>
      </c>
      <c r="AW100" s="64"/>
      <c r="AX100" s="6">
        <v>0</v>
      </c>
      <c r="AY100" s="6"/>
      <c r="AZ100" s="102"/>
      <c r="BA100" s="133">
        <f>SUM(AW100:AZ100)</f>
        <v>0</v>
      </c>
      <c r="BB100" s="68"/>
      <c r="BC100" s="6">
        <v>0</v>
      </c>
      <c r="BD100" s="6"/>
      <c r="BE100" s="102"/>
      <c r="BF100" s="129">
        <f>SUM(BB100:BE100)</f>
        <v>0</v>
      </c>
      <c r="BG100" s="68"/>
      <c r="BH100" s="6">
        <v>0</v>
      </c>
      <c r="BI100" s="6"/>
      <c r="BJ100" s="102"/>
      <c r="BK100" s="129">
        <f>SUM(BG100:BJ100)</f>
        <v>0</v>
      </c>
      <c r="BL100" s="68"/>
      <c r="BM100" s="6">
        <v>0</v>
      </c>
      <c r="BN100" s="6"/>
      <c r="BO100" s="102"/>
      <c r="BP100" s="129">
        <f>SUM(BL100:BO100)</f>
        <v>0</v>
      </c>
    </row>
    <row r="101" spans="1:68" x14ac:dyDescent="0.25">
      <c r="A101" s="4" t="s">
        <v>671</v>
      </c>
      <c r="B101" s="3" t="s">
        <v>672</v>
      </c>
      <c r="C101" s="10">
        <v>6953156278585</v>
      </c>
      <c r="D101" s="10"/>
      <c r="E101" s="10" t="str">
        <f>IF(K101&gt;0,1,"")</f>
        <v/>
      </c>
      <c r="F101" s="10">
        <f>IF(L101&gt;0,1,"")</f>
        <v>1</v>
      </c>
      <c r="G101" s="10" t="str">
        <f>IF(M101&gt;0,1,"")</f>
        <v/>
      </c>
      <c r="H101" s="105" t="str">
        <f>IF(N101&gt;0,1,"")</f>
        <v/>
      </c>
      <c r="I101" s="226">
        <v>2</v>
      </c>
      <c r="J101" s="224" t="str">
        <f>IF(SUM(E101:H101)&lt;2,IF(I101&gt;100,"Not OK",""),"")</f>
        <v/>
      </c>
      <c r="K101" s="68"/>
      <c r="L101" s="64">
        <v>18</v>
      </c>
      <c r="M101" s="64">
        <v>0</v>
      </c>
      <c r="N101" s="64"/>
      <c r="O101" s="129">
        <f>SUM(K101:N101)</f>
        <v>18</v>
      </c>
      <c r="P101" s="79"/>
      <c r="Q101" s="13">
        <v>9.66</v>
      </c>
      <c r="R101" s="13">
        <v>9.66</v>
      </c>
      <c r="S101" s="71"/>
      <c r="T101" s="78">
        <f>IF(Q101&gt;0,Q101,P101)</f>
        <v>9.66</v>
      </c>
      <c r="U101" s="83"/>
      <c r="V101" s="71">
        <v>29.5</v>
      </c>
      <c r="W101" s="71">
        <v>34.5</v>
      </c>
      <c r="X101" s="84"/>
      <c r="Y101" s="79"/>
      <c r="Z101" s="71">
        <v>62</v>
      </c>
      <c r="AA101" s="71">
        <v>69</v>
      </c>
      <c r="AB101" s="74"/>
      <c r="AC101" s="92"/>
      <c r="AD101" s="93"/>
      <c r="AE101" s="93"/>
      <c r="AF101" s="94"/>
      <c r="AG101" s="129">
        <f>SUM(AC101:AF101)</f>
        <v>0</v>
      </c>
      <c r="AH101" s="99"/>
      <c r="AI101" s="93"/>
      <c r="AJ101" s="93"/>
      <c r="AK101" s="94"/>
      <c r="AL101" s="133">
        <f>SUM(AH101:AK101)</f>
        <v>0</v>
      </c>
      <c r="AM101" s="92"/>
      <c r="AN101" s="93"/>
      <c r="AO101" s="93"/>
      <c r="AP101" s="94"/>
      <c r="AQ101" s="133">
        <f>SUM(AM101:AP101)</f>
        <v>0</v>
      </c>
      <c r="AR101" s="92"/>
      <c r="AS101" s="93">
        <v>2</v>
      </c>
      <c r="AT101" s="93">
        <v>0</v>
      </c>
      <c r="AU101" s="94"/>
      <c r="AV101" s="129">
        <f>SUM(AR101:AU101)</f>
        <v>2</v>
      </c>
      <c r="AW101" s="64"/>
      <c r="AX101" s="6">
        <v>13</v>
      </c>
      <c r="AY101" s="6">
        <v>0</v>
      </c>
      <c r="AZ101" s="102"/>
      <c r="BA101" s="133">
        <f>SUM(AW101:AZ101)</f>
        <v>13</v>
      </c>
      <c r="BB101" s="68"/>
      <c r="BC101" s="6">
        <v>8</v>
      </c>
      <c r="BD101" s="6">
        <v>0</v>
      </c>
      <c r="BE101" s="102"/>
      <c r="BF101" s="129">
        <f>SUM(BB101:BE101)</f>
        <v>8</v>
      </c>
      <c r="BG101" s="68"/>
      <c r="BH101" s="6">
        <v>8</v>
      </c>
      <c r="BI101" s="6">
        <v>0</v>
      </c>
      <c r="BJ101" s="102"/>
      <c r="BK101" s="129">
        <f>SUM(BG101:BJ101)</f>
        <v>8</v>
      </c>
      <c r="BL101" s="68"/>
      <c r="BM101" s="6">
        <v>1</v>
      </c>
      <c r="BN101" s="6"/>
      <c r="BO101" s="102"/>
      <c r="BP101" s="129">
        <f>SUM(BL101:BO101)</f>
        <v>1</v>
      </c>
    </row>
    <row r="102" spans="1:68" x14ac:dyDescent="0.25">
      <c r="A102" s="4" t="s">
        <v>425</v>
      </c>
      <c r="B102" s="3" t="s">
        <v>426</v>
      </c>
      <c r="C102" s="10">
        <v>6953156278622</v>
      </c>
      <c r="D102" s="10"/>
      <c r="E102" s="10" t="str">
        <f>IF(K102&gt;0,1,"")</f>
        <v/>
      </c>
      <c r="F102" s="10" t="str">
        <f>IF(L102&gt;0,1,"")</f>
        <v/>
      </c>
      <c r="G102" s="10">
        <f>IF(M102&gt;0,1,"")</f>
        <v>1</v>
      </c>
      <c r="H102" s="105" t="str">
        <f>IF(N102&gt;0,1,"")</f>
        <v/>
      </c>
      <c r="I102" s="226">
        <v>1</v>
      </c>
      <c r="J102" s="224" t="str">
        <f>IF(SUM(E102:H102)&lt;2,IF(I102&gt;100,"Not OK",""),"")</f>
        <v/>
      </c>
      <c r="K102" s="68"/>
      <c r="L102" s="64">
        <v>0</v>
      </c>
      <c r="M102" s="64">
        <v>5</v>
      </c>
      <c r="N102" s="64"/>
      <c r="O102" s="129">
        <f>SUM(K102:N102)</f>
        <v>5</v>
      </c>
      <c r="P102" s="79"/>
      <c r="Q102" s="13">
        <v>27</v>
      </c>
      <c r="R102" s="13">
        <v>27</v>
      </c>
      <c r="S102" s="71"/>
      <c r="T102" s="78">
        <f>IF(Q102&gt;0,Q102,P102)</f>
        <v>27</v>
      </c>
      <c r="U102" s="83"/>
      <c r="V102" s="71">
        <v>59.5</v>
      </c>
      <c r="W102" s="71">
        <v>64.5</v>
      </c>
      <c r="X102" s="84"/>
      <c r="Y102" s="79"/>
      <c r="Z102" s="71">
        <v>129</v>
      </c>
      <c r="AA102" s="71">
        <v>129</v>
      </c>
      <c r="AB102" s="74"/>
      <c r="AC102" s="92"/>
      <c r="AD102" s="93">
        <v>8</v>
      </c>
      <c r="AE102" s="93"/>
      <c r="AF102" s="94"/>
      <c r="AG102" s="129">
        <f>SUM(AC102:AF102)</f>
        <v>8</v>
      </c>
      <c r="AH102" s="99"/>
      <c r="AI102" s="93">
        <v>7</v>
      </c>
      <c r="AJ102" s="93">
        <v>2</v>
      </c>
      <c r="AK102" s="94"/>
      <c r="AL102" s="133">
        <f>SUM(AH102:AK102)</f>
        <v>9</v>
      </c>
      <c r="AM102" s="92"/>
      <c r="AN102" s="93">
        <v>5</v>
      </c>
      <c r="AO102" s="93">
        <v>2</v>
      </c>
      <c r="AP102" s="94"/>
      <c r="AQ102" s="133">
        <f>SUM(AM102:AP102)</f>
        <v>7</v>
      </c>
      <c r="AR102" s="92"/>
      <c r="AS102" s="93">
        <v>3</v>
      </c>
      <c r="AT102" s="93">
        <v>3</v>
      </c>
      <c r="AU102" s="94"/>
      <c r="AV102" s="129">
        <f>SUM(AR102:AU102)</f>
        <v>6</v>
      </c>
      <c r="AW102" s="64"/>
      <c r="AX102" s="6">
        <v>0</v>
      </c>
      <c r="AY102" s="6">
        <v>3</v>
      </c>
      <c r="AZ102" s="102"/>
      <c r="BA102" s="133">
        <f>SUM(AW102:AZ102)</f>
        <v>3</v>
      </c>
      <c r="BB102" s="68"/>
      <c r="BC102" s="6">
        <v>0</v>
      </c>
      <c r="BD102" s="6">
        <v>2</v>
      </c>
      <c r="BE102" s="102"/>
      <c r="BF102" s="129">
        <f>SUM(BB102:BE102)</f>
        <v>2</v>
      </c>
      <c r="BG102" s="68"/>
      <c r="BH102" s="6">
        <v>1</v>
      </c>
      <c r="BI102" s="6">
        <v>1</v>
      </c>
      <c r="BJ102" s="102"/>
      <c r="BK102" s="129">
        <f>SUM(BG102:BJ102)</f>
        <v>2</v>
      </c>
      <c r="BL102" s="68"/>
      <c r="BM102" s="6">
        <v>0</v>
      </c>
      <c r="BN102" s="6"/>
      <c r="BO102" s="102"/>
      <c r="BP102" s="129">
        <f>SUM(BL102:BO102)</f>
        <v>0</v>
      </c>
    </row>
    <row r="103" spans="1:68" x14ac:dyDescent="0.25">
      <c r="A103" s="4" t="s">
        <v>427</v>
      </c>
      <c r="B103" s="3" t="s">
        <v>245</v>
      </c>
      <c r="C103" s="10">
        <v>6953156278639</v>
      </c>
      <c r="D103" s="10"/>
      <c r="E103" s="10" t="str">
        <f>IF(K103&gt;0,1,"")</f>
        <v/>
      </c>
      <c r="F103" s="10" t="str">
        <f>IF(L103&gt;0,1,"")</f>
        <v/>
      </c>
      <c r="G103" s="10" t="str">
        <f>IF(M103&gt;0,1,"")</f>
        <v/>
      </c>
      <c r="H103" s="105">
        <f>IF(N103&gt;0,1,"")</f>
        <v>1</v>
      </c>
      <c r="I103" s="226">
        <v>11</v>
      </c>
      <c r="J103" s="224" t="str">
        <f>IF(SUM(E103:H103)&lt;2,IF(I103&gt;100,"Not OK",""),"")</f>
        <v/>
      </c>
      <c r="K103" s="68"/>
      <c r="L103" s="64">
        <v>0</v>
      </c>
      <c r="M103" s="64"/>
      <c r="N103" s="64">
        <v>4</v>
      </c>
      <c r="O103" s="129">
        <f>SUM(K103:N103)</f>
        <v>4</v>
      </c>
      <c r="P103" s="79"/>
      <c r="Q103" s="13">
        <v>55.699999999999989</v>
      </c>
      <c r="R103" s="13"/>
      <c r="S103" s="71"/>
      <c r="T103" s="78">
        <f>IF(Q103&gt;0,Q103,P103)</f>
        <v>55.699999999999989</v>
      </c>
      <c r="U103" s="83"/>
      <c r="V103" s="71">
        <v>114.5</v>
      </c>
      <c r="W103" s="71"/>
      <c r="X103" s="84">
        <v>135.5805</v>
      </c>
      <c r="Y103" s="79"/>
      <c r="Z103" s="71">
        <v>239</v>
      </c>
      <c r="AA103" s="71"/>
      <c r="AB103" s="74">
        <v>249</v>
      </c>
      <c r="AC103" s="92"/>
      <c r="AD103" s="93">
        <v>0</v>
      </c>
      <c r="AE103" s="93"/>
      <c r="AF103" s="94"/>
      <c r="AG103" s="129">
        <f>SUM(AC103:AF103)</f>
        <v>0</v>
      </c>
      <c r="AH103" s="99"/>
      <c r="AI103" s="93">
        <v>0</v>
      </c>
      <c r="AJ103" s="93"/>
      <c r="AK103" s="94"/>
      <c r="AL103" s="133">
        <f>SUM(AH103:AK103)</f>
        <v>0</v>
      </c>
      <c r="AM103" s="92"/>
      <c r="AN103" s="93">
        <v>0</v>
      </c>
      <c r="AO103" s="93"/>
      <c r="AP103" s="94">
        <v>0</v>
      </c>
      <c r="AQ103" s="133">
        <f>SUM(AM103:AP103)</f>
        <v>0</v>
      </c>
      <c r="AR103" s="92"/>
      <c r="AS103" s="93">
        <v>0</v>
      </c>
      <c r="AT103" s="93"/>
      <c r="AU103" s="94">
        <v>0</v>
      </c>
      <c r="AV103" s="129">
        <f>SUM(AR103:AU103)</f>
        <v>0</v>
      </c>
      <c r="AW103" s="64"/>
      <c r="AX103" s="6">
        <v>0</v>
      </c>
      <c r="AY103" s="6"/>
      <c r="AZ103" s="102">
        <v>0</v>
      </c>
      <c r="BA103" s="133">
        <f>SUM(AW103:AZ103)</f>
        <v>0</v>
      </c>
      <c r="BB103" s="68"/>
      <c r="BC103" s="6">
        <v>0</v>
      </c>
      <c r="BD103" s="6"/>
      <c r="BE103" s="102">
        <v>1</v>
      </c>
      <c r="BF103" s="129">
        <f>SUM(BB103:BE103)</f>
        <v>1</v>
      </c>
      <c r="BG103" s="68"/>
      <c r="BH103" s="6">
        <v>0</v>
      </c>
      <c r="BI103" s="6"/>
      <c r="BJ103" s="102">
        <v>0</v>
      </c>
      <c r="BK103" s="129">
        <f>SUM(BG103:BJ103)</f>
        <v>0</v>
      </c>
      <c r="BL103" s="68"/>
      <c r="BM103" s="6">
        <v>0</v>
      </c>
      <c r="BN103" s="6"/>
      <c r="BO103" s="102"/>
      <c r="BP103" s="129">
        <f>SUM(BL103:BO103)</f>
        <v>0</v>
      </c>
    </row>
    <row r="104" spans="1:68" x14ac:dyDescent="0.25">
      <c r="A104" s="4" t="s">
        <v>409</v>
      </c>
      <c r="B104" s="3" t="s">
        <v>410</v>
      </c>
      <c r="C104" s="10">
        <v>6953156278721</v>
      </c>
      <c r="D104" s="10"/>
      <c r="E104" s="10" t="str">
        <f>IF(K104&gt;0,1,"")</f>
        <v/>
      </c>
      <c r="F104" s="10" t="str">
        <f>IF(L104&gt;0,1,"")</f>
        <v/>
      </c>
      <c r="G104" s="10" t="str">
        <f>IF(M104&gt;0,1,"")</f>
        <v/>
      </c>
      <c r="H104" s="105" t="str">
        <f>IF(N104&gt;0,1,"")</f>
        <v/>
      </c>
      <c r="I104" s="226">
        <v>3</v>
      </c>
      <c r="J104" s="224" t="str">
        <f>IF(SUM(E104:H104)&lt;2,IF(I104&gt;100,"Not OK",""),"")</f>
        <v/>
      </c>
      <c r="K104" s="68"/>
      <c r="L104" s="64">
        <v>0</v>
      </c>
      <c r="M104" s="64"/>
      <c r="N104" s="64"/>
      <c r="O104" s="129">
        <f>SUM(K104:N104)</f>
        <v>0</v>
      </c>
      <c r="P104" s="79"/>
      <c r="Q104" s="13">
        <v>24.02</v>
      </c>
      <c r="R104" s="13"/>
      <c r="S104" s="71"/>
      <c r="T104" s="78">
        <f>IF(Q104&gt;0,Q104,P104)</f>
        <v>24.02</v>
      </c>
      <c r="U104" s="83"/>
      <c r="V104" s="71">
        <v>49.5</v>
      </c>
      <c r="W104" s="71"/>
      <c r="X104" s="84"/>
      <c r="Y104" s="79"/>
      <c r="Z104" s="71">
        <v>109</v>
      </c>
      <c r="AA104" s="71"/>
      <c r="AB104" s="74"/>
      <c r="AC104" s="92"/>
      <c r="AD104" s="93">
        <v>3</v>
      </c>
      <c r="AE104" s="93"/>
      <c r="AF104" s="94"/>
      <c r="AG104" s="129">
        <f>SUM(AC104:AF104)</f>
        <v>3</v>
      </c>
      <c r="AH104" s="99"/>
      <c r="AI104" s="93">
        <v>2</v>
      </c>
      <c r="AJ104" s="93"/>
      <c r="AK104" s="94"/>
      <c r="AL104" s="133">
        <f>SUM(AH104:AK104)</f>
        <v>2</v>
      </c>
      <c r="AM104" s="92"/>
      <c r="AN104" s="93">
        <v>1</v>
      </c>
      <c r="AO104" s="93"/>
      <c r="AP104" s="94"/>
      <c r="AQ104" s="133">
        <f>SUM(AM104:AP104)</f>
        <v>1</v>
      </c>
      <c r="AR104" s="92"/>
      <c r="AS104" s="93">
        <v>1</v>
      </c>
      <c r="AT104" s="93"/>
      <c r="AU104" s="94"/>
      <c r="AV104" s="129">
        <f>SUM(AR104:AU104)</f>
        <v>1</v>
      </c>
      <c r="AW104" s="64"/>
      <c r="AX104" s="6">
        <v>0</v>
      </c>
      <c r="AY104" s="6"/>
      <c r="AZ104" s="102"/>
      <c r="BA104" s="133">
        <f>SUM(AW104:AZ104)</f>
        <v>0</v>
      </c>
      <c r="BB104" s="68"/>
      <c r="BC104" s="6">
        <v>0</v>
      </c>
      <c r="BD104" s="6"/>
      <c r="BE104" s="102"/>
      <c r="BF104" s="129">
        <f>SUM(BB104:BE104)</f>
        <v>0</v>
      </c>
      <c r="BG104" s="68"/>
      <c r="BH104" s="6">
        <v>0</v>
      </c>
      <c r="BI104" s="6"/>
      <c r="BJ104" s="102"/>
      <c r="BK104" s="129">
        <f>SUM(BG104:BJ104)</f>
        <v>0</v>
      </c>
      <c r="BL104" s="68"/>
      <c r="BM104" s="6">
        <v>0</v>
      </c>
      <c r="BN104" s="6"/>
      <c r="BO104" s="102"/>
      <c r="BP104" s="129">
        <f>SUM(BL104:BO104)</f>
        <v>0</v>
      </c>
    </row>
    <row r="105" spans="1:68" x14ac:dyDescent="0.25">
      <c r="A105" s="4" t="s">
        <v>411</v>
      </c>
      <c r="B105" s="3" t="s">
        <v>412</v>
      </c>
      <c r="C105" s="10">
        <v>6953156278738</v>
      </c>
      <c r="D105" s="10"/>
      <c r="E105" s="10" t="str">
        <f>IF(K105&gt;0,1,"")</f>
        <v/>
      </c>
      <c r="F105" s="10" t="str">
        <f>IF(L105&gt;0,1,"")</f>
        <v/>
      </c>
      <c r="G105" s="10" t="str">
        <f>IF(M105&gt;0,1,"")</f>
        <v/>
      </c>
      <c r="H105" s="105" t="str">
        <f>IF(N105&gt;0,1,"")</f>
        <v/>
      </c>
      <c r="I105" s="226"/>
      <c r="J105" s="224" t="str">
        <f>IF(SUM(E105:H105)&lt;2,IF(I105&gt;100,"Not OK",""),"")</f>
        <v/>
      </c>
      <c r="K105" s="68"/>
      <c r="L105" s="64">
        <v>0</v>
      </c>
      <c r="M105" s="64"/>
      <c r="N105" s="64"/>
      <c r="O105" s="129">
        <f>SUM(K105:N105)</f>
        <v>0</v>
      </c>
      <c r="P105" s="79"/>
      <c r="Q105" s="13">
        <v>23.39</v>
      </c>
      <c r="R105" s="13"/>
      <c r="S105" s="71"/>
      <c r="T105" s="78">
        <f>IF(Q105&gt;0,Q105,P105)</f>
        <v>23.39</v>
      </c>
      <c r="U105" s="83"/>
      <c r="V105" s="71">
        <v>49.5</v>
      </c>
      <c r="W105" s="71"/>
      <c r="X105" s="84"/>
      <c r="Y105" s="79"/>
      <c r="Z105" s="71">
        <v>109</v>
      </c>
      <c r="AA105" s="71"/>
      <c r="AB105" s="74"/>
      <c r="AC105" s="92"/>
      <c r="AD105" s="93">
        <v>0</v>
      </c>
      <c r="AE105" s="93"/>
      <c r="AF105" s="94"/>
      <c r="AG105" s="129">
        <f>SUM(AC105:AF105)</f>
        <v>0</v>
      </c>
      <c r="AH105" s="99"/>
      <c r="AI105" s="93">
        <v>0</v>
      </c>
      <c r="AJ105" s="93"/>
      <c r="AK105" s="94"/>
      <c r="AL105" s="133">
        <f>SUM(AH105:AK105)</f>
        <v>0</v>
      </c>
      <c r="AM105" s="92"/>
      <c r="AN105" s="93">
        <v>1</v>
      </c>
      <c r="AO105" s="93"/>
      <c r="AP105" s="94"/>
      <c r="AQ105" s="133">
        <f>SUM(AM105:AP105)</f>
        <v>1</v>
      </c>
      <c r="AR105" s="92"/>
      <c r="AS105" s="93">
        <v>0</v>
      </c>
      <c r="AT105" s="93"/>
      <c r="AU105" s="94"/>
      <c r="AV105" s="129">
        <f>SUM(AR105:AU105)</f>
        <v>0</v>
      </c>
      <c r="AW105" s="64"/>
      <c r="AX105" s="6">
        <v>0</v>
      </c>
      <c r="AY105" s="6"/>
      <c r="AZ105" s="102"/>
      <c r="BA105" s="133">
        <f>SUM(AW105:AZ105)</f>
        <v>0</v>
      </c>
      <c r="BB105" s="68"/>
      <c r="BC105" s="6">
        <v>0</v>
      </c>
      <c r="BD105" s="6"/>
      <c r="BE105" s="102"/>
      <c r="BF105" s="129">
        <f>SUM(BB105:BE105)</f>
        <v>0</v>
      </c>
      <c r="BG105" s="68"/>
      <c r="BH105" s="6">
        <v>0</v>
      </c>
      <c r="BI105" s="6"/>
      <c r="BJ105" s="102"/>
      <c r="BK105" s="129">
        <f>SUM(BG105:BJ105)</f>
        <v>0</v>
      </c>
      <c r="BL105" s="68"/>
      <c r="BM105" s="6">
        <v>0</v>
      </c>
      <c r="BN105" s="6"/>
      <c r="BO105" s="102"/>
      <c r="BP105" s="129">
        <f>SUM(BL105:BO105)</f>
        <v>0</v>
      </c>
    </row>
    <row r="106" spans="1:68" x14ac:dyDescent="0.25">
      <c r="A106" s="4" t="s">
        <v>413</v>
      </c>
      <c r="B106" s="3" t="s">
        <v>414</v>
      </c>
      <c r="C106" s="10">
        <v>6953156278745</v>
      </c>
      <c r="D106" s="10"/>
      <c r="E106" s="10" t="str">
        <f>IF(K106&gt;0,1,"")</f>
        <v/>
      </c>
      <c r="F106" s="10">
        <f>IF(L106&gt;0,1,"")</f>
        <v>1</v>
      </c>
      <c r="G106" s="10" t="str">
        <f>IF(M106&gt;0,1,"")</f>
        <v/>
      </c>
      <c r="H106" s="105" t="str">
        <f>IF(N106&gt;0,1,"")</f>
        <v/>
      </c>
      <c r="I106" s="226">
        <v>10</v>
      </c>
      <c r="J106" s="224" t="str">
        <f>IF(SUM(E106:H106)&lt;2,IF(I106&gt;100,"Not OK",""),"")</f>
        <v/>
      </c>
      <c r="K106" s="68"/>
      <c r="L106" s="64">
        <v>1</v>
      </c>
      <c r="M106" s="64"/>
      <c r="N106" s="64"/>
      <c r="O106" s="129">
        <f>SUM(K106:N106)</f>
        <v>1</v>
      </c>
      <c r="P106" s="79"/>
      <c r="Q106" s="13">
        <v>22.859999999999964</v>
      </c>
      <c r="R106" s="13"/>
      <c r="S106" s="71"/>
      <c r="T106" s="78">
        <f>IF(Q106&gt;0,Q106,P106)</f>
        <v>22.859999999999964</v>
      </c>
      <c r="U106" s="83"/>
      <c r="V106" s="71">
        <v>49.5</v>
      </c>
      <c r="W106" s="71"/>
      <c r="X106" s="84"/>
      <c r="Y106" s="79"/>
      <c r="Z106" s="71">
        <v>109</v>
      </c>
      <c r="AA106" s="71"/>
      <c r="AB106" s="74"/>
      <c r="AC106" s="92"/>
      <c r="AD106" s="93">
        <v>0</v>
      </c>
      <c r="AE106" s="93"/>
      <c r="AF106" s="94"/>
      <c r="AG106" s="129">
        <f>SUM(AC106:AF106)</f>
        <v>0</v>
      </c>
      <c r="AH106" s="99"/>
      <c r="AI106" s="93">
        <v>0</v>
      </c>
      <c r="AJ106" s="93"/>
      <c r="AK106" s="94"/>
      <c r="AL106" s="133">
        <f>SUM(AH106:AK106)</f>
        <v>0</v>
      </c>
      <c r="AM106" s="92"/>
      <c r="AN106" s="93">
        <v>3</v>
      </c>
      <c r="AO106" s="93"/>
      <c r="AP106" s="94"/>
      <c r="AQ106" s="133">
        <f>SUM(AM106:AP106)</f>
        <v>3</v>
      </c>
      <c r="AR106" s="92"/>
      <c r="AS106" s="93">
        <v>4</v>
      </c>
      <c r="AT106" s="93"/>
      <c r="AU106" s="94"/>
      <c r="AV106" s="129">
        <f>SUM(AR106:AU106)</f>
        <v>4</v>
      </c>
      <c r="AW106" s="64"/>
      <c r="AX106" s="6">
        <v>1</v>
      </c>
      <c r="AY106" s="6"/>
      <c r="AZ106" s="102"/>
      <c r="BA106" s="133">
        <f>SUM(AW106:AZ106)</f>
        <v>1</v>
      </c>
      <c r="BB106" s="68"/>
      <c r="BC106" s="6">
        <v>0</v>
      </c>
      <c r="BD106" s="6"/>
      <c r="BE106" s="102"/>
      <c r="BF106" s="129">
        <f>SUM(BB106:BE106)</f>
        <v>0</v>
      </c>
      <c r="BG106" s="68"/>
      <c r="BH106" s="6">
        <v>0</v>
      </c>
      <c r="BI106" s="6"/>
      <c r="BJ106" s="102"/>
      <c r="BK106" s="129">
        <f>SUM(BG106:BJ106)</f>
        <v>0</v>
      </c>
      <c r="BL106" s="68"/>
      <c r="BM106" s="6">
        <v>0</v>
      </c>
      <c r="BN106" s="6"/>
      <c r="BO106" s="102"/>
      <c r="BP106" s="129">
        <f>SUM(BL106:BO106)</f>
        <v>0</v>
      </c>
    </row>
    <row r="107" spans="1:68" x14ac:dyDescent="0.25">
      <c r="A107" s="4" t="s">
        <v>488</v>
      </c>
      <c r="B107" s="3" t="s">
        <v>489</v>
      </c>
      <c r="C107" s="10">
        <v>6953156278790</v>
      </c>
      <c r="D107" s="10"/>
      <c r="E107" s="10" t="str">
        <f>IF(K107&gt;0,1,"")</f>
        <v/>
      </c>
      <c r="F107" s="10" t="str">
        <f>IF(L107&gt;0,1,"")</f>
        <v/>
      </c>
      <c r="G107" s="10" t="str">
        <f>IF(M107&gt;0,1,"")</f>
        <v/>
      </c>
      <c r="H107" s="105" t="str">
        <f>IF(N107&gt;0,1,"")</f>
        <v/>
      </c>
      <c r="I107" s="226">
        <v>106</v>
      </c>
      <c r="J107" s="224" t="str">
        <f>IF(SUM(E107:H107)&lt;2,IF(I107&gt;100,"Not OK",""),"")</f>
        <v>Not OK</v>
      </c>
      <c r="K107" s="68"/>
      <c r="L107" s="64">
        <v>0</v>
      </c>
      <c r="M107" s="64"/>
      <c r="N107" s="64"/>
      <c r="O107" s="129">
        <f>SUM(K107:N107)</f>
        <v>0</v>
      </c>
      <c r="P107" s="79"/>
      <c r="Q107" s="13">
        <v>54.330000000000013</v>
      </c>
      <c r="R107" s="13"/>
      <c r="S107" s="71"/>
      <c r="T107" s="78">
        <f>IF(Q107&gt;0,Q107,P107)</f>
        <v>54.330000000000013</v>
      </c>
      <c r="U107" s="83"/>
      <c r="V107" s="71">
        <v>109.5</v>
      </c>
      <c r="W107" s="71"/>
      <c r="X107" s="84"/>
      <c r="Y107" s="79"/>
      <c r="Z107" s="71">
        <v>229</v>
      </c>
      <c r="AA107" s="71"/>
      <c r="AB107" s="74"/>
      <c r="AC107" s="92"/>
      <c r="AD107" s="93">
        <v>1</v>
      </c>
      <c r="AE107" s="93"/>
      <c r="AF107" s="94"/>
      <c r="AG107" s="129">
        <f>SUM(AC107:AF107)</f>
        <v>1</v>
      </c>
      <c r="AH107" s="99"/>
      <c r="AI107" s="93">
        <v>0</v>
      </c>
      <c r="AJ107" s="93"/>
      <c r="AK107" s="94"/>
      <c r="AL107" s="133">
        <f>SUM(AH107:AK107)</f>
        <v>0</v>
      </c>
      <c r="AM107" s="92"/>
      <c r="AN107" s="93">
        <v>0</v>
      </c>
      <c r="AO107" s="93"/>
      <c r="AP107" s="94"/>
      <c r="AQ107" s="133">
        <f>SUM(AM107:AP107)</f>
        <v>0</v>
      </c>
      <c r="AR107" s="92"/>
      <c r="AS107" s="93">
        <v>0</v>
      </c>
      <c r="AT107" s="93"/>
      <c r="AU107" s="94"/>
      <c r="AV107" s="129">
        <f>SUM(AR107:AU107)</f>
        <v>0</v>
      </c>
      <c r="AW107" s="64"/>
      <c r="AX107" s="6">
        <v>0</v>
      </c>
      <c r="AY107" s="6"/>
      <c r="AZ107" s="102"/>
      <c r="BA107" s="133">
        <f>SUM(AW107:AZ107)</f>
        <v>0</v>
      </c>
      <c r="BB107" s="68"/>
      <c r="BC107" s="6">
        <v>0</v>
      </c>
      <c r="BD107" s="6"/>
      <c r="BE107" s="102"/>
      <c r="BF107" s="129">
        <f>SUM(BB107:BE107)</f>
        <v>0</v>
      </c>
      <c r="BG107" s="68"/>
      <c r="BH107" s="6">
        <v>0</v>
      </c>
      <c r="BI107" s="6"/>
      <c r="BJ107" s="102"/>
      <c r="BK107" s="129">
        <f>SUM(BG107:BJ107)</f>
        <v>0</v>
      </c>
      <c r="BL107" s="68"/>
      <c r="BM107" s="6">
        <v>0</v>
      </c>
      <c r="BN107" s="6"/>
      <c r="BO107" s="102"/>
      <c r="BP107" s="129">
        <f>SUM(BL107:BO107)</f>
        <v>0</v>
      </c>
    </row>
    <row r="108" spans="1:68" x14ac:dyDescent="0.25">
      <c r="A108" s="4" t="s">
        <v>333</v>
      </c>
      <c r="B108" s="3" t="s">
        <v>129</v>
      </c>
      <c r="C108" s="10">
        <v>6953156278806</v>
      </c>
      <c r="D108" s="10"/>
      <c r="E108" s="10">
        <f>IF(K108&gt;0,1,"")</f>
        <v>1</v>
      </c>
      <c r="F108" s="10" t="str">
        <f>IF(L108&gt;0,1,"")</f>
        <v/>
      </c>
      <c r="G108" s="10" t="str">
        <f>IF(M108&gt;0,1,"")</f>
        <v/>
      </c>
      <c r="H108" s="105">
        <f>IF(N108&gt;0,1,"")</f>
        <v>1</v>
      </c>
      <c r="I108" s="226">
        <v>1</v>
      </c>
      <c r="J108" s="224" t="str">
        <f>IF(SUM(E108:H108)&lt;2,IF(I108&gt;100,"Not OK",""),"")</f>
        <v/>
      </c>
      <c r="K108" s="68">
        <v>5</v>
      </c>
      <c r="L108" s="64">
        <v>0</v>
      </c>
      <c r="M108" s="64"/>
      <c r="N108" s="64">
        <v>2</v>
      </c>
      <c r="O108" s="129">
        <f>SUM(K108:N108)</f>
        <v>7</v>
      </c>
      <c r="P108" s="79">
        <v>66.119999999999962</v>
      </c>
      <c r="Q108" s="13">
        <v>67.549999999999912</v>
      </c>
      <c r="R108" s="13"/>
      <c r="S108" s="71"/>
      <c r="T108" s="78">
        <f>IF(Q108&gt;0,Q108,P108)</f>
        <v>67.549999999999912</v>
      </c>
      <c r="U108" s="83">
        <v>153.44999999999999</v>
      </c>
      <c r="V108" s="71">
        <v>129.5</v>
      </c>
      <c r="W108" s="71"/>
      <c r="X108" s="85">
        <v>151.91549999999998</v>
      </c>
      <c r="Y108" s="79"/>
      <c r="Z108" s="71">
        <v>269</v>
      </c>
      <c r="AA108" s="71"/>
      <c r="AB108" s="75">
        <v>279</v>
      </c>
      <c r="AC108" s="95"/>
      <c r="AD108" s="96">
        <v>0</v>
      </c>
      <c r="AE108" s="96"/>
      <c r="AF108" s="75"/>
      <c r="AG108" s="132">
        <f>SUM(AC108:AF108)</f>
        <v>0</v>
      </c>
      <c r="AH108" s="97"/>
      <c r="AI108" s="96">
        <v>0</v>
      </c>
      <c r="AJ108" s="96"/>
      <c r="AK108" s="75"/>
      <c r="AL108" s="134">
        <f>SUM(AH108:AK108)</f>
        <v>0</v>
      </c>
      <c r="AM108" s="95"/>
      <c r="AN108" s="96">
        <v>0</v>
      </c>
      <c r="AO108" s="96"/>
      <c r="AP108" s="75">
        <v>0</v>
      </c>
      <c r="AQ108" s="135">
        <f>SUM(AM108:AP108)</f>
        <v>0</v>
      </c>
      <c r="AR108" s="95"/>
      <c r="AS108" s="96">
        <v>0</v>
      </c>
      <c r="AT108" s="96"/>
      <c r="AU108" s="75">
        <v>1</v>
      </c>
      <c r="AV108" s="136">
        <f>SUM(AR108:AU108)</f>
        <v>1</v>
      </c>
      <c r="AW108" s="64"/>
      <c r="AX108" s="6">
        <v>0</v>
      </c>
      <c r="AY108" s="6"/>
      <c r="AZ108" s="102">
        <v>0</v>
      </c>
      <c r="BA108" s="135">
        <f>SUM(AW108:AZ108)</f>
        <v>0</v>
      </c>
      <c r="BB108" s="68"/>
      <c r="BC108" s="6">
        <v>0</v>
      </c>
      <c r="BD108" s="6"/>
      <c r="BE108" s="102">
        <v>0</v>
      </c>
      <c r="BF108" s="136">
        <f>SUM(BB108:BE108)</f>
        <v>0</v>
      </c>
      <c r="BG108" s="68">
        <v>0</v>
      </c>
      <c r="BH108" s="6">
        <v>0</v>
      </c>
      <c r="BI108" s="6"/>
      <c r="BJ108" s="102">
        <v>0</v>
      </c>
      <c r="BK108" s="136">
        <f>SUM(BG108:BJ108)</f>
        <v>0</v>
      </c>
      <c r="BL108" s="68"/>
      <c r="BM108" s="6">
        <v>0</v>
      </c>
      <c r="BN108" s="6"/>
      <c r="BO108" s="102"/>
      <c r="BP108" s="136">
        <f>SUM(BL108:BO108)</f>
        <v>0</v>
      </c>
    </row>
    <row r="109" spans="1:68" x14ac:dyDescent="0.25">
      <c r="A109" s="4" t="s">
        <v>335</v>
      </c>
      <c r="B109" s="3" t="s">
        <v>336</v>
      </c>
      <c r="C109" s="10">
        <v>6953156278813</v>
      </c>
      <c r="D109" s="10"/>
      <c r="E109" s="10" t="str">
        <f>IF(K109&gt;0,1,"")</f>
        <v/>
      </c>
      <c r="F109" s="10" t="str">
        <f>IF(L109&gt;0,1,"")</f>
        <v/>
      </c>
      <c r="G109" s="10" t="str">
        <f>IF(M109&gt;0,1,"")</f>
        <v/>
      </c>
      <c r="H109" s="105" t="str">
        <f>IF(N109&gt;0,1,"")</f>
        <v/>
      </c>
      <c r="I109" s="226"/>
      <c r="J109" s="224" t="str">
        <f>IF(SUM(E109:H109)&lt;2,IF(I109&gt;100,"Not OK",""),"")</f>
        <v/>
      </c>
      <c r="K109" s="68"/>
      <c r="L109" s="64">
        <v>0</v>
      </c>
      <c r="M109" s="64"/>
      <c r="N109" s="64"/>
      <c r="O109" s="129">
        <f>SUM(K109:N109)</f>
        <v>0</v>
      </c>
      <c r="P109" s="79"/>
      <c r="Q109" s="13">
        <v>67.55</v>
      </c>
      <c r="R109" s="13"/>
      <c r="S109" s="71"/>
      <c r="T109" s="78">
        <f>IF(Q109&gt;0,Q109,P109)</f>
        <v>67.55</v>
      </c>
      <c r="U109" s="83"/>
      <c r="V109" s="71">
        <v>129.5</v>
      </c>
      <c r="W109" s="71"/>
      <c r="X109" s="84"/>
      <c r="Y109" s="79"/>
      <c r="Z109" s="71">
        <v>269</v>
      </c>
      <c r="AA109" s="71"/>
      <c r="AB109" s="74"/>
      <c r="AC109" s="92"/>
      <c r="AD109" s="93">
        <v>0</v>
      </c>
      <c r="AE109" s="93"/>
      <c r="AF109" s="94"/>
      <c r="AG109" s="129">
        <f>SUM(AC109:AF109)</f>
        <v>0</v>
      </c>
      <c r="AH109" s="99"/>
      <c r="AI109" s="93">
        <v>0</v>
      </c>
      <c r="AJ109" s="93"/>
      <c r="AK109" s="94"/>
      <c r="AL109" s="133">
        <f>SUM(AH109:AK109)</f>
        <v>0</v>
      </c>
      <c r="AM109" s="92"/>
      <c r="AN109" s="93">
        <v>0</v>
      </c>
      <c r="AO109" s="93"/>
      <c r="AP109" s="94"/>
      <c r="AQ109" s="133">
        <f>SUM(AM109:AP109)</f>
        <v>0</v>
      </c>
      <c r="AR109" s="92"/>
      <c r="AS109" s="93">
        <v>0</v>
      </c>
      <c r="AT109" s="93"/>
      <c r="AU109" s="94"/>
      <c r="AV109" s="129">
        <f>SUM(AR109:AU109)</f>
        <v>0</v>
      </c>
      <c r="AW109" s="64"/>
      <c r="AX109" s="6">
        <v>0</v>
      </c>
      <c r="AY109" s="6"/>
      <c r="AZ109" s="102"/>
      <c r="BA109" s="133">
        <f>SUM(AW109:AZ109)</f>
        <v>0</v>
      </c>
      <c r="BB109" s="68"/>
      <c r="BC109" s="6">
        <v>0</v>
      </c>
      <c r="BD109" s="6"/>
      <c r="BE109" s="102"/>
      <c r="BF109" s="129">
        <f>SUM(BB109:BE109)</f>
        <v>0</v>
      </c>
      <c r="BG109" s="68"/>
      <c r="BH109" s="6">
        <v>0</v>
      </c>
      <c r="BI109" s="6"/>
      <c r="BJ109" s="102"/>
      <c r="BK109" s="129">
        <f>SUM(BG109:BJ109)</f>
        <v>0</v>
      </c>
      <c r="BL109" s="68"/>
      <c r="BM109" s="6">
        <v>0</v>
      </c>
      <c r="BN109" s="6"/>
      <c r="BO109" s="102"/>
      <c r="BP109" s="129">
        <f>SUM(BL109:BO109)</f>
        <v>0</v>
      </c>
    </row>
    <row r="110" spans="1:68" x14ac:dyDescent="0.25">
      <c r="A110" s="4" t="s">
        <v>381</v>
      </c>
      <c r="B110" s="3" t="s">
        <v>217</v>
      </c>
      <c r="C110" s="10">
        <v>6953156278844</v>
      </c>
      <c r="D110" s="10"/>
      <c r="E110" s="10" t="str">
        <f>IF(K110&gt;0,1,"")</f>
        <v/>
      </c>
      <c r="F110" s="10">
        <f>IF(L110&gt;0,1,"")</f>
        <v>1</v>
      </c>
      <c r="G110" s="10">
        <f>IF(M110&gt;0,1,"")</f>
        <v>1</v>
      </c>
      <c r="H110" s="105">
        <f>IF(N110&gt;0,1,"")</f>
        <v>1</v>
      </c>
      <c r="I110" s="226">
        <v>9</v>
      </c>
      <c r="J110" s="224" t="str">
        <f>IF(SUM(E110:H110)&lt;2,IF(I110&gt;100,"Not OK",""),"")</f>
        <v/>
      </c>
      <c r="K110" s="68"/>
      <c r="L110" s="64">
        <v>9</v>
      </c>
      <c r="M110" s="64">
        <v>17</v>
      </c>
      <c r="N110" s="64">
        <v>1</v>
      </c>
      <c r="O110" s="129">
        <f>SUM(K110:N110)</f>
        <v>27</v>
      </c>
      <c r="P110" s="79"/>
      <c r="Q110" s="13">
        <v>37.618672566371679</v>
      </c>
      <c r="R110" s="13">
        <v>37.618672566371679</v>
      </c>
      <c r="S110" s="71"/>
      <c r="T110" s="78">
        <f>IF(Q110&gt;0,Q110,P110)</f>
        <v>37.618672566371679</v>
      </c>
      <c r="U110" s="83"/>
      <c r="V110" s="71">
        <v>64.5</v>
      </c>
      <c r="W110" s="71">
        <v>69.5</v>
      </c>
      <c r="X110" s="84">
        <v>81.130499999999998</v>
      </c>
      <c r="Y110" s="79"/>
      <c r="Z110" s="71">
        <v>139</v>
      </c>
      <c r="AA110" s="71">
        <v>139</v>
      </c>
      <c r="AB110" s="74">
        <v>149</v>
      </c>
      <c r="AC110" s="92"/>
      <c r="AD110" s="93">
        <v>4</v>
      </c>
      <c r="AE110" s="93"/>
      <c r="AF110" s="94"/>
      <c r="AG110" s="129">
        <f>SUM(AC110:AF110)</f>
        <v>4</v>
      </c>
      <c r="AH110" s="99"/>
      <c r="AI110" s="93">
        <v>3</v>
      </c>
      <c r="AJ110" s="93">
        <v>5</v>
      </c>
      <c r="AK110" s="94"/>
      <c r="AL110" s="133">
        <f>SUM(AH110:AK110)</f>
        <v>8</v>
      </c>
      <c r="AM110" s="92"/>
      <c r="AN110" s="93">
        <v>10</v>
      </c>
      <c r="AO110" s="93">
        <v>3</v>
      </c>
      <c r="AP110" s="94">
        <v>0</v>
      </c>
      <c r="AQ110" s="133">
        <f>SUM(AM110:AP110)</f>
        <v>13</v>
      </c>
      <c r="AR110" s="92"/>
      <c r="AS110" s="93">
        <v>8</v>
      </c>
      <c r="AT110" s="93">
        <v>1</v>
      </c>
      <c r="AU110" s="94">
        <v>1</v>
      </c>
      <c r="AV110" s="129">
        <f>SUM(AR110:AU110)</f>
        <v>10</v>
      </c>
      <c r="AW110" s="64"/>
      <c r="AX110" s="6">
        <v>6</v>
      </c>
      <c r="AY110" s="6">
        <v>1</v>
      </c>
      <c r="AZ110" s="102">
        <v>1</v>
      </c>
      <c r="BA110" s="133">
        <f>SUM(AW110:AZ110)</f>
        <v>8</v>
      </c>
      <c r="BB110" s="68"/>
      <c r="BC110" s="6">
        <v>5</v>
      </c>
      <c r="BD110" s="6">
        <v>3</v>
      </c>
      <c r="BE110" s="102">
        <v>0</v>
      </c>
      <c r="BF110" s="129">
        <f>SUM(BB110:BE110)</f>
        <v>8</v>
      </c>
      <c r="BG110" s="68"/>
      <c r="BH110" s="6">
        <v>21</v>
      </c>
      <c r="BI110" s="6">
        <v>1</v>
      </c>
      <c r="BJ110" s="102">
        <v>0</v>
      </c>
      <c r="BK110" s="129">
        <f>SUM(BG110:BJ110)</f>
        <v>22</v>
      </c>
      <c r="BL110" s="68"/>
      <c r="BM110" s="6">
        <v>3</v>
      </c>
      <c r="BN110" s="6"/>
      <c r="BO110" s="102"/>
      <c r="BP110" s="129">
        <f>SUM(BL110:BO110)</f>
        <v>3</v>
      </c>
    </row>
    <row r="111" spans="1:68" x14ac:dyDescent="0.25">
      <c r="A111" s="4" t="s">
        <v>383</v>
      </c>
      <c r="B111" s="3" t="s">
        <v>130</v>
      </c>
      <c r="C111" s="10">
        <v>6953156278851</v>
      </c>
      <c r="D111" s="10"/>
      <c r="E111" s="10">
        <f>IF(K111&gt;0,1,"")</f>
        <v>1</v>
      </c>
      <c r="F111" s="10">
        <f>IF(L111&gt;0,1,"")</f>
        <v>1</v>
      </c>
      <c r="G111" s="10" t="str">
        <f>IF(M111&gt;0,1,"")</f>
        <v/>
      </c>
      <c r="H111" s="105">
        <f>IF(N111&gt;0,1,"")</f>
        <v>1</v>
      </c>
      <c r="I111" s="226">
        <v>37</v>
      </c>
      <c r="J111" s="224" t="str">
        <f>IF(SUM(E111:H111)&lt;2,IF(I111&gt;100,"Not OK",""),"")</f>
        <v/>
      </c>
      <c r="K111" s="68">
        <v>3</v>
      </c>
      <c r="L111" s="64">
        <v>13</v>
      </c>
      <c r="M111" s="64"/>
      <c r="N111" s="64">
        <v>1</v>
      </c>
      <c r="O111" s="129">
        <f>SUM(K111:N111)</f>
        <v>17</v>
      </c>
      <c r="P111" s="79">
        <v>29.739999999999995</v>
      </c>
      <c r="Q111" s="13">
        <v>31.070000000000004</v>
      </c>
      <c r="R111" s="13"/>
      <c r="S111" s="71"/>
      <c r="T111" s="78">
        <f>IF(Q111&gt;0,Q111,P111)</f>
        <v>31.070000000000004</v>
      </c>
      <c r="U111" s="83">
        <v>81.95</v>
      </c>
      <c r="V111" s="71">
        <v>64.5</v>
      </c>
      <c r="W111" s="71"/>
      <c r="X111" s="85">
        <v>81.130499999999998</v>
      </c>
      <c r="Y111" s="79"/>
      <c r="Z111" s="71">
        <v>139</v>
      </c>
      <c r="AA111" s="71"/>
      <c r="AB111" s="75">
        <v>149</v>
      </c>
      <c r="AC111" s="95"/>
      <c r="AD111" s="96">
        <v>1</v>
      </c>
      <c r="AE111" s="96"/>
      <c r="AF111" s="75"/>
      <c r="AG111" s="132">
        <f>SUM(AC111:AF111)</f>
        <v>1</v>
      </c>
      <c r="AH111" s="97"/>
      <c r="AI111" s="96">
        <v>0</v>
      </c>
      <c r="AJ111" s="96"/>
      <c r="AK111" s="75"/>
      <c r="AL111" s="134">
        <f>SUM(AH111:AK111)</f>
        <v>0</v>
      </c>
      <c r="AM111" s="95"/>
      <c r="AN111" s="96">
        <v>2</v>
      </c>
      <c r="AO111" s="96"/>
      <c r="AP111" s="75">
        <v>1</v>
      </c>
      <c r="AQ111" s="135">
        <f>SUM(AM111:AP111)</f>
        <v>3</v>
      </c>
      <c r="AR111" s="95"/>
      <c r="AS111" s="96">
        <v>3</v>
      </c>
      <c r="AT111" s="96"/>
      <c r="AU111" s="75">
        <v>1</v>
      </c>
      <c r="AV111" s="136">
        <f>SUM(AR111:AU111)</f>
        <v>4</v>
      </c>
      <c r="AW111" s="64"/>
      <c r="AX111" s="6">
        <v>7</v>
      </c>
      <c r="AY111" s="6"/>
      <c r="AZ111" s="102">
        <v>0</v>
      </c>
      <c r="BA111" s="135">
        <f>SUM(AW111:AZ111)</f>
        <v>7</v>
      </c>
      <c r="BB111" s="68"/>
      <c r="BC111" s="6">
        <v>5</v>
      </c>
      <c r="BD111" s="6"/>
      <c r="BE111" s="102">
        <v>0</v>
      </c>
      <c r="BF111" s="136">
        <f>SUM(BB111:BE111)</f>
        <v>5</v>
      </c>
      <c r="BG111" s="68">
        <v>0</v>
      </c>
      <c r="BH111" s="6">
        <v>4</v>
      </c>
      <c r="BI111" s="6"/>
      <c r="BJ111" s="102">
        <v>0</v>
      </c>
      <c r="BK111" s="136">
        <f>SUM(BG111:BJ111)</f>
        <v>4</v>
      </c>
      <c r="BL111" s="68"/>
      <c r="BM111" s="6">
        <v>0</v>
      </c>
      <c r="BN111" s="6"/>
      <c r="BO111" s="102"/>
      <c r="BP111" s="136">
        <f>SUM(BL111:BO111)</f>
        <v>0</v>
      </c>
    </row>
    <row r="112" spans="1:68" x14ac:dyDescent="0.25">
      <c r="A112" s="4" t="s">
        <v>615</v>
      </c>
      <c r="B112" s="3" t="s">
        <v>252</v>
      </c>
      <c r="C112" s="10">
        <v>6953156279018</v>
      </c>
      <c r="D112" s="10"/>
      <c r="E112" s="10" t="str">
        <f>IF(K112&gt;0,1,"")</f>
        <v/>
      </c>
      <c r="F112" s="10">
        <f>IF(L112&gt;0,1,"")</f>
        <v>1</v>
      </c>
      <c r="G112" s="10">
        <f>IF(M112&gt;0,1,"")</f>
        <v>1</v>
      </c>
      <c r="H112" s="105">
        <f>IF(N112&gt;0,1,"")</f>
        <v>1</v>
      </c>
      <c r="I112" s="226">
        <v>73</v>
      </c>
      <c r="J112" s="224" t="str">
        <f>IF(SUM(E112:H112)&lt;2,IF(I112&gt;100,"Not OK",""),"")</f>
        <v/>
      </c>
      <c r="K112" s="68"/>
      <c r="L112" s="64">
        <v>9</v>
      </c>
      <c r="M112" s="64">
        <v>13</v>
      </c>
      <c r="N112" s="64">
        <v>10</v>
      </c>
      <c r="O112" s="129">
        <f>SUM(K112:N112)</f>
        <v>32</v>
      </c>
      <c r="P112" s="79"/>
      <c r="Q112" s="13">
        <v>5.259999999999998</v>
      </c>
      <c r="R112" s="13">
        <v>5.259999999999998</v>
      </c>
      <c r="S112" s="71"/>
      <c r="T112" s="78">
        <f>IF(Q112&gt;0,Q112,P112)</f>
        <v>5.259999999999998</v>
      </c>
      <c r="U112" s="83"/>
      <c r="V112" s="71">
        <v>24.5</v>
      </c>
      <c r="W112" s="71">
        <v>24.5</v>
      </c>
      <c r="X112" s="84">
        <v>37.570500000000003</v>
      </c>
      <c r="Y112" s="79"/>
      <c r="Z112" s="71">
        <v>49</v>
      </c>
      <c r="AA112" s="71">
        <v>49</v>
      </c>
      <c r="AB112" s="74">
        <v>69</v>
      </c>
      <c r="AC112" s="92"/>
      <c r="AD112" s="93">
        <v>38</v>
      </c>
      <c r="AE112" s="93"/>
      <c r="AF112" s="94"/>
      <c r="AG112" s="129">
        <f>SUM(AC112:AF112)</f>
        <v>38</v>
      </c>
      <c r="AH112" s="99"/>
      <c r="AI112" s="93">
        <v>20</v>
      </c>
      <c r="AJ112" s="93">
        <v>10</v>
      </c>
      <c r="AK112" s="94"/>
      <c r="AL112" s="133">
        <f>SUM(AH112:AK112)</f>
        <v>30</v>
      </c>
      <c r="AM112" s="92"/>
      <c r="AN112" s="93">
        <v>12</v>
      </c>
      <c r="AO112" s="93">
        <v>6</v>
      </c>
      <c r="AP112" s="94">
        <v>1</v>
      </c>
      <c r="AQ112" s="133">
        <f>SUM(AM112:AP112)</f>
        <v>19</v>
      </c>
      <c r="AR112" s="92"/>
      <c r="AS112" s="93">
        <v>10</v>
      </c>
      <c r="AT112" s="93">
        <v>5</v>
      </c>
      <c r="AU112" s="94">
        <v>1</v>
      </c>
      <c r="AV112" s="129">
        <f>SUM(AR112:AU112)</f>
        <v>16</v>
      </c>
      <c r="AW112" s="64"/>
      <c r="AX112" s="6">
        <v>7</v>
      </c>
      <c r="AY112" s="6">
        <v>5</v>
      </c>
      <c r="AZ112" s="102">
        <v>2</v>
      </c>
      <c r="BA112" s="133">
        <f>SUM(AW112:AZ112)</f>
        <v>14</v>
      </c>
      <c r="BB112" s="68"/>
      <c r="BC112" s="6">
        <v>3</v>
      </c>
      <c r="BD112" s="6">
        <v>4</v>
      </c>
      <c r="BE112" s="102">
        <v>9</v>
      </c>
      <c r="BF112" s="129">
        <f>SUM(BB112:BE112)</f>
        <v>16</v>
      </c>
      <c r="BG112" s="68"/>
      <c r="BH112" s="6">
        <v>4</v>
      </c>
      <c r="BI112" s="6">
        <v>2</v>
      </c>
      <c r="BJ112" s="102">
        <v>2</v>
      </c>
      <c r="BK112" s="129">
        <f>SUM(BG112:BJ112)</f>
        <v>8</v>
      </c>
      <c r="BL112" s="68"/>
      <c r="BM112" s="6">
        <v>1</v>
      </c>
      <c r="BN112" s="6"/>
      <c r="BO112" s="102"/>
      <c r="BP112" s="129">
        <f>SUM(BL112:BO112)</f>
        <v>1</v>
      </c>
    </row>
    <row r="113" spans="1:68" x14ac:dyDescent="0.25">
      <c r="A113" s="4" t="s">
        <v>613</v>
      </c>
      <c r="B113" s="3" t="s">
        <v>253</v>
      </c>
      <c r="C113" s="10">
        <v>6953156279025</v>
      </c>
      <c r="D113" s="10"/>
      <c r="E113" s="10" t="str">
        <f>IF(K113&gt;0,1,"")</f>
        <v/>
      </c>
      <c r="F113" s="10">
        <f>IF(L113&gt;0,1,"")</f>
        <v>1</v>
      </c>
      <c r="G113" s="10">
        <f>IF(M113&gt;0,1,"")</f>
        <v>1</v>
      </c>
      <c r="H113" s="105">
        <f>IF(N113&gt;0,1,"")</f>
        <v>1</v>
      </c>
      <c r="I113" s="226">
        <v>86</v>
      </c>
      <c r="J113" s="224" t="str">
        <f>IF(SUM(E113:H113)&lt;2,IF(I113&gt;100,"Not OK",""),"")</f>
        <v/>
      </c>
      <c r="K113" s="68"/>
      <c r="L113" s="64">
        <v>42</v>
      </c>
      <c r="M113" s="64">
        <v>23</v>
      </c>
      <c r="N113" s="64">
        <v>13</v>
      </c>
      <c r="O113" s="129">
        <f>SUM(K113:N113)</f>
        <v>78</v>
      </c>
      <c r="P113" s="79"/>
      <c r="Q113" s="13">
        <v>5.2599999999999989</v>
      </c>
      <c r="R113" s="13">
        <v>5.2599999999999989</v>
      </c>
      <c r="S113" s="71"/>
      <c r="T113" s="78">
        <f>IF(Q113&gt;0,Q113,P113)</f>
        <v>5.2599999999999989</v>
      </c>
      <c r="U113" s="83"/>
      <c r="V113" s="71">
        <v>24.5</v>
      </c>
      <c r="W113" s="71">
        <v>24.5</v>
      </c>
      <c r="X113" s="84">
        <v>37.570500000000003</v>
      </c>
      <c r="Y113" s="79"/>
      <c r="Z113" s="71">
        <v>49</v>
      </c>
      <c r="AA113" s="71">
        <v>49</v>
      </c>
      <c r="AB113" s="74">
        <v>69</v>
      </c>
      <c r="AC113" s="92"/>
      <c r="AD113" s="93">
        <v>36</v>
      </c>
      <c r="AE113" s="93"/>
      <c r="AF113" s="94"/>
      <c r="AG113" s="129">
        <f>SUM(AC113:AF113)</f>
        <v>36</v>
      </c>
      <c r="AH113" s="99"/>
      <c r="AI113" s="93">
        <v>12</v>
      </c>
      <c r="AJ113" s="93">
        <v>11</v>
      </c>
      <c r="AK113" s="94"/>
      <c r="AL113" s="133">
        <f>SUM(AH113:AK113)</f>
        <v>23</v>
      </c>
      <c r="AM113" s="92"/>
      <c r="AN113" s="93">
        <v>14</v>
      </c>
      <c r="AO113" s="93">
        <v>12</v>
      </c>
      <c r="AP113" s="94">
        <v>0</v>
      </c>
      <c r="AQ113" s="133">
        <f>SUM(AM113:AP113)</f>
        <v>26</v>
      </c>
      <c r="AR113" s="92"/>
      <c r="AS113" s="93">
        <v>16</v>
      </c>
      <c r="AT113" s="93">
        <v>12</v>
      </c>
      <c r="AU113" s="94">
        <v>5</v>
      </c>
      <c r="AV113" s="129">
        <f>SUM(AR113:AU113)</f>
        <v>33</v>
      </c>
      <c r="AW113" s="64"/>
      <c r="AX113" s="6">
        <v>23</v>
      </c>
      <c r="AY113" s="6">
        <v>13</v>
      </c>
      <c r="AZ113" s="102">
        <v>1</v>
      </c>
      <c r="BA113" s="133">
        <f>SUM(AW113:AZ113)</f>
        <v>37</v>
      </c>
      <c r="BB113" s="68"/>
      <c r="BC113" s="6">
        <v>31</v>
      </c>
      <c r="BD113" s="6">
        <v>8</v>
      </c>
      <c r="BE113" s="102">
        <v>3</v>
      </c>
      <c r="BF113" s="129">
        <f>SUM(BB113:BE113)</f>
        <v>42</v>
      </c>
      <c r="BG113" s="68"/>
      <c r="BH113" s="6">
        <v>21</v>
      </c>
      <c r="BI113" s="6">
        <v>14</v>
      </c>
      <c r="BJ113" s="102">
        <v>3</v>
      </c>
      <c r="BK113" s="129">
        <f>SUM(BG113:BJ113)</f>
        <v>38</v>
      </c>
      <c r="BL113" s="68"/>
      <c r="BM113" s="6">
        <v>1</v>
      </c>
      <c r="BN113" s="6"/>
      <c r="BO113" s="102"/>
      <c r="BP113" s="129">
        <f>SUM(BL113:BO113)</f>
        <v>1</v>
      </c>
    </row>
    <row r="114" spans="1:68" x14ac:dyDescent="0.25">
      <c r="A114" s="4" t="s">
        <v>573</v>
      </c>
      <c r="B114" s="3" t="s">
        <v>131</v>
      </c>
      <c r="C114" s="10">
        <v>6953156279148</v>
      </c>
      <c r="D114" s="10"/>
      <c r="E114" s="10">
        <f>IF(K114&gt;0,1,"")</f>
        <v>1</v>
      </c>
      <c r="F114" s="10">
        <f>IF(L114&gt;0,1,"")</f>
        <v>1</v>
      </c>
      <c r="G114" s="10">
        <f>IF(M114&gt;0,1,"")</f>
        <v>1</v>
      </c>
      <c r="H114" s="105" t="str">
        <f>IF(N114&gt;0,1,"")</f>
        <v/>
      </c>
      <c r="I114" s="226">
        <v>6</v>
      </c>
      <c r="J114" s="224" t="str">
        <f>IF(SUM(E114:H114)&lt;2,IF(I114&gt;100,"Not OK",""),"")</f>
        <v/>
      </c>
      <c r="K114" s="68">
        <v>5</v>
      </c>
      <c r="L114" s="64">
        <v>19</v>
      </c>
      <c r="M114" s="64">
        <v>23</v>
      </c>
      <c r="N114" s="64"/>
      <c r="O114" s="129">
        <f>SUM(K114:N114)</f>
        <v>47</v>
      </c>
      <c r="P114" s="79">
        <v>18.210000000000058</v>
      </c>
      <c r="Q114" s="13">
        <v>17.770731707317079</v>
      </c>
      <c r="R114" s="13">
        <v>17.770731707317079</v>
      </c>
      <c r="S114" s="71"/>
      <c r="T114" s="78">
        <f>IF(Q114&gt;0,Q114,P114)</f>
        <v>17.770731707317079</v>
      </c>
      <c r="U114" s="83">
        <v>54.45</v>
      </c>
      <c r="V114" s="71">
        <v>39.5</v>
      </c>
      <c r="W114" s="71">
        <v>39.5</v>
      </c>
      <c r="X114" s="84"/>
      <c r="Y114" s="79"/>
      <c r="Z114" s="71">
        <v>79</v>
      </c>
      <c r="AA114" s="71">
        <v>79</v>
      </c>
      <c r="AB114" s="74"/>
      <c r="AC114" s="92"/>
      <c r="AD114" s="93">
        <v>10</v>
      </c>
      <c r="AE114" s="93"/>
      <c r="AF114" s="94"/>
      <c r="AG114" s="129">
        <f>SUM(AC114:AF114)</f>
        <v>10</v>
      </c>
      <c r="AH114" s="99"/>
      <c r="AI114" s="93">
        <v>8</v>
      </c>
      <c r="AJ114" s="93">
        <v>4</v>
      </c>
      <c r="AK114" s="94"/>
      <c r="AL114" s="133">
        <f>SUM(AH114:AK114)</f>
        <v>12</v>
      </c>
      <c r="AM114" s="92"/>
      <c r="AN114" s="93">
        <v>9</v>
      </c>
      <c r="AO114" s="93">
        <v>4</v>
      </c>
      <c r="AP114" s="94"/>
      <c r="AQ114" s="133">
        <f>SUM(AM114:AP114)</f>
        <v>13</v>
      </c>
      <c r="AR114" s="92"/>
      <c r="AS114" s="93">
        <v>10</v>
      </c>
      <c r="AT114" s="93">
        <v>7</v>
      </c>
      <c r="AU114" s="94"/>
      <c r="AV114" s="129">
        <f>SUM(AR114:AU114)</f>
        <v>17</v>
      </c>
      <c r="AW114" s="64"/>
      <c r="AX114" s="6">
        <v>18</v>
      </c>
      <c r="AY114" s="6">
        <v>1</v>
      </c>
      <c r="AZ114" s="102"/>
      <c r="BA114" s="133">
        <f>SUM(AW114:AZ114)</f>
        <v>19</v>
      </c>
      <c r="BB114" s="68"/>
      <c r="BC114" s="6">
        <v>6</v>
      </c>
      <c r="BD114" s="6">
        <v>1</v>
      </c>
      <c r="BE114" s="102"/>
      <c r="BF114" s="129">
        <f>SUM(BB114:BE114)</f>
        <v>7</v>
      </c>
      <c r="BG114" s="68">
        <v>0</v>
      </c>
      <c r="BH114" s="6">
        <v>19</v>
      </c>
      <c r="BI114" s="6">
        <v>4</v>
      </c>
      <c r="BJ114" s="102"/>
      <c r="BK114" s="129">
        <f>SUM(BG114:BJ114)</f>
        <v>23</v>
      </c>
      <c r="BL114" s="68"/>
      <c r="BM114" s="6">
        <v>3</v>
      </c>
      <c r="BN114" s="6"/>
      <c r="BO114" s="102"/>
      <c r="BP114" s="129">
        <f>SUM(BL114:BO114)</f>
        <v>3</v>
      </c>
    </row>
    <row r="115" spans="1:68" x14ac:dyDescent="0.25">
      <c r="A115" s="4" t="s">
        <v>571</v>
      </c>
      <c r="B115" s="3" t="s">
        <v>132</v>
      </c>
      <c r="C115" s="10">
        <v>6953156279155</v>
      </c>
      <c r="D115" s="10"/>
      <c r="E115" s="10">
        <f>IF(K115&gt;0,1,"")</f>
        <v>1</v>
      </c>
      <c r="F115" s="10">
        <f>IF(L115&gt;0,1,"")</f>
        <v>1</v>
      </c>
      <c r="G115" s="10" t="str">
        <f>IF(M115&gt;0,1,"")</f>
        <v/>
      </c>
      <c r="H115" s="105" t="str">
        <f>IF(N115&gt;0,1,"")</f>
        <v/>
      </c>
      <c r="I115" s="226">
        <v>14</v>
      </c>
      <c r="J115" s="224" t="str">
        <f>IF(SUM(E115:H115)&lt;2,IF(I115&gt;100,"Not OK",""),"")</f>
        <v/>
      </c>
      <c r="K115" s="68">
        <v>5</v>
      </c>
      <c r="L115" s="64">
        <v>14</v>
      </c>
      <c r="M115" s="64"/>
      <c r="N115" s="64"/>
      <c r="O115" s="129">
        <f>SUM(K115:N115)</f>
        <v>19</v>
      </c>
      <c r="P115" s="79">
        <v>17.779999999999934</v>
      </c>
      <c r="Q115" s="13">
        <v>17.77999999999999</v>
      </c>
      <c r="R115" s="13"/>
      <c r="S115" s="71"/>
      <c r="T115" s="78">
        <f>IF(Q115&gt;0,Q115,P115)</f>
        <v>17.77999999999999</v>
      </c>
      <c r="U115" s="83">
        <v>54.45</v>
      </c>
      <c r="V115" s="71">
        <v>39.5</v>
      </c>
      <c r="W115" s="71"/>
      <c r="X115" s="84"/>
      <c r="Y115" s="79"/>
      <c r="Z115" s="71">
        <v>79</v>
      </c>
      <c r="AA115" s="71"/>
      <c r="AB115" s="74"/>
      <c r="AC115" s="92"/>
      <c r="AD115" s="93">
        <v>11</v>
      </c>
      <c r="AE115" s="93"/>
      <c r="AF115" s="94"/>
      <c r="AG115" s="129">
        <f>SUM(AC115:AF115)</f>
        <v>11</v>
      </c>
      <c r="AH115" s="99"/>
      <c r="AI115" s="93">
        <v>7</v>
      </c>
      <c r="AJ115" s="93"/>
      <c r="AK115" s="94"/>
      <c r="AL115" s="133">
        <f>SUM(AH115:AK115)</f>
        <v>7</v>
      </c>
      <c r="AM115" s="92"/>
      <c r="AN115" s="93">
        <v>2</v>
      </c>
      <c r="AO115" s="93"/>
      <c r="AP115" s="94"/>
      <c r="AQ115" s="133">
        <f>SUM(AM115:AP115)</f>
        <v>2</v>
      </c>
      <c r="AR115" s="92"/>
      <c r="AS115" s="93">
        <v>9</v>
      </c>
      <c r="AT115" s="93"/>
      <c r="AU115" s="94"/>
      <c r="AV115" s="129">
        <f>SUM(AR115:AU115)</f>
        <v>9</v>
      </c>
      <c r="AW115" s="64"/>
      <c r="AX115" s="6">
        <v>16</v>
      </c>
      <c r="AY115" s="6"/>
      <c r="AZ115" s="102"/>
      <c r="BA115" s="133">
        <f>SUM(AW115:AZ115)</f>
        <v>16</v>
      </c>
      <c r="BB115" s="68"/>
      <c r="BC115" s="6">
        <v>7</v>
      </c>
      <c r="BD115" s="6"/>
      <c r="BE115" s="102"/>
      <c r="BF115" s="129">
        <f>SUM(BB115:BE115)</f>
        <v>7</v>
      </c>
      <c r="BG115" s="68">
        <v>0</v>
      </c>
      <c r="BH115" s="6">
        <v>3</v>
      </c>
      <c r="BI115" s="6"/>
      <c r="BJ115" s="102"/>
      <c r="BK115" s="129">
        <f>SUM(BG115:BJ115)</f>
        <v>3</v>
      </c>
      <c r="BL115" s="68"/>
      <c r="BM115" s="6">
        <v>5</v>
      </c>
      <c r="BN115" s="6"/>
      <c r="BO115" s="102"/>
      <c r="BP115" s="129">
        <f>SUM(BL115:BO115)</f>
        <v>5</v>
      </c>
    </row>
    <row r="116" spans="1:68" x14ac:dyDescent="0.25">
      <c r="A116" s="4" t="s">
        <v>621</v>
      </c>
      <c r="B116" s="3" t="s">
        <v>622</v>
      </c>
      <c r="C116" s="10">
        <v>6953156279643</v>
      </c>
      <c r="D116" s="10"/>
      <c r="E116" s="10" t="str">
        <f>IF(K116&gt;0,1,"")</f>
        <v/>
      </c>
      <c r="F116" s="10">
        <f>IF(L116&gt;0,1,"")</f>
        <v>1</v>
      </c>
      <c r="G116" s="10" t="str">
        <f>IF(M116&gt;0,1,"")</f>
        <v/>
      </c>
      <c r="H116" s="105" t="str">
        <f>IF(N116&gt;0,1,"")</f>
        <v/>
      </c>
      <c r="I116" s="226">
        <v>177</v>
      </c>
      <c r="J116" s="224" t="str">
        <f>IF(SUM(E116:H116)&lt;2,IF(I116&gt;100,"Not OK",""),"")</f>
        <v>Not OK</v>
      </c>
      <c r="K116" s="68"/>
      <c r="L116" s="64">
        <v>1</v>
      </c>
      <c r="M116" s="64"/>
      <c r="N116" s="64"/>
      <c r="O116" s="129">
        <f>SUM(K116:N116)</f>
        <v>1</v>
      </c>
      <c r="P116" s="79"/>
      <c r="Q116" s="13">
        <v>21.8</v>
      </c>
      <c r="R116" s="13"/>
      <c r="S116" s="71"/>
      <c r="T116" s="78">
        <f>IF(Q116&gt;0,Q116,P116)</f>
        <v>21.8</v>
      </c>
      <c r="U116" s="83"/>
      <c r="V116" s="71">
        <v>44.5</v>
      </c>
      <c r="W116" s="71"/>
      <c r="X116" s="84"/>
      <c r="Y116" s="79"/>
      <c r="Z116" s="71">
        <v>99</v>
      </c>
      <c r="AA116" s="71"/>
      <c r="AB116" s="74"/>
      <c r="AC116" s="92"/>
      <c r="AD116" s="93">
        <v>2</v>
      </c>
      <c r="AE116" s="93"/>
      <c r="AF116" s="94"/>
      <c r="AG116" s="129">
        <f>SUM(AC116:AF116)</f>
        <v>2</v>
      </c>
      <c r="AH116" s="99"/>
      <c r="AI116" s="93">
        <v>1</v>
      </c>
      <c r="AJ116" s="93"/>
      <c r="AK116" s="94"/>
      <c r="AL116" s="133">
        <f>SUM(AH116:AK116)</f>
        <v>1</v>
      </c>
      <c r="AM116" s="92"/>
      <c r="AN116" s="93">
        <v>4</v>
      </c>
      <c r="AO116" s="93"/>
      <c r="AP116" s="94"/>
      <c r="AQ116" s="133">
        <f>SUM(AM116:AP116)</f>
        <v>4</v>
      </c>
      <c r="AR116" s="92"/>
      <c r="AS116" s="93">
        <v>4</v>
      </c>
      <c r="AT116" s="93"/>
      <c r="AU116" s="94"/>
      <c r="AV116" s="129">
        <f>SUM(AR116:AU116)</f>
        <v>4</v>
      </c>
      <c r="AW116" s="64"/>
      <c r="AX116" s="6">
        <v>2</v>
      </c>
      <c r="AY116" s="6"/>
      <c r="AZ116" s="102"/>
      <c r="BA116" s="133">
        <f>SUM(AW116:AZ116)</f>
        <v>2</v>
      </c>
      <c r="BB116" s="68"/>
      <c r="BC116" s="6">
        <v>5</v>
      </c>
      <c r="BD116" s="6"/>
      <c r="BE116" s="102"/>
      <c r="BF116" s="129">
        <f>SUM(BB116:BE116)</f>
        <v>5</v>
      </c>
      <c r="BG116" s="68"/>
      <c r="BH116" s="6">
        <v>4</v>
      </c>
      <c r="BI116" s="6"/>
      <c r="BJ116" s="102"/>
      <c r="BK116" s="129">
        <f>SUM(BG116:BJ116)</f>
        <v>4</v>
      </c>
      <c r="BL116" s="68"/>
      <c r="BM116" s="6">
        <v>0</v>
      </c>
      <c r="BN116" s="6"/>
      <c r="BO116" s="102"/>
      <c r="BP116" s="129">
        <f>SUM(BL116:BO116)</f>
        <v>0</v>
      </c>
    </row>
    <row r="117" spans="1:68" x14ac:dyDescent="0.25">
      <c r="A117" s="4" t="s">
        <v>565</v>
      </c>
      <c r="B117" s="3" t="s">
        <v>566</v>
      </c>
      <c r="C117" s="10">
        <v>6953156279650</v>
      </c>
      <c r="D117" s="10"/>
      <c r="E117" s="10" t="str">
        <f>IF(K117&gt;0,1,"")</f>
        <v/>
      </c>
      <c r="F117" s="10">
        <f>IF(L117&gt;0,1,"")</f>
        <v>1</v>
      </c>
      <c r="G117" s="10">
        <f>IF(M117&gt;0,1,"")</f>
        <v>1</v>
      </c>
      <c r="H117" s="105" t="str">
        <f>IF(N117&gt;0,1,"")</f>
        <v/>
      </c>
      <c r="I117" s="226">
        <v>404</v>
      </c>
      <c r="J117" s="224" t="str">
        <f>IF(SUM(E117:H117)&lt;2,IF(I117&gt;100,"Not OK",""),"")</f>
        <v/>
      </c>
      <c r="K117" s="68"/>
      <c r="L117" s="64">
        <v>1</v>
      </c>
      <c r="M117" s="64">
        <v>4</v>
      </c>
      <c r="N117" s="64"/>
      <c r="O117" s="129">
        <f>SUM(K117:N117)</f>
        <v>5</v>
      </c>
      <c r="P117" s="79"/>
      <c r="Q117" s="13">
        <v>14.434906542056074</v>
      </c>
      <c r="R117" s="13">
        <v>14.434906542056074</v>
      </c>
      <c r="S117" s="71"/>
      <c r="T117" s="78">
        <f>IF(Q117&gt;0,Q117,P117)</f>
        <v>14.434906542056074</v>
      </c>
      <c r="U117" s="83"/>
      <c r="V117" s="71">
        <v>39.5</v>
      </c>
      <c r="W117" s="71">
        <v>39.5</v>
      </c>
      <c r="X117" s="84"/>
      <c r="Y117" s="79"/>
      <c r="Z117" s="71">
        <v>79</v>
      </c>
      <c r="AA117" s="71">
        <v>79</v>
      </c>
      <c r="AB117" s="74"/>
      <c r="AC117" s="92"/>
      <c r="AD117" s="93">
        <v>7</v>
      </c>
      <c r="AE117" s="93"/>
      <c r="AF117" s="94"/>
      <c r="AG117" s="129">
        <f>SUM(AC117:AF117)</f>
        <v>7</v>
      </c>
      <c r="AH117" s="99"/>
      <c r="AI117" s="93">
        <v>2</v>
      </c>
      <c r="AJ117" s="93">
        <v>8</v>
      </c>
      <c r="AK117" s="94"/>
      <c r="AL117" s="133">
        <f>SUM(AH117:AK117)</f>
        <v>10</v>
      </c>
      <c r="AM117" s="92"/>
      <c r="AN117" s="93">
        <v>4</v>
      </c>
      <c r="AO117" s="93">
        <v>2</v>
      </c>
      <c r="AP117" s="94"/>
      <c r="AQ117" s="133">
        <f>SUM(AM117:AP117)</f>
        <v>6</v>
      </c>
      <c r="AR117" s="92"/>
      <c r="AS117" s="93">
        <v>-1</v>
      </c>
      <c r="AT117" s="93">
        <v>0</v>
      </c>
      <c r="AU117" s="94"/>
      <c r="AV117" s="129">
        <f>SUM(AR117:AU117)</f>
        <v>-1</v>
      </c>
      <c r="AW117" s="64"/>
      <c r="AX117" s="6">
        <v>0</v>
      </c>
      <c r="AY117" s="6">
        <v>3</v>
      </c>
      <c r="AZ117" s="102"/>
      <c r="BA117" s="133">
        <f>SUM(AW117:AZ117)</f>
        <v>3</v>
      </c>
      <c r="BB117" s="68"/>
      <c r="BC117" s="6">
        <v>0</v>
      </c>
      <c r="BD117" s="6">
        <v>0</v>
      </c>
      <c r="BE117" s="102"/>
      <c r="BF117" s="129">
        <f>SUM(BB117:BE117)</f>
        <v>0</v>
      </c>
      <c r="BG117" s="68"/>
      <c r="BH117" s="6">
        <v>-1</v>
      </c>
      <c r="BI117" s="6">
        <v>0</v>
      </c>
      <c r="BJ117" s="102"/>
      <c r="BK117" s="129">
        <f>SUM(BG117:BJ117)</f>
        <v>-1</v>
      </c>
      <c r="BL117" s="68"/>
      <c r="BM117" s="6">
        <v>0</v>
      </c>
      <c r="BN117" s="6"/>
      <c r="BO117" s="102"/>
      <c r="BP117" s="129">
        <f>SUM(BL117:BO117)</f>
        <v>0</v>
      </c>
    </row>
    <row r="118" spans="1:68" x14ac:dyDescent="0.25">
      <c r="A118" s="4" t="s">
        <v>567</v>
      </c>
      <c r="B118" s="3" t="s">
        <v>568</v>
      </c>
      <c r="C118" s="10">
        <v>6953156279667</v>
      </c>
      <c r="D118" s="10"/>
      <c r="E118" s="10" t="str">
        <f>IF(K118&gt;0,1,"")</f>
        <v/>
      </c>
      <c r="F118" s="10">
        <f>IF(L118&gt;0,1,"")</f>
        <v>1</v>
      </c>
      <c r="G118" s="10">
        <f>IF(M118&gt;0,1,"")</f>
        <v>1</v>
      </c>
      <c r="H118" s="105" t="str">
        <f>IF(N118&gt;0,1,"")</f>
        <v/>
      </c>
      <c r="I118" s="226">
        <v>171</v>
      </c>
      <c r="J118" s="224" t="str">
        <f>IF(SUM(E118:H118)&lt;2,IF(I118&gt;100,"Not OK",""),"")</f>
        <v/>
      </c>
      <c r="K118" s="68"/>
      <c r="L118" s="64">
        <v>2</v>
      </c>
      <c r="M118" s="64">
        <v>3</v>
      </c>
      <c r="N118" s="64"/>
      <c r="O118" s="129">
        <f>SUM(K118:N118)</f>
        <v>5</v>
      </c>
      <c r="P118" s="79"/>
      <c r="Q118" s="13">
        <v>16.32</v>
      </c>
      <c r="R118" s="13">
        <v>16.32</v>
      </c>
      <c r="S118" s="71"/>
      <c r="T118" s="78">
        <f>IF(Q118&gt;0,Q118,P118)</f>
        <v>16.32</v>
      </c>
      <c r="U118" s="83"/>
      <c r="V118" s="71">
        <v>44.5</v>
      </c>
      <c r="W118" s="71">
        <v>49.5</v>
      </c>
      <c r="X118" s="84"/>
      <c r="Y118" s="79"/>
      <c r="Z118" s="71">
        <v>89</v>
      </c>
      <c r="AA118" s="71">
        <v>99</v>
      </c>
      <c r="AB118" s="74"/>
      <c r="AC118" s="92"/>
      <c r="AD118" s="93">
        <v>2</v>
      </c>
      <c r="AE118" s="93"/>
      <c r="AF118" s="94"/>
      <c r="AG118" s="129">
        <f>SUM(AC118:AF118)</f>
        <v>2</v>
      </c>
      <c r="AH118" s="99"/>
      <c r="AI118" s="93">
        <v>0</v>
      </c>
      <c r="AJ118" s="93">
        <v>1</v>
      </c>
      <c r="AK118" s="94"/>
      <c r="AL118" s="133">
        <f>SUM(AH118:AK118)</f>
        <v>1</v>
      </c>
      <c r="AM118" s="92"/>
      <c r="AN118" s="93">
        <v>1</v>
      </c>
      <c r="AO118" s="93">
        <v>0</v>
      </c>
      <c r="AP118" s="94"/>
      <c r="AQ118" s="133">
        <f>SUM(AM118:AP118)</f>
        <v>1</v>
      </c>
      <c r="AR118" s="92"/>
      <c r="AS118" s="93">
        <v>0</v>
      </c>
      <c r="AT118" s="93">
        <v>1</v>
      </c>
      <c r="AU118" s="94"/>
      <c r="AV118" s="129">
        <f>SUM(AR118:AU118)</f>
        <v>1</v>
      </c>
      <c r="AW118" s="64"/>
      <c r="AX118" s="6">
        <v>0</v>
      </c>
      <c r="AY118" s="6">
        <v>1</v>
      </c>
      <c r="AZ118" s="102"/>
      <c r="BA118" s="133">
        <f>SUM(AW118:AZ118)</f>
        <v>1</v>
      </c>
      <c r="BB118" s="68"/>
      <c r="BC118" s="6">
        <v>0</v>
      </c>
      <c r="BD118" s="6">
        <v>0</v>
      </c>
      <c r="BE118" s="102"/>
      <c r="BF118" s="129">
        <f>SUM(BB118:BE118)</f>
        <v>0</v>
      </c>
      <c r="BG118" s="68"/>
      <c r="BH118" s="6">
        <v>0</v>
      </c>
      <c r="BI118" s="6">
        <v>0</v>
      </c>
      <c r="BJ118" s="102"/>
      <c r="BK118" s="129">
        <f>SUM(BG118:BJ118)</f>
        <v>0</v>
      </c>
      <c r="BL118" s="68"/>
      <c r="BM118" s="6">
        <v>0</v>
      </c>
      <c r="BN118" s="6"/>
      <c r="BO118" s="102"/>
      <c r="BP118" s="129">
        <f>SUM(BL118:BO118)</f>
        <v>0</v>
      </c>
    </row>
    <row r="119" spans="1:68" x14ac:dyDescent="0.25">
      <c r="A119" s="4" t="s">
        <v>379</v>
      </c>
      <c r="B119" s="3" t="s">
        <v>225</v>
      </c>
      <c r="C119" s="10">
        <v>6953156280243</v>
      </c>
      <c r="D119" s="10"/>
      <c r="E119" s="10" t="str">
        <f>IF(K119&gt;0,1,"")</f>
        <v/>
      </c>
      <c r="F119" s="10">
        <f>IF(L119&gt;0,1,"")</f>
        <v>1</v>
      </c>
      <c r="G119" s="10">
        <f>IF(M119&gt;0,1,"")</f>
        <v>1</v>
      </c>
      <c r="H119" s="105">
        <f>IF(N119&gt;0,1,"")</f>
        <v>1</v>
      </c>
      <c r="I119" s="226"/>
      <c r="J119" s="224" t="str">
        <f>IF(SUM(E119:H119)&lt;2,IF(I119&gt;100,"Not OK",""),"")</f>
        <v/>
      </c>
      <c r="K119" s="68"/>
      <c r="L119" s="64">
        <v>30</v>
      </c>
      <c r="M119" s="64">
        <v>15</v>
      </c>
      <c r="N119" s="64">
        <v>3</v>
      </c>
      <c r="O119" s="129">
        <f>SUM(K119:N119)</f>
        <v>48</v>
      </c>
      <c r="P119" s="79"/>
      <c r="Q119" s="13">
        <v>41.149999999999771</v>
      </c>
      <c r="R119" s="13">
        <v>41.149999999999771</v>
      </c>
      <c r="S119" s="71"/>
      <c r="T119" s="78">
        <f>IF(Q119&gt;0,Q119,P119)</f>
        <v>41.149999999999771</v>
      </c>
      <c r="U119" s="83"/>
      <c r="V119" s="71">
        <v>84.5</v>
      </c>
      <c r="W119" s="71">
        <v>89.5</v>
      </c>
      <c r="X119" s="84">
        <v>102.9105</v>
      </c>
      <c r="Y119" s="79"/>
      <c r="Z119" s="71">
        <v>179</v>
      </c>
      <c r="AA119" s="71">
        <v>179</v>
      </c>
      <c r="AB119" s="74">
        <v>189</v>
      </c>
      <c r="AC119" s="92"/>
      <c r="AD119" s="93">
        <v>19</v>
      </c>
      <c r="AE119" s="93"/>
      <c r="AF119" s="94"/>
      <c r="AG119" s="129">
        <f>SUM(AC119:AF119)</f>
        <v>19</v>
      </c>
      <c r="AH119" s="99"/>
      <c r="AI119" s="93">
        <v>4</v>
      </c>
      <c r="AJ119" s="93">
        <v>0</v>
      </c>
      <c r="AK119" s="94"/>
      <c r="AL119" s="133">
        <f>SUM(AH119:AK119)</f>
        <v>4</v>
      </c>
      <c r="AM119" s="92"/>
      <c r="AN119" s="93">
        <v>14</v>
      </c>
      <c r="AO119" s="93">
        <v>11</v>
      </c>
      <c r="AP119" s="94">
        <v>0</v>
      </c>
      <c r="AQ119" s="133">
        <f>SUM(AM119:AP119)</f>
        <v>25</v>
      </c>
      <c r="AR119" s="92"/>
      <c r="AS119" s="93">
        <v>29</v>
      </c>
      <c r="AT119" s="93">
        <v>12</v>
      </c>
      <c r="AU119" s="94">
        <v>0</v>
      </c>
      <c r="AV119" s="129">
        <f>SUM(AR119:AU119)</f>
        <v>41</v>
      </c>
      <c r="AW119" s="64"/>
      <c r="AX119" s="6">
        <v>23</v>
      </c>
      <c r="AY119" s="6">
        <v>10</v>
      </c>
      <c r="AZ119" s="102">
        <v>0</v>
      </c>
      <c r="BA119" s="133">
        <f>SUM(AW119:AZ119)</f>
        <v>33</v>
      </c>
      <c r="BB119" s="68"/>
      <c r="BC119" s="6">
        <v>12</v>
      </c>
      <c r="BD119" s="6">
        <v>9</v>
      </c>
      <c r="BE119" s="102">
        <v>0</v>
      </c>
      <c r="BF119" s="129">
        <f>SUM(BB119:BE119)</f>
        <v>21</v>
      </c>
      <c r="BG119" s="68"/>
      <c r="BH119" s="6">
        <v>17</v>
      </c>
      <c r="BI119" s="6">
        <v>10</v>
      </c>
      <c r="BJ119" s="102">
        <v>0</v>
      </c>
      <c r="BK119" s="129">
        <f>SUM(BG119:BJ119)</f>
        <v>27</v>
      </c>
      <c r="BL119" s="68"/>
      <c r="BM119" s="6">
        <v>2</v>
      </c>
      <c r="BN119" s="6"/>
      <c r="BO119" s="102"/>
      <c r="BP119" s="129">
        <f>SUM(BL119:BO119)</f>
        <v>2</v>
      </c>
    </row>
    <row r="120" spans="1:68" x14ac:dyDescent="0.25">
      <c r="A120" s="4" t="s">
        <v>500</v>
      </c>
      <c r="B120" s="3" t="s">
        <v>501</v>
      </c>
      <c r="C120" s="10">
        <v>6953156280250</v>
      </c>
      <c r="D120" s="10"/>
      <c r="E120" s="10" t="str">
        <f>IF(K120&gt;0,1,"")</f>
        <v/>
      </c>
      <c r="F120" s="10" t="str">
        <f>IF(L120&gt;0,1,"")</f>
        <v/>
      </c>
      <c r="G120" s="10" t="str">
        <f>IF(M120&gt;0,1,"")</f>
        <v/>
      </c>
      <c r="H120" s="105" t="str">
        <f>IF(N120&gt;0,1,"")</f>
        <v/>
      </c>
      <c r="I120" s="226">
        <v>1</v>
      </c>
      <c r="J120" s="224" t="str">
        <f>IF(SUM(E120:H120)&lt;2,IF(I120&gt;100,"Not OK",""),"")</f>
        <v/>
      </c>
      <c r="K120" s="68"/>
      <c r="L120" s="64">
        <v>0</v>
      </c>
      <c r="M120" s="64"/>
      <c r="N120" s="64"/>
      <c r="O120" s="129">
        <f>SUM(K120:N120)</f>
        <v>0</v>
      </c>
      <c r="P120" s="79"/>
      <c r="Q120" s="13">
        <v>11.14</v>
      </c>
      <c r="R120" s="13"/>
      <c r="S120" s="71"/>
      <c r="T120" s="78">
        <f>IF(Q120&gt;0,Q120,P120)</f>
        <v>11.14</v>
      </c>
      <c r="U120" s="83"/>
      <c r="V120" s="71">
        <v>39.5</v>
      </c>
      <c r="W120" s="71"/>
      <c r="X120" s="84"/>
      <c r="Y120" s="79"/>
      <c r="Z120" s="71">
        <v>79</v>
      </c>
      <c r="AA120" s="71"/>
      <c r="AB120" s="74"/>
      <c r="AC120" s="92"/>
      <c r="AD120" s="93">
        <v>0</v>
      </c>
      <c r="AE120" s="93"/>
      <c r="AF120" s="94"/>
      <c r="AG120" s="129">
        <f>SUM(AC120:AF120)</f>
        <v>0</v>
      </c>
      <c r="AH120" s="99"/>
      <c r="AI120" s="93">
        <v>0</v>
      </c>
      <c r="AJ120" s="93"/>
      <c r="AK120" s="94"/>
      <c r="AL120" s="133">
        <f>SUM(AH120:AK120)</f>
        <v>0</v>
      </c>
      <c r="AM120" s="92"/>
      <c r="AN120" s="93">
        <v>0</v>
      </c>
      <c r="AO120" s="93"/>
      <c r="AP120" s="94"/>
      <c r="AQ120" s="133">
        <f>SUM(AM120:AP120)</f>
        <v>0</v>
      </c>
      <c r="AR120" s="92"/>
      <c r="AS120" s="93">
        <v>0</v>
      </c>
      <c r="AT120" s="93"/>
      <c r="AU120" s="94"/>
      <c r="AV120" s="129">
        <f>SUM(AR120:AU120)</f>
        <v>0</v>
      </c>
      <c r="AW120" s="64"/>
      <c r="AX120" s="6">
        <v>0</v>
      </c>
      <c r="AY120" s="6"/>
      <c r="AZ120" s="102"/>
      <c r="BA120" s="133">
        <f>SUM(AW120:AZ120)</f>
        <v>0</v>
      </c>
      <c r="BB120" s="68"/>
      <c r="BC120" s="6">
        <v>0</v>
      </c>
      <c r="BD120" s="6"/>
      <c r="BE120" s="102"/>
      <c r="BF120" s="129">
        <f>SUM(BB120:BE120)</f>
        <v>0</v>
      </c>
      <c r="BG120" s="68"/>
      <c r="BH120" s="6">
        <v>0</v>
      </c>
      <c r="BI120" s="6"/>
      <c r="BJ120" s="102"/>
      <c r="BK120" s="129">
        <f>SUM(BG120:BJ120)</f>
        <v>0</v>
      </c>
      <c r="BL120" s="68"/>
      <c r="BM120" s="6">
        <v>0</v>
      </c>
      <c r="BN120" s="6"/>
      <c r="BO120" s="102"/>
      <c r="BP120" s="129">
        <f>SUM(BL120:BO120)</f>
        <v>0</v>
      </c>
    </row>
    <row r="121" spans="1:68" x14ac:dyDescent="0.25">
      <c r="A121" s="4" t="s">
        <v>502</v>
      </c>
      <c r="B121" s="3" t="s">
        <v>503</v>
      </c>
      <c r="C121" s="10">
        <v>6953156280267</v>
      </c>
      <c r="D121" s="10"/>
      <c r="E121" s="10" t="str">
        <f>IF(K121&gt;0,1,"")</f>
        <v/>
      </c>
      <c r="F121" s="10" t="str">
        <f>IF(L121&gt;0,1,"")</f>
        <v/>
      </c>
      <c r="G121" s="10" t="str">
        <f>IF(M121&gt;0,1,"")</f>
        <v/>
      </c>
      <c r="H121" s="105" t="str">
        <f>IF(N121&gt;0,1,"")</f>
        <v/>
      </c>
      <c r="I121" s="226">
        <v>39</v>
      </c>
      <c r="J121" s="224" t="str">
        <f>IF(SUM(E121:H121)&lt;2,IF(I121&gt;100,"Not OK",""),"")</f>
        <v/>
      </c>
      <c r="K121" s="68"/>
      <c r="L121" s="64">
        <v>0</v>
      </c>
      <c r="M121" s="64"/>
      <c r="N121" s="64"/>
      <c r="O121" s="129">
        <f>SUM(K121:N121)</f>
        <v>0</v>
      </c>
      <c r="P121" s="79"/>
      <c r="Q121" s="13">
        <v>11.140000000000002</v>
      </c>
      <c r="R121" s="13"/>
      <c r="S121" s="71"/>
      <c r="T121" s="78">
        <f>IF(Q121&gt;0,Q121,P121)</f>
        <v>11.140000000000002</v>
      </c>
      <c r="U121" s="83"/>
      <c r="V121" s="71">
        <v>39.5</v>
      </c>
      <c r="W121" s="71"/>
      <c r="X121" s="84"/>
      <c r="Y121" s="79"/>
      <c r="Z121" s="71">
        <v>79</v>
      </c>
      <c r="AA121" s="71"/>
      <c r="AB121" s="74"/>
      <c r="AC121" s="92"/>
      <c r="AD121" s="93">
        <v>0</v>
      </c>
      <c r="AE121" s="93"/>
      <c r="AF121" s="94"/>
      <c r="AG121" s="129">
        <f>SUM(AC121:AF121)</f>
        <v>0</v>
      </c>
      <c r="AH121" s="99"/>
      <c r="AI121" s="93">
        <v>0</v>
      </c>
      <c r="AJ121" s="93"/>
      <c r="AK121" s="94"/>
      <c r="AL121" s="133">
        <f>SUM(AH121:AK121)</f>
        <v>0</v>
      </c>
      <c r="AM121" s="92"/>
      <c r="AN121" s="93">
        <v>0</v>
      </c>
      <c r="AO121" s="93"/>
      <c r="AP121" s="94"/>
      <c r="AQ121" s="133">
        <f>SUM(AM121:AP121)</f>
        <v>0</v>
      </c>
      <c r="AR121" s="92"/>
      <c r="AS121" s="93">
        <v>0</v>
      </c>
      <c r="AT121" s="93"/>
      <c r="AU121" s="94"/>
      <c r="AV121" s="129">
        <f>SUM(AR121:AU121)</f>
        <v>0</v>
      </c>
      <c r="AW121" s="64"/>
      <c r="AX121" s="6">
        <v>0</v>
      </c>
      <c r="AY121" s="6"/>
      <c r="AZ121" s="102"/>
      <c r="BA121" s="133">
        <f>SUM(AW121:AZ121)</f>
        <v>0</v>
      </c>
      <c r="BB121" s="68"/>
      <c r="BC121" s="6">
        <v>0</v>
      </c>
      <c r="BD121" s="6"/>
      <c r="BE121" s="102"/>
      <c r="BF121" s="129">
        <f>SUM(BB121:BE121)</f>
        <v>0</v>
      </c>
      <c r="BG121" s="68"/>
      <c r="BH121" s="6">
        <v>0</v>
      </c>
      <c r="BI121" s="6"/>
      <c r="BJ121" s="102"/>
      <c r="BK121" s="129">
        <f>SUM(BG121:BJ121)</f>
        <v>0</v>
      </c>
      <c r="BL121" s="68"/>
      <c r="BM121" s="6">
        <v>0</v>
      </c>
      <c r="BN121" s="6"/>
      <c r="BO121" s="102"/>
      <c r="BP121" s="129">
        <f>SUM(BL121:BO121)</f>
        <v>0</v>
      </c>
    </row>
    <row r="122" spans="1:68" x14ac:dyDescent="0.25">
      <c r="A122" s="4" t="s">
        <v>549</v>
      </c>
      <c r="B122" s="3" t="s">
        <v>550</v>
      </c>
      <c r="C122" s="10">
        <v>6953156280274</v>
      </c>
      <c r="D122" s="10"/>
      <c r="E122" s="10" t="str">
        <f>IF(K122&gt;0,1,"")</f>
        <v/>
      </c>
      <c r="F122" s="10">
        <f>IF(L122&gt;0,1,"")</f>
        <v>1</v>
      </c>
      <c r="G122" s="10" t="str">
        <f>IF(M122&gt;0,1,"")</f>
        <v/>
      </c>
      <c r="H122" s="105" t="str">
        <f>IF(N122&gt;0,1,"")</f>
        <v/>
      </c>
      <c r="I122" s="226">
        <v>81</v>
      </c>
      <c r="J122" s="224" t="str">
        <f>IF(SUM(E122:H122)&lt;2,IF(I122&gt;100,"Not OK",""),"")</f>
        <v/>
      </c>
      <c r="K122" s="68"/>
      <c r="L122" s="64">
        <v>8</v>
      </c>
      <c r="M122" s="64"/>
      <c r="N122" s="64"/>
      <c r="O122" s="129">
        <f>SUM(K122:N122)</f>
        <v>8</v>
      </c>
      <c r="P122" s="79"/>
      <c r="Q122" s="13">
        <v>36.140000000000015</v>
      </c>
      <c r="R122" s="13"/>
      <c r="S122" s="71"/>
      <c r="T122" s="78">
        <f>IF(Q122&gt;0,Q122,P122)</f>
        <v>36.140000000000015</v>
      </c>
      <c r="U122" s="83"/>
      <c r="V122" s="71">
        <v>64.5</v>
      </c>
      <c r="W122" s="71"/>
      <c r="X122" s="84"/>
      <c r="Y122" s="79"/>
      <c r="Z122" s="71">
        <v>139</v>
      </c>
      <c r="AA122" s="71"/>
      <c r="AB122" s="74"/>
      <c r="AC122" s="92"/>
      <c r="AD122" s="93">
        <v>4</v>
      </c>
      <c r="AE122" s="93"/>
      <c r="AF122" s="94"/>
      <c r="AG122" s="129">
        <f>SUM(AC122:AF122)</f>
        <v>4</v>
      </c>
      <c r="AH122" s="99"/>
      <c r="AI122" s="93">
        <v>4</v>
      </c>
      <c r="AJ122" s="93"/>
      <c r="AK122" s="94"/>
      <c r="AL122" s="133">
        <f>SUM(AH122:AK122)</f>
        <v>4</v>
      </c>
      <c r="AM122" s="92"/>
      <c r="AN122" s="93">
        <v>4</v>
      </c>
      <c r="AO122" s="93"/>
      <c r="AP122" s="94"/>
      <c r="AQ122" s="133">
        <f>SUM(AM122:AP122)</f>
        <v>4</v>
      </c>
      <c r="AR122" s="92"/>
      <c r="AS122" s="93">
        <v>4</v>
      </c>
      <c r="AT122" s="93"/>
      <c r="AU122" s="94"/>
      <c r="AV122" s="129">
        <f>SUM(AR122:AU122)</f>
        <v>4</v>
      </c>
      <c r="AW122" s="64"/>
      <c r="AX122" s="6">
        <v>3</v>
      </c>
      <c r="AY122" s="6"/>
      <c r="AZ122" s="102"/>
      <c r="BA122" s="133">
        <f>SUM(AW122:AZ122)</f>
        <v>3</v>
      </c>
      <c r="BB122" s="68"/>
      <c r="BC122" s="6">
        <v>4</v>
      </c>
      <c r="BD122" s="6"/>
      <c r="BE122" s="102"/>
      <c r="BF122" s="129">
        <f>SUM(BB122:BE122)</f>
        <v>4</v>
      </c>
      <c r="BG122" s="68"/>
      <c r="BH122" s="6">
        <v>5</v>
      </c>
      <c r="BI122" s="6"/>
      <c r="BJ122" s="102"/>
      <c r="BK122" s="129">
        <f>SUM(BG122:BJ122)</f>
        <v>5</v>
      </c>
      <c r="BL122" s="68"/>
      <c r="BM122" s="6">
        <v>0</v>
      </c>
      <c r="BN122" s="6"/>
      <c r="BO122" s="102"/>
      <c r="BP122" s="129">
        <f>SUM(BL122:BO122)</f>
        <v>0</v>
      </c>
    </row>
    <row r="123" spans="1:68" x14ac:dyDescent="0.25">
      <c r="A123" s="4" t="s">
        <v>442</v>
      </c>
      <c r="B123" s="3" t="s">
        <v>443</v>
      </c>
      <c r="C123" s="10">
        <v>6953156280526</v>
      </c>
      <c r="D123" s="10"/>
      <c r="E123" s="10" t="str">
        <f>IF(K123&gt;0,1,"")</f>
        <v/>
      </c>
      <c r="F123" s="10" t="str">
        <f>IF(L123&gt;0,1,"")</f>
        <v/>
      </c>
      <c r="G123" s="10" t="str">
        <f>IF(M123&gt;0,1,"")</f>
        <v/>
      </c>
      <c r="H123" s="105" t="str">
        <f>IF(N123&gt;0,1,"")</f>
        <v/>
      </c>
      <c r="I123" s="226">
        <v>7</v>
      </c>
      <c r="J123" s="224" t="str">
        <f>IF(SUM(E123:H123)&lt;2,IF(I123&gt;100,"Not OK",""),"")</f>
        <v/>
      </c>
      <c r="K123" s="68"/>
      <c r="L123" s="64">
        <v>0</v>
      </c>
      <c r="M123" s="64"/>
      <c r="N123" s="64"/>
      <c r="O123" s="129">
        <f>SUM(K123:N123)</f>
        <v>0</v>
      </c>
      <c r="P123" s="79"/>
      <c r="Q123" s="13">
        <v>10.259999999999996</v>
      </c>
      <c r="R123" s="13"/>
      <c r="S123" s="71"/>
      <c r="T123" s="78">
        <f>IF(Q123&gt;0,Q123,P123)</f>
        <v>10.259999999999996</v>
      </c>
      <c r="U123" s="83"/>
      <c r="V123" s="71">
        <v>24.5</v>
      </c>
      <c r="W123" s="71"/>
      <c r="X123" s="84"/>
      <c r="Y123" s="79"/>
      <c r="Z123" s="71">
        <v>49</v>
      </c>
      <c r="AA123" s="71"/>
      <c r="AB123" s="74"/>
      <c r="AC123" s="92"/>
      <c r="AD123" s="93">
        <v>1</v>
      </c>
      <c r="AE123" s="93"/>
      <c r="AF123" s="94"/>
      <c r="AG123" s="129">
        <f>SUM(AC123:AF123)</f>
        <v>1</v>
      </c>
      <c r="AH123" s="99"/>
      <c r="AI123" s="93">
        <v>0</v>
      </c>
      <c r="AJ123" s="93"/>
      <c r="AK123" s="94"/>
      <c r="AL123" s="133">
        <f>SUM(AH123:AK123)</f>
        <v>0</v>
      </c>
      <c r="AM123" s="92"/>
      <c r="AN123" s="93">
        <v>2</v>
      </c>
      <c r="AO123" s="93"/>
      <c r="AP123" s="94"/>
      <c r="AQ123" s="133">
        <f>SUM(AM123:AP123)</f>
        <v>2</v>
      </c>
      <c r="AR123" s="92"/>
      <c r="AS123" s="93">
        <v>0</v>
      </c>
      <c r="AT123" s="93"/>
      <c r="AU123" s="94"/>
      <c r="AV123" s="129">
        <f>SUM(AR123:AU123)</f>
        <v>0</v>
      </c>
      <c r="AW123" s="64"/>
      <c r="AX123" s="6">
        <v>1</v>
      </c>
      <c r="AY123" s="6"/>
      <c r="AZ123" s="102"/>
      <c r="BA123" s="133">
        <f>SUM(AW123:AZ123)</f>
        <v>1</v>
      </c>
      <c r="BB123" s="68"/>
      <c r="BC123" s="6">
        <v>0</v>
      </c>
      <c r="BD123" s="6"/>
      <c r="BE123" s="102"/>
      <c r="BF123" s="129">
        <f>SUM(BB123:BE123)</f>
        <v>0</v>
      </c>
      <c r="BG123" s="68"/>
      <c r="BH123" s="6">
        <v>0</v>
      </c>
      <c r="BI123" s="6"/>
      <c r="BJ123" s="102"/>
      <c r="BK123" s="129">
        <f>SUM(BG123:BJ123)</f>
        <v>0</v>
      </c>
      <c r="BL123" s="68"/>
      <c r="BM123" s="6">
        <v>0</v>
      </c>
      <c r="BN123" s="6"/>
      <c r="BO123" s="102"/>
      <c r="BP123" s="129">
        <f>SUM(BL123:BO123)</f>
        <v>0</v>
      </c>
    </row>
    <row r="124" spans="1:68" x14ac:dyDescent="0.25">
      <c r="A124" s="4" t="s">
        <v>444</v>
      </c>
      <c r="B124" s="3" t="s">
        <v>445</v>
      </c>
      <c r="C124" s="10">
        <v>6953156280533</v>
      </c>
      <c r="D124" s="10"/>
      <c r="E124" s="10" t="str">
        <f>IF(K124&gt;0,1,"")</f>
        <v/>
      </c>
      <c r="F124" s="10" t="str">
        <f>IF(L124&gt;0,1,"")</f>
        <v/>
      </c>
      <c r="G124" s="10" t="str">
        <f>IF(M124&gt;0,1,"")</f>
        <v/>
      </c>
      <c r="H124" s="105" t="str">
        <f>IF(N124&gt;0,1,"")</f>
        <v/>
      </c>
      <c r="I124" s="226">
        <v>66</v>
      </c>
      <c r="J124" s="224" t="str">
        <f>IF(SUM(E124:H124)&lt;2,IF(I124&gt;100,"Not OK",""),"")</f>
        <v/>
      </c>
      <c r="K124" s="68"/>
      <c r="L124" s="64">
        <v>0</v>
      </c>
      <c r="M124" s="64"/>
      <c r="N124" s="64"/>
      <c r="O124" s="129">
        <f>SUM(K124:N124)</f>
        <v>0</v>
      </c>
      <c r="P124" s="79"/>
      <c r="Q124" s="13">
        <v>10.199999999999999</v>
      </c>
      <c r="R124" s="13"/>
      <c r="S124" s="71"/>
      <c r="T124" s="78">
        <f>IF(Q124&gt;0,Q124,P124)</f>
        <v>10.199999999999999</v>
      </c>
      <c r="U124" s="83"/>
      <c r="V124" s="71">
        <v>24.5</v>
      </c>
      <c r="W124" s="71"/>
      <c r="X124" s="84"/>
      <c r="Y124" s="79"/>
      <c r="Z124" s="71">
        <v>49</v>
      </c>
      <c r="AA124" s="71"/>
      <c r="AB124" s="74"/>
      <c r="AC124" s="92"/>
      <c r="AD124" s="93">
        <v>1</v>
      </c>
      <c r="AE124" s="93"/>
      <c r="AF124" s="94"/>
      <c r="AG124" s="129">
        <f>SUM(AC124:AF124)</f>
        <v>1</v>
      </c>
      <c r="AH124" s="99"/>
      <c r="AI124" s="93">
        <v>0</v>
      </c>
      <c r="AJ124" s="93"/>
      <c r="AK124" s="94"/>
      <c r="AL124" s="133">
        <f>SUM(AH124:AK124)</f>
        <v>0</v>
      </c>
      <c r="AM124" s="92"/>
      <c r="AN124" s="93">
        <v>0</v>
      </c>
      <c r="AO124" s="93"/>
      <c r="AP124" s="94"/>
      <c r="AQ124" s="133">
        <f>SUM(AM124:AP124)</f>
        <v>0</v>
      </c>
      <c r="AR124" s="92"/>
      <c r="AS124" s="93">
        <v>0</v>
      </c>
      <c r="AT124" s="93"/>
      <c r="AU124" s="94"/>
      <c r="AV124" s="129">
        <f>SUM(AR124:AU124)</f>
        <v>0</v>
      </c>
      <c r="AW124" s="64"/>
      <c r="AX124" s="6">
        <v>0</v>
      </c>
      <c r="AY124" s="6"/>
      <c r="AZ124" s="102"/>
      <c r="BA124" s="133">
        <f>SUM(AW124:AZ124)</f>
        <v>0</v>
      </c>
      <c r="BB124" s="68"/>
      <c r="BC124" s="6">
        <v>0</v>
      </c>
      <c r="BD124" s="6"/>
      <c r="BE124" s="102"/>
      <c r="BF124" s="129">
        <f>SUM(BB124:BE124)</f>
        <v>0</v>
      </c>
      <c r="BG124" s="68"/>
      <c r="BH124" s="6">
        <v>0</v>
      </c>
      <c r="BI124" s="6"/>
      <c r="BJ124" s="102"/>
      <c r="BK124" s="129">
        <f>SUM(BG124:BJ124)</f>
        <v>0</v>
      </c>
      <c r="BL124" s="68"/>
      <c r="BM124" s="6">
        <v>0</v>
      </c>
      <c r="BN124" s="6"/>
      <c r="BO124" s="102"/>
      <c r="BP124" s="129">
        <f>SUM(BL124:BO124)</f>
        <v>0</v>
      </c>
    </row>
    <row r="125" spans="1:68" x14ac:dyDescent="0.25">
      <c r="A125" s="4" t="s">
        <v>337</v>
      </c>
      <c r="B125" s="3" t="s">
        <v>338</v>
      </c>
      <c r="C125" s="10">
        <v>6953156280540</v>
      </c>
      <c r="D125" s="10"/>
      <c r="E125" s="10" t="str">
        <f>IF(K125&gt;0,1,"")</f>
        <v/>
      </c>
      <c r="F125" s="10" t="str">
        <f>IF(L125&gt;0,1,"")</f>
        <v/>
      </c>
      <c r="G125" s="10" t="str">
        <f>IF(M125&gt;0,1,"")</f>
        <v/>
      </c>
      <c r="H125" s="105" t="str">
        <f>IF(N125&gt;0,1,"")</f>
        <v/>
      </c>
      <c r="I125" s="226"/>
      <c r="J125" s="224" t="str">
        <f>IF(SUM(E125:H125)&lt;2,IF(I125&gt;100,"Not OK",""),"")</f>
        <v/>
      </c>
      <c r="K125" s="68"/>
      <c r="L125" s="64">
        <v>0</v>
      </c>
      <c r="M125" s="64"/>
      <c r="N125" s="64"/>
      <c r="O125" s="129">
        <f>SUM(K125:N125)</f>
        <v>0</v>
      </c>
      <c r="P125" s="79"/>
      <c r="Q125" s="13">
        <v>0</v>
      </c>
      <c r="R125" s="13"/>
      <c r="S125" s="71"/>
      <c r="T125" s="78">
        <f>IF(Q125&gt;0,Q125,P125)</f>
        <v>0</v>
      </c>
      <c r="U125" s="83"/>
      <c r="V125" s="71">
        <v>29.5</v>
      </c>
      <c r="W125" s="71"/>
      <c r="X125" s="84"/>
      <c r="Y125" s="79"/>
      <c r="Z125" s="71">
        <v>59</v>
      </c>
      <c r="AA125" s="71"/>
      <c r="AB125" s="74"/>
      <c r="AC125" s="92"/>
      <c r="AD125" s="93">
        <v>0</v>
      </c>
      <c r="AE125" s="93"/>
      <c r="AF125" s="94"/>
      <c r="AG125" s="129">
        <f>SUM(AC125:AF125)</f>
        <v>0</v>
      </c>
      <c r="AH125" s="99"/>
      <c r="AI125" s="93">
        <v>0</v>
      </c>
      <c r="AJ125" s="93"/>
      <c r="AK125" s="94"/>
      <c r="AL125" s="133">
        <f>SUM(AH125:AK125)</f>
        <v>0</v>
      </c>
      <c r="AM125" s="92"/>
      <c r="AN125" s="93">
        <v>0</v>
      </c>
      <c r="AO125" s="93"/>
      <c r="AP125" s="94"/>
      <c r="AQ125" s="133">
        <f>SUM(AM125:AP125)</f>
        <v>0</v>
      </c>
      <c r="AR125" s="92"/>
      <c r="AS125" s="93">
        <v>0</v>
      </c>
      <c r="AT125" s="93"/>
      <c r="AU125" s="94"/>
      <c r="AV125" s="129">
        <f>SUM(AR125:AU125)</f>
        <v>0</v>
      </c>
      <c r="AW125" s="64"/>
      <c r="AX125" s="6">
        <v>0</v>
      </c>
      <c r="AY125" s="6"/>
      <c r="AZ125" s="102"/>
      <c r="BA125" s="133">
        <f>SUM(AW125:AZ125)</f>
        <v>0</v>
      </c>
      <c r="BB125" s="68"/>
      <c r="BC125" s="6">
        <v>0</v>
      </c>
      <c r="BD125" s="6"/>
      <c r="BE125" s="102"/>
      <c r="BF125" s="129">
        <f>SUM(BB125:BE125)</f>
        <v>0</v>
      </c>
      <c r="BG125" s="68"/>
      <c r="BH125" s="6">
        <v>0</v>
      </c>
      <c r="BI125" s="6"/>
      <c r="BJ125" s="102"/>
      <c r="BK125" s="129">
        <f>SUM(BG125:BJ125)</f>
        <v>0</v>
      </c>
      <c r="BL125" s="68"/>
      <c r="BM125" s="6">
        <v>0</v>
      </c>
      <c r="BN125" s="6"/>
      <c r="BO125" s="102"/>
      <c r="BP125" s="129">
        <f>SUM(BL125:BO125)</f>
        <v>0</v>
      </c>
    </row>
    <row r="126" spans="1:68" x14ac:dyDescent="0.25">
      <c r="A126" s="4" t="s">
        <v>339</v>
      </c>
      <c r="B126" s="3" t="s">
        <v>340</v>
      </c>
      <c r="C126" s="10">
        <v>6953156280557</v>
      </c>
      <c r="D126" s="10"/>
      <c r="E126" s="10" t="str">
        <f>IF(K126&gt;0,1,"")</f>
        <v/>
      </c>
      <c r="F126" s="10" t="str">
        <f>IF(L126&gt;0,1,"")</f>
        <v/>
      </c>
      <c r="G126" s="10" t="str">
        <f>IF(M126&gt;0,1,"")</f>
        <v/>
      </c>
      <c r="H126" s="105" t="str">
        <f>IF(N126&gt;0,1,"")</f>
        <v/>
      </c>
      <c r="I126" s="226"/>
      <c r="J126" s="224" t="str">
        <f>IF(SUM(E126:H126)&lt;2,IF(I126&gt;100,"Not OK",""),"")</f>
        <v/>
      </c>
      <c r="K126" s="68"/>
      <c r="L126" s="64">
        <v>0</v>
      </c>
      <c r="M126" s="64"/>
      <c r="N126" s="64"/>
      <c r="O126" s="129">
        <f>SUM(K126:N126)</f>
        <v>0</v>
      </c>
      <c r="P126" s="79"/>
      <c r="Q126" s="13">
        <v>0</v>
      </c>
      <c r="R126" s="13"/>
      <c r="S126" s="71"/>
      <c r="T126" s="78">
        <f>IF(Q126&gt;0,Q126,P126)</f>
        <v>0</v>
      </c>
      <c r="U126" s="83"/>
      <c r="V126" s="71">
        <v>29.5</v>
      </c>
      <c r="W126" s="71"/>
      <c r="X126" s="84"/>
      <c r="Y126" s="79"/>
      <c r="Z126" s="71">
        <v>59</v>
      </c>
      <c r="AA126" s="71"/>
      <c r="AB126" s="74"/>
      <c r="AC126" s="92"/>
      <c r="AD126" s="93">
        <v>0</v>
      </c>
      <c r="AE126" s="93"/>
      <c r="AF126" s="94"/>
      <c r="AG126" s="129">
        <f>SUM(AC126:AF126)</f>
        <v>0</v>
      </c>
      <c r="AH126" s="99"/>
      <c r="AI126" s="93">
        <v>0</v>
      </c>
      <c r="AJ126" s="93"/>
      <c r="AK126" s="94"/>
      <c r="AL126" s="133">
        <f>SUM(AH126:AK126)</f>
        <v>0</v>
      </c>
      <c r="AM126" s="92"/>
      <c r="AN126" s="93">
        <v>0</v>
      </c>
      <c r="AO126" s="93"/>
      <c r="AP126" s="94"/>
      <c r="AQ126" s="133">
        <f>SUM(AM126:AP126)</f>
        <v>0</v>
      </c>
      <c r="AR126" s="92"/>
      <c r="AS126" s="93">
        <v>0</v>
      </c>
      <c r="AT126" s="93"/>
      <c r="AU126" s="94"/>
      <c r="AV126" s="129">
        <f>SUM(AR126:AU126)</f>
        <v>0</v>
      </c>
      <c r="AW126" s="64"/>
      <c r="AX126" s="6">
        <v>0</v>
      </c>
      <c r="AY126" s="6"/>
      <c r="AZ126" s="102"/>
      <c r="BA126" s="133">
        <f>SUM(AW126:AZ126)</f>
        <v>0</v>
      </c>
      <c r="BB126" s="68"/>
      <c r="BC126" s="6">
        <v>0</v>
      </c>
      <c r="BD126" s="6"/>
      <c r="BE126" s="102"/>
      <c r="BF126" s="129">
        <f>SUM(BB126:BE126)</f>
        <v>0</v>
      </c>
      <c r="BG126" s="68"/>
      <c r="BH126" s="6">
        <v>0</v>
      </c>
      <c r="BI126" s="6"/>
      <c r="BJ126" s="102"/>
      <c r="BK126" s="129">
        <f>SUM(BG126:BJ126)</f>
        <v>0</v>
      </c>
      <c r="BL126" s="68"/>
      <c r="BM126" s="6">
        <v>0</v>
      </c>
      <c r="BN126" s="6"/>
      <c r="BO126" s="102"/>
      <c r="BP126" s="129">
        <f>SUM(BL126:BO126)</f>
        <v>0</v>
      </c>
    </row>
    <row r="127" spans="1:68" x14ac:dyDescent="0.25">
      <c r="A127" s="4" t="s">
        <v>341</v>
      </c>
      <c r="B127" s="3" t="s">
        <v>342</v>
      </c>
      <c r="C127" s="10">
        <v>6953156280564</v>
      </c>
      <c r="D127" s="10"/>
      <c r="E127" s="10" t="str">
        <f>IF(K127&gt;0,1,"")</f>
        <v/>
      </c>
      <c r="F127" s="10" t="str">
        <f>IF(L127&gt;0,1,"")</f>
        <v/>
      </c>
      <c r="G127" s="10" t="str">
        <f>IF(M127&gt;0,1,"")</f>
        <v/>
      </c>
      <c r="H127" s="105" t="str">
        <f>IF(N127&gt;0,1,"")</f>
        <v/>
      </c>
      <c r="I127" s="226"/>
      <c r="J127" s="224" t="str">
        <f>IF(SUM(E127:H127)&lt;2,IF(I127&gt;100,"Not OK",""),"")</f>
        <v/>
      </c>
      <c r="K127" s="68"/>
      <c r="L127" s="64">
        <v>0</v>
      </c>
      <c r="M127" s="64"/>
      <c r="N127" s="64"/>
      <c r="O127" s="129">
        <f>SUM(K127:N127)</f>
        <v>0</v>
      </c>
      <c r="P127" s="79"/>
      <c r="Q127" s="13">
        <v>0</v>
      </c>
      <c r="R127" s="13"/>
      <c r="S127" s="71"/>
      <c r="T127" s="78">
        <f>IF(Q127&gt;0,Q127,P127)</f>
        <v>0</v>
      </c>
      <c r="U127" s="83"/>
      <c r="V127" s="71">
        <v>29.5</v>
      </c>
      <c r="W127" s="71"/>
      <c r="X127" s="84"/>
      <c r="Y127" s="79"/>
      <c r="Z127" s="71">
        <v>59</v>
      </c>
      <c r="AA127" s="71"/>
      <c r="AB127" s="74"/>
      <c r="AC127" s="92"/>
      <c r="AD127" s="93">
        <v>0</v>
      </c>
      <c r="AE127" s="93"/>
      <c r="AF127" s="94"/>
      <c r="AG127" s="129">
        <f>SUM(AC127:AF127)</f>
        <v>0</v>
      </c>
      <c r="AH127" s="99"/>
      <c r="AI127" s="93">
        <v>0</v>
      </c>
      <c r="AJ127" s="93"/>
      <c r="AK127" s="94"/>
      <c r="AL127" s="133">
        <f>SUM(AH127:AK127)</f>
        <v>0</v>
      </c>
      <c r="AM127" s="92"/>
      <c r="AN127" s="93">
        <v>0</v>
      </c>
      <c r="AO127" s="93"/>
      <c r="AP127" s="94"/>
      <c r="AQ127" s="133">
        <f>SUM(AM127:AP127)</f>
        <v>0</v>
      </c>
      <c r="AR127" s="92"/>
      <c r="AS127" s="93">
        <v>0</v>
      </c>
      <c r="AT127" s="93"/>
      <c r="AU127" s="94"/>
      <c r="AV127" s="129">
        <f>SUM(AR127:AU127)</f>
        <v>0</v>
      </c>
      <c r="AW127" s="64"/>
      <c r="AX127" s="6">
        <v>0</v>
      </c>
      <c r="AY127" s="6"/>
      <c r="AZ127" s="102"/>
      <c r="BA127" s="133">
        <f>SUM(AW127:AZ127)</f>
        <v>0</v>
      </c>
      <c r="BB127" s="68"/>
      <c r="BC127" s="6">
        <v>0</v>
      </c>
      <c r="BD127" s="6"/>
      <c r="BE127" s="102"/>
      <c r="BF127" s="129">
        <f>SUM(BB127:BE127)</f>
        <v>0</v>
      </c>
      <c r="BG127" s="68"/>
      <c r="BH127" s="6">
        <v>0</v>
      </c>
      <c r="BI127" s="6"/>
      <c r="BJ127" s="102"/>
      <c r="BK127" s="129">
        <f>SUM(BG127:BJ127)</f>
        <v>0</v>
      </c>
      <c r="BL127" s="68"/>
      <c r="BM127" s="6">
        <v>0</v>
      </c>
      <c r="BN127" s="6"/>
      <c r="BO127" s="102"/>
      <c r="BP127" s="129">
        <f>SUM(BL127:BO127)</f>
        <v>0</v>
      </c>
    </row>
    <row r="128" spans="1:68" x14ac:dyDescent="0.25">
      <c r="A128" s="4" t="s">
        <v>343</v>
      </c>
      <c r="B128" s="3" t="s">
        <v>344</v>
      </c>
      <c r="C128" s="10">
        <v>6953156280571</v>
      </c>
      <c r="D128" s="10"/>
      <c r="E128" s="10" t="str">
        <f>IF(K128&gt;0,1,"")</f>
        <v/>
      </c>
      <c r="F128" s="10" t="str">
        <f>IF(L128&gt;0,1,"")</f>
        <v/>
      </c>
      <c r="G128" s="10" t="str">
        <f>IF(M128&gt;0,1,"")</f>
        <v/>
      </c>
      <c r="H128" s="105" t="str">
        <f>IF(N128&gt;0,1,"")</f>
        <v/>
      </c>
      <c r="I128" s="226"/>
      <c r="J128" s="224" t="str">
        <f>IF(SUM(E128:H128)&lt;2,IF(I128&gt;100,"Not OK",""),"")</f>
        <v/>
      </c>
      <c r="K128" s="68"/>
      <c r="L128" s="64">
        <v>0</v>
      </c>
      <c r="M128" s="64"/>
      <c r="N128" s="64"/>
      <c r="O128" s="129">
        <f>SUM(K128:N128)</f>
        <v>0</v>
      </c>
      <c r="P128" s="79"/>
      <c r="Q128" s="13">
        <v>0</v>
      </c>
      <c r="R128" s="13"/>
      <c r="S128" s="71"/>
      <c r="T128" s="78">
        <f>IF(Q128&gt;0,Q128,P128)</f>
        <v>0</v>
      </c>
      <c r="U128" s="83"/>
      <c r="V128" s="71">
        <v>29.5</v>
      </c>
      <c r="W128" s="71"/>
      <c r="X128" s="84"/>
      <c r="Y128" s="79"/>
      <c r="Z128" s="71">
        <v>59</v>
      </c>
      <c r="AA128" s="71"/>
      <c r="AB128" s="74"/>
      <c r="AC128" s="92"/>
      <c r="AD128" s="93">
        <v>0</v>
      </c>
      <c r="AE128" s="93"/>
      <c r="AF128" s="94"/>
      <c r="AG128" s="129">
        <f>SUM(AC128:AF128)</f>
        <v>0</v>
      </c>
      <c r="AH128" s="99"/>
      <c r="AI128" s="93">
        <v>0</v>
      </c>
      <c r="AJ128" s="93"/>
      <c r="AK128" s="94"/>
      <c r="AL128" s="133">
        <f>SUM(AH128:AK128)</f>
        <v>0</v>
      </c>
      <c r="AM128" s="92"/>
      <c r="AN128" s="93">
        <v>0</v>
      </c>
      <c r="AO128" s="93"/>
      <c r="AP128" s="94"/>
      <c r="AQ128" s="133">
        <f>SUM(AM128:AP128)</f>
        <v>0</v>
      </c>
      <c r="AR128" s="92"/>
      <c r="AS128" s="93">
        <v>0</v>
      </c>
      <c r="AT128" s="93"/>
      <c r="AU128" s="94"/>
      <c r="AV128" s="129">
        <f>SUM(AR128:AU128)</f>
        <v>0</v>
      </c>
      <c r="AW128" s="64"/>
      <c r="AX128" s="6">
        <v>0</v>
      </c>
      <c r="AY128" s="6"/>
      <c r="AZ128" s="102"/>
      <c r="BA128" s="133">
        <f>SUM(AW128:AZ128)</f>
        <v>0</v>
      </c>
      <c r="BB128" s="68"/>
      <c r="BC128" s="6">
        <v>0</v>
      </c>
      <c r="BD128" s="6"/>
      <c r="BE128" s="102"/>
      <c r="BF128" s="129">
        <f>SUM(BB128:BE128)</f>
        <v>0</v>
      </c>
      <c r="BG128" s="68"/>
      <c r="BH128" s="6">
        <v>0</v>
      </c>
      <c r="BI128" s="6"/>
      <c r="BJ128" s="102"/>
      <c r="BK128" s="129">
        <f>SUM(BG128:BJ128)</f>
        <v>0</v>
      </c>
      <c r="BL128" s="68"/>
      <c r="BM128" s="6">
        <v>0</v>
      </c>
      <c r="BN128" s="6"/>
      <c r="BO128" s="102"/>
      <c r="BP128" s="129">
        <f>SUM(BL128:BO128)</f>
        <v>0</v>
      </c>
    </row>
    <row r="129" spans="1:68" x14ac:dyDescent="0.25">
      <c r="A129" s="4" t="s">
        <v>533</v>
      </c>
      <c r="B129" s="3" t="s">
        <v>534</v>
      </c>
      <c r="C129" s="10">
        <v>6953156280793</v>
      </c>
      <c r="D129" s="10"/>
      <c r="E129" s="10" t="str">
        <f>IF(K129&gt;0,1,"")</f>
        <v/>
      </c>
      <c r="F129" s="10" t="str">
        <f>IF(L129&gt;0,1,"")</f>
        <v/>
      </c>
      <c r="G129" s="10" t="str">
        <f>IF(M129&gt;0,1,"")</f>
        <v/>
      </c>
      <c r="H129" s="105" t="str">
        <f>IF(N129&gt;0,1,"")</f>
        <v/>
      </c>
      <c r="I129" s="226">
        <v>55</v>
      </c>
      <c r="J129" s="224" t="str">
        <f>IF(SUM(E129:H129)&lt;2,IF(I129&gt;100,"Not OK",""),"")</f>
        <v/>
      </c>
      <c r="K129" s="68"/>
      <c r="L129" s="64">
        <v>0</v>
      </c>
      <c r="M129" s="64"/>
      <c r="N129" s="64"/>
      <c r="O129" s="129">
        <f>SUM(K129:N129)</f>
        <v>0</v>
      </c>
      <c r="P129" s="79"/>
      <c r="Q129" s="13">
        <v>12.63</v>
      </c>
      <c r="R129" s="13"/>
      <c r="S129" s="71"/>
      <c r="T129" s="78">
        <f>IF(Q129&gt;0,Q129,P129)</f>
        <v>12.63</v>
      </c>
      <c r="U129" s="83"/>
      <c r="V129" s="71">
        <v>24.5</v>
      </c>
      <c r="W129" s="71"/>
      <c r="X129" s="84"/>
      <c r="Y129" s="79"/>
      <c r="Z129" s="71">
        <v>49</v>
      </c>
      <c r="AA129" s="71"/>
      <c r="AB129" s="74"/>
      <c r="AC129" s="92"/>
      <c r="AD129" s="93">
        <v>1</v>
      </c>
      <c r="AE129" s="93"/>
      <c r="AF129" s="94"/>
      <c r="AG129" s="129">
        <f>SUM(AC129:AF129)</f>
        <v>1</v>
      </c>
      <c r="AH129" s="99"/>
      <c r="AI129" s="93">
        <v>0</v>
      </c>
      <c r="AJ129" s="93"/>
      <c r="AK129" s="94"/>
      <c r="AL129" s="133">
        <f>SUM(AH129:AK129)</f>
        <v>0</v>
      </c>
      <c r="AM129" s="92"/>
      <c r="AN129" s="93">
        <v>2</v>
      </c>
      <c r="AO129" s="93"/>
      <c r="AP129" s="94"/>
      <c r="AQ129" s="133">
        <f>SUM(AM129:AP129)</f>
        <v>2</v>
      </c>
      <c r="AR129" s="92"/>
      <c r="AS129" s="93">
        <v>1</v>
      </c>
      <c r="AT129" s="93"/>
      <c r="AU129" s="94"/>
      <c r="AV129" s="129">
        <f>SUM(AR129:AU129)</f>
        <v>1</v>
      </c>
      <c r="AW129" s="64"/>
      <c r="AX129" s="6">
        <v>0</v>
      </c>
      <c r="AY129" s="6"/>
      <c r="AZ129" s="102"/>
      <c r="BA129" s="133">
        <f>SUM(AW129:AZ129)</f>
        <v>0</v>
      </c>
      <c r="BB129" s="68"/>
      <c r="BC129" s="6">
        <v>0</v>
      </c>
      <c r="BD129" s="6"/>
      <c r="BE129" s="102"/>
      <c r="BF129" s="129">
        <f>SUM(BB129:BE129)</f>
        <v>0</v>
      </c>
      <c r="BG129" s="68"/>
      <c r="BH129" s="6">
        <v>0</v>
      </c>
      <c r="BI129" s="6"/>
      <c r="BJ129" s="102"/>
      <c r="BK129" s="129">
        <f>SUM(BG129:BJ129)</f>
        <v>0</v>
      </c>
      <c r="BL129" s="68"/>
      <c r="BM129" s="6">
        <v>0</v>
      </c>
      <c r="BN129" s="6"/>
      <c r="BO129" s="102"/>
      <c r="BP129" s="129">
        <f>SUM(BL129:BO129)</f>
        <v>0</v>
      </c>
    </row>
    <row r="130" spans="1:68" x14ac:dyDescent="0.25">
      <c r="A130" s="4" t="s">
        <v>531</v>
      </c>
      <c r="B130" s="3" t="s">
        <v>532</v>
      </c>
      <c r="C130" s="10">
        <v>6953156280809</v>
      </c>
      <c r="D130" s="10"/>
      <c r="E130" s="10" t="str">
        <f>IF(K130&gt;0,1,"")</f>
        <v/>
      </c>
      <c r="F130" s="10" t="str">
        <f>IF(L130&gt;0,1,"")</f>
        <v/>
      </c>
      <c r="G130" s="10" t="str">
        <f>IF(M130&gt;0,1,"")</f>
        <v/>
      </c>
      <c r="H130" s="105" t="str">
        <f>IF(N130&gt;0,1,"")</f>
        <v/>
      </c>
      <c r="I130" s="226">
        <v>70</v>
      </c>
      <c r="J130" s="224" t="str">
        <f>IF(SUM(E130:H130)&lt;2,IF(I130&gt;100,"Not OK",""),"")</f>
        <v/>
      </c>
      <c r="K130" s="68"/>
      <c r="L130" s="64">
        <v>0</v>
      </c>
      <c r="M130" s="64"/>
      <c r="N130" s="64"/>
      <c r="O130" s="129">
        <f>SUM(K130:N130)</f>
        <v>0</v>
      </c>
      <c r="P130" s="79"/>
      <c r="Q130" s="13">
        <v>12.62</v>
      </c>
      <c r="R130" s="13"/>
      <c r="S130" s="71"/>
      <c r="T130" s="78">
        <f>IF(Q130&gt;0,Q130,P130)</f>
        <v>12.62</v>
      </c>
      <c r="U130" s="83"/>
      <c r="V130" s="71">
        <v>24.5</v>
      </c>
      <c r="W130" s="71"/>
      <c r="X130" s="84"/>
      <c r="Y130" s="79"/>
      <c r="Z130" s="71">
        <v>49</v>
      </c>
      <c r="AA130" s="71"/>
      <c r="AB130" s="74"/>
      <c r="AC130" s="92"/>
      <c r="AD130" s="93">
        <v>2</v>
      </c>
      <c r="AE130" s="93"/>
      <c r="AF130" s="94"/>
      <c r="AG130" s="129">
        <f>SUM(AC130:AF130)</f>
        <v>2</v>
      </c>
      <c r="AH130" s="99"/>
      <c r="AI130" s="93">
        <v>0</v>
      </c>
      <c r="AJ130" s="93"/>
      <c r="AK130" s="94"/>
      <c r="AL130" s="133">
        <f>SUM(AH130:AK130)</f>
        <v>0</v>
      </c>
      <c r="AM130" s="92"/>
      <c r="AN130" s="93">
        <v>0</v>
      </c>
      <c r="AO130" s="93"/>
      <c r="AP130" s="94"/>
      <c r="AQ130" s="133">
        <f>SUM(AM130:AP130)</f>
        <v>0</v>
      </c>
      <c r="AR130" s="92"/>
      <c r="AS130" s="93">
        <v>0</v>
      </c>
      <c r="AT130" s="93"/>
      <c r="AU130" s="94"/>
      <c r="AV130" s="129">
        <f>SUM(AR130:AU130)</f>
        <v>0</v>
      </c>
      <c r="AW130" s="64"/>
      <c r="AX130" s="6">
        <v>1</v>
      </c>
      <c r="AY130" s="6"/>
      <c r="AZ130" s="102"/>
      <c r="BA130" s="133">
        <f>SUM(AW130:AZ130)</f>
        <v>1</v>
      </c>
      <c r="BB130" s="68"/>
      <c r="BC130" s="6">
        <v>0</v>
      </c>
      <c r="BD130" s="6"/>
      <c r="BE130" s="102"/>
      <c r="BF130" s="129">
        <f>SUM(BB130:BE130)</f>
        <v>0</v>
      </c>
      <c r="BG130" s="68"/>
      <c r="BH130" s="6">
        <v>0</v>
      </c>
      <c r="BI130" s="6"/>
      <c r="BJ130" s="102"/>
      <c r="BK130" s="129">
        <f>SUM(BG130:BJ130)</f>
        <v>0</v>
      </c>
      <c r="BL130" s="68"/>
      <c r="BM130" s="6">
        <v>0</v>
      </c>
      <c r="BN130" s="6"/>
      <c r="BO130" s="102"/>
      <c r="BP130" s="129">
        <f>SUM(BL130:BO130)</f>
        <v>0</v>
      </c>
    </row>
    <row r="131" spans="1:68" x14ac:dyDescent="0.25">
      <c r="A131" s="4" t="s">
        <v>529</v>
      </c>
      <c r="B131" s="3" t="s">
        <v>530</v>
      </c>
      <c r="C131" s="10">
        <v>6953156280816</v>
      </c>
      <c r="D131" s="10"/>
      <c r="E131" s="10" t="str">
        <f>IF(K131&gt;0,1,"")</f>
        <v/>
      </c>
      <c r="F131" s="10" t="str">
        <f>IF(L131&gt;0,1,"")</f>
        <v/>
      </c>
      <c r="G131" s="10" t="str">
        <f>IF(M131&gt;0,1,"")</f>
        <v/>
      </c>
      <c r="H131" s="105" t="str">
        <f>IF(N131&gt;0,1,"")</f>
        <v/>
      </c>
      <c r="I131" s="226">
        <v>64</v>
      </c>
      <c r="J131" s="224" t="str">
        <f>IF(SUM(E131:H131)&lt;2,IF(I131&gt;100,"Not OK",""),"")</f>
        <v/>
      </c>
      <c r="K131" s="68"/>
      <c r="L131" s="64">
        <v>0</v>
      </c>
      <c r="M131" s="64"/>
      <c r="N131" s="64"/>
      <c r="O131" s="129">
        <f>SUM(K131:N131)</f>
        <v>0</v>
      </c>
      <c r="P131" s="79"/>
      <c r="Q131" s="13">
        <v>12.619999999999996</v>
      </c>
      <c r="R131" s="13"/>
      <c r="S131" s="71"/>
      <c r="T131" s="78">
        <f>IF(Q131&gt;0,Q131,P131)</f>
        <v>12.619999999999996</v>
      </c>
      <c r="U131" s="83"/>
      <c r="V131" s="71">
        <v>24.5</v>
      </c>
      <c r="W131" s="71"/>
      <c r="X131" s="84"/>
      <c r="Y131" s="79"/>
      <c r="Z131" s="71">
        <v>49</v>
      </c>
      <c r="AA131" s="71"/>
      <c r="AB131" s="74"/>
      <c r="AC131" s="92"/>
      <c r="AD131" s="93">
        <v>2</v>
      </c>
      <c r="AE131" s="93"/>
      <c r="AF131" s="94"/>
      <c r="AG131" s="129">
        <f>SUM(AC131:AF131)</f>
        <v>2</v>
      </c>
      <c r="AH131" s="99"/>
      <c r="AI131" s="93">
        <v>0</v>
      </c>
      <c r="AJ131" s="93"/>
      <c r="AK131" s="94"/>
      <c r="AL131" s="133">
        <f>SUM(AH131:AK131)</f>
        <v>0</v>
      </c>
      <c r="AM131" s="92"/>
      <c r="AN131" s="93">
        <v>0</v>
      </c>
      <c r="AO131" s="93"/>
      <c r="AP131" s="94"/>
      <c r="AQ131" s="133">
        <f>SUM(AM131:AP131)</f>
        <v>0</v>
      </c>
      <c r="AR131" s="92"/>
      <c r="AS131" s="93">
        <v>0</v>
      </c>
      <c r="AT131" s="93"/>
      <c r="AU131" s="94"/>
      <c r="AV131" s="129">
        <f>SUM(AR131:AU131)</f>
        <v>0</v>
      </c>
      <c r="AW131" s="64"/>
      <c r="AX131" s="6">
        <v>0</v>
      </c>
      <c r="AY131" s="6"/>
      <c r="AZ131" s="102"/>
      <c r="BA131" s="133">
        <f>SUM(AW131:AZ131)</f>
        <v>0</v>
      </c>
      <c r="BB131" s="68"/>
      <c r="BC131" s="6">
        <v>0</v>
      </c>
      <c r="BD131" s="6"/>
      <c r="BE131" s="102"/>
      <c r="BF131" s="129">
        <f>SUM(BB131:BE131)</f>
        <v>0</v>
      </c>
      <c r="BG131" s="68"/>
      <c r="BH131" s="6">
        <v>0</v>
      </c>
      <c r="BI131" s="6"/>
      <c r="BJ131" s="102"/>
      <c r="BK131" s="129">
        <f>SUM(BG131:BJ131)</f>
        <v>0</v>
      </c>
      <c r="BL131" s="68"/>
      <c r="BM131" s="6">
        <v>0</v>
      </c>
      <c r="BN131" s="6"/>
      <c r="BO131" s="102"/>
      <c r="BP131" s="129">
        <f>SUM(BL131:BO131)</f>
        <v>0</v>
      </c>
    </row>
    <row r="132" spans="1:68" x14ac:dyDescent="0.25">
      <c r="A132" s="4" t="s">
        <v>480</v>
      </c>
      <c r="B132" s="3" t="s">
        <v>137</v>
      </c>
      <c r="C132" s="10">
        <v>6953156280977</v>
      </c>
      <c r="D132" s="10"/>
      <c r="E132" s="10">
        <f>IF(K132&gt;0,1,"")</f>
        <v>1</v>
      </c>
      <c r="F132" s="10" t="str">
        <f>IF(L132&gt;0,1,"")</f>
        <v/>
      </c>
      <c r="G132" s="10" t="str">
        <f>IF(M132&gt;0,1,"")</f>
        <v/>
      </c>
      <c r="H132" s="105" t="str">
        <f>IF(N132&gt;0,1,"")</f>
        <v/>
      </c>
      <c r="I132" s="226">
        <v>22</v>
      </c>
      <c r="J132" s="224" t="str">
        <f>IF(SUM(E132:H132)&lt;2,IF(I132&gt;100,"Not OK",""),"")</f>
        <v/>
      </c>
      <c r="K132" s="68">
        <v>5</v>
      </c>
      <c r="L132" s="64">
        <v>0</v>
      </c>
      <c r="M132" s="64"/>
      <c r="N132" s="64"/>
      <c r="O132" s="129">
        <f>SUM(K132:N132)</f>
        <v>5</v>
      </c>
      <c r="P132" s="79">
        <v>15.69</v>
      </c>
      <c r="Q132" s="13">
        <v>15.690000000000003</v>
      </c>
      <c r="R132" s="13"/>
      <c r="S132" s="71"/>
      <c r="T132" s="78">
        <f>IF(Q132&gt;0,Q132,P132)</f>
        <v>15.690000000000003</v>
      </c>
      <c r="U132" s="83">
        <v>43.45</v>
      </c>
      <c r="V132" s="71">
        <v>29.5</v>
      </c>
      <c r="W132" s="71"/>
      <c r="X132" s="84"/>
      <c r="Y132" s="79"/>
      <c r="Z132" s="71">
        <v>59</v>
      </c>
      <c r="AA132" s="71"/>
      <c r="AB132" s="74"/>
      <c r="AC132" s="92"/>
      <c r="AD132" s="93">
        <v>0</v>
      </c>
      <c r="AE132" s="93"/>
      <c r="AF132" s="94"/>
      <c r="AG132" s="129">
        <f>SUM(AC132:AF132)</f>
        <v>0</v>
      </c>
      <c r="AH132" s="99"/>
      <c r="AI132" s="93">
        <v>0</v>
      </c>
      <c r="AJ132" s="93"/>
      <c r="AK132" s="94"/>
      <c r="AL132" s="133">
        <f>SUM(AH132:AK132)</f>
        <v>0</v>
      </c>
      <c r="AM132" s="92"/>
      <c r="AN132" s="93">
        <v>0</v>
      </c>
      <c r="AO132" s="93"/>
      <c r="AP132" s="94"/>
      <c r="AQ132" s="133">
        <f>SUM(AM132:AP132)</f>
        <v>0</v>
      </c>
      <c r="AR132" s="92"/>
      <c r="AS132" s="93">
        <v>0</v>
      </c>
      <c r="AT132" s="93"/>
      <c r="AU132" s="94"/>
      <c r="AV132" s="129">
        <f>SUM(AR132:AU132)</f>
        <v>0</v>
      </c>
      <c r="AW132" s="64"/>
      <c r="AX132" s="6">
        <v>0</v>
      </c>
      <c r="AY132" s="6"/>
      <c r="AZ132" s="102"/>
      <c r="BA132" s="133">
        <f>SUM(AW132:AZ132)</f>
        <v>0</v>
      </c>
      <c r="BB132" s="68"/>
      <c r="BC132" s="6">
        <v>0</v>
      </c>
      <c r="BD132" s="6"/>
      <c r="BE132" s="102"/>
      <c r="BF132" s="129">
        <f>SUM(BB132:BE132)</f>
        <v>0</v>
      </c>
      <c r="BG132" s="68">
        <v>0</v>
      </c>
      <c r="BH132" s="6">
        <v>0</v>
      </c>
      <c r="BI132" s="6"/>
      <c r="BJ132" s="102"/>
      <c r="BK132" s="129">
        <f>SUM(BG132:BJ132)</f>
        <v>0</v>
      </c>
      <c r="BL132" s="68"/>
      <c r="BM132" s="6">
        <v>0</v>
      </c>
      <c r="BN132" s="6"/>
      <c r="BO132" s="102"/>
      <c r="BP132" s="129">
        <f>SUM(BL132:BO132)</f>
        <v>0</v>
      </c>
    </row>
    <row r="133" spans="1:68" x14ac:dyDescent="0.25">
      <c r="A133" s="4" t="s">
        <v>482</v>
      </c>
      <c r="B133" s="3" t="s">
        <v>138</v>
      </c>
      <c r="C133" s="10">
        <v>6953156280984</v>
      </c>
      <c r="D133" s="10"/>
      <c r="E133" s="10">
        <f>IF(K133&gt;0,1,"")</f>
        <v>1</v>
      </c>
      <c r="F133" s="10" t="str">
        <f>IF(L133&gt;0,1,"")</f>
        <v/>
      </c>
      <c r="G133" s="10" t="str">
        <f>IF(M133&gt;0,1,"")</f>
        <v/>
      </c>
      <c r="H133" s="105" t="str">
        <f>IF(N133&gt;0,1,"")</f>
        <v/>
      </c>
      <c r="I133" s="226">
        <v>54</v>
      </c>
      <c r="J133" s="224" t="str">
        <f>IF(SUM(E133:H133)&lt;2,IF(I133&gt;100,"Not OK",""),"")</f>
        <v/>
      </c>
      <c r="K133" s="68">
        <v>5</v>
      </c>
      <c r="L133" s="64">
        <v>0</v>
      </c>
      <c r="M133" s="64"/>
      <c r="N133" s="64"/>
      <c r="O133" s="129">
        <f>SUM(K133:N133)</f>
        <v>5</v>
      </c>
      <c r="P133" s="79">
        <v>15.599999999999998</v>
      </c>
      <c r="Q133" s="13">
        <v>15.599999999999998</v>
      </c>
      <c r="R133" s="13"/>
      <c r="S133" s="71"/>
      <c r="T133" s="78">
        <f>IF(Q133&gt;0,Q133,P133)</f>
        <v>15.599999999999998</v>
      </c>
      <c r="U133" s="83">
        <v>43.45</v>
      </c>
      <c r="V133" s="71">
        <v>29.5</v>
      </c>
      <c r="W133" s="71"/>
      <c r="X133" s="84"/>
      <c r="Y133" s="79"/>
      <c r="Z133" s="71">
        <v>59</v>
      </c>
      <c r="AA133" s="71"/>
      <c r="AB133" s="74"/>
      <c r="AC133" s="92"/>
      <c r="AD133" s="93">
        <v>0</v>
      </c>
      <c r="AE133" s="93"/>
      <c r="AF133" s="94"/>
      <c r="AG133" s="129">
        <f>SUM(AC133:AF133)</f>
        <v>0</v>
      </c>
      <c r="AH133" s="99"/>
      <c r="AI133" s="93">
        <v>0</v>
      </c>
      <c r="AJ133" s="93"/>
      <c r="AK133" s="94"/>
      <c r="AL133" s="133">
        <f>SUM(AH133:AK133)</f>
        <v>0</v>
      </c>
      <c r="AM133" s="92"/>
      <c r="AN133" s="93">
        <v>0</v>
      </c>
      <c r="AO133" s="93"/>
      <c r="AP133" s="94"/>
      <c r="AQ133" s="133">
        <f>SUM(AM133:AP133)</f>
        <v>0</v>
      </c>
      <c r="AR133" s="92"/>
      <c r="AS133" s="93">
        <v>0</v>
      </c>
      <c r="AT133" s="93"/>
      <c r="AU133" s="94"/>
      <c r="AV133" s="129">
        <f>SUM(AR133:AU133)</f>
        <v>0</v>
      </c>
      <c r="AW133" s="64"/>
      <c r="AX133" s="6">
        <v>0</v>
      </c>
      <c r="AY133" s="6"/>
      <c r="AZ133" s="102"/>
      <c r="BA133" s="133">
        <f>SUM(AW133:AZ133)</f>
        <v>0</v>
      </c>
      <c r="BB133" s="68"/>
      <c r="BC133" s="6">
        <v>0</v>
      </c>
      <c r="BD133" s="6"/>
      <c r="BE133" s="102"/>
      <c r="BF133" s="129">
        <f>SUM(BB133:BE133)</f>
        <v>0</v>
      </c>
      <c r="BG133" s="68">
        <v>0</v>
      </c>
      <c r="BH133" s="6">
        <v>0</v>
      </c>
      <c r="BI133" s="6"/>
      <c r="BJ133" s="102"/>
      <c r="BK133" s="129">
        <f>SUM(BG133:BJ133)</f>
        <v>0</v>
      </c>
      <c r="BL133" s="68"/>
      <c r="BM133" s="6">
        <v>0</v>
      </c>
      <c r="BN133" s="6"/>
      <c r="BO133" s="102"/>
      <c r="BP133" s="129">
        <f>SUM(BL133:BO133)</f>
        <v>0</v>
      </c>
    </row>
    <row r="134" spans="1:68" x14ac:dyDescent="0.25">
      <c r="A134" s="4" t="s">
        <v>496</v>
      </c>
      <c r="B134" s="3" t="s">
        <v>497</v>
      </c>
      <c r="C134" s="10">
        <v>6953156281363</v>
      </c>
      <c r="D134" s="10"/>
      <c r="E134" s="10" t="str">
        <f>IF(K134&gt;0,1,"")</f>
        <v/>
      </c>
      <c r="F134" s="10">
        <f>IF(L134&gt;0,1,"")</f>
        <v>1</v>
      </c>
      <c r="G134" s="10">
        <f>IF(M134&gt;0,1,"")</f>
        <v>1</v>
      </c>
      <c r="H134" s="105" t="str">
        <f>IF(N134&gt;0,1,"")</f>
        <v/>
      </c>
      <c r="I134" s="226">
        <v>77</v>
      </c>
      <c r="J134" s="224" t="str">
        <f>IF(SUM(E134:H134)&lt;2,IF(I134&gt;100,"Not OK",""),"")</f>
        <v/>
      </c>
      <c r="K134" s="68"/>
      <c r="L134" s="64">
        <v>2</v>
      </c>
      <c r="M134" s="64">
        <v>5</v>
      </c>
      <c r="N134" s="64"/>
      <c r="O134" s="129">
        <f>SUM(K134:N134)</f>
        <v>7</v>
      </c>
      <c r="P134" s="79"/>
      <c r="Q134" s="13">
        <v>7.6100000000000083</v>
      </c>
      <c r="R134" s="13">
        <v>7.6100000000000083</v>
      </c>
      <c r="S134" s="71"/>
      <c r="T134" s="78">
        <f>IF(Q134&gt;0,Q134,P134)</f>
        <v>7.6100000000000083</v>
      </c>
      <c r="U134" s="83"/>
      <c r="V134" s="71">
        <v>24.5</v>
      </c>
      <c r="W134" s="71">
        <v>24.5</v>
      </c>
      <c r="X134" s="84"/>
      <c r="Y134" s="79"/>
      <c r="Z134" s="71">
        <v>49</v>
      </c>
      <c r="AA134" s="71">
        <v>49</v>
      </c>
      <c r="AB134" s="74"/>
      <c r="AC134" s="92"/>
      <c r="AD134" s="93">
        <v>14</v>
      </c>
      <c r="AE134" s="93"/>
      <c r="AF134" s="94"/>
      <c r="AG134" s="129">
        <f>SUM(AC134:AF134)</f>
        <v>14</v>
      </c>
      <c r="AH134" s="99"/>
      <c r="AI134" s="93">
        <v>15</v>
      </c>
      <c r="AJ134" s="93">
        <v>8</v>
      </c>
      <c r="AK134" s="94"/>
      <c r="AL134" s="133">
        <f>SUM(AH134:AK134)</f>
        <v>23</v>
      </c>
      <c r="AM134" s="92"/>
      <c r="AN134" s="93">
        <v>11</v>
      </c>
      <c r="AO134" s="93">
        <v>7</v>
      </c>
      <c r="AP134" s="94"/>
      <c r="AQ134" s="133">
        <f>SUM(AM134:AP134)</f>
        <v>18</v>
      </c>
      <c r="AR134" s="92"/>
      <c r="AS134" s="93">
        <v>11</v>
      </c>
      <c r="AT134" s="93">
        <v>7</v>
      </c>
      <c r="AU134" s="94"/>
      <c r="AV134" s="129">
        <f>SUM(AR134:AU134)</f>
        <v>18</v>
      </c>
      <c r="AW134" s="64"/>
      <c r="AX134" s="6">
        <v>6</v>
      </c>
      <c r="AY134" s="6">
        <v>10</v>
      </c>
      <c r="AZ134" s="102"/>
      <c r="BA134" s="133">
        <f>SUM(AW134:AZ134)</f>
        <v>16</v>
      </c>
      <c r="BB134" s="68"/>
      <c r="BC134" s="6">
        <v>1</v>
      </c>
      <c r="BD134" s="6">
        <v>1</v>
      </c>
      <c r="BE134" s="102"/>
      <c r="BF134" s="129">
        <f>SUM(BB134:BE134)</f>
        <v>2</v>
      </c>
      <c r="BG134" s="68"/>
      <c r="BH134" s="6">
        <v>1</v>
      </c>
      <c r="BI134" s="6">
        <v>5</v>
      </c>
      <c r="BJ134" s="102"/>
      <c r="BK134" s="129">
        <f>SUM(BG134:BJ134)</f>
        <v>6</v>
      </c>
      <c r="BL134" s="68"/>
      <c r="BM134" s="6">
        <v>0</v>
      </c>
      <c r="BN134" s="6"/>
      <c r="BO134" s="102"/>
      <c r="BP134" s="129">
        <f>SUM(BL134:BO134)</f>
        <v>0</v>
      </c>
    </row>
    <row r="135" spans="1:68" x14ac:dyDescent="0.25">
      <c r="A135" s="4" t="s">
        <v>494</v>
      </c>
      <c r="B135" s="3" t="s">
        <v>139</v>
      </c>
      <c r="C135" s="10">
        <v>6953156281370</v>
      </c>
      <c r="D135" s="10"/>
      <c r="E135" s="10">
        <f>IF(K135&gt;0,1,"")</f>
        <v>1</v>
      </c>
      <c r="F135" s="10">
        <f>IF(L135&gt;0,1,"")</f>
        <v>1</v>
      </c>
      <c r="G135" s="10">
        <f>IF(M135&gt;0,1,"")</f>
        <v>1</v>
      </c>
      <c r="H135" s="105" t="str">
        <f>IF(N135&gt;0,1,"")</f>
        <v/>
      </c>
      <c r="I135" s="226">
        <v>24</v>
      </c>
      <c r="J135" s="224" t="str">
        <f>IF(SUM(E135:H135)&lt;2,IF(I135&gt;100,"Not OK",""),"")</f>
        <v/>
      </c>
      <c r="K135" s="68">
        <v>3</v>
      </c>
      <c r="L135" s="64">
        <v>2</v>
      </c>
      <c r="M135" s="64">
        <v>14</v>
      </c>
      <c r="N135" s="64"/>
      <c r="O135" s="129">
        <f>SUM(K135:N135)</f>
        <v>19</v>
      </c>
      <c r="P135" s="79">
        <v>7.6100000000000101</v>
      </c>
      <c r="Q135" s="13">
        <v>7.4611494252873589</v>
      </c>
      <c r="R135" s="13">
        <v>7.4611494252873589</v>
      </c>
      <c r="S135" s="71"/>
      <c r="T135" s="78">
        <f>IF(Q135&gt;0,Q135,P135)</f>
        <v>7.4611494252873589</v>
      </c>
      <c r="U135" s="83">
        <v>37.950000000000003</v>
      </c>
      <c r="V135" s="71">
        <v>24.5</v>
      </c>
      <c r="W135" s="71">
        <v>24.5</v>
      </c>
      <c r="X135" s="84"/>
      <c r="Y135" s="79"/>
      <c r="Z135" s="71">
        <v>49</v>
      </c>
      <c r="AA135" s="71">
        <v>49</v>
      </c>
      <c r="AB135" s="74"/>
      <c r="AC135" s="92"/>
      <c r="AD135" s="93">
        <v>9</v>
      </c>
      <c r="AE135" s="93"/>
      <c r="AF135" s="94"/>
      <c r="AG135" s="129">
        <f>SUM(AC135:AF135)</f>
        <v>9</v>
      </c>
      <c r="AH135" s="99"/>
      <c r="AI135" s="93">
        <v>2</v>
      </c>
      <c r="AJ135" s="93">
        <v>8</v>
      </c>
      <c r="AK135" s="94"/>
      <c r="AL135" s="133">
        <f>SUM(AH135:AK135)</f>
        <v>10</v>
      </c>
      <c r="AM135" s="92"/>
      <c r="AN135" s="93">
        <v>3</v>
      </c>
      <c r="AO135" s="93">
        <v>1</v>
      </c>
      <c r="AP135" s="94"/>
      <c r="AQ135" s="133">
        <f>SUM(AM135:AP135)</f>
        <v>4</v>
      </c>
      <c r="AR135" s="92"/>
      <c r="AS135" s="93">
        <v>7</v>
      </c>
      <c r="AT135" s="93">
        <v>4</v>
      </c>
      <c r="AU135" s="94"/>
      <c r="AV135" s="129">
        <f>SUM(AR135:AU135)</f>
        <v>11</v>
      </c>
      <c r="AW135" s="64"/>
      <c r="AX135" s="6">
        <v>1</v>
      </c>
      <c r="AY135" s="6">
        <v>2</v>
      </c>
      <c r="AZ135" s="102"/>
      <c r="BA135" s="133">
        <f>SUM(AW135:AZ135)</f>
        <v>3</v>
      </c>
      <c r="BB135" s="68"/>
      <c r="BC135" s="6">
        <v>1</v>
      </c>
      <c r="BD135" s="6">
        <v>5</v>
      </c>
      <c r="BE135" s="102"/>
      <c r="BF135" s="129">
        <f>SUM(BB135:BE135)</f>
        <v>6</v>
      </c>
      <c r="BG135" s="68">
        <v>1</v>
      </c>
      <c r="BH135" s="6">
        <v>0</v>
      </c>
      <c r="BI135" s="6">
        <v>2</v>
      </c>
      <c r="BJ135" s="102"/>
      <c r="BK135" s="129">
        <f>SUM(BG135:BJ135)</f>
        <v>3</v>
      </c>
      <c r="BL135" s="68"/>
      <c r="BM135" s="6">
        <v>0</v>
      </c>
      <c r="BN135" s="6"/>
      <c r="BO135" s="102"/>
      <c r="BP135" s="129">
        <f>SUM(BL135:BO135)</f>
        <v>0</v>
      </c>
    </row>
    <row r="136" spans="1:68" x14ac:dyDescent="0.25">
      <c r="A136" s="4" t="s">
        <v>498</v>
      </c>
      <c r="B136" s="3" t="s">
        <v>499</v>
      </c>
      <c r="C136" s="10">
        <v>6953156281387</v>
      </c>
      <c r="D136" s="10"/>
      <c r="E136" s="10" t="str">
        <f>IF(K136&gt;0,1,"")</f>
        <v/>
      </c>
      <c r="F136" s="10">
        <f>IF(L136&gt;0,1,"")</f>
        <v>1</v>
      </c>
      <c r="G136" s="10">
        <f>IF(M136&gt;0,1,"")</f>
        <v>1</v>
      </c>
      <c r="H136" s="105" t="str">
        <f>IF(N136&gt;0,1,"")</f>
        <v/>
      </c>
      <c r="I136" s="226">
        <v>56</v>
      </c>
      <c r="J136" s="224" t="str">
        <f>IF(SUM(E136:H136)&lt;2,IF(I136&gt;100,"Not OK",""),"")</f>
        <v/>
      </c>
      <c r="K136" s="68"/>
      <c r="L136" s="64">
        <v>1</v>
      </c>
      <c r="M136" s="64">
        <v>27</v>
      </c>
      <c r="N136" s="64"/>
      <c r="O136" s="129">
        <f>SUM(K136:N136)</f>
        <v>28</v>
      </c>
      <c r="P136" s="79"/>
      <c r="Q136" s="13">
        <v>7.6100000000000083</v>
      </c>
      <c r="R136" s="13">
        <v>7.6100000000000083</v>
      </c>
      <c r="S136" s="71"/>
      <c r="T136" s="78">
        <f>IF(Q136&gt;0,Q136,P136)</f>
        <v>7.6100000000000083</v>
      </c>
      <c r="U136" s="83"/>
      <c r="V136" s="71">
        <v>24.5</v>
      </c>
      <c r="W136" s="71">
        <v>24.5</v>
      </c>
      <c r="X136" s="84"/>
      <c r="Y136" s="79"/>
      <c r="Z136" s="71">
        <v>49</v>
      </c>
      <c r="AA136" s="71">
        <v>49</v>
      </c>
      <c r="AB136" s="74"/>
      <c r="AC136" s="92"/>
      <c r="AD136" s="93">
        <v>11</v>
      </c>
      <c r="AE136" s="93"/>
      <c r="AF136" s="94"/>
      <c r="AG136" s="129">
        <f>SUM(AC136:AF136)</f>
        <v>11</v>
      </c>
      <c r="AH136" s="99"/>
      <c r="AI136" s="93">
        <v>3</v>
      </c>
      <c r="AJ136" s="93">
        <v>8</v>
      </c>
      <c r="AK136" s="94"/>
      <c r="AL136" s="133">
        <f>SUM(AH136:AK136)</f>
        <v>11</v>
      </c>
      <c r="AM136" s="92"/>
      <c r="AN136" s="93">
        <v>6</v>
      </c>
      <c r="AO136" s="93">
        <v>2</v>
      </c>
      <c r="AP136" s="94"/>
      <c r="AQ136" s="133">
        <f>SUM(AM136:AP136)</f>
        <v>8</v>
      </c>
      <c r="AR136" s="92"/>
      <c r="AS136" s="93">
        <v>3</v>
      </c>
      <c r="AT136" s="93">
        <v>5</v>
      </c>
      <c r="AU136" s="94"/>
      <c r="AV136" s="129">
        <f>SUM(AR136:AU136)</f>
        <v>8</v>
      </c>
      <c r="AW136" s="64"/>
      <c r="AX136" s="6">
        <v>2</v>
      </c>
      <c r="AY136" s="6">
        <v>4</v>
      </c>
      <c r="AZ136" s="102"/>
      <c r="BA136" s="133">
        <f>SUM(AW136:AZ136)</f>
        <v>6</v>
      </c>
      <c r="BB136" s="68"/>
      <c r="BC136" s="6">
        <v>0</v>
      </c>
      <c r="BD136" s="6">
        <v>4</v>
      </c>
      <c r="BE136" s="102"/>
      <c r="BF136" s="129">
        <f>SUM(BB136:BE136)</f>
        <v>4</v>
      </c>
      <c r="BG136" s="68"/>
      <c r="BH136" s="6">
        <v>1</v>
      </c>
      <c r="BI136" s="6">
        <v>4</v>
      </c>
      <c r="BJ136" s="102"/>
      <c r="BK136" s="129">
        <f>SUM(BG136:BJ136)</f>
        <v>5</v>
      </c>
      <c r="BL136" s="68"/>
      <c r="BM136" s="6">
        <v>0</v>
      </c>
      <c r="BN136" s="6"/>
      <c r="BO136" s="102"/>
      <c r="BP136" s="129">
        <f>SUM(BL136:BO136)</f>
        <v>0</v>
      </c>
    </row>
    <row r="137" spans="1:68" x14ac:dyDescent="0.25">
      <c r="A137" s="4" t="s">
        <v>327</v>
      </c>
      <c r="B137" s="3" t="s">
        <v>328</v>
      </c>
      <c r="C137" s="10">
        <v>6953156281479</v>
      </c>
      <c r="D137" s="10"/>
      <c r="E137" s="10" t="str">
        <f>IF(K137&gt;0,1,"")</f>
        <v/>
      </c>
      <c r="F137" s="10">
        <f>IF(L137&gt;0,1,"")</f>
        <v>1</v>
      </c>
      <c r="G137" s="10">
        <f>IF(M137&gt;0,1,"")</f>
        <v>1</v>
      </c>
      <c r="H137" s="105" t="str">
        <f>IF(N137&gt;0,1,"")</f>
        <v/>
      </c>
      <c r="I137" s="226">
        <v>10</v>
      </c>
      <c r="J137" s="224" t="str">
        <f>IF(SUM(E137:H137)&lt;2,IF(I137&gt;100,"Not OK",""),"")</f>
        <v/>
      </c>
      <c r="K137" s="68"/>
      <c r="L137" s="64">
        <v>17</v>
      </c>
      <c r="M137" s="64">
        <v>20</v>
      </c>
      <c r="N137" s="64"/>
      <c r="O137" s="129">
        <f>SUM(K137:N137)</f>
        <v>37</v>
      </c>
      <c r="P137" s="79"/>
      <c r="Q137" s="13">
        <v>51.990000000000009</v>
      </c>
      <c r="R137" s="13">
        <v>51.990000000000009</v>
      </c>
      <c r="S137" s="71"/>
      <c r="T137" s="78">
        <f>IF(Q137&gt;0,Q137,P137)</f>
        <v>51.990000000000009</v>
      </c>
      <c r="U137" s="83"/>
      <c r="V137" s="71">
        <v>69.5</v>
      </c>
      <c r="W137" s="71">
        <v>74.5</v>
      </c>
      <c r="X137" s="84"/>
      <c r="Y137" s="79"/>
      <c r="Z137" s="71">
        <v>149</v>
      </c>
      <c r="AA137" s="71">
        <v>149</v>
      </c>
      <c r="AB137" s="74"/>
      <c r="AC137" s="92"/>
      <c r="AD137" s="93">
        <v>6</v>
      </c>
      <c r="AE137" s="93"/>
      <c r="AF137" s="94"/>
      <c r="AG137" s="129">
        <f>SUM(AC137:AF137)</f>
        <v>6</v>
      </c>
      <c r="AH137" s="99"/>
      <c r="AI137" s="93">
        <v>4</v>
      </c>
      <c r="AJ137" s="93">
        <v>4</v>
      </c>
      <c r="AK137" s="94"/>
      <c r="AL137" s="133">
        <f>SUM(AH137:AK137)</f>
        <v>8</v>
      </c>
      <c r="AM137" s="92"/>
      <c r="AN137" s="93">
        <v>15</v>
      </c>
      <c r="AO137" s="93">
        <v>5</v>
      </c>
      <c r="AP137" s="94"/>
      <c r="AQ137" s="133">
        <f>SUM(AM137:AP137)</f>
        <v>20</v>
      </c>
      <c r="AR137" s="92"/>
      <c r="AS137" s="93">
        <v>6</v>
      </c>
      <c r="AT137" s="93">
        <v>3</v>
      </c>
      <c r="AU137" s="94"/>
      <c r="AV137" s="129">
        <f>SUM(AR137:AU137)</f>
        <v>9</v>
      </c>
      <c r="AW137" s="64"/>
      <c r="AX137" s="6">
        <v>15</v>
      </c>
      <c r="AY137" s="6">
        <v>6</v>
      </c>
      <c r="AZ137" s="102"/>
      <c r="BA137" s="133">
        <f>SUM(AW137:AZ137)</f>
        <v>21</v>
      </c>
      <c r="BB137" s="68"/>
      <c r="BC137" s="6">
        <v>9</v>
      </c>
      <c r="BD137" s="6">
        <v>2</v>
      </c>
      <c r="BE137" s="102"/>
      <c r="BF137" s="129">
        <f>SUM(BB137:BE137)</f>
        <v>11</v>
      </c>
      <c r="BG137" s="68"/>
      <c r="BH137" s="6">
        <v>30</v>
      </c>
      <c r="BI137" s="6">
        <v>4</v>
      </c>
      <c r="BJ137" s="102"/>
      <c r="BK137" s="129">
        <f>SUM(BG137:BJ137)</f>
        <v>34</v>
      </c>
      <c r="BL137" s="68"/>
      <c r="BM137" s="6">
        <v>1</v>
      </c>
      <c r="BN137" s="6"/>
      <c r="BO137" s="102"/>
      <c r="BP137" s="129">
        <f>SUM(BL137:BO137)</f>
        <v>1</v>
      </c>
    </row>
    <row r="138" spans="1:68" x14ac:dyDescent="0.25">
      <c r="A138" s="4" t="s">
        <v>492</v>
      </c>
      <c r="B138" s="3" t="s">
        <v>493</v>
      </c>
      <c r="C138" s="10">
        <v>6953156281691</v>
      </c>
      <c r="D138" s="10"/>
      <c r="E138" s="10" t="str">
        <f>IF(K138&gt;0,1,"")</f>
        <v/>
      </c>
      <c r="F138" s="10">
        <f>IF(L138&gt;0,1,"")</f>
        <v>1</v>
      </c>
      <c r="G138" s="10">
        <f>IF(M138&gt;0,1,"")</f>
        <v>1</v>
      </c>
      <c r="H138" s="105" t="str">
        <f>IF(N138&gt;0,1,"")</f>
        <v/>
      </c>
      <c r="I138" s="226">
        <v>4</v>
      </c>
      <c r="J138" s="224" t="str">
        <f>IF(SUM(E138:H138)&lt;2,IF(I138&gt;100,"Not OK",""),"")</f>
        <v/>
      </c>
      <c r="K138" s="68"/>
      <c r="L138" s="64">
        <v>3</v>
      </c>
      <c r="M138" s="64">
        <v>3</v>
      </c>
      <c r="N138" s="64"/>
      <c r="O138" s="129">
        <f>SUM(K138:N138)</f>
        <v>6</v>
      </c>
      <c r="P138" s="79"/>
      <c r="Q138" s="13">
        <v>22.190000000000005</v>
      </c>
      <c r="R138" s="13">
        <v>22.190000000000005</v>
      </c>
      <c r="S138" s="71"/>
      <c r="T138" s="78">
        <f>IF(Q138&gt;0,Q138,P138)</f>
        <v>22.190000000000005</v>
      </c>
      <c r="U138" s="83"/>
      <c r="V138" s="71">
        <v>44.5</v>
      </c>
      <c r="W138" s="71">
        <v>44.5</v>
      </c>
      <c r="X138" s="84"/>
      <c r="Y138" s="79"/>
      <c r="Z138" s="71">
        <v>89</v>
      </c>
      <c r="AA138" s="71">
        <v>89</v>
      </c>
      <c r="AB138" s="74"/>
      <c r="AC138" s="92"/>
      <c r="AD138" s="93">
        <v>2</v>
      </c>
      <c r="AE138" s="93"/>
      <c r="AF138" s="94"/>
      <c r="AG138" s="129">
        <f>SUM(AC138:AF138)</f>
        <v>2</v>
      </c>
      <c r="AH138" s="99"/>
      <c r="AI138" s="93">
        <v>1</v>
      </c>
      <c r="AJ138" s="93">
        <v>2</v>
      </c>
      <c r="AK138" s="94"/>
      <c r="AL138" s="133">
        <f>SUM(AH138:AK138)</f>
        <v>3</v>
      </c>
      <c r="AM138" s="92"/>
      <c r="AN138" s="93">
        <v>2</v>
      </c>
      <c r="AO138" s="93">
        <v>4</v>
      </c>
      <c r="AP138" s="94"/>
      <c r="AQ138" s="133">
        <f>SUM(AM138:AP138)</f>
        <v>6</v>
      </c>
      <c r="AR138" s="92"/>
      <c r="AS138" s="93">
        <v>0</v>
      </c>
      <c r="AT138" s="93">
        <v>5</v>
      </c>
      <c r="AU138" s="94"/>
      <c r="AV138" s="129">
        <f>SUM(AR138:AU138)</f>
        <v>5</v>
      </c>
      <c r="AW138" s="64"/>
      <c r="AX138" s="6">
        <v>0</v>
      </c>
      <c r="AY138" s="6">
        <v>1</v>
      </c>
      <c r="AZ138" s="102"/>
      <c r="BA138" s="133">
        <f>SUM(AW138:AZ138)</f>
        <v>1</v>
      </c>
      <c r="BB138" s="68"/>
      <c r="BC138" s="6">
        <v>0</v>
      </c>
      <c r="BD138" s="6">
        <v>0</v>
      </c>
      <c r="BE138" s="102"/>
      <c r="BF138" s="129">
        <f>SUM(BB138:BE138)</f>
        <v>0</v>
      </c>
      <c r="BG138" s="68"/>
      <c r="BH138" s="6">
        <v>0</v>
      </c>
      <c r="BI138" s="6">
        <v>0</v>
      </c>
      <c r="BJ138" s="102"/>
      <c r="BK138" s="129">
        <f>SUM(BG138:BJ138)</f>
        <v>0</v>
      </c>
      <c r="BL138" s="68"/>
      <c r="BM138" s="6">
        <v>0</v>
      </c>
      <c r="BN138" s="6"/>
      <c r="BO138" s="102"/>
      <c r="BP138" s="129">
        <f>SUM(BL138:BO138)</f>
        <v>0</v>
      </c>
    </row>
    <row r="139" spans="1:68" x14ac:dyDescent="0.25">
      <c r="A139" s="4" t="s">
        <v>490</v>
      </c>
      <c r="B139" s="3" t="s">
        <v>491</v>
      </c>
      <c r="C139" s="10">
        <v>6953156281707</v>
      </c>
      <c r="D139" s="10"/>
      <c r="E139" s="10" t="str">
        <f>IF(K139&gt;0,1,"")</f>
        <v/>
      </c>
      <c r="F139" s="10">
        <f>IF(L139&gt;0,1,"")</f>
        <v>1</v>
      </c>
      <c r="G139" s="10" t="str">
        <f>IF(M139&gt;0,1,"")</f>
        <v/>
      </c>
      <c r="H139" s="105" t="str">
        <f>IF(N139&gt;0,1,"")</f>
        <v/>
      </c>
      <c r="I139" s="226">
        <v>5</v>
      </c>
      <c r="J139" s="224" t="str">
        <f>IF(SUM(E139:H139)&lt;2,IF(I139&gt;100,"Not OK",""),"")</f>
        <v/>
      </c>
      <c r="K139" s="68"/>
      <c r="L139" s="64">
        <v>1</v>
      </c>
      <c r="M139" s="64"/>
      <c r="N139" s="64"/>
      <c r="O139" s="129">
        <f>SUM(K139:N139)</f>
        <v>1</v>
      </c>
      <c r="P139" s="79"/>
      <c r="Q139" s="13">
        <v>20.910000000000014</v>
      </c>
      <c r="R139" s="13"/>
      <c r="S139" s="71"/>
      <c r="T139" s="78">
        <f>IF(Q139&gt;0,Q139,P139)</f>
        <v>20.910000000000014</v>
      </c>
      <c r="U139" s="83"/>
      <c r="V139" s="71">
        <v>44.5</v>
      </c>
      <c r="W139" s="71"/>
      <c r="X139" s="84"/>
      <c r="Y139" s="79"/>
      <c r="Z139" s="71">
        <v>99</v>
      </c>
      <c r="AA139" s="71"/>
      <c r="AB139" s="74"/>
      <c r="AC139" s="92"/>
      <c r="AD139" s="93">
        <v>1</v>
      </c>
      <c r="AE139" s="93"/>
      <c r="AF139" s="94"/>
      <c r="AG139" s="129">
        <f>SUM(AC139:AF139)</f>
        <v>1</v>
      </c>
      <c r="AH139" s="99"/>
      <c r="AI139" s="93">
        <v>0</v>
      </c>
      <c r="AJ139" s="93"/>
      <c r="AK139" s="94"/>
      <c r="AL139" s="133">
        <f>SUM(AH139:AK139)</f>
        <v>0</v>
      </c>
      <c r="AM139" s="92"/>
      <c r="AN139" s="93">
        <v>0</v>
      </c>
      <c r="AO139" s="93"/>
      <c r="AP139" s="94"/>
      <c r="AQ139" s="133">
        <f>SUM(AM139:AP139)</f>
        <v>0</v>
      </c>
      <c r="AR139" s="92"/>
      <c r="AS139" s="93">
        <v>0</v>
      </c>
      <c r="AT139" s="93"/>
      <c r="AU139" s="94"/>
      <c r="AV139" s="129">
        <f>SUM(AR139:AU139)</f>
        <v>0</v>
      </c>
      <c r="AW139" s="64"/>
      <c r="AX139" s="6">
        <v>0</v>
      </c>
      <c r="AY139" s="6"/>
      <c r="AZ139" s="102"/>
      <c r="BA139" s="133">
        <f>SUM(AW139:AZ139)</f>
        <v>0</v>
      </c>
      <c r="BB139" s="68"/>
      <c r="BC139" s="6">
        <v>0</v>
      </c>
      <c r="BD139" s="6"/>
      <c r="BE139" s="102"/>
      <c r="BF139" s="129">
        <f>SUM(BB139:BE139)</f>
        <v>0</v>
      </c>
      <c r="BG139" s="68"/>
      <c r="BH139" s="6">
        <v>0</v>
      </c>
      <c r="BI139" s="6"/>
      <c r="BJ139" s="102"/>
      <c r="BK139" s="129">
        <f>SUM(BG139:BJ139)</f>
        <v>0</v>
      </c>
      <c r="BL139" s="68"/>
      <c r="BM139" s="6">
        <v>0</v>
      </c>
      <c r="BN139" s="6"/>
      <c r="BO139" s="102"/>
      <c r="BP139" s="129">
        <f>SUM(BL139:BO139)</f>
        <v>0</v>
      </c>
    </row>
    <row r="140" spans="1:68" x14ac:dyDescent="0.25">
      <c r="A140" s="4" t="s">
        <v>518</v>
      </c>
      <c r="B140" s="3" t="s">
        <v>519</v>
      </c>
      <c r="C140" s="10">
        <v>6953156281738</v>
      </c>
      <c r="D140" s="10"/>
      <c r="E140" s="10" t="str">
        <f>IF(K140&gt;0,1,"")</f>
        <v/>
      </c>
      <c r="F140" s="10" t="str">
        <f>IF(L140&gt;0,1,"")</f>
        <v/>
      </c>
      <c r="G140" s="10" t="str">
        <f>IF(M140&gt;0,1,"")</f>
        <v/>
      </c>
      <c r="H140" s="105" t="str">
        <f>IF(N140&gt;0,1,"")</f>
        <v/>
      </c>
      <c r="I140" s="226"/>
      <c r="J140" s="224" t="str">
        <f>IF(SUM(E140:H140)&lt;2,IF(I140&gt;100,"Not OK",""),"")</f>
        <v/>
      </c>
      <c r="K140" s="68"/>
      <c r="L140" s="64">
        <v>0</v>
      </c>
      <c r="M140" s="64"/>
      <c r="N140" s="64"/>
      <c r="O140" s="129">
        <f>SUM(K140:N140)</f>
        <v>0</v>
      </c>
      <c r="P140" s="79"/>
      <c r="Q140" s="13">
        <v>14.32</v>
      </c>
      <c r="R140" s="13"/>
      <c r="S140" s="71"/>
      <c r="T140" s="78">
        <f>IF(Q140&gt;0,Q140,P140)</f>
        <v>14.32</v>
      </c>
      <c r="U140" s="83"/>
      <c r="V140" s="71">
        <v>39.5</v>
      </c>
      <c r="W140" s="71"/>
      <c r="X140" s="84"/>
      <c r="Y140" s="79"/>
      <c r="Z140" s="71">
        <v>79</v>
      </c>
      <c r="AA140" s="71"/>
      <c r="AB140" s="74"/>
      <c r="AC140" s="92"/>
      <c r="AD140" s="93">
        <v>0</v>
      </c>
      <c r="AE140" s="93"/>
      <c r="AF140" s="94"/>
      <c r="AG140" s="129">
        <f>SUM(AC140:AF140)</f>
        <v>0</v>
      </c>
      <c r="AH140" s="99"/>
      <c r="AI140" s="93">
        <v>0</v>
      </c>
      <c r="AJ140" s="93"/>
      <c r="AK140" s="94"/>
      <c r="AL140" s="133">
        <f>SUM(AH140:AK140)</f>
        <v>0</v>
      </c>
      <c r="AM140" s="92"/>
      <c r="AN140" s="93">
        <v>0</v>
      </c>
      <c r="AO140" s="93"/>
      <c r="AP140" s="94"/>
      <c r="AQ140" s="133">
        <f>SUM(AM140:AP140)</f>
        <v>0</v>
      </c>
      <c r="AR140" s="92"/>
      <c r="AS140" s="93">
        <v>0</v>
      </c>
      <c r="AT140" s="93"/>
      <c r="AU140" s="94"/>
      <c r="AV140" s="129">
        <f>SUM(AR140:AU140)</f>
        <v>0</v>
      </c>
      <c r="AW140" s="64"/>
      <c r="AX140" s="6">
        <v>0</v>
      </c>
      <c r="AY140" s="6"/>
      <c r="AZ140" s="102"/>
      <c r="BA140" s="133">
        <f>SUM(AW140:AZ140)</f>
        <v>0</v>
      </c>
      <c r="BB140" s="68"/>
      <c r="BC140" s="6">
        <v>0</v>
      </c>
      <c r="BD140" s="6"/>
      <c r="BE140" s="102"/>
      <c r="BF140" s="129">
        <f>SUM(BB140:BE140)</f>
        <v>0</v>
      </c>
      <c r="BG140" s="68"/>
      <c r="BH140" s="6">
        <v>0</v>
      </c>
      <c r="BI140" s="6"/>
      <c r="BJ140" s="102"/>
      <c r="BK140" s="129">
        <f>SUM(BG140:BJ140)</f>
        <v>0</v>
      </c>
      <c r="BL140" s="68"/>
      <c r="BM140" s="6">
        <v>0</v>
      </c>
      <c r="BN140" s="6"/>
      <c r="BO140" s="102"/>
      <c r="BP140" s="129">
        <f>SUM(BL140:BO140)</f>
        <v>0</v>
      </c>
    </row>
    <row r="141" spans="1:68" x14ac:dyDescent="0.25">
      <c r="A141" s="4" t="s">
        <v>520</v>
      </c>
      <c r="B141" s="3" t="s">
        <v>234</v>
      </c>
      <c r="C141" s="10">
        <v>6953156281745</v>
      </c>
      <c r="D141" s="10"/>
      <c r="E141" s="10" t="str">
        <f>IF(K141&gt;0,1,"")</f>
        <v/>
      </c>
      <c r="F141" s="10" t="str">
        <f>IF(L141&gt;0,1,"")</f>
        <v/>
      </c>
      <c r="G141" s="10" t="str">
        <f>IF(M141&gt;0,1,"")</f>
        <v/>
      </c>
      <c r="H141" s="105">
        <f>IF(N141&gt;0,1,"")</f>
        <v>1</v>
      </c>
      <c r="I141" s="226"/>
      <c r="J141" s="224" t="str">
        <f>IF(SUM(E141:H141)&lt;2,IF(I141&gt;100,"Not OK",""),"")</f>
        <v/>
      </c>
      <c r="K141" s="68"/>
      <c r="L141" s="64">
        <v>0</v>
      </c>
      <c r="M141" s="64"/>
      <c r="N141" s="64">
        <v>2</v>
      </c>
      <c r="O141" s="129">
        <f>SUM(K141:N141)</f>
        <v>2</v>
      </c>
      <c r="P141" s="79"/>
      <c r="Q141" s="13">
        <v>14.320000000000004</v>
      </c>
      <c r="R141" s="13"/>
      <c r="S141" s="71"/>
      <c r="T141" s="78">
        <f>IF(Q141&gt;0,Q141,P141)</f>
        <v>14.320000000000004</v>
      </c>
      <c r="U141" s="83"/>
      <c r="V141" s="71">
        <v>39.5</v>
      </c>
      <c r="W141" s="71"/>
      <c r="X141" s="84">
        <v>53.905500000000004</v>
      </c>
      <c r="Y141" s="79"/>
      <c r="Z141" s="71">
        <v>79</v>
      </c>
      <c r="AA141" s="71"/>
      <c r="AB141" s="74">
        <v>99</v>
      </c>
      <c r="AC141" s="92"/>
      <c r="AD141" s="93">
        <v>0</v>
      </c>
      <c r="AE141" s="93"/>
      <c r="AF141" s="94"/>
      <c r="AG141" s="129">
        <f>SUM(AC141:AF141)</f>
        <v>0</v>
      </c>
      <c r="AH141" s="99"/>
      <c r="AI141" s="93">
        <v>0</v>
      </c>
      <c r="AJ141" s="93"/>
      <c r="AK141" s="94"/>
      <c r="AL141" s="133">
        <f>SUM(AH141:AK141)</f>
        <v>0</v>
      </c>
      <c r="AM141" s="92"/>
      <c r="AN141" s="93">
        <v>0</v>
      </c>
      <c r="AO141" s="93"/>
      <c r="AP141" s="94">
        <v>0</v>
      </c>
      <c r="AQ141" s="133">
        <f>SUM(AM141:AP141)</f>
        <v>0</v>
      </c>
      <c r="AR141" s="92"/>
      <c r="AS141" s="93">
        <v>0</v>
      </c>
      <c r="AT141" s="93"/>
      <c r="AU141" s="94">
        <v>0</v>
      </c>
      <c r="AV141" s="129">
        <f>SUM(AR141:AU141)</f>
        <v>0</v>
      </c>
      <c r="AW141" s="64"/>
      <c r="AX141" s="6">
        <v>0</v>
      </c>
      <c r="AY141" s="6"/>
      <c r="AZ141" s="102">
        <v>0</v>
      </c>
      <c r="BA141" s="133">
        <f>SUM(AW141:AZ141)</f>
        <v>0</v>
      </c>
      <c r="BB141" s="68"/>
      <c r="BC141" s="6">
        <v>0</v>
      </c>
      <c r="BD141" s="6"/>
      <c r="BE141" s="102">
        <v>1</v>
      </c>
      <c r="BF141" s="129">
        <f>SUM(BB141:BE141)</f>
        <v>1</v>
      </c>
      <c r="BG141" s="68"/>
      <c r="BH141" s="6">
        <v>0</v>
      </c>
      <c r="BI141" s="6"/>
      <c r="BJ141" s="102">
        <v>0</v>
      </c>
      <c r="BK141" s="129">
        <f>SUM(BG141:BJ141)</f>
        <v>0</v>
      </c>
      <c r="BL141" s="68"/>
      <c r="BM141" s="6">
        <v>0</v>
      </c>
      <c r="BN141" s="6"/>
      <c r="BO141" s="102"/>
      <c r="BP141" s="129">
        <f>SUM(BL141:BO141)</f>
        <v>0</v>
      </c>
    </row>
    <row r="142" spans="1:68" x14ac:dyDescent="0.25">
      <c r="A142" s="4" t="s">
        <v>474</v>
      </c>
      <c r="B142" s="3" t="s">
        <v>475</v>
      </c>
      <c r="C142" s="10">
        <v>6953156282001</v>
      </c>
      <c r="D142" s="10"/>
      <c r="E142" s="10" t="str">
        <f>IF(K142&gt;0,1,"")</f>
        <v/>
      </c>
      <c r="F142" s="10" t="str">
        <f>IF(L142&gt;0,1,"")</f>
        <v/>
      </c>
      <c r="G142" s="10" t="str">
        <f>IF(M142&gt;0,1,"")</f>
        <v/>
      </c>
      <c r="H142" s="105" t="str">
        <f>IF(N142&gt;0,1,"")</f>
        <v/>
      </c>
      <c r="I142" s="226">
        <v>4</v>
      </c>
      <c r="J142" s="224" t="str">
        <f>IF(SUM(E142:H142)&lt;2,IF(I142&gt;100,"Not OK",""),"")</f>
        <v/>
      </c>
      <c r="K142" s="68"/>
      <c r="L142" s="64">
        <v>0</v>
      </c>
      <c r="M142" s="64"/>
      <c r="N142" s="64"/>
      <c r="O142" s="129">
        <f>SUM(K142:N142)</f>
        <v>0</v>
      </c>
      <c r="P142" s="79"/>
      <c r="Q142" s="13">
        <v>7.8399999999999883</v>
      </c>
      <c r="R142" s="13"/>
      <c r="S142" s="71"/>
      <c r="T142" s="78">
        <f>IF(Q142&gt;0,Q142,P142)</f>
        <v>7.8399999999999883</v>
      </c>
      <c r="U142" s="83"/>
      <c r="V142" s="71">
        <v>24.5</v>
      </c>
      <c r="W142" s="71"/>
      <c r="X142" s="84"/>
      <c r="Y142" s="79"/>
      <c r="Z142" s="71">
        <v>49</v>
      </c>
      <c r="AA142" s="71"/>
      <c r="AB142" s="74"/>
      <c r="AC142" s="92"/>
      <c r="AD142" s="93">
        <v>0</v>
      </c>
      <c r="AE142" s="93"/>
      <c r="AF142" s="94"/>
      <c r="AG142" s="129">
        <f>SUM(AC142:AF142)</f>
        <v>0</v>
      </c>
      <c r="AH142" s="99"/>
      <c r="AI142" s="93">
        <v>0</v>
      </c>
      <c r="AJ142" s="93"/>
      <c r="AK142" s="94"/>
      <c r="AL142" s="133">
        <f>SUM(AH142:AK142)</f>
        <v>0</v>
      </c>
      <c r="AM142" s="92"/>
      <c r="AN142" s="93">
        <v>0</v>
      </c>
      <c r="AO142" s="93"/>
      <c r="AP142" s="94"/>
      <c r="AQ142" s="133">
        <f>SUM(AM142:AP142)</f>
        <v>0</v>
      </c>
      <c r="AR142" s="92"/>
      <c r="AS142" s="93">
        <v>0</v>
      </c>
      <c r="AT142" s="93"/>
      <c r="AU142" s="94"/>
      <c r="AV142" s="129">
        <f>SUM(AR142:AU142)</f>
        <v>0</v>
      </c>
      <c r="AW142" s="64"/>
      <c r="AX142" s="6">
        <v>0</v>
      </c>
      <c r="AY142" s="6"/>
      <c r="AZ142" s="102"/>
      <c r="BA142" s="133">
        <f>SUM(AW142:AZ142)</f>
        <v>0</v>
      </c>
      <c r="BB142" s="68"/>
      <c r="BC142" s="6">
        <v>0</v>
      </c>
      <c r="BD142" s="6"/>
      <c r="BE142" s="102"/>
      <c r="BF142" s="129">
        <f>SUM(BB142:BE142)</f>
        <v>0</v>
      </c>
      <c r="BG142" s="68"/>
      <c r="BH142" s="6">
        <v>0</v>
      </c>
      <c r="BI142" s="6"/>
      <c r="BJ142" s="102"/>
      <c r="BK142" s="129">
        <f>SUM(BG142:BJ142)</f>
        <v>0</v>
      </c>
      <c r="BL142" s="68"/>
      <c r="BM142" s="6">
        <v>0</v>
      </c>
      <c r="BN142" s="6"/>
      <c r="BO142" s="102"/>
      <c r="BP142" s="129">
        <f>SUM(BL142:BO142)</f>
        <v>0</v>
      </c>
    </row>
    <row r="143" spans="1:68" x14ac:dyDescent="0.25">
      <c r="A143" s="4" t="s">
        <v>476</v>
      </c>
      <c r="B143" s="3" t="s">
        <v>477</v>
      </c>
      <c r="C143" s="10">
        <v>6953156282018</v>
      </c>
      <c r="D143" s="10"/>
      <c r="E143" s="10" t="str">
        <f>IF(K143&gt;0,1,"")</f>
        <v/>
      </c>
      <c r="F143" s="10" t="str">
        <f>IF(L143&gt;0,1,"")</f>
        <v/>
      </c>
      <c r="G143" s="10" t="str">
        <f>IF(M143&gt;0,1,"")</f>
        <v/>
      </c>
      <c r="H143" s="105" t="str">
        <f>IF(N143&gt;0,1,"")</f>
        <v/>
      </c>
      <c r="I143" s="226"/>
      <c r="J143" s="224" t="str">
        <f>IF(SUM(E143:H143)&lt;2,IF(I143&gt;100,"Not OK",""),"")</f>
        <v/>
      </c>
      <c r="K143" s="68"/>
      <c r="L143" s="64">
        <v>0</v>
      </c>
      <c r="M143" s="64"/>
      <c r="N143" s="64"/>
      <c r="O143" s="129">
        <f>SUM(K143:N143)</f>
        <v>0</v>
      </c>
      <c r="P143" s="79"/>
      <c r="Q143" s="13">
        <v>7.84</v>
      </c>
      <c r="R143" s="13"/>
      <c r="S143" s="71"/>
      <c r="T143" s="78">
        <f>IF(Q143&gt;0,Q143,P143)</f>
        <v>7.84</v>
      </c>
      <c r="U143" s="83"/>
      <c r="V143" s="71">
        <v>24.5</v>
      </c>
      <c r="W143" s="71"/>
      <c r="X143" s="84"/>
      <c r="Y143" s="79"/>
      <c r="Z143" s="71">
        <v>49</v>
      </c>
      <c r="AA143" s="71"/>
      <c r="AB143" s="74"/>
      <c r="AC143" s="92"/>
      <c r="AD143" s="93">
        <v>0</v>
      </c>
      <c r="AE143" s="93"/>
      <c r="AF143" s="94"/>
      <c r="AG143" s="129">
        <f>SUM(AC143:AF143)</f>
        <v>0</v>
      </c>
      <c r="AH143" s="99"/>
      <c r="AI143" s="93">
        <v>0</v>
      </c>
      <c r="AJ143" s="93"/>
      <c r="AK143" s="94"/>
      <c r="AL143" s="133">
        <f>SUM(AH143:AK143)</f>
        <v>0</v>
      </c>
      <c r="AM143" s="92"/>
      <c r="AN143" s="93">
        <v>0</v>
      </c>
      <c r="AO143" s="93"/>
      <c r="AP143" s="94"/>
      <c r="AQ143" s="133">
        <f>SUM(AM143:AP143)</f>
        <v>0</v>
      </c>
      <c r="AR143" s="92"/>
      <c r="AS143" s="93">
        <v>0</v>
      </c>
      <c r="AT143" s="93"/>
      <c r="AU143" s="94"/>
      <c r="AV143" s="129">
        <f>SUM(AR143:AU143)</f>
        <v>0</v>
      </c>
      <c r="AW143" s="64"/>
      <c r="AX143" s="6">
        <v>0</v>
      </c>
      <c r="AY143" s="6"/>
      <c r="AZ143" s="102"/>
      <c r="BA143" s="133">
        <f>SUM(AW143:AZ143)</f>
        <v>0</v>
      </c>
      <c r="BB143" s="68"/>
      <c r="BC143" s="6">
        <v>0</v>
      </c>
      <c r="BD143" s="6"/>
      <c r="BE143" s="102"/>
      <c r="BF143" s="129">
        <f>SUM(BB143:BE143)</f>
        <v>0</v>
      </c>
      <c r="BG143" s="68"/>
      <c r="BH143" s="6">
        <v>0</v>
      </c>
      <c r="BI143" s="6"/>
      <c r="BJ143" s="102"/>
      <c r="BK143" s="129">
        <f>SUM(BG143:BJ143)</f>
        <v>0</v>
      </c>
      <c r="BL143" s="68"/>
      <c r="BM143" s="6">
        <v>0</v>
      </c>
      <c r="BN143" s="6"/>
      <c r="BO143" s="102"/>
      <c r="BP143" s="129">
        <f>SUM(BL143:BO143)</f>
        <v>0</v>
      </c>
    </row>
    <row r="144" spans="1:68" x14ac:dyDescent="0.25">
      <c r="A144" s="4" t="s">
        <v>478</v>
      </c>
      <c r="B144" s="3" t="s">
        <v>479</v>
      </c>
      <c r="C144" s="10">
        <v>6953156282025</v>
      </c>
      <c r="D144" s="10"/>
      <c r="E144" s="10" t="str">
        <f>IF(K144&gt;0,1,"")</f>
        <v/>
      </c>
      <c r="F144" s="10" t="str">
        <f>IF(L144&gt;0,1,"")</f>
        <v/>
      </c>
      <c r="G144" s="10" t="str">
        <f>IF(M144&gt;0,1,"")</f>
        <v/>
      </c>
      <c r="H144" s="105" t="str">
        <f>IF(N144&gt;0,1,"")</f>
        <v/>
      </c>
      <c r="I144" s="226"/>
      <c r="J144" s="224" t="str">
        <f>IF(SUM(E144:H144)&lt;2,IF(I144&gt;100,"Not OK",""),"")</f>
        <v/>
      </c>
      <c r="K144" s="68"/>
      <c r="L144" s="64">
        <v>0</v>
      </c>
      <c r="M144" s="64"/>
      <c r="N144" s="64"/>
      <c r="O144" s="129">
        <f>SUM(K144:N144)</f>
        <v>0</v>
      </c>
      <c r="P144" s="79"/>
      <c r="Q144" s="13">
        <v>7.8400000000000007</v>
      </c>
      <c r="R144" s="13"/>
      <c r="S144" s="71"/>
      <c r="T144" s="78">
        <f>IF(Q144&gt;0,Q144,P144)</f>
        <v>7.8400000000000007</v>
      </c>
      <c r="U144" s="83"/>
      <c r="V144" s="71">
        <v>24.5</v>
      </c>
      <c r="W144" s="71"/>
      <c r="X144" s="84"/>
      <c r="Y144" s="79"/>
      <c r="Z144" s="71">
        <v>49</v>
      </c>
      <c r="AA144" s="71"/>
      <c r="AB144" s="74"/>
      <c r="AC144" s="92"/>
      <c r="AD144" s="93">
        <v>0</v>
      </c>
      <c r="AE144" s="93"/>
      <c r="AF144" s="94"/>
      <c r="AG144" s="129">
        <f>SUM(AC144:AF144)</f>
        <v>0</v>
      </c>
      <c r="AH144" s="99"/>
      <c r="AI144" s="93">
        <v>0</v>
      </c>
      <c r="AJ144" s="93"/>
      <c r="AK144" s="94"/>
      <c r="AL144" s="133">
        <f>SUM(AH144:AK144)</f>
        <v>0</v>
      </c>
      <c r="AM144" s="92"/>
      <c r="AN144" s="93">
        <v>0</v>
      </c>
      <c r="AO144" s="93"/>
      <c r="AP144" s="94"/>
      <c r="AQ144" s="133">
        <f>SUM(AM144:AP144)</f>
        <v>0</v>
      </c>
      <c r="AR144" s="92"/>
      <c r="AS144" s="93">
        <v>0</v>
      </c>
      <c r="AT144" s="93"/>
      <c r="AU144" s="94"/>
      <c r="AV144" s="129">
        <f>SUM(AR144:AU144)</f>
        <v>0</v>
      </c>
      <c r="AW144" s="64"/>
      <c r="AX144" s="6">
        <v>0</v>
      </c>
      <c r="AY144" s="6"/>
      <c r="AZ144" s="102"/>
      <c r="BA144" s="133">
        <f>SUM(AW144:AZ144)</f>
        <v>0</v>
      </c>
      <c r="BB144" s="68"/>
      <c r="BC144" s="6">
        <v>0</v>
      </c>
      <c r="BD144" s="6"/>
      <c r="BE144" s="102"/>
      <c r="BF144" s="129">
        <f>SUM(BB144:BE144)</f>
        <v>0</v>
      </c>
      <c r="BG144" s="68"/>
      <c r="BH144" s="6">
        <v>0</v>
      </c>
      <c r="BI144" s="6"/>
      <c r="BJ144" s="102"/>
      <c r="BK144" s="129">
        <f>SUM(BG144:BJ144)</f>
        <v>0</v>
      </c>
      <c r="BL144" s="68"/>
      <c r="BM144" s="6">
        <v>0</v>
      </c>
      <c r="BN144" s="6"/>
      <c r="BO144" s="102"/>
      <c r="BP144" s="129">
        <f>SUM(BL144:BO144)</f>
        <v>0</v>
      </c>
    </row>
    <row r="145" spans="1:68" x14ac:dyDescent="0.25">
      <c r="A145" s="4" t="s">
        <v>506</v>
      </c>
      <c r="B145" s="3" t="s">
        <v>507</v>
      </c>
      <c r="C145" s="10">
        <v>6953156282032</v>
      </c>
      <c r="D145" s="10"/>
      <c r="E145" s="10" t="str">
        <f>IF(K145&gt;0,1,"")</f>
        <v/>
      </c>
      <c r="F145" s="10" t="str">
        <f>IF(L145&gt;0,1,"")</f>
        <v/>
      </c>
      <c r="G145" s="10" t="str">
        <f>IF(M145&gt;0,1,"")</f>
        <v/>
      </c>
      <c r="H145" s="105" t="str">
        <f>IF(N145&gt;0,1,"")</f>
        <v/>
      </c>
      <c r="I145" s="226">
        <v>56</v>
      </c>
      <c r="J145" s="224" t="str">
        <f>IF(SUM(E145:H145)&lt;2,IF(I145&gt;100,"Not OK",""),"")</f>
        <v/>
      </c>
      <c r="K145" s="68"/>
      <c r="L145" s="64">
        <v>0</v>
      </c>
      <c r="M145" s="64"/>
      <c r="N145" s="64"/>
      <c r="O145" s="129">
        <f>SUM(K145:N145)</f>
        <v>0</v>
      </c>
      <c r="P145" s="79"/>
      <c r="Q145" s="13">
        <v>7.8400000000000007</v>
      </c>
      <c r="R145" s="13"/>
      <c r="S145" s="71"/>
      <c r="T145" s="78">
        <f>IF(Q145&gt;0,Q145,P145)</f>
        <v>7.8400000000000007</v>
      </c>
      <c r="U145" s="83"/>
      <c r="V145" s="71">
        <v>24.5</v>
      </c>
      <c r="W145" s="71"/>
      <c r="X145" s="84"/>
      <c r="Y145" s="79"/>
      <c r="Z145" s="71">
        <v>49</v>
      </c>
      <c r="AA145" s="71"/>
      <c r="AB145" s="74"/>
      <c r="AC145" s="92"/>
      <c r="AD145" s="93">
        <v>0</v>
      </c>
      <c r="AE145" s="93"/>
      <c r="AF145" s="94"/>
      <c r="AG145" s="129">
        <f>SUM(AC145:AF145)</f>
        <v>0</v>
      </c>
      <c r="AH145" s="99"/>
      <c r="AI145" s="93">
        <v>0</v>
      </c>
      <c r="AJ145" s="93"/>
      <c r="AK145" s="94"/>
      <c r="AL145" s="133">
        <f>SUM(AH145:AK145)</f>
        <v>0</v>
      </c>
      <c r="AM145" s="92"/>
      <c r="AN145" s="93">
        <v>0</v>
      </c>
      <c r="AO145" s="93"/>
      <c r="AP145" s="94"/>
      <c r="AQ145" s="133">
        <f>SUM(AM145:AP145)</f>
        <v>0</v>
      </c>
      <c r="AR145" s="92"/>
      <c r="AS145" s="93">
        <v>0</v>
      </c>
      <c r="AT145" s="93"/>
      <c r="AU145" s="94"/>
      <c r="AV145" s="129">
        <f>SUM(AR145:AU145)</f>
        <v>0</v>
      </c>
      <c r="AW145" s="64"/>
      <c r="AX145" s="6">
        <v>0</v>
      </c>
      <c r="AY145" s="6"/>
      <c r="AZ145" s="102"/>
      <c r="BA145" s="133">
        <f>SUM(AW145:AZ145)</f>
        <v>0</v>
      </c>
      <c r="BB145" s="68"/>
      <c r="BC145" s="6">
        <v>0</v>
      </c>
      <c r="BD145" s="6"/>
      <c r="BE145" s="102"/>
      <c r="BF145" s="129">
        <f>SUM(BB145:BE145)</f>
        <v>0</v>
      </c>
      <c r="BG145" s="68"/>
      <c r="BH145" s="6">
        <v>0</v>
      </c>
      <c r="BI145" s="6"/>
      <c r="BJ145" s="102"/>
      <c r="BK145" s="129">
        <f>SUM(BG145:BJ145)</f>
        <v>0</v>
      </c>
      <c r="BL145" s="68"/>
      <c r="BM145" s="6">
        <v>0</v>
      </c>
      <c r="BN145" s="6"/>
      <c r="BO145" s="102"/>
      <c r="BP145" s="129">
        <f>SUM(BL145:BO145)</f>
        <v>0</v>
      </c>
    </row>
    <row r="146" spans="1:68" x14ac:dyDescent="0.25">
      <c r="A146" s="4" t="s">
        <v>508</v>
      </c>
      <c r="B146" s="3" t="s">
        <v>509</v>
      </c>
      <c r="C146" s="10">
        <v>6953156282049</v>
      </c>
      <c r="D146" s="10"/>
      <c r="E146" s="10" t="str">
        <f>IF(K146&gt;0,1,"")</f>
        <v/>
      </c>
      <c r="F146" s="10" t="str">
        <f>IF(L146&gt;0,1,"")</f>
        <v/>
      </c>
      <c r="G146" s="10" t="str">
        <f>IF(M146&gt;0,1,"")</f>
        <v/>
      </c>
      <c r="H146" s="105" t="str">
        <f>IF(N146&gt;0,1,"")</f>
        <v/>
      </c>
      <c r="I146" s="226">
        <v>6</v>
      </c>
      <c r="J146" s="224" t="str">
        <f>IF(SUM(E146:H146)&lt;2,IF(I146&gt;100,"Not OK",""),"")</f>
        <v/>
      </c>
      <c r="K146" s="68"/>
      <c r="L146" s="64">
        <v>0</v>
      </c>
      <c r="M146" s="64"/>
      <c r="N146" s="64"/>
      <c r="O146" s="129">
        <f>SUM(K146:N146)</f>
        <v>0</v>
      </c>
      <c r="P146" s="79"/>
      <c r="Q146" s="13">
        <v>7.839999999999999</v>
      </c>
      <c r="R146" s="13"/>
      <c r="S146" s="71"/>
      <c r="T146" s="78">
        <f>IF(Q146&gt;0,Q146,P146)</f>
        <v>7.839999999999999</v>
      </c>
      <c r="U146" s="83"/>
      <c r="V146" s="71">
        <v>24.5</v>
      </c>
      <c r="W146" s="71"/>
      <c r="X146" s="84"/>
      <c r="Y146" s="79"/>
      <c r="Z146" s="71">
        <v>49</v>
      </c>
      <c r="AA146" s="71"/>
      <c r="AB146" s="74"/>
      <c r="AC146" s="92"/>
      <c r="AD146" s="93">
        <v>0</v>
      </c>
      <c r="AE146" s="93"/>
      <c r="AF146" s="94"/>
      <c r="AG146" s="129">
        <f>SUM(AC146:AF146)</f>
        <v>0</v>
      </c>
      <c r="AH146" s="99"/>
      <c r="AI146" s="93">
        <v>0</v>
      </c>
      <c r="AJ146" s="93"/>
      <c r="AK146" s="94"/>
      <c r="AL146" s="133">
        <f>SUM(AH146:AK146)</f>
        <v>0</v>
      </c>
      <c r="AM146" s="92"/>
      <c r="AN146" s="93">
        <v>0</v>
      </c>
      <c r="AO146" s="93"/>
      <c r="AP146" s="94"/>
      <c r="AQ146" s="133">
        <f>SUM(AM146:AP146)</f>
        <v>0</v>
      </c>
      <c r="AR146" s="92"/>
      <c r="AS146" s="93">
        <v>0</v>
      </c>
      <c r="AT146" s="93"/>
      <c r="AU146" s="94"/>
      <c r="AV146" s="129">
        <f>SUM(AR146:AU146)</f>
        <v>0</v>
      </c>
      <c r="AW146" s="64"/>
      <c r="AX146" s="6">
        <v>0</v>
      </c>
      <c r="AY146" s="6"/>
      <c r="AZ146" s="102"/>
      <c r="BA146" s="133">
        <f>SUM(AW146:AZ146)</f>
        <v>0</v>
      </c>
      <c r="BB146" s="68"/>
      <c r="BC146" s="6">
        <v>0</v>
      </c>
      <c r="BD146" s="6"/>
      <c r="BE146" s="102"/>
      <c r="BF146" s="129">
        <f>SUM(BB146:BE146)</f>
        <v>0</v>
      </c>
      <c r="BG146" s="68"/>
      <c r="BH146" s="6">
        <v>0</v>
      </c>
      <c r="BI146" s="6"/>
      <c r="BJ146" s="102"/>
      <c r="BK146" s="129">
        <f>SUM(BG146:BJ146)</f>
        <v>0</v>
      </c>
      <c r="BL146" s="68"/>
      <c r="BM146" s="6">
        <v>0</v>
      </c>
      <c r="BN146" s="6"/>
      <c r="BO146" s="102"/>
      <c r="BP146" s="129">
        <f>SUM(BL146:BO146)</f>
        <v>0</v>
      </c>
    </row>
    <row r="147" spans="1:68" x14ac:dyDescent="0.25">
      <c r="A147" s="4" t="s">
        <v>510</v>
      </c>
      <c r="B147" s="3" t="s">
        <v>511</v>
      </c>
      <c r="C147" s="10">
        <v>6953156282056</v>
      </c>
      <c r="D147" s="10"/>
      <c r="E147" s="10" t="str">
        <f>IF(K147&gt;0,1,"")</f>
        <v/>
      </c>
      <c r="F147" s="10" t="str">
        <f>IF(L147&gt;0,1,"")</f>
        <v/>
      </c>
      <c r="G147" s="10" t="str">
        <f>IF(M147&gt;0,1,"")</f>
        <v/>
      </c>
      <c r="H147" s="105" t="str">
        <f>IF(N147&gt;0,1,"")</f>
        <v/>
      </c>
      <c r="I147" s="226">
        <v>26</v>
      </c>
      <c r="J147" s="224" t="str">
        <f>IF(SUM(E147:H147)&lt;2,IF(I147&gt;100,"Not OK",""),"")</f>
        <v/>
      </c>
      <c r="K147" s="68"/>
      <c r="L147" s="64">
        <v>0</v>
      </c>
      <c r="M147" s="64"/>
      <c r="N147" s="64"/>
      <c r="O147" s="129">
        <f>SUM(K147:N147)</f>
        <v>0</v>
      </c>
      <c r="P147" s="79"/>
      <c r="Q147" s="13">
        <v>7.84</v>
      </c>
      <c r="R147" s="13"/>
      <c r="S147" s="71"/>
      <c r="T147" s="78">
        <f>IF(Q147&gt;0,Q147,P147)</f>
        <v>7.84</v>
      </c>
      <c r="U147" s="83"/>
      <c r="V147" s="71">
        <v>24.5</v>
      </c>
      <c r="W147" s="71"/>
      <c r="X147" s="84"/>
      <c r="Y147" s="79"/>
      <c r="Z147" s="71">
        <v>49</v>
      </c>
      <c r="AA147" s="71"/>
      <c r="AB147" s="74"/>
      <c r="AC147" s="92"/>
      <c r="AD147" s="93">
        <v>0</v>
      </c>
      <c r="AE147" s="93"/>
      <c r="AF147" s="94"/>
      <c r="AG147" s="129">
        <f>SUM(AC147:AF147)</f>
        <v>0</v>
      </c>
      <c r="AH147" s="99"/>
      <c r="AI147" s="93">
        <v>0</v>
      </c>
      <c r="AJ147" s="93"/>
      <c r="AK147" s="94"/>
      <c r="AL147" s="133">
        <f>SUM(AH147:AK147)</f>
        <v>0</v>
      </c>
      <c r="AM147" s="92"/>
      <c r="AN147" s="93">
        <v>0</v>
      </c>
      <c r="AO147" s="93"/>
      <c r="AP147" s="94"/>
      <c r="AQ147" s="133">
        <f>SUM(AM147:AP147)</f>
        <v>0</v>
      </c>
      <c r="AR147" s="92"/>
      <c r="AS147" s="93">
        <v>0</v>
      </c>
      <c r="AT147" s="93"/>
      <c r="AU147" s="94"/>
      <c r="AV147" s="129">
        <f>SUM(AR147:AU147)</f>
        <v>0</v>
      </c>
      <c r="AW147" s="64"/>
      <c r="AX147" s="6">
        <v>0</v>
      </c>
      <c r="AY147" s="6"/>
      <c r="AZ147" s="102"/>
      <c r="BA147" s="133">
        <f>SUM(AW147:AZ147)</f>
        <v>0</v>
      </c>
      <c r="BB147" s="68"/>
      <c r="BC147" s="6">
        <v>0</v>
      </c>
      <c r="BD147" s="6"/>
      <c r="BE147" s="102"/>
      <c r="BF147" s="129">
        <f>SUM(BB147:BE147)</f>
        <v>0</v>
      </c>
      <c r="BG147" s="68"/>
      <c r="BH147" s="6">
        <v>0</v>
      </c>
      <c r="BI147" s="6"/>
      <c r="BJ147" s="102"/>
      <c r="BK147" s="129">
        <f>SUM(BG147:BJ147)</f>
        <v>0</v>
      </c>
      <c r="BL147" s="68"/>
      <c r="BM147" s="6">
        <v>0</v>
      </c>
      <c r="BN147" s="6"/>
      <c r="BO147" s="102"/>
      <c r="BP147" s="129">
        <f>SUM(BL147:BO147)</f>
        <v>0</v>
      </c>
    </row>
    <row r="148" spans="1:68" x14ac:dyDescent="0.25">
      <c r="A148" s="4" t="s">
        <v>512</v>
      </c>
      <c r="B148" s="3" t="s">
        <v>513</v>
      </c>
      <c r="C148" s="10">
        <v>6953156282063</v>
      </c>
      <c r="D148" s="10"/>
      <c r="E148" s="10" t="str">
        <f>IF(K148&gt;0,1,"")</f>
        <v/>
      </c>
      <c r="F148" s="10" t="str">
        <f>IF(L148&gt;0,1,"")</f>
        <v/>
      </c>
      <c r="G148" s="10" t="str">
        <f>IF(M148&gt;0,1,"")</f>
        <v/>
      </c>
      <c r="H148" s="105" t="str">
        <f>IF(N148&gt;0,1,"")</f>
        <v/>
      </c>
      <c r="I148" s="226">
        <v>55</v>
      </c>
      <c r="J148" s="224" t="str">
        <f>IF(SUM(E148:H148)&lt;2,IF(I148&gt;100,"Not OK",""),"")</f>
        <v/>
      </c>
      <c r="K148" s="68"/>
      <c r="L148" s="64">
        <v>0</v>
      </c>
      <c r="M148" s="64"/>
      <c r="N148" s="64"/>
      <c r="O148" s="129">
        <f>SUM(K148:N148)</f>
        <v>0</v>
      </c>
      <c r="P148" s="79"/>
      <c r="Q148" s="13">
        <v>7.6199999999999992</v>
      </c>
      <c r="R148" s="13"/>
      <c r="S148" s="71"/>
      <c r="T148" s="78">
        <f>IF(Q148&gt;0,Q148,P148)</f>
        <v>7.6199999999999992</v>
      </c>
      <c r="U148" s="83"/>
      <c r="V148" s="71">
        <v>24.5</v>
      </c>
      <c r="W148" s="71"/>
      <c r="X148" s="84"/>
      <c r="Y148" s="79"/>
      <c r="Z148" s="71">
        <v>49</v>
      </c>
      <c r="AA148" s="71"/>
      <c r="AB148" s="74"/>
      <c r="AC148" s="92"/>
      <c r="AD148" s="93">
        <v>0</v>
      </c>
      <c r="AE148" s="93"/>
      <c r="AF148" s="94"/>
      <c r="AG148" s="129">
        <f>SUM(AC148:AF148)</f>
        <v>0</v>
      </c>
      <c r="AH148" s="99"/>
      <c r="AI148" s="93">
        <v>0</v>
      </c>
      <c r="AJ148" s="93"/>
      <c r="AK148" s="94"/>
      <c r="AL148" s="133">
        <f>SUM(AH148:AK148)</f>
        <v>0</v>
      </c>
      <c r="AM148" s="92"/>
      <c r="AN148" s="93">
        <v>0</v>
      </c>
      <c r="AO148" s="93"/>
      <c r="AP148" s="94"/>
      <c r="AQ148" s="133">
        <f>SUM(AM148:AP148)</f>
        <v>0</v>
      </c>
      <c r="AR148" s="92"/>
      <c r="AS148" s="93">
        <v>0</v>
      </c>
      <c r="AT148" s="93"/>
      <c r="AU148" s="94"/>
      <c r="AV148" s="129">
        <f>SUM(AR148:AU148)</f>
        <v>0</v>
      </c>
      <c r="AW148" s="64"/>
      <c r="AX148" s="6">
        <v>0</v>
      </c>
      <c r="AY148" s="6"/>
      <c r="AZ148" s="102"/>
      <c r="BA148" s="133">
        <f>SUM(AW148:AZ148)</f>
        <v>0</v>
      </c>
      <c r="BB148" s="68"/>
      <c r="BC148" s="6">
        <v>0</v>
      </c>
      <c r="BD148" s="6"/>
      <c r="BE148" s="102"/>
      <c r="BF148" s="129">
        <f>SUM(BB148:BE148)</f>
        <v>0</v>
      </c>
      <c r="BG148" s="68"/>
      <c r="BH148" s="6">
        <v>0</v>
      </c>
      <c r="BI148" s="6"/>
      <c r="BJ148" s="102"/>
      <c r="BK148" s="129">
        <f>SUM(BG148:BJ148)</f>
        <v>0</v>
      </c>
      <c r="BL148" s="68"/>
      <c r="BM148" s="6">
        <v>0</v>
      </c>
      <c r="BN148" s="6"/>
      <c r="BO148" s="102"/>
      <c r="BP148" s="129">
        <f>SUM(BL148:BO148)</f>
        <v>0</v>
      </c>
    </row>
    <row r="149" spans="1:68" x14ac:dyDescent="0.25">
      <c r="A149" s="4" t="s">
        <v>514</v>
      </c>
      <c r="B149" s="3" t="s">
        <v>515</v>
      </c>
      <c r="C149" s="10">
        <v>6953156282070</v>
      </c>
      <c r="D149" s="10"/>
      <c r="E149" s="10" t="str">
        <f>IF(K149&gt;0,1,"")</f>
        <v/>
      </c>
      <c r="F149" s="10" t="str">
        <f>IF(L149&gt;0,1,"")</f>
        <v/>
      </c>
      <c r="G149" s="10" t="str">
        <f>IF(M149&gt;0,1,"")</f>
        <v/>
      </c>
      <c r="H149" s="105" t="str">
        <f>IF(N149&gt;0,1,"")</f>
        <v/>
      </c>
      <c r="I149" s="226">
        <v>17</v>
      </c>
      <c r="J149" s="224" t="str">
        <f>IF(SUM(E149:H149)&lt;2,IF(I149&gt;100,"Not OK",""),"")</f>
        <v/>
      </c>
      <c r="K149" s="68"/>
      <c r="L149" s="64">
        <v>0</v>
      </c>
      <c r="M149" s="64"/>
      <c r="N149" s="64"/>
      <c r="O149" s="129">
        <f>SUM(K149:N149)</f>
        <v>0</v>
      </c>
      <c r="P149" s="79"/>
      <c r="Q149" s="13">
        <v>7.62</v>
      </c>
      <c r="R149" s="13"/>
      <c r="S149" s="71"/>
      <c r="T149" s="78">
        <f>IF(Q149&gt;0,Q149,P149)</f>
        <v>7.62</v>
      </c>
      <c r="U149" s="83"/>
      <c r="V149" s="71">
        <v>24.5</v>
      </c>
      <c r="W149" s="71"/>
      <c r="X149" s="84"/>
      <c r="Y149" s="79"/>
      <c r="Z149" s="71">
        <v>49</v>
      </c>
      <c r="AA149" s="71"/>
      <c r="AB149" s="74"/>
      <c r="AC149" s="92"/>
      <c r="AD149" s="93">
        <v>0</v>
      </c>
      <c r="AE149" s="93"/>
      <c r="AF149" s="94"/>
      <c r="AG149" s="129">
        <f>SUM(AC149:AF149)</f>
        <v>0</v>
      </c>
      <c r="AH149" s="99"/>
      <c r="AI149" s="93">
        <v>0</v>
      </c>
      <c r="AJ149" s="93"/>
      <c r="AK149" s="94"/>
      <c r="AL149" s="133">
        <f>SUM(AH149:AK149)</f>
        <v>0</v>
      </c>
      <c r="AM149" s="92"/>
      <c r="AN149" s="93">
        <v>0</v>
      </c>
      <c r="AO149" s="93"/>
      <c r="AP149" s="94"/>
      <c r="AQ149" s="133">
        <f>SUM(AM149:AP149)</f>
        <v>0</v>
      </c>
      <c r="AR149" s="92"/>
      <c r="AS149" s="93">
        <v>0</v>
      </c>
      <c r="AT149" s="93"/>
      <c r="AU149" s="94"/>
      <c r="AV149" s="129">
        <f>SUM(AR149:AU149)</f>
        <v>0</v>
      </c>
      <c r="AW149" s="64"/>
      <c r="AX149" s="6">
        <v>0</v>
      </c>
      <c r="AY149" s="6"/>
      <c r="AZ149" s="102"/>
      <c r="BA149" s="133">
        <f>SUM(AW149:AZ149)</f>
        <v>0</v>
      </c>
      <c r="BB149" s="68"/>
      <c r="BC149" s="6">
        <v>0</v>
      </c>
      <c r="BD149" s="6"/>
      <c r="BE149" s="102"/>
      <c r="BF149" s="129">
        <f>SUM(BB149:BE149)</f>
        <v>0</v>
      </c>
      <c r="BG149" s="68"/>
      <c r="BH149" s="6">
        <v>0</v>
      </c>
      <c r="BI149" s="6"/>
      <c r="BJ149" s="102"/>
      <c r="BK149" s="129">
        <f>SUM(BG149:BJ149)</f>
        <v>0</v>
      </c>
      <c r="BL149" s="68"/>
      <c r="BM149" s="6">
        <v>0</v>
      </c>
      <c r="BN149" s="6"/>
      <c r="BO149" s="102"/>
      <c r="BP149" s="129">
        <f>SUM(BL149:BO149)</f>
        <v>0</v>
      </c>
    </row>
    <row r="150" spans="1:68" x14ac:dyDescent="0.25">
      <c r="A150" s="4" t="s">
        <v>516</v>
      </c>
      <c r="B150" s="3" t="s">
        <v>517</v>
      </c>
      <c r="C150" s="10">
        <v>6953156282087</v>
      </c>
      <c r="D150" s="10"/>
      <c r="E150" s="10" t="str">
        <f>IF(K150&gt;0,1,"")</f>
        <v/>
      </c>
      <c r="F150" s="10" t="str">
        <f>IF(L150&gt;0,1,"")</f>
        <v/>
      </c>
      <c r="G150" s="10" t="str">
        <f>IF(M150&gt;0,1,"")</f>
        <v/>
      </c>
      <c r="H150" s="105" t="str">
        <f>IF(N150&gt;0,1,"")</f>
        <v/>
      </c>
      <c r="I150" s="226">
        <v>48</v>
      </c>
      <c r="J150" s="224" t="str">
        <f>IF(SUM(E150:H150)&lt;2,IF(I150&gt;100,"Not OK",""),"")</f>
        <v/>
      </c>
      <c r="K150" s="68"/>
      <c r="L150" s="64">
        <v>0</v>
      </c>
      <c r="M150" s="64"/>
      <c r="N150" s="64"/>
      <c r="O150" s="129">
        <f>SUM(K150:N150)</f>
        <v>0</v>
      </c>
      <c r="P150" s="79"/>
      <c r="Q150" s="13">
        <v>7.7100000000000009</v>
      </c>
      <c r="R150" s="13"/>
      <c r="S150" s="71"/>
      <c r="T150" s="78">
        <f>IF(Q150&gt;0,Q150,P150)</f>
        <v>7.7100000000000009</v>
      </c>
      <c r="U150" s="83"/>
      <c r="V150" s="71">
        <v>24.5</v>
      </c>
      <c r="W150" s="71"/>
      <c r="X150" s="84"/>
      <c r="Y150" s="79"/>
      <c r="Z150" s="71">
        <v>49</v>
      </c>
      <c r="AA150" s="71"/>
      <c r="AB150" s="74"/>
      <c r="AC150" s="92"/>
      <c r="AD150" s="93">
        <v>0</v>
      </c>
      <c r="AE150" s="93"/>
      <c r="AF150" s="94"/>
      <c r="AG150" s="129">
        <f>SUM(AC150:AF150)</f>
        <v>0</v>
      </c>
      <c r="AH150" s="99"/>
      <c r="AI150" s="93">
        <v>0</v>
      </c>
      <c r="AJ150" s="93"/>
      <c r="AK150" s="94"/>
      <c r="AL150" s="133">
        <f>SUM(AH150:AK150)</f>
        <v>0</v>
      </c>
      <c r="AM150" s="92"/>
      <c r="AN150" s="93">
        <v>0</v>
      </c>
      <c r="AO150" s="93"/>
      <c r="AP150" s="94"/>
      <c r="AQ150" s="133">
        <f>SUM(AM150:AP150)</f>
        <v>0</v>
      </c>
      <c r="AR150" s="92"/>
      <c r="AS150" s="93">
        <v>0</v>
      </c>
      <c r="AT150" s="93"/>
      <c r="AU150" s="94"/>
      <c r="AV150" s="129">
        <f>SUM(AR150:AU150)</f>
        <v>0</v>
      </c>
      <c r="AW150" s="64"/>
      <c r="AX150" s="6">
        <v>0</v>
      </c>
      <c r="AY150" s="6"/>
      <c r="AZ150" s="102"/>
      <c r="BA150" s="133">
        <f>SUM(AW150:AZ150)</f>
        <v>0</v>
      </c>
      <c r="BB150" s="68"/>
      <c r="BC150" s="6">
        <v>0</v>
      </c>
      <c r="BD150" s="6"/>
      <c r="BE150" s="102"/>
      <c r="BF150" s="129">
        <f>SUM(BB150:BE150)</f>
        <v>0</v>
      </c>
      <c r="BG150" s="68"/>
      <c r="BH150" s="6">
        <v>0</v>
      </c>
      <c r="BI150" s="6"/>
      <c r="BJ150" s="102"/>
      <c r="BK150" s="129">
        <f>SUM(BG150:BJ150)</f>
        <v>0</v>
      </c>
      <c r="BL150" s="68"/>
      <c r="BM150" s="6">
        <v>0</v>
      </c>
      <c r="BN150" s="6"/>
      <c r="BO150" s="102"/>
      <c r="BP150" s="129">
        <f>SUM(BL150:BO150)</f>
        <v>0</v>
      </c>
    </row>
    <row r="151" spans="1:68" x14ac:dyDescent="0.25">
      <c r="A151" s="4" t="s">
        <v>623</v>
      </c>
      <c r="B151" s="3" t="s">
        <v>624</v>
      </c>
      <c r="C151" s="10">
        <v>6953156282094</v>
      </c>
      <c r="D151" s="10"/>
      <c r="E151" s="10" t="str">
        <f>IF(K151&gt;0,1,"")</f>
        <v/>
      </c>
      <c r="F151" s="10" t="str">
        <f>IF(L151&gt;0,1,"")</f>
        <v/>
      </c>
      <c r="G151" s="10" t="str">
        <f>IF(M151&gt;0,1,"")</f>
        <v/>
      </c>
      <c r="H151" s="105" t="str">
        <f>IF(N151&gt;0,1,"")</f>
        <v/>
      </c>
      <c r="I151" s="226">
        <v>58</v>
      </c>
      <c r="J151" s="224" t="str">
        <f>IF(SUM(E151:H151)&lt;2,IF(I151&gt;100,"Not OK",""),"")</f>
        <v/>
      </c>
      <c r="K151" s="68"/>
      <c r="L151" s="64">
        <v>0</v>
      </c>
      <c r="M151" s="64"/>
      <c r="N151" s="64"/>
      <c r="O151" s="129">
        <f>SUM(K151:N151)</f>
        <v>0</v>
      </c>
      <c r="P151" s="79"/>
      <c r="Q151" s="13">
        <v>38.392475247524757</v>
      </c>
      <c r="R151" s="13"/>
      <c r="S151" s="71"/>
      <c r="T151" s="78">
        <f>IF(Q151&gt;0,Q151,P151)</f>
        <v>38.392475247524757</v>
      </c>
      <c r="U151" s="83"/>
      <c r="V151" s="71">
        <v>74.5</v>
      </c>
      <c r="W151" s="71"/>
      <c r="X151" s="84"/>
      <c r="Y151" s="79"/>
      <c r="Z151" s="71">
        <v>159</v>
      </c>
      <c r="AA151" s="71"/>
      <c r="AB151" s="74"/>
      <c r="AC151" s="92"/>
      <c r="AD151" s="93">
        <v>4</v>
      </c>
      <c r="AE151" s="93"/>
      <c r="AF151" s="94"/>
      <c r="AG151" s="129">
        <f>SUM(AC151:AF151)</f>
        <v>4</v>
      </c>
      <c r="AH151" s="99"/>
      <c r="AI151" s="93">
        <v>2</v>
      </c>
      <c r="AJ151" s="93"/>
      <c r="AK151" s="94"/>
      <c r="AL151" s="133">
        <f>SUM(AH151:AK151)</f>
        <v>2</v>
      </c>
      <c r="AM151" s="92"/>
      <c r="AN151" s="93">
        <v>0</v>
      </c>
      <c r="AO151" s="93"/>
      <c r="AP151" s="94"/>
      <c r="AQ151" s="133">
        <f>SUM(AM151:AP151)</f>
        <v>0</v>
      </c>
      <c r="AR151" s="92"/>
      <c r="AS151" s="93">
        <v>2</v>
      </c>
      <c r="AT151" s="93"/>
      <c r="AU151" s="94"/>
      <c r="AV151" s="129">
        <f>SUM(AR151:AU151)</f>
        <v>2</v>
      </c>
      <c r="AW151" s="64"/>
      <c r="AX151" s="6">
        <v>0</v>
      </c>
      <c r="AY151" s="6"/>
      <c r="AZ151" s="102"/>
      <c r="BA151" s="133">
        <f>SUM(AW151:AZ151)</f>
        <v>0</v>
      </c>
      <c r="BB151" s="68"/>
      <c r="BC151" s="6">
        <v>0</v>
      </c>
      <c r="BD151" s="6"/>
      <c r="BE151" s="102"/>
      <c r="BF151" s="129">
        <f>SUM(BB151:BE151)</f>
        <v>0</v>
      </c>
      <c r="BG151" s="68"/>
      <c r="BH151" s="6">
        <v>0</v>
      </c>
      <c r="BI151" s="6"/>
      <c r="BJ151" s="102"/>
      <c r="BK151" s="129">
        <f>SUM(BG151:BJ151)</f>
        <v>0</v>
      </c>
      <c r="BL151" s="68"/>
      <c r="BM151" s="6">
        <v>0</v>
      </c>
      <c r="BN151" s="6"/>
      <c r="BO151" s="102"/>
      <c r="BP151" s="129">
        <f>SUM(BL151:BO151)</f>
        <v>0</v>
      </c>
    </row>
    <row r="152" spans="1:68" x14ac:dyDescent="0.25">
      <c r="A152" s="4" t="s">
        <v>569</v>
      </c>
      <c r="B152" s="3" t="s">
        <v>570</v>
      </c>
      <c r="C152" s="10">
        <v>6953156282100</v>
      </c>
      <c r="D152" s="10"/>
      <c r="E152" s="10" t="str">
        <f>IF(K152&gt;0,1,"")</f>
        <v/>
      </c>
      <c r="F152" s="10">
        <f>IF(L152&gt;0,1,"")</f>
        <v>1</v>
      </c>
      <c r="G152" s="10">
        <f>IF(M152&gt;0,1,"")</f>
        <v>1</v>
      </c>
      <c r="H152" s="105" t="str">
        <f>IF(N152&gt;0,1,"")</f>
        <v/>
      </c>
      <c r="I152" s="226">
        <v>89</v>
      </c>
      <c r="J152" s="224" t="str">
        <f>IF(SUM(E152:H152)&lt;2,IF(I152&gt;100,"Not OK",""),"")</f>
        <v/>
      </c>
      <c r="K152" s="68"/>
      <c r="L152" s="64">
        <v>2</v>
      </c>
      <c r="M152" s="64">
        <v>10</v>
      </c>
      <c r="N152" s="64"/>
      <c r="O152" s="129">
        <f>SUM(K152:N152)</f>
        <v>12</v>
      </c>
      <c r="P152" s="79"/>
      <c r="Q152" s="13">
        <v>38.140000000000015</v>
      </c>
      <c r="R152" s="13">
        <v>38.140000000000015</v>
      </c>
      <c r="S152" s="71"/>
      <c r="T152" s="78">
        <f>IF(Q152&gt;0,Q152,P152)</f>
        <v>38.140000000000015</v>
      </c>
      <c r="U152" s="83"/>
      <c r="V152" s="71">
        <v>74.5</v>
      </c>
      <c r="W152" s="71">
        <v>79.5</v>
      </c>
      <c r="X152" s="84"/>
      <c r="Y152" s="79"/>
      <c r="Z152" s="71">
        <v>159</v>
      </c>
      <c r="AA152" s="71">
        <v>159</v>
      </c>
      <c r="AB152" s="74"/>
      <c r="AC152" s="92"/>
      <c r="AD152" s="93">
        <v>2</v>
      </c>
      <c r="AE152" s="93"/>
      <c r="AF152" s="94"/>
      <c r="AG152" s="129">
        <f>SUM(AC152:AF152)</f>
        <v>2</v>
      </c>
      <c r="AH152" s="99"/>
      <c r="AI152" s="93">
        <v>1</v>
      </c>
      <c r="AJ152" s="93">
        <v>4</v>
      </c>
      <c r="AK152" s="94"/>
      <c r="AL152" s="133">
        <f>SUM(AH152:AK152)</f>
        <v>5</v>
      </c>
      <c r="AM152" s="92"/>
      <c r="AN152" s="93">
        <v>0</v>
      </c>
      <c r="AO152" s="93">
        <v>0</v>
      </c>
      <c r="AP152" s="94"/>
      <c r="AQ152" s="133">
        <f>SUM(AM152:AP152)</f>
        <v>0</v>
      </c>
      <c r="AR152" s="92"/>
      <c r="AS152" s="93">
        <v>0</v>
      </c>
      <c r="AT152" s="93">
        <v>3</v>
      </c>
      <c r="AU152" s="94"/>
      <c r="AV152" s="129">
        <f>SUM(AR152:AU152)</f>
        <v>3</v>
      </c>
      <c r="AW152" s="64"/>
      <c r="AX152" s="6">
        <v>0</v>
      </c>
      <c r="AY152" s="6">
        <v>0</v>
      </c>
      <c r="AZ152" s="102"/>
      <c r="BA152" s="133">
        <f>SUM(AW152:AZ152)</f>
        <v>0</v>
      </c>
      <c r="BB152" s="68"/>
      <c r="BC152" s="6">
        <v>0</v>
      </c>
      <c r="BD152" s="6">
        <v>0</v>
      </c>
      <c r="BE152" s="102"/>
      <c r="BF152" s="129">
        <f>SUM(BB152:BE152)</f>
        <v>0</v>
      </c>
      <c r="BG152" s="68"/>
      <c r="BH152" s="6">
        <v>0</v>
      </c>
      <c r="BI152" s="6">
        <v>1</v>
      </c>
      <c r="BJ152" s="102"/>
      <c r="BK152" s="129">
        <f>SUM(BG152:BJ152)</f>
        <v>1</v>
      </c>
      <c r="BL152" s="68"/>
      <c r="BM152" s="6">
        <v>0</v>
      </c>
      <c r="BN152" s="6"/>
      <c r="BO152" s="102"/>
      <c r="BP152" s="129">
        <f>SUM(BL152:BO152)</f>
        <v>0</v>
      </c>
    </row>
    <row r="153" spans="1:68" x14ac:dyDescent="0.25">
      <c r="A153" s="4" t="s">
        <v>625</v>
      </c>
      <c r="B153" s="3" t="s">
        <v>626</v>
      </c>
      <c r="C153" s="10">
        <v>6953156282117</v>
      </c>
      <c r="D153" s="10"/>
      <c r="E153" s="10" t="str">
        <f>IF(K153&gt;0,1,"")</f>
        <v/>
      </c>
      <c r="F153" s="10" t="str">
        <f>IF(L153&gt;0,1,"")</f>
        <v/>
      </c>
      <c r="G153" s="10" t="str">
        <f>IF(M153&gt;0,1,"")</f>
        <v/>
      </c>
      <c r="H153" s="105" t="str">
        <f>IF(N153&gt;0,1,"")</f>
        <v/>
      </c>
      <c r="I153" s="226">
        <v>20</v>
      </c>
      <c r="J153" s="224" t="str">
        <f>IF(SUM(E153:H153)&lt;2,IF(I153&gt;100,"Not OK",""),"")</f>
        <v/>
      </c>
      <c r="K153" s="68"/>
      <c r="L153" s="64">
        <v>0</v>
      </c>
      <c r="M153" s="64"/>
      <c r="N153" s="64"/>
      <c r="O153" s="129">
        <f>SUM(K153:N153)</f>
        <v>0</v>
      </c>
      <c r="P153" s="79"/>
      <c r="Q153" s="13">
        <v>44.200000000000024</v>
      </c>
      <c r="R153" s="13"/>
      <c r="S153" s="71"/>
      <c r="T153" s="78">
        <f>IF(Q153&gt;0,Q153,P153)</f>
        <v>44.200000000000024</v>
      </c>
      <c r="U153" s="83"/>
      <c r="V153" s="71">
        <v>89.5</v>
      </c>
      <c r="W153" s="71"/>
      <c r="X153" s="84"/>
      <c r="Y153" s="79"/>
      <c r="Z153" s="71">
        <v>189</v>
      </c>
      <c r="AA153" s="71"/>
      <c r="AB153" s="74"/>
      <c r="AC153" s="92"/>
      <c r="AD153" s="93">
        <v>3</v>
      </c>
      <c r="AE153" s="93"/>
      <c r="AF153" s="94"/>
      <c r="AG153" s="129">
        <f>SUM(AC153:AF153)</f>
        <v>3</v>
      </c>
      <c r="AH153" s="99"/>
      <c r="AI153" s="93">
        <v>2</v>
      </c>
      <c r="AJ153" s="93"/>
      <c r="AK153" s="94"/>
      <c r="AL153" s="133">
        <f>SUM(AH153:AK153)</f>
        <v>2</v>
      </c>
      <c r="AM153" s="92"/>
      <c r="AN153" s="93">
        <v>0</v>
      </c>
      <c r="AO153" s="93"/>
      <c r="AP153" s="94"/>
      <c r="AQ153" s="133">
        <f>SUM(AM153:AP153)</f>
        <v>0</v>
      </c>
      <c r="AR153" s="92"/>
      <c r="AS153" s="93">
        <v>0</v>
      </c>
      <c r="AT153" s="93"/>
      <c r="AU153" s="94"/>
      <c r="AV153" s="129">
        <f>SUM(AR153:AU153)</f>
        <v>0</v>
      </c>
      <c r="AW153" s="64"/>
      <c r="AX153" s="6">
        <v>0</v>
      </c>
      <c r="AY153" s="6"/>
      <c r="AZ153" s="102"/>
      <c r="BA153" s="133">
        <f>SUM(AW153:AZ153)</f>
        <v>0</v>
      </c>
      <c r="BB153" s="68"/>
      <c r="BC153" s="6">
        <v>0</v>
      </c>
      <c r="BD153" s="6"/>
      <c r="BE153" s="102"/>
      <c r="BF153" s="129">
        <f>SUM(BB153:BE153)</f>
        <v>0</v>
      </c>
      <c r="BG153" s="68"/>
      <c r="BH153" s="6">
        <v>0</v>
      </c>
      <c r="BI153" s="6"/>
      <c r="BJ153" s="102"/>
      <c r="BK153" s="129">
        <f>SUM(BG153:BJ153)</f>
        <v>0</v>
      </c>
      <c r="BL153" s="68"/>
      <c r="BM153" s="6">
        <v>0</v>
      </c>
      <c r="BN153" s="6"/>
      <c r="BO153" s="102"/>
      <c r="BP153" s="129">
        <f>SUM(BL153:BO153)</f>
        <v>0</v>
      </c>
    </row>
    <row r="154" spans="1:68" x14ac:dyDescent="0.25">
      <c r="A154" s="4" t="s">
        <v>627</v>
      </c>
      <c r="B154" s="3" t="s">
        <v>628</v>
      </c>
      <c r="C154" s="10">
        <v>6953156282124</v>
      </c>
      <c r="D154" s="10"/>
      <c r="E154" s="10" t="str">
        <f>IF(K154&gt;0,1,"")</f>
        <v/>
      </c>
      <c r="F154" s="10" t="str">
        <f>IF(L154&gt;0,1,"")</f>
        <v/>
      </c>
      <c r="G154" s="10" t="str">
        <f>IF(M154&gt;0,1,"")</f>
        <v/>
      </c>
      <c r="H154" s="105" t="str">
        <f>IF(N154&gt;0,1,"")</f>
        <v/>
      </c>
      <c r="I154" s="226">
        <v>140</v>
      </c>
      <c r="J154" s="224" t="str">
        <f>IF(SUM(E154:H154)&lt;2,IF(I154&gt;100,"Not OK",""),"")</f>
        <v>Not OK</v>
      </c>
      <c r="K154" s="68"/>
      <c r="L154" s="64">
        <v>0</v>
      </c>
      <c r="M154" s="64"/>
      <c r="N154" s="64"/>
      <c r="O154" s="129">
        <f>SUM(K154:N154)</f>
        <v>0</v>
      </c>
      <c r="P154" s="79"/>
      <c r="Q154" s="13">
        <v>44.337062937062946</v>
      </c>
      <c r="R154" s="13"/>
      <c r="S154" s="71"/>
      <c r="T154" s="78">
        <f>IF(Q154&gt;0,Q154,P154)</f>
        <v>44.337062937062946</v>
      </c>
      <c r="U154" s="83"/>
      <c r="V154" s="71">
        <v>89.5</v>
      </c>
      <c r="W154" s="71"/>
      <c r="X154" s="84"/>
      <c r="Y154" s="79"/>
      <c r="Z154" s="71">
        <v>189</v>
      </c>
      <c r="AA154" s="71"/>
      <c r="AB154" s="74"/>
      <c r="AC154" s="92"/>
      <c r="AD154" s="93">
        <v>7</v>
      </c>
      <c r="AE154" s="93"/>
      <c r="AF154" s="94"/>
      <c r="AG154" s="129">
        <f>SUM(AC154:AF154)</f>
        <v>7</v>
      </c>
      <c r="AH154" s="99"/>
      <c r="AI154" s="93">
        <v>0</v>
      </c>
      <c r="AJ154" s="93"/>
      <c r="AK154" s="94"/>
      <c r="AL154" s="133">
        <f>SUM(AH154:AK154)</f>
        <v>0</v>
      </c>
      <c r="AM154" s="92"/>
      <c r="AN154" s="93">
        <v>1</v>
      </c>
      <c r="AO154" s="93"/>
      <c r="AP154" s="94"/>
      <c r="AQ154" s="133">
        <f>SUM(AM154:AP154)</f>
        <v>1</v>
      </c>
      <c r="AR154" s="92"/>
      <c r="AS154" s="93">
        <v>0</v>
      </c>
      <c r="AT154" s="93"/>
      <c r="AU154" s="94"/>
      <c r="AV154" s="129">
        <f>SUM(AR154:AU154)</f>
        <v>0</v>
      </c>
      <c r="AW154" s="64"/>
      <c r="AX154" s="6">
        <v>1</v>
      </c>
      <c r="AY154" s="6"/>
      <c r="AZ154" s="102"/>
      <c r="BA154" s="133">
        <f>SUM(AW154:AZ154)</f>
        <v>1</v>
      </c>
      <c r="BB154" s="68"/>
      <c r="BC154" s="6">
        <v>0</v>
      </c>
      <c r="BD154" s="6"/>
      <c r="BE154" s="102"/>
      <c r="BF154" s="129">
        <f>SUM(BB154:BE154)</f>
        <v>0</v>
      </c>
      <c r="BG154" s="68"/>
      <c r="BH154" s="6">
        <v>0</v>
      </c>
      <c r="BI154" s="6"/>
      <c r="BJ154" s="102"/>
      <c r="BK154" s="129">
        <f>SUM(BG154:BJ154)</f>
        <v>0</v>
      </c>
      <c r="BL154" s="68"/>
      <c r="BM154" s="6">
        <v>0</v>
      </c>
      <c r="BN154" s="6"/>
      <c r="BO154" s="102"/>
      <c r="BP154" s="129">
        <f>SUM(BL154:BO154)</f>
        <v>0</v>
      </c>
    </row>
    <row r="155" spans="1:68" x14ac:dyDescent="0.25">
      <c r="A155" s="4" t="s">
        <v>583</v>
      </c>
      <c r="B155" s="3" t="s">
        <v>584</v>
      </c>
      <c r="C155" s="10">
        <v>6953156282247</v>
      </c>
      <c r="D155" s="10"/>
      <c r="E155" s="10" t="str">
        <f>IF(K155&gt;0,1,"")</f>
        <v/>
      </c>
      <c r="F155" s="10">
        <f>IF(L155&gt;0,1,"")</f>
        <v>1</v>
      </c>
      <c r="G155" s="10">
        <f>IF(M155&gt;0,1,"")</f>
        <v>1</v>
      </c>
      <c r="H155" s="105" t="str">
        <f>IF(N155&gt;0,1,"")</f>
        <v/>
      </c>
      <c r="I155" s="226">
        <v>7</v>
      </c>
      <c r="J155" s="224" t="str">
        <f>IF(SUM(E155:H155)&lt;2,IF(I155&gt;100,"Not OK",""),"")</f>
        <v/>
      </c>
      <c r="K155" s="68"/>
      <c r="L155" s="64">
        <v>7</v>
      </c>
      <c r="M155" s="64">
        <v>7</v>
      </c>
      <c r="N155" s="64"/>
      <c r="O155" s="129">
        <f>SUM(K155:N155)</f>
        <v>14</v>
      </c>
      <c r="P155" s="79"/>
      <c r="Q155" s="13">
        <v>76</v>
      </c>
      <c r="R155" s="13">
        <v>76</v>
      </c>
      <c r="S155" s="71"/>
      <c r="T155" s="78">
        <f>IF(Q155&gt;0,Q155,P155)</f>
        <v>76</v>
      </c>
      <c r="U155" s="83"/>
      <c r="V155" s="71">
        <v>140</v>
      </c>
      <c r="W155" s="71">
        <v>144.5</v>
      </c>
      <c r="X155" s="84"/>
      <c r="Y155" s="79"/>
      <c r="Z155" s="71">
        <v>289</v>
      </c>
      <c r="AA155" s="71">
        <v>289</v>
      </c>
      <c r="AB155" s="74"/>
      <c r="AC155" s="92"/>
      <c r="AD155" s="93">
        <v>23</v>
      </c>
      <c r="AE155" s="93"/>
      <c r="AF155" s="94"/>
      <c r="AG155" s="129">
        <f>SUM(AC155:AF155)</f>
        <v>23</v>
      </c>
      <c r="AH155" s="99"/>
      <c r="AI155" s="93">
        <v>5</v>
      </c>
      <c r="AJ155" s="93">
        <v>3</v>
      </c>
      <c r="AK155" s="94"/>
      <c r="AL155" s="133">
        <f>SUM(AH155:AK155)</f>
        <v>8</v>
      </c>
      <c r="AM155" s="92"/>
      <c r="AN155" s="93">
        <v>9</v>
      </c>
      <c r="AO155" s="93">
        <v>6</v>
      </c>
      <c r="AP155" s="94"/>
      <c r="AQ155" s="133">
        <f>SUM(AM155:AP155)</f>
        <v>15</v>
      </c>
      <c r="AR155" s="92"/>
      <c r="AS155" s="93">
        <v>9</v>
      </c>
      <c r="AT155" s="93">
        <v>0</v>
      </c>
      <c r="AU155" s="94"/>
      <c r="AV155" s="129">
        <f>SUM(AR155:AU155)</f>
        <v>9</v>
      </c>
      <c r="AW155" s="64"/>
      <c r="AX155" s="6">
        <v>6</v>
      </c>
      <c r="AY155" s="6">
        <v>1</v>
      </c>
      <c r="AZ155" s="102"/>
      <c r="BA155" s="133">
        <f>SUM(AW155:AZ155)</f>
        <v>7</v>
      </c>
      <c r="BB155" s="68"/>
      <c r="BC155" s="6">
        <v>6</v>
      </c>
      <c r="BD155" s="6">
        <v>1</v>
      </c>
      <c r="BE155" s="102"/>
      <c r="BF155" s="129">
        <f>SUM(BB155:BE155)</f>
        <v>7</v>
      </c>
      <c r="BG155" s="68"/>
      <c r="BH155" s="6">
        <v>3</v>
      </c>
      <c r="BI155" s="6">
        <v>2</v>
      </c>
      <c r="BJ155" s="102"/>
      <c r="BK155" s="129">
        <f>SUM(BG155:BJ155)</f>
        <v>5</v>
      </c>
      <c r="BL155" s="68"/>
      <c r="BM155" s="6">
        <v>1</v>
      </c>
      <c r="BN155" s="6"/>
      <c r="BO155" s="102"/>
      <c r="BP155" s="129">
        <f>SUM(BL155:BO155)</f>
        <v>1</v>
      </c>
    </row>
    <row r="156" spans="1:68" x14ac:dyDescent="0.25">
      <c r="A156" s="4" t="s">
        <v>585</v>
      </c>
      <c r="B156" s="3" t="s">
        <v>586</v>
      </c>
      <c r="C156" s="10">
        <v>6953156282254</v>
      </c>
      <c r="D156" s="10"/>
      <c r="E156" s="10" t="str">
        <f>IF(K156&gt;0,1,"")</f>
        <v/>
      </c>
      <c r="F156" s="10">
        <f>IF(L156&gt;0,1,"")</f>
        <v>1</v>
      </c>
      <c r="G156" s="10" t="str">
        <f>IF(M156&gt;0,1,"")</f>
        <v/>
      </c>
      <c r="H156" s="105" t="str">
        <f>IF(N156&gt;0,1,"")</f>
        <v/>
      </c>
      <c r="I156" s="226">
        <v>8</v>
      </c>
      <c r="J156" s="224" t="str">
        <f>IF(SUM(E156:H156)&lt;2,IF(I156&gt;100,"Not OK",""),"")</f>
        <v/>
      </c>
      <c r="K156" s="68"/>
      <c r="L156" s="64">
        <v>3</v>
      </c>
      <c r="M156" s="64"/>
      <c r="N156" s="64"/>
      <c r="O156" s="129">
        <f>SUM(K156:N156)</f>
        <v>3</v>
      </c>
      <c r="P156" s="79"/>
      <c r="Q156" s="13">
        <v>76</v>
      </c>
      <c r="R156" s="13"/>
      <c r="S156" s="71"/>
      <c r="T156" s="78">
        <f>IF(Q156&gt;0,Q156,P156)</f>
        <v>76</v>
      </c>
      <c r="U156" s="83"/>
      <c r="V156" s="71">
        <v>140</v>
      </c>
      <c r="W156" s="71"/>
      <c r="X156" s="84"/>
      <c r="Y156" s="79"/>
      <c r="Z156" s="71">
        <v>289</v>
      </c>
      <c r="AA156" s="71"/>
      <c r="AB156" s="74"/>
      <c r="AC156" s="92"/>
      <c r="AD156" s="93">
        <v>14</v>
      </c>
      <c r="AE156" s="93"/>
      <c r="AF156" s="94"/>
      <c r="AG156" s="129">
        <f>SUM(AC156:AF156)</f>
        <v>14</v>
      </c>
      <c r="AH156" s="99"/>
      <c r="AI156" s="93">
        <v>9</v>
      </c>
      <c r="AJ156" s="93"/>
      <c r="AK156" s="94"/>
      <c r="AL156" s="133">
        <f>SUM(AH156:AK156)</f>
        <v>9</v>
      </c>
      <c r="AM156" s="92"/>
      <c r="AN156" s="93">
        <v>5</v>
      </c>
      <c r="AO156" s="93"/>
      <c r="AP156" s="94"/>
      <c r="AQ156" s="133">
        <f>SUM(AM156:AP156)</f>
        <v>5</v>
      </c>
      <c r="AR156" s="92"/>
      <c r="AS156" s="93">
        <v>2</v>
      </c>
      <c r="AT156" s="93"/>
      <c r="AU156" s="94"/>
      <c r="AV156" s="129">
        <f>SUM(AR156:AU156)</f>
        <v>2</v>
      </c>
      <c r="AW156" s="64"/>
      <c r="AX156" s="6">
        <v>3</v>
      </c>
      <c r="AY156" s="6"/>
      <c r="AZ156" s="102"/>
      <c r="BA156" s="133">
        <f>SUM(AW156:AZ156)</f>
        <v>3</v>
      </c>
      <c r="BB156" s="68"/>
      <c r="BC156" s="6">
        <v>0</v>
      </c>
      <c r="BD156" s="6"/>
      <c r="BE156" s="102"/>
      <c r="BF156" s="129">
        <f>SUM(BB156:BE156)</f>
        <v>0</v>
      </c>
      <c r="BG156" s="68"/>
      <c r="BH156" s="6">
        <v>0</v>
      </c>
      <c r="BI156" s="6"/>
      <c r="BJ156" s="102"/>
      <c r="BK156" s="129">
        <f>SUM(BG156:BJ156)</f>
        <v>0</v>
      </c>
      <c r="BL156" s="68"/>
      <c r="BM156" s="6">
        <v>0</v>
      </c>
      <c r="BN156" s="6"/>
      <c r="BO156" s="102"/>
      <c r="BP156" s="129">
        <f>SUM(BL156:BO156)</f>
        <v>0</v>
      </c>
    </row>
    <row r="157" spans="1:68" x14ac:dyDescent="0.25">
      <c r="A157" s="4" t="s">
        <v>673</v>
      </c>
      <c r="B157" s="3" t="s">
        <v>674</v>
      </c>
      <c r="C157" s="10">
        <v>6953156282278</v>
      </c>
      <c r="D157" s="10"/>
      <c r="E157" s="10" t="str">
        <f>IF(K157&gt;0,1,"")</f>
        <v/>
      </c>
      <c r="F157" s="10" t="str">
        <f>IF(L157&gt;0,1,"")</f>
        <v/>
      </c>
      <c r="G157" s="10">
        <f>IF(M157&gt;0,1,"")</f>
        <v>1</v>
      </c>
      <c r="H157" s="105" t="str">
        <f>IF(N157&gt;0,1,"")</f>
        <v/>
      </c>
      <c r="I157" s="226">
        <v>36</v>
      </c>
      <c r="J157" s="224" t="str">
        <f>IF(SUM(E157:H157)&lt;2,IF(I157&gt;100,"Not OK",""),"")</f>
        <v/>
      </c>
      <c r="K157" s="68"/>
      <c r="L157" s="64">
        <v>0</v>
      </c>
      <c r="M157" s="64">
        <v>14</v>
      </c>
      <c r="N157" s="64"/>
      <c r="O157" s="129">
        <f>SUM(K157:N157)</f>
        <v>14</v>
      </c>
      <c r="P157" s="79"/>
      <c r="Q157" s="13">
        <v>9.9</v>
      </c>
      <c r="R157" s="13">
        <v>9.9</v>
      </c>
      <c r="S157" s="71"/>
      <c r="T157" s="78">
        <f>IF(Q157&gt;0,Q157,P157)</f>
        <v>9.9</v>
      </c>
      <c r="U157" s="83"/>
      <c r="V157" s="71">
        <v>29.5</v>
      </c>
      <c r="W157" s="71">
        <v>34.5</v>
      </c>
      <c r="X157" s="84"/>
      <c r="Y157" s="79"/>
      <c r="Z157" s="71">
        <v>62</v>
      </c>
      <c r="AA157" s="71">
        <v>69</v>
      </c>
      <c r="AB157" s="74"/>
      <c r="AC157" s="92"/>
      <c r="AD157" s="93"/>
      <c r="AE157" s="93"/>
      <c r="AF157" s="94"/>
      <c r="AG157" s="129">
        <f>SUM(AC157:AF157)</f>
        <v>0</v>
      </c>
      <c r="AH157" s="99"/>
      <c r="AI157" s="93"/>
      <c r="AJ157" s="93"/>
      <c r="AK157" s="94"/>
      <c r="AL157" s="133">
        <f>SUM(AH157:AK157)</f>
        <v>0</v>
      </c>
      <c r="AM157" s="92"/>
      <c r="AN157" s="93"/>
      <c r="AO157" s="93"/>
      <c r="AP157" s="94"/>
      <c r="AQ157" s="133">
        <f>SUM(AM157:AP157)</f>
        <v>0</v>
      </c>
      <c r="AR157" s="92"/>
      <c r="AS157" s="93">
        <v>0</v>
      </c>
      <c r="AT157" s="93">
        <v>0</v>
      </c>
      <c r="AU157" s="94"/>
      <c r="AV157" s="129">
        <f>SUM(AR157:AU157)</f>
        <v>0</v>
      </c>
      <c r="AW157" s="64"/>
      <c r="AX157" s="6">
        <v>0</v>
      </c>
      <c r="AY157" s="6">
        <v>0</v>
      </c>
      <c r="AZ157" s="102"/>
      <c r="BA157" s="133">
        <f>SUM(AW157:AZ157)</f>
        <v>0</v>
      </c>
      <c r="BB157" s="68"/>
      <c r="BC157" s="6">
        <v>0</v>
      </c>
      <c r="BD157" s="6">
        <v>0</v>
      </c>
      <c r="BE157" s="102"/>
      <c r="BF157" s="129">
        <f>SUM(BB157:BE157)</f>
        <v>0</v>
      </c>
      <c r="BG157" s="68"/>
      <c r="BH157" s="6">
        <v>0</v>
      </c>
      <c r="BI157" s="6">
        <v>1</v>
      </c>
      <c r="BJ157" s="102"/>
      <c r="BK157" s="129">
        <f>SUM(BG157:BJ157)</f>
        <v>1</v>
      </c>
      <c r="BL157" s="68"/>
      <c r="BM157" s="6">
        <v>0</v>
      </c>
      <c r="BN157" s="6"/>
      <c r="BO157" s="102"/>
      <c r="BP157" s="129">
        <f>SUM(BL157:BO157)</f>
        <v>0</v>
      </c>
    </row>
    <row r="158" spans="1:68" x14ac:dyDescent="0.25">
      <c r="A158" s="4" t="s">
        <v>325</v>
      </c>
      <c r="B158" s="3" t="s">
        <v>326</v>
      </c>
      <c r="C158" s="10">
        <v>6953156282308</v>
      </c>
      <c r="D158" s="10"/>
      <c r="E158" s="10" t="str">
        <f>IF(K158&gt;0,1,"")</f>
        <v/>
      </c>
      <c r="F158" s="10" t="str">
        <f>IF(L158&gt;0,1,"")</f>
        <v/>
      </c>
      <c r="G158" s="10" t="str">
        <f>IF(M158&gt;0,1,"")</f>
        <v/>
      </c>
      <c r="H158" s="105" t="str">
        <f>IF(N158&gt;0,1,"")</f>
        <v/>
      </c>
      <c r="I158" s="226">
        <v>32</v>
      </c>
      <c r="J158" s="224" t="str">
        <f>IF(SUM(E158:H158)&lt;2,IF(I158&gt;100,"Not OK",""),"")</f>
        <v/>
      </c>
      <c r="K158" s="68"/>
      <c r="L158" s="64">
        <v>0</v>
      </c>
      <c r="M158" s="64"/>
      <c r="N158" s="64"/>
      <c r="O158" s="129">
        <f>SUM(K158:N158)</f>
        <v>0</v>
      </c>
      <c r="P158" s="79"/>
      <c r="Q158" s="13">
        <v>34.569999999999986</v>
      </c>
      <c r="R158" s="13"/>
      <c r="S158" s="71"/>
      <c r="T158" s="78">
        <f>IF(Q158&gt;0,Q158,P158)</f>
        <v>34.569999999999986</v>
      </c>
      <c r="U158" s="83"/>
      <c r="V158" s="71">
        <v>69.5</v>
      </c>
      <c r="W158" s="71"/>
      <c r="X158" s="84"/>
      <c r="Y158" s="79"/>
      <c r="Z158" s="71">
        <v>149</v>
      </c>
      <c r="AA158" s="71"/>
      <c r="AB158" s="74"/>
      <c r="AC158" s="92"/>
      <c r="AD158" s="93">
        <v>4</v>
      </c>
      <c r="AE158" s="93"/>
      <c r="AF158" s="94"/>
      <c r="AG158" s="129">
        <f>SUM(AC158:AF158)</f>
        <v>4</v>
      </c>
      <c r="AH158" s="99"/>
      <c r="AI158" s="93">
        <v>1</v>
      </c>
      <c r="AJ158" s="93"/>
      <c r="AK158" s="94"/>
      <c r="AL158" s="133">
        <f>SUM(AH158:AK158)</f>
        <v>1</v>
      </c>
      <c r="AM158" s="92"/>
      <c r="AN158" s="93">
        <v>1</v>
      </c>
      <c r="AO158" s="93"/>
      <c r="AP158" s="94"/>
      <c r="AQ158" s="133">
        <f>SUM(AM158:AP158)</f>
        <v>1</v>
      </c>
      <c r="AR158" s="92"/>
      <c r="AS158" s="93">
        <v>0</v>
      </c>
      <c r="AT158" s="93"/>
      <c r="AU158" s="94"/>
      <c r="AV158" s="129">
        <f>SUM(AR158:AU158)</f>
        <v>0</v>
      </c>
      <c r="AW158" s="64"/>
      <c r="AX158" s="6">
        <v>0</v>
      </c>
      <c r="AY158" s="6"/>
      <c r="AZ158" s="102"/>
      <c r="BA158" s="133">
        <f>SUM(AW158:AZ158)</f>
        <v>0</v>
      </c>
      <c r="BB158" s="68"/>
      <c r="BC158" s="6">
        <v>0</v>
      </c>
      <c r="BD158" s="6"/>
      <c r="BE158" s="102"/>
      <c r="BF158" s="129">
        <f>SUM(BB158:BE158)</f>
        <v>0</v>
      </c>
      <c r="BG158" s="68"/>
      <c r="BH158" s="6">
        <v>0</v>
      </c>
      <c r="BI158" s="6"/>
      <c r="BJ158" s="102"/>
      <c r="BK158" s="129">
        <f>SUM(BG158:BJ158)</f>
        <v>0</v>
      </c>
      <c r="BL158" s="68"/>
      <c r="BM158" s="6">
        <v>0</v>
      </c>
      <c r="BN158" s="6"/>
      <c r="BO158" s="102"/>
      <c r="BP158" s="129">
        <f>SUM(BL158:BO158)</f>
        <v>0</v>
      </c>
    </row>
    <row r="159" spans="1:68" x14ac:dyDescent="0.25">
      <c r="A159" s="4" t="s">
        <v>484</v>
      </c>
      <c r="B159" s="3" t="s">
        <v>485</v>
      </c>
      <c r="C159" s="10">
        <v>6953156282315</v>
      </c>
      <c r="D159" s="10"/>
      <c r="E159" s="10" t="str">
        <f>IF(K159&gt;0,1,"")</f>
        <v/>
      </c>
      <c r="F159" s="10" t="str">
        <f>IF(L159&gt;0,1,"")</f>
        <v/>
      </c>
      <c r="G159" s="10" t="str">
        <f>IF(M159&gt;0,1,"")</f>
        <v/>
      </c>
      <c r="H159" s="105" t="str">
        <f>IF(N159&gt;0,1,"")</f>
        <v/>
      </c>
      <c r="I159" s="226">
        <v>34</v>
      </c>
      <c r="J159" s="224" t="str">
        <f>IF(SUM(E159:H159)&lt;2,IF(I159&gt;100,"Not OK",""),"")</f>
        <v/>
      </c>
      <c r="K159" s="68"/>
      <c r="L159" s="64">
        <v>0</v>
      </c>
      <c r="M159" s="64"/>
      <c r="N159" s="64"/>
      <c r="O159" s="129">
        <f>SUM(K159:N159)</f>
        <v>0</v>
      </c>
      <c r="P159" s="79"/>
      <c r="Q159" s="13">
        <v>34.520000000000017</v>
      </c>
      <c r="R159" s="13"/>
      <c r="S159" s="71"/>
      <c r="T159" s="78">
        <f>IF(Q159&gt;0,Q159,P159)</f>
        <v>34.520000000000017</v>
      </c>
      <c r="U159" s="83"/>
      <c r="V159" s="71">
        <v>69.5</v>
      </c>
      <c r="W159" s="71"/>
      <c r="X159" s="84"/>
      <c r="Y159" s="79"/>
      <c r="Z159" s="71">
        <v>149</v>
      </c>
      <c r="AA159" s="71"/>
      <c r="AB159" s="74"/>
      <c r="AC159" s="92"/>
      <c r="AD159" s="93">
        <v>0</v>
      </c>
      <c r="AE159" s="93"/>
      <c r="AF159" s="94"/>
      <c r="AG159" s="129">
        <f>SUM(AC159:AF159)</f>
        <v>0</v>
      </c>
      <c r="AH159" s="99"/>
      <c r="AI159" s="93">
        <v>0</v>
      </c>
      <c r="AJ159" s="93"/>
      <c r="AK159" s="94"/>
      <c r="AL159" s="133">
        <f>SUM(AH159:AK159)</f>
        <v>0</v>
      </c>
      <c r="AM159" s="92"/>
      <c r="AN159" s="93">
        <v>0</v>
      </c>
      <c r="AO159" s="93"/>
      <c r="AP159" s="94"/>
      <c r="AQ159" s="133">
        <f>SUM(AM159:AP159)</f>
        <v>0</v>
      </c>
      <c r="AR159" s="92"/>
      <c r="AS159" s="93">
        <v>0</v>
      </c>
      <c r="AT159" s="93"/>
      <c r="AU159" s="94"/>
      <c r="AV159" s="129">
        <f>SUM(AR159:AU159)</f>
        <v>0</v>
      </c>
      <c r="AW159" s="64"/>
      <c r="AX159" s="6">
        <v>0</v>
      </c>
      <c r="AY159" s="6"/>
      <c r="AZ159" s="102"/>
      <c r="BA159" s="133">
        <f>SUM(AW159:AZ159)</f>
        <v>0</v>
      </c>
      <c r="BB159" s="68"/>
      <c r="BC159" s="6">
        <v>0</v>
      </c>
      <c r="BD159" s="6"/>
      <c r="BE159" s="102"/>
      <c r="BF159" s="129">
        <f>SUM(BB159:BE159)</f>
        <v>0</v>
      </c>
      <c r="BG159" s="68"/>
      <c r="BH159" s="6">
        <v>0</v>
      </c>
      <c r="BI159" s="6"/>
      <c r="BJ159" s="102"/>
      <c r="BK159" s="129">
        <f>SUM(BG159:BJ159)</f>
        <v>0</v>
      </c>
      <c r="BL159" s="68"/>
      <c r="BM159" s="6">
        <v>0</v>
      </c>
      <c r="BN159" s="6"/>
      <c r="BO159" s="102"/>
      <c r="BP159" s="129">
        <f>SUM(BL159:BO159)</f>
        <v>0</v>
      </c>
    </row>
    <row r="160" spans="1:68" x14ac:dyDescent="0.25">
      <c r="A160" s="4" t="s">
        <v>486</v>
      </c>
      <c r="B160" s="3" t="s">
        <v>487</v>
      </c>
      <c r="C160" s="10">
        <v>6953156282322</v>
      </c>
      <c r="D160" s="10"/>
      <c r="E160" s="10" t="str">
        <f>IF(K160&gt;0,1,"")</f>
        <v/>
      </c>
      <c r="F160" s="10" t="str">
        <f>IF(L160&gt;0,1,"")</f>
        <v/>
      </c>
      <c r="G160" s="10" t="str">
        <f>IF(M160&gt;0,1,"")</f>
        <v/>
      </c>
      <c r="H160" s="105" t="str">
        <f>IF(N160&gt;0,1,"")</f>
        <v/>
      </c>
      <c r="I160" s="226">
        <v>47</v>
      </c>
      <c r="J160" s="224" t="str">
        <f>IF(SUM(E160:H160)&lt;2,IF(I160&gt;100,"Not OK",""),"")</f>
        <v/>
      </c>
      <c r="K160" s="68"/>
      <c r="L160" s="64">
        <v>0</v>
      </c>
      <c r="M160" s="64"/>
      <c r="N160" s="64"/>
      <c r="O160" s="129">
        <f>SUM(K160:N160)</f>
        <v>0</v>
      </c>
      <c r="P160" s="79"/>
      <c r="Q160" s="13">
        <v>34.520000000000003</v>
      </c>
      <c r="R160" s="13"/>
      <c r="S160" s="71"/>
      <c r="T160" s="78">
        <f>IF(Q160&gt;0,Q160,P160)</f>
        <v>34.520000000000003</v>
      </c>
      <c r="U160" s="83"/>
      <c r="V160" s="71">
        <v>69.5</v>
      </c>
      <c r="W160" s="71"/>
      <c r="X160" s="84"/>
      <c r="Y160" s="79"/>
      <c r="Z160" s="71">
        <v>149</v>
      </c>
      <c r="AA160" s="71"/>
      <c r="AB160" s="74"/>
      <c r="AC160" s="92"/>
      <c r="AD160" s="93">
        <v>0</v>
      </c>
      <c r="AE160" s="93"/>
      <c r="AF160" s="94"/>
      <c r="AG160" s="129">
        <f>SUM(AC160:AF160)</f>
        <v>0</v>
      </c>
      <c r="AH160" s="99"/>
      <c r="AI160" s="93">
        <v>0</v>
      </c>
      <c r="AJ160" s="93"/>
      <c r="AK160" s="94"/>
      <c r="AL160" s="133">
        <f>SUM(AH160:AK160)</f>
        <v>0</v>
      </c>
      <c r="AM160" s="92"/>
      <c r="AN160" s="93">
        <v>0</v>
      </c>
      <c r="AO160" s="93"/>
      <c r="AP160" s="94"/>
      <c r="AQ160" s="133">
        <f>SUM(AM160:AP160)</f>
        <v>0</v>
      </c>
      <c r="AR160" s="92"/>
      <c r="AS160" s="93">
        <v>0</v>
      </c>
      <c r="AT160" s="93"/>
      <c r="AU160" s="94"/>
      <c r="AV160" s="129">
        <f>SUM(AR160:AU160)</f>
        <v>0</v>
      </c>
      <c r="AW160" s="64"/>
      <c r="AX160" s="6">
        <v>0</v>
      </c>
      <c r="AY160" s="6"/>
      <c r="AZ160" s="102"/>
      <c r="BA160" s="133">
        <f>SUM(AW160:AZ160)</f>
        <v>0</v>
      </c>
      <c r="BB160" s="68"/>
      <c r="BC160" s="6">
        <v>0</v>
      </c>
      <c r="BD160" s="6"/>
      <c r="BE160" s="102"/>
      <c r="BF160" s="129">
        <f>SUM(BB160:BE160)</f>
        <v>0</v>
      </c>
      <c r="BG160" s="68"/>
      <c r="BH160" s="6">
        <v>0</v>
      </c>
      <c r="BI160" s="6"/>
      <c r="BJ160" s="102"/>
      <c r="BK160" s="129">
        <f>SUM(BG160:BJ160)</f>
        <v>0</v>
      </c>
      <c r="BL160" s="68"/>
      <c r="BM160" s="6">
        <v>0</v>
      </c>
      <c r="BN160" s="6"/>
      <c r="BO160" s="102"/>
      <c r="BP160" s="129">
        <f>SUM(BL160:BO160)</f>
        <v>0</v>
      </c>
    </row>
    <row r="161" spans="1:68" x14ac:dyDescent="0.25">
      <c r="A161" s="4" t="s">
        <v>545</v>
      </c>
      <c r="B161" s="3" t="s">
        <v>142</v>
      </c>
      <c r="C161" s="10">
        <v>6953156282926</v>
      </c>
      <c r="D161" s="10"/>
      <c r="E161" s="10">
        <f>IF(K161&gt;0,1,"")</f>
        <v>1</v>
      </c>
      <c r="F161" s="10" t="str">
        <f>IF(L161&gt;0,1,"")</f>
        <v/>
      </c>
      <c r="G161" s="10" t="str">
        <f>IF(M161&gt;0,1,"")</f>
        <v/>
      </c>
      <c r="H161" s="105">
        <f>IF(N161&gt;0,1,"")</f>
        <v>1</v>
      </c>
      <c r="I161" s="226">
        <v>21</v>
      </c>
      <c r="J161" s="224" t="str">
        <f>IF(SUM(E161:H161)&lt;2,IF(I161&gt;100,"Not OK",""),"")</f>
        <v/>
      </c>
      <c r="K161" s="68">
        <v>4</v>
      </c>
      <c r="L161" s="64">
        <v>0</v>
      </c>
      <c r="M161" s="64"/>
      <c r="N161" s="64">
        <v>5</v>
      </c>
      <c r="O161" s="129">
        <f>SUM(K161:N161)</f>
        <v>9</v>
      </c>
      <c r="P161" s="79">
        <v>23.460000000000015</v>
      </c>
      <c r="Q161" s="13">
        <v>23.460000000000004</v>
      </c>
      <c r="R161" s="13"/>
      <c r="S161" s="71"/>
      <c r="T161" s="78">
        <f>IF(Q161&gt;0,Q161,P161)</f>
        <v>23.460000000000004</v>
      </c>
      <c r="U161" s="83">
        <v>65.45</v>
      </c>
      <c r="V161" s="71">
        <v>49.5</v>
      </c>
      <c r="W161" s="71"/>
      <c r="X161" s="85">
        <v>64.795500000000004</v>
      </c>
      <c r="Y161" s="79"/>
      <c r="Z161" s="71">
        <v>99</v>
      </c>
      <c r="AA161" s="71"/>
      <c r="AB161" s="75">
        <v>119</v>
      </c>
      <c r="AC161" s="95"/>
      <c r="AD161" s="96">
        <v>4</v>
      </c>
      <c r="AE161" s="96"/>
      <c r="AF161" s="75"/>
      <c r="AG161" s="132">
        <f>SUM(AC161:AF161)</f>
        <v>4</v>
      </c>
      <c r="AH161" s="97"/>
      <c r="AI161" s="96">
        <v>1</v>
      </c>
      <c r="AJ161" s="96"/>
      <c r="AK161" s="75"/>
      <c r="AL161" s="134">
        <f>SUM(AH161:AK161)</f>
        <v>1</v>
      </c>
      <c r="AM161" s="95"/>
      <c r="AN161" s="96">
        <v>4</v>
      </c>
      <c r="AO161" s="96"/>
      <c r="AP161" s="75">
        <v>0</v>
      </c>
      <c r="AQ161" s="135">
        <f>SUM(AM161:AP161)</f>
        <v>4</v>
      </c>
      <c r="AR161" s="95"/>
      <c r="AS161" s="96">
        <v>1</v>
      </c>
      <c r="AT161" s="96"/>
      <c r="AU161" s="75">
        <v>0</v>
      </c>
      <c r="AV161" s="136">
        <f>SUM(AR161:AU161)</f>
        <v>1</v>
      </c>
      <c r="AW161" s="64"/>
      <c r="AX161" s="6">
        <v>0</v>
      </c>
      <c r="AY161" s="6"/>
      <c r="AZ161" s="102">
        <v>0</v>
      </c>
      <c r="BA161" s="135">
        <f>SUM(AW161:AZ161)</f>
        <v>0</v>
      </c>
      <c r="BB161" s="68">
        <v>1</v>
      </c>
      <c r="BC161" s="6">
        <v>0</v>
      </c>
      <c r="BD161" s="6"/>
      <c r="BE161" s="102">
        <v>0</v>
      </c>
      <c r="BF161" s="136">
        <f>SUM(BB161:BE161)</f>
        <v>1</v>
      </c>
      <c r="BG161" s="68">
        <v>0</v>
      </c>
      <c r="BH161" s="6">
        <v>0</v>
      </c>
      <c r="BI161" s="6"/>
      <c r="BJ161" s="102">
        <v>0</v>
      </c>
      <c r="BK161" s="136">
        <f>SUM(BG161:BJ161)</f>
        <v>0</v>
      </c>
      <c r="BL161" s="68"/>
      <c r="BM161" s="6">
        <v>0</v>
      </c>
      <c r="BN161" s="6"/>
      <c r="BO161" s="102"/>
      <c r="BP161" s="136">
        <f>SUM(BL161:BO161)</f>
        <v>0</v>
      </c>
    </row>
    <row r="162" spans="1:68" x14ac:dyDescent="0.25">
      <c r="A162" s="4" t="s">
        <v>547</v>
      </c>
      <c r="B162" s="3" t="s">
        <v>548</v>
      </c>
      <c r="C162" s="10">
        <v>6953156282933</v>
      </c>
      <c r="D162" s="10"/>
      <c r="E162" s="10" t="str">
        <f>IF(K162&gt;0,1,"")</f>
        <v/>
      </c>
      <c r="F162" s="10" t="str">
        <f>IF(L162&gt;0,1,"")</f>
        <v/>
      </c>
      <c r="G162" s="10" t="str">
        <f>IF(M162&gt;0,1,"")</f>
        <v/>
      </c>
      <c r="H162" s="105" t="str">
        <f>IF(N162&gt;0,1,"")</f>
        <v/>
      </c>
      <c r="I162" s="226">
        <v>41</v>
      </c>
      <c r="J162" s="224" t="str">
        <f>IF(SUM(E162:H162)&lt;2,IF(I162&gt;100,"Not OK",""),"")</f>
        <v/>
      </c>
      <c r="K162" s="68"/>
      <c r="L162" s="64">
        <v>0</v>
      </c>
      <c r="M162" s="64"/>
      <c r="N162" s="64"/>
      <c r="O162" s="129">
        <f>SUM(K162:N162)</f>
        <v>0</v>
      </c>
      <c r="P162" s="79"/>
      <c r="Q162" s="13">
        <v>23.46</v>
      </c>
      <c r="R162" s="13"/>
      <c r="S162" s="71"/>
      <c r="T162" s="78">
        <f>IF(Q162&gt;0,Q162,P162)</f>
        <v>23.46</v>
      </c>
      <c r="U162" s="83"/>
      <c r="V162" s="71">
        <v>49.5</v>
      </c>
      <c r="W162" s="71"/>
      <c r="X162" s="84"/>
      <c r="Y162" s="79"/>
      <c r="Z162" s="71">
        <v>99</v>
      </c>
      <c r="AA162" s="71"/>
      <c r="AB162" s="74"/>
      <c r="AC162" s="92"/>
      <c r="AD162" s="93">
        <v>4</v>
      </c>
      <c r="AE162" s="93"/>
      <c r="AF162" s="94"/>
      <c r="AG162" s="129">
        <f>SUM(AC162:AF162)</f>
        <v>4</v>
      </c>
      <c r="AH162" s="99"/>
      <c r="AI162" s="93">
        <v>2</v>
      </c>
      <c r="AJ162" s="93"/>
      <c r="AK162" s="94"/>
      <c r="AL162" s="133">
        <f>SUM(AH162:AK162)</f>
        <v>2</v>
      </c>
      <c r="AM162" s="92"/>
      <c r="AN162" s="93">
        <v>1</v>
      </c>
      <c r="AO162" s="93"/>
      <c r="AP162" s="94"/>
      <c r="AQ162" s="133">
        <f>SUM(AM162:AP162)</f>
        <v>1</v>
      </c>
      <c r="AR162" s="92"/>
      <c r="AS162" s="93">
        <v>0</v>
      </c>
      <c r="AT162" s="93"/>
      <c r="AU162" s="94"/>
      <c r="AV162" s="129">
        <f>SUM(AR162:AU162)</f>
        <v>0</v>
      </c>
      <c r="AW162" s="64"/>
      <c r="AX162" s="6">
        <v>0</v>
      </c>
      <c r="AY162" s="6"/>
      <c r="AZ162" s="102"/>
      <c r="BA162" s="133">
        <f>SUM(AW162:AZ162)</f>
        <v>0</v>
      </c>
      <c r="BB162" s="68"/>
      <c r="BC162" s="6">
        <v>0</v>
      </c>
      <c r="BD162" s="6"/>
      <c r="BE162" s="102"/>
      <c r="BF162" s="129">
        <f>SUM(BB162:BE162)</f>
        <v>0</v>
      </c>
      <c r="BG162" s="68"/>
      <c r="BH162" s="6">
        <v>0</v>
      </c>
      <c r="BI162" s="6"/>
      <c r="BJ162" s="102"/>
      <c r="BK162" s="129">
        <f>SUM(BG162:BJ162)</f>
        <v>0</v>
      </c>
      <c r="BL162" s="68"/>
      <c r="BM162" s="6">
        <v>0</v>
      </c>
      <c r="BN162" s="6"/>
      <c r="BO162" s="102"/>
      <c r="BP162" s="129">
        <f>SUM(BL162:BO162)</f>
        <v>0</v>
      </c>
    </row>
    <row r="163" spans="1:68" x14ac:dyDescent="0.25">
      <c r="A163" s="4" t="s">
        <v>551</v>
      </c>
      <c r="B163" s="3" t="s">
        <v>143</v>
      </c>
      <c r="C163" s="10">
        <v>6953156282940</v>
      </c>
      <c r="D163" s="10"/>
      <c r="E163" s="10">
        <f>IF(K163&gt;0,1,"")</f>
        <v>1</v>
      </c>
      <c r="F163" s="10">
        <f>IF(L163&gt;0,1,"")</f>
        <v>1</v>
      </c>
      <c r="G163" s="10">
        <f>IF(M163&gt;0,1,"")</f>
        <v>1</v>
      </c>
      <c r="H163" s="105" t="str">
        <f>IF(N163&gt;0,1,"")</f>
        <v/>
      </c>
      <c r="I163" s="226">
        <v>4</v>
      </c>
      <c r="J163" s="224" t="str">
        <f>IF(SUM(E163:H163)&lt;2,IF(I163&gt;100,"Not OK",""),"")</f>
        <v/>
      </c>
      <c r="K163" s="68">
        <v>3</v>
      </c>
      <c r="L163" s="64">
        <v>20</v>
      </c>
      <c r="M163" s="64">
        <v>13</v>
      </c>
      <c r="N163" s="64"/>
      <c r="O163" s="129">
        <f>SUM(K163:N163)</f>
        <v>36</v>
      </c>
      <c r="P163" s="79">
        <v>16.906666666667139</v>
      </c>
      <c r="Q163" s="13">
        <v>17.329999999999998</v>
      </c>
      <c r="R163" s="13">
        <v>17.329999999999998</v>
      </c>
      <c r="S163" s="71"/>
      <c r="T163" s="78">
        <f>IF(Q163&gt;0,Q163,P163)</f>
        <v>17.329999999999998</v>
      </c>
      <c r="U163" s="83">
        <v>59.95</v>
      </c>
      <c r="V163" s="71">
        <v>44.5</v>
      </c>
      <c r="W163" s="71">
        <v>49.5</v>
      </c>
      <c r="X163" s="84"/>
      <c r="Y163" s="79"/>
      <c r="Z163" s="71">
        <v>99</v>
      </c>
      <c r="AA163" s="71">
        <v>99</v>
      </c>
      <c r="AB163" s="74"/>
      <c r="AC163" s="92"/>
      <c r="AD163" s="93">
        <v>29</v>
      </c>
      <c r="AE163" s="93"/>
      <c r="AF163" s="94"/>
      <c r="AG163" s="129">
        <f>SUM(AC163:AF163)</f>
        <v>29</v>
      </c>
      <c r="AH163" s="99"/>
      <c r="AI163" s="93">
        <v>15</v>
      </c>
      <c r="AJ163" s="93">
        <v>10</v>
      </c>
      <c r="AK163" s="94"/>
      <c r="AL163" s="133">
        <f>SUM(AH163:AK163)</f>
        <v>25</v>
      </c>
      <c r="AM163" s="92"/>
      <c r="AN163" s="93">
        <v>16</v>
      </c>
      <c r="AO163" s="93">
        <v>17</v>
      </c>
      <c r="AP163" s="94"/>
      <c r="AQ163" s="133">
        <f>SUM(AM163:AP163)</f>
        <v>33</v>
      </c>
      <c r="AR163" s="92"/>
      <c r="AS163" s="93">
        <v>18</v>
      </c>
      <c r="AT163" s="93">
        <v>17</v>
      </c>
      <c r="AU163" s="94"/>
      <c r="AV163" s="129">
        <f>SUM(AR163:AU163)</f>
        <v>35</v>
      </c>
      <c r="AW163" s="64"/>
      <c r="AX163" s="6">
        <v>15</v>
      </c>
      <c r="AY163" s="6">
        <v>6</v>
      </c>
      <c r="AZ163" s="102"/>
      <c r="BA163" s="133">
        <f>SUM(AW163:AZ163)</f>
        <v>21</v>
      </c>
      <c r="BB163" s="68">
        <v>1</v>
      </c>
      <c r="BC163" s="6">
        <v>9</v>
      </c>
      <c r="BD163" s="6">
        <v>7</v>
      </c>
      <c r="BE163" s="102"/>
      <c r="BF163" s="129">
        <f>SUM(BB163:BE163)</f>
        <v>17</v>
      </c>
      <c r="BG163" s="68">
        <v>0</v>
      </c>
      <c r="BH163" s="6">
        <v>1</v>
      </c>
      <c r="BI163" s="6">
        <v>8</v>
      </c>
      <c r="BJ163" s="102"/>
      <c r="BK163" s="129">
        <f>SUM(BG163:BJ163)</f>
        <v>9</v>
      </c>
      <c r="BL163" s="68"/>
      <c r="BM163" s="6">
        <v>1</v>
      </c>
      <c r="BN163" s="6"/>
      <c r="BO163" s="102"/>
      <c r="BP163" s="129">
        <f>SUM(BL163:BO163)</f>
        <v>1</v>
      </c>
    </row>
    <row r="164" spans="1:68" x14ac:dyDescent="0.25">
      <c r="A164" s="4" t="s">
        <v>553</v>
      </c>
      <c r="B164" s="3" t="s">
        <v>554</v>
      </c>
      <c r="C164" s="10">
        <v>6953156282957</v>
      </c>
      <c r="D164" s="10"/>
      <c r="E164" s="10" t="str">
        <f>IF(K164&gt;0,1,"")</f>
        <v/>
      </c>
      <c r="F164" s="10">
        <f>IF(L164&gt;0,1,"")</f>
        <v>1</v>
      </c>
      <c r="G164" s="10">
        <f>IF(M164&gt;0,1,"")</f>
        <v>1</v>
      </c>
      <c r="H164" s="105" t="str">
        <f>IF(N164&gt;0,1,"")</f>
        <v/>
      </c>
      <c r="I164" s="226"/>
      <c r="J164" s="224" t="str">
        <f>IF(SUM(E164:H164)&lt;2,IF(I164&gt;100,"Not OK",""),"")</f>
        <v/>
      </c>
      <c r="K164" s="68"/>
      <c r="L164" s="64">
        <v>8</v>
      </c>
      <c r="M164" s="64">
        <v>9</v>
      </c>
      <c r="N164" s="64"/>
      <c r="O164" s="129">
        <f>SUM(K164:N164)</f>
        <v>17</v>
      </c>
      <c r="P164" s="79"/>
      <c r="Q164" s="13">
        <v>17.329999999999998</v>
      </c>
      <c r="R164" s="13">
        <v>17.329999999999998</v>
      </c>
      <c r="S164" s="71"/>
      <c r="T164" s="78">
        <f>IF(Q164&gt;0,Q164,P164)</f>
        <v>17.329999999999998</v>
      </c>
      <c r="U164" s="83"/>
      <c r="V164" s="71">
        <v>44.5</v>
      </c>
      <c r="W164" s="71">
        <v>49.5</v>
      </c>
      <c r="X164" s="84"/>
      <c r="Y164" s="79"/>
      <c r="Z164" s="71">
        <v>99</v>
      </c>
      <c r="AA164" s="71">
        <v>99</v>
      </c>
      <c r="AB164" s="74"/>
      <c r="AC164" s="92"/>
      <c r="AD164" s="93">
        <v>12</v>
      </c>
      <c r="AE164" s="93"/>
      <c r="AF164" s="94"/>
      <c r="AG164" s="129">
        <f>SUM(AC164:AF164)</f>
        <v>12</v>
      </c>
      <c r="AH164" s="99"/>
      <c r="AI164" s="93">
        <v>10</v>
      </c>
      <c r="AJ164" s="93">
        <v>6</v>
      </c>
      <c r="AK164" s="94"/>
      <c r="AL164" s="133">
        <f>SUM(AH164:AK164)</f>
        <v>16</v>
      </c>
      <c r="AM164" s="92"/>
      <c r="AN164" s="93">
        <v>8</v>
      </c>
      <c r="AO164" s="93">
        <v>8</v>
      </c>
      <c r="AP164" s="94"/>
      <c r="AQ164" s="133">
        <f>SUM(AM164:AP164)</f>
        <v>16</v>
      </c>
      <c r="AR164" s="92"/>
      <c r="AS164" s="93">
        <v>12</v>
      </c>
      <c r="AT164" s="93">
        <v>6</v>
      </c>
      <c r="AU164" s="94"/>
      <c r="AV164" s="129">
        <f>SUM(AR164:AU164)</f>
        <v>18</v>
      </c>
      <c r="AW164" s="64"/>
      <c r="AX164" s="6">
        <v>5</v>
      </c>
      <c r="AY164" s="6">
        <v>2</v>
      </c>
      <c r="AZ164" s="102"/>
      <c r="BA164" s="133">
        <f>SUM(AW164:AZ164)</f>
        <v>7</v>
      </c>
      <c r="BB164" s="68"/>
      <c r="BC164" s="6">
        <v>1</v>
      </c>
      <c r="BD164" s="6">
        <v>3</v>
      </c>
      <c r="BE164" s="102"/>
      <c r="BF164" s="129">
        <f>SUM(BB164:BE164)</f>
        <v>4</v>
      </c>
      <c r="BG164" s="68"/>
      <c r="BH164" s="6">
        <v>4</v>
      </c>
      <c r="BI164" s="6">
        <v>4</v>
      </c>
      <c r="BJ164" s="102"/>
      <c r="BK164" s="129">
        <f>SUM(BG164:BJ164)</f>
        <v>8</v>
      </c>
      <c r="BL164" s="68"/>
      <c r="BM164" s="6">
        <v>0</v>
      </c>
      <c r="BN164" s="6"/>
      <c r="BO164" s="102"/>
      <c r="BP164" s="129">
        <f>SUM(BL164:BO164)</f>
        <v>0</v>
      </c>
    </row>
    <row r="165" spans="1:68" x14ac:dyDescent="0.25">
      <c r="A165" s="4" t="s">
        <v>329</v>
      </c>
      <c r="B165" s="3" t="s">
        <v>144</v>
      </c>
      <c r="C165" s="10">
        <v>6953156282964</v>
      </c>
      <c r="D165" s="10"/>
      <c r="E165" s="10">
        <f>IF(K165&gt;0,1,"")</f>
        <v>1</v>
      </c>
      <c r="F165" s="10">
        <f>IF(L165&gt;0,1,"")</f>
        <v>1</v>
      </c>
      <c r="G165" s="10">
        <f>IF(M165&gt;0,1,"")</f>
        <v>1</v>
      </c>
      <c r="H165" s="105">
        <f>IF(N165&gt;0,1,"")</f>
        <v>1</v>
      </c>
      <c r="I165" s="226">
        <v>330</v>
      </c>
      <c r="J165" s="224" t="str">
        <f>IF(SUM(E165:H165)&lt;2,IF(I165&gt;100,"Not OK",""),"")</f>
        <v/>
      </c>
      <c r="K165" s="68">
        <v>2</v>
      </c>
      <c r="L165" s="64">
        <v>36</v>
      </c>
      <c r="M165" s="64">
        <v>25</v>
      </c>
      <c r="N165" s="64">
        <v>3</v>
      </c>
      <c r="O165" s="129">
        <f>SUM(K165:N165)</f>
        <v>66</v>
      </c>
      <c r="P165" s="79">
        <v>6.52</v>
      </c>
      <c r="Q165" s="13">
        <v>5.2600000000000016</v>
      </c>
      <c r="R165" s="13">
        <v>5.2600000000000016</v>
      </c>
      <c r="S165" s="71"/>
      <c r="T165" s="78">
        <f>IF(Q165&gt;0,Q165,P165)</f>
        <v>5.2600000000000016</v>
      </c>
      <c r="U165" s="83">
        <v>37.950000000000003</v>
      </c>
      <c r="V165" s="71">
        <v>24.5</v>
      </c>
      <c r="W165" s="71">
        <v>24.5</v>
      </c>
      <c r="X165" s="85">
        <v>37.570500000000003</v>
      </c>
      <c r="Y165" s="79"/>
      <c r="Z165" s="71">
        <v>49</v>
      </c>
      <c r="AA165" s="71">
        <v>49</v>
      </c>
      <c r="AB165" s="75">
        <v>69</v>
      </c>
      <c r="AC165" s="95"/>
      <c r="AD165" s="96">
        <v>82</v>
      </c>
      <c r="AE165" s="96"/>
      <c r="AF165" s="75"/>
      <c r="AG165" s="132">
        <f>SUM(AC165:AF165)</f>
        <v>82</v>
      </c>
      <c r="AH165" s="97"/>
      <c r="AI165" s="96">
        <v>36</v>
      </c>
      <c r="AJ165" s="96">
        <v>18</v>
      </c>
      <c r="AK165" s="75"/>
      <c r="AL165" s="134">
        <f>SUM(AH165:AK165)</f>
        <v>54</v>
      </c>
      <c r="AM165" s="95"/>
      <c r="AN165" s="96">
        <v>40</v>
      </c>
      <c r="AO165" s="96">
        <v>21</v>
      </c>
      <c r="AP165" s="75">
        <v>1</v>
      </c>
      <c r="AQ165" s="135">
        <f>SUM(AM165:AP165)</f>
        <v>62</v>
      </c>
      <c r="AR165" s="95"/>
      <c r="AS165" s="96">
        <v>33</v>
      </c>
      <c r="AT165" s="96">
        <v>14</v>
      </c>
      <c r="AU165" s="75">
        <v>3</v>
      </c>
      <c r="AV165" s="136">
        <f>SUM(AR165:AU165)</f>
        <v>50</v>
      </c>
      <c r="AW165" s="64"/>
      <c r="AX165" s="6">
        <v>33</v>
      </c>
      <c r="AY165" s="6">
        <v>22</v>
      </c>
      <c r="AZ165" s="102">
        <v>4</v>
      </c>
      <c r="BA165" s="135">
        <f>SUM(AW165:AZ165)</f>
        <v>59</v>
      </c>
      <c r="BB165" s="68">
        <v>3</v>
      </c>
      <c r="BC165" s="6">
        <v>25</v>
      </c>
      <c r="BD165" s="6">
        <v>19</v>
      </c>
      <c r="BE165" s="102">
        <v>3</v>
      </c>
      <c r="BF165" s="136">
        <f>SUM(BB165:BE165)</f>
        <v>50</v>
      </c>
      <c r="BG165" s="68">
        <v>0</v>
      </c>
      <c r="BH165" s="6">
        <v>9</v>
      </c>
      <c r="BI165" s="6">
        <v>16</v>
      </c>
      <c r="BJ165" s="102">
        <v>1</v>
      </c>
      <c r="BK165" s="136">
        <f>SUM(BG165:BJ165)</f>
        <v>26</v>
      </c>
      <c r="BL165" s="68"/>
      <c r="BM165" s="6">
        <v>1</v>
      </c>
      <c r="BN165" s="6"/>
      <c r="BO165" s="102"/>
      <c r="BP165" s="136">
        <f>SUM(BL165:BO165)</f>
        <v>1</v>
      </c>
    </row>
    <row r="166" spans="1:68" x14ac:dyDescent="0.25">
      <c r="A166" s="4" t="s">
        <v>331</v>
      </c>
      <c r="B166" s="3" t="s">
        <v>145</v>
      </c>
      <c r="C166" s="10">
        <v>6953156282971</v>
      </c>
      <c r="D166" s="10"/>
      <c r="E166" s="10">
        <f>IF(K166&gt;0,1,"")</f>
        <v>1</v>
      </c>
      <c r="F166" s="10">
        <f>IF(L166&gt;0,1,"")</f>
        <v>1</v>
      </c>
      <c r="G166" s="10">
        <f>IF(M166&gt;0,1,"")</f>
        <v>1</v>
      </c>
      <c r="H166" s="105" t="str">
        <f>IF(N166&gt;0,1,"")</f>
        <v/>
      </c>
      <c r="I166" s="226"/>
      <c r="J166" s="224" t="str">
        <f>IF(SUM(E166:H166)&lt;2,IF(I166&gt;100,"Not OK",""),"")</f>
        <v/>
      </c>
      <c r="K166" s="68">
        <v>1</v>
      </c>
      <c r="L166" s="64">
        <v>41</v>
      </c>
      <c r="M166" s="64">
        <v>38</v>
      </c>
      <c r="N166" s="64"/>
      <c r="O166" s="129">
        <f>SUM(K166:N166)</f>
        <v>80</v>
      </c>
      <c r="P166" s="79">
        <v>6.52</v>
      </c>
      <c r="Q166" s="13">
        <v>5.3899999999999917</v>
      </c>
      <c r="R166" s="13">
        <v>5.3899999999999917</v>
      </c>
      <c r="S166" s="71"/>
      <c r="T166" s="78">
        <f>IF(Q166&gt;0,Q166,P166)</f>
        <v>5.3899999999999917</v>
      </c>
      <c r="U166" s="83">
        <v>37.950000000000003</v>
      </c>
      <c r="V166" s="71">
        <v>24.5</v>
      </c>
      <c r="W166" s="71">
        <v>24.5</v>
      </c>
      <c r="X166" s="84"/>
      <c r="Y166" s="79"/>
      <c r="Z166" s="71">
        <v>49</v>
      </c>
      <c r="AA166" s="71">
        <v>49</v>
      </c>
      <c r="AB166" s="74"/>
      <c r="AC166" s="92"/>
      <c r="AD166" s="93">
        <v>67</v>
      </c>
      <c r="AE166" s="93"/>
      <c r="AF166" s="94"/>
      <c r="AG166" s="129">
        <f>SUM(AC166:AF166)</f>
        <v>67</v>
      </c>
      <c r="AH166" s="99"/>
      <c r="AI166" s="93">
        <v>37</v>
      </c>
      <c r="AJ166" s="93">
        <v>25</v>
      </c>
      <c r="AK166" s="94"/>
      <c r="AL166" s="133">
        <f>SUM(AH166:AK166)</f>
        <v>62</v>
      </c>
      <c r="AM166" s="92"/>
      <c r="AN166" s="93">
        <v>33</v>
      </c>
      <c r="AO166" s="93">
        <v>14</v>
      </c>
      <c r="AP166" s="94"/>
      <c r="AQ166" s="133">
        <f>SUM(AM166:AP166)</f>
        <v>47</v>
      </c>
      <c r="AR166" s="92"/>
      <c r="AS166" s="93">
        <v>37</v>
      </c>
      <c r="AT166" s="93">
        <v>11</v>
      </c>
      <c r="AU166" s="94"/>
      <c r="AV166" s="129">
        <f>SUM(AR166:AU166)</f>
        <v>48</v>
      </c>
      <c r="AW166" s="64"/>
      <c r="AX166" s="6">
        <v>36</v>
      </c>
      <c r="AY166" s="6">
        <v>11</v>
      </c>
      <c r="AZ166" s="102"/>
      <c r="BA166" s="133">
        <f>SUM(AW166:AZ166)</f>
        <v>47</v>
      </c>
      <c r="BB166" s="68">
        <v>3</v>
      </c>
      <c r="BC166" s="6">
        <v>15</v>
      </c>
      <c r="BD166" s="6">
        <v>2</v>
      </c>
      <c r="BE166" s="102"/>
      <c r="BF166" s="129">
        <f>SUM(BB166:BE166)</f>
        <v>20</v>
      </c>
      <c r="BG166" s="68">
        <v>2</v>
      </c>
      <c r="BH166" s="6">
        <v>21</v>
      </c>
      <c r="BI166" s="6">
        <v>17</v>
      </c>
      <c r="BJ166" s="102"/>
      <c r="BK166" s="129">
        <f>SUM(BG166:BJ166)</f>
        <v>40</v>
      </c>
      <c r="BL166" s="68"/>
      <c r="BM166" s="6">
        <v>5</v>
      </c>
      <c r="BN166" s="6"/>
      <c r="BO166" s="102"/>
      <c r="BP166" s="129">
        <f>SUM(BL166:BO166)</f>
        <v>5</v>
      </c>
    </row>
    <row r="167" spans="1:68" x14ac:dyDescent="0.25">
      <c r="A167" s="4" t="s">
        <v>555</v>
      </c>
      <c r="B167" s="3" t="s">
        <v>150</v>
      </c>
      <c r="C167" s="10">
        <v>6953156284234</v>
      </c>
      <c r="D167" s="10"/>
      <c r="E167" s="10">
        <f>IF(K167&gt;0,1,"")</f>
        <v>1</v>
      </c>
      <c r="F167" s="10">
        <f>IF(L167&gt;0,1,"")</f>
        <v>1</v>
      </c>
      <c r="G167" s="10" t="str">
        <f>IF(M167&gt;0,1,"")</f>
        <v/>
      </c>
      <c r="H167" s="105" t="str">
        <f>IF(N167&gt;0,1,"")</f>
        <v/>
      </c>
      <c r="I167" s="226">
        <v>36</v>
      </c>
      <c r="J167" s="224" t="str">
        <f>IF(SUM(E167:H167)&lt;2,IF(I167&gt;100,"Not OK",""),"")</f>
        <v/>
      </c>
      <c r="K167" s="68">
        <v>3</v>
      </c>
      <c r="L167" s="64">
        <v>2</v>
      </c>
      <c r="M167" s="64"/>
      <c r="N167" s="64"/>
      <c r="O167" s="129">
        <f>SUM(K167:N167)</f>
        <v>5</v>
      </c>
      <c r="P167" s="79">
        <v>12.71</v>
      </c>
      <c r="Q167" s="13">
        <v>12.71</v>
      </c>
      <c r="R167" s="13"/>
      <c r="S167" s="71"/>
      <c r="T167" s="78">
        <f>IF(Q167&gt;0,Q167,P167)</f>
        <v>12.71</v>
      </c>
      <c r="U167" s="83">
        <v>48.95</v>
      </c>
      <c r="V167" s="71">
        <v>29.5</v>
      </c>
      <c r="W167" s="71"/>
      <c r="X167" s="84"/>
      <c r="Y167" s="79"/>
      <c r="Z167" s="71">
        <v>59</v>
      </c>
      <c r="AA167" s="71"/>
      <c r="AB167" s="74"/>
      <c r="AC167" s="92"/>
      <c r="AD167" s="93">
        <v>1</v>
      </c>
      <c r="AE167" s="93"/>
      <c r="AF167" s="94"/>
      <c r="AG167" s="129">
        <f>SUM(AC167:AF167)</f>
        <v>1</v>
      </c>
      <c r="AH167" s="99"/>
      <c r="AI167" s="93">
        <v>3</v>
      </c>
      <c r="AJ167" s="93"/>
      <c r="AK167" s="94"/>
      <c r="AL167" s="133">
        <f>SUM(AH167:AK167)</f>
        <v>3</v>
      </c>
      <c r="AM167" s="92"/>
      <c r="AN167" s="93">
        <v>1</v>
      </c>
      <c r="AO167" s="93"/>
      <c r="AP167" s="94"/>
      <c r="AQ167" s="133">
        <f>SUM(AM167:AP167)</f>
        <v>1</v>
      </c>
      <c r="AR167" s="92"/>
      <c r="AS167" s="93">
        <v>2</v>
      </c>
      <c r="AT167" s="93"/>
      <c r="AU167" s="94"/>
      <c r="AV167" s="129">
        <f>SUM(AR167:AU167)</f>
        <v>2</v>
      </c>
      <c r="AW167" s="64"/>
      <c r="AX167" s="6">
        <v>0</v>
      </c>
      <c r="AY167" s="6"/>
      <c r="AZ167" s="102"/>
      <c r="BA167" s="133">
        <f>SUM(AW167:AZ167)</f>
        <v>0</v>
      </c>
      <c r="BB167" s="68"/>
      <c r="BC167" s="6">
        <v>1</v>
      </c>
      <c r="BD167" s="6"/>
      <c r="BE167" s="102"/>
      <c r="BF167" s="129">
        <f>SUM(BB167:BE167)</f>
        <v>1</v>
      </c>
      <c r="BG167" s="68">
        <v>0</v>
      </c>
      <c r="BH167" s="6">
        <v>0</v>
      </c>
      <c r="BI167" s="6"/>
      <c r="BJ167" s="102"/>
      <c r="BK167" s="129">
        <f>SUM(BG167:BJ167)</f>
        <v>0</v>
      </c>
      <c r="BL167" s="68"/>
      <c r="BM167" s="6">
        <v>0</v>
      </c>
      <c r="BN167" s="6"/>
      <c r="BO167" s="102"/>
      <c r="BP167" s="129">
        <f>SUM(BL167:BO167)</f>
        <v>0</v>
      </c>
    </row>
    <row r="168" spans="1:68" x14ac:dyDescent="0.25">
      <c r="A168" s="4" t="s">
        <v>557</v>
      </c>
      <c r="B168" s="3" t="s">
        <v>150</v>
      </c>
      <c r="C168" s="10">
        <v>6953156284241</v>
      </c>
      <c r="D168" s="10"/>
      <c r="E168" s="10">
        <f>IF(K168&gt;0,1,"")</f>
        <v>1</v>
      </c>
      <c r="F168" s="10" t="str">
        <f>IF(L168&gt;0,1,"")</f>
        <v/>
      </c>
      <c r="G168" s="10" t="str">
        <f>IF(M168&gt;0,1,"")</f>
        <v/>
      </c>
      <c r="H168" s="105" t="str">
        <f>IF(N168&gt;0,1,"")</f>
        <v/>
      </c>
      <c r="I168" s="226">
        <v>13</v>
      </c>
      <c r="J168" s="224" t="str">
        <f>IF(SUM(E168:H168)&lt;2,IF(I168&gt;100,"Not OK",""),"")</f>
        <v/>
      </c>
      <c r="K168" s="68">
        <v>1</v>
      </c>
      <c r="L168" s="64">
        <v>0</v>
      </c>
      <c r="M168" s="64"/>
      <c r="N168" s="64"/>
      <c r="O168" s="129">
        <f>SUM(K168:N168)</f>
        <v>1</v>
      </c>
      <c r="P168" s="79">
        <v>12.309999999999997</v>
      </c>
      <c r="Q168" s="13">
        <v>12.309999999999997</v>
      </c>
      <c r="R168" s="13"/>
      <c r="S168" s="71"/>
      <c r="T168" s="78">
        <f>IF(Q168&gt;0,Q168,P168)</f>
        <v>12.309999999999997</v>
      </c>
      <c r="U168" s="83">
        <v>48.95</v>
      </c>
      <c r="V168" s="71">
        <v>29.5</v>
      </c>
      <c r="W168" s="71"/>
      <c r="X168" s="84"/>
      <c r="Y168" s="79"/>
      <c r="Z168" s="71">
        <v>59</v>
      </c>
      <c r="AA168" s="71"/>
      <c r="AB168" s="74"/>
      <c r="AC168" s="92"/>
      <c r="AD168" s="93">
        <v>0</v>
      </c>
      <c r="AE168" s="93"/>
      <c r="AF168" s="94"/>
      <c r="AG168" s="129">
        <f>SUM(AC168:AF168)</f>
        <v>0</v>
      </c>
      <c r="AH168" s="99"/>
      <c r="AI168" s="93">
        <v>0</v>
      </c>
      <c r="AJ168" s="93"/>
      <c r="AK168" s="94"/>
      <c r="AL168" s="133">
        <f>SUM(AH168:AK168)</f>
        <v>0</v>
      </c>
      <c r="AM168" s="92"/>
      <c r="AN168" s="93">
        <v>0</v>
      </c>
      <c r="AO168" s="93"/>
      <c r="AP168" s="94"/>
      <c r="AQ168" s="133">
        <f>SUM(AM168:AP168)</f>
        <v>0</v>
      </c>
      <c r="AR168" s="92"/>
      <c r="AS168" s="93">
        <v>0</v>
      </c>
      <c r="AT168" s="93"/>
      <c r="AU168" s="94"/>
      <c r="AV168" s="129">
        <f>SUM(AR168:AU168)</f>
        <v>0</v>
      </c>
      <c r="AW168" s="64"/>
      <c r="AX168" s="6">
        <v>0</v>
      </c>
      <c r="AY168" s="6"/>
      <c r="AZ168" s="102"/>
      <c r="BA168" s="133">
        <f>SUM(AW168:AZ168)</f>
        <v>0</v>
      </c>
      <c r="BB168" s="68">
        <v>1</v>
      </c>
      <c r="BC168" s="6">
        <v>0</v>
      </c>
      <c r="BD168" s="6"/>
      <c r="BE168" s="102"/>
      <c r="BF168" s="129">
        <f>SUM(BB168:BE168)</f>
        <v>1</v>
      </c>
      <c r="BG168" s="68">
        <v>0</v>
      </c>
      <c r="BH168" s="6">
        <v>0</v>
      </c>
      <c r="BI168" s="6"/>
      <c r="BJ168" s="102"/>
      <c r="BK168" s="129">
        <f>SUM(BG168:BJ168)</f>
        <v>0</v>
      </c>
      <c r="BL168" s="68"/>
      <c r="BM168" s="6">
        <v>0</v>
      </c>
      <c r="BN168" s="6"/>
      <c r="BO168" s="102"/>
      <c r="BP168" s="129">
        <f>SUM(BL168:BO168)</f>
        <v>0</v>
      </c>
    </row>
    <row r="169" spans="1:68" x14ac:dyDescent="0.25">
      <c r="A169" s="4" t="s">
        <v>559</v>
      </c>
      <c r="B169" s="3" t="s">
        <v>560</v>
      </c>
      <c r="C169" s="10">
        <v>6953156284258</v>
      </c>
      <c r="D169" s="10"/>
      <c r="E169" s="10" t="str">
        <f>IF(K169&gt;0,1,"")</f>
        <v/>
      </c>
      <c r="F169" s="10">
        <f>IF(L169&gt;0,1,"")</f>
        <v>1</v>
      </c>
      <c r="G169" s="10" t="str">
        <f>IF(M169&gt;0,1,"")</f>
        <v/>
      </c>
      <c r="H169" s="105" t="str">
        <f>IF(N169&gt;0,1,"")</f>
        <v/>
      </c>
      <c r="I169" s="226">
        <v>27</v>
      </c>
      <c r="J169" s="224" t="str">
        <f>IF(SUM(E169:H169)&lt;2,IF(I169&gt;100,"Not OK",""),"")</f>
        <v/>
      </c>
      <c r="K169" s="68"/>
      <c r="L169" s="64">
        <v>1</v>
      </c>
      <c r="M169" s="64"/>
      <c r="N169" s="64"/>
      <c r="O169" s="129">
        <f>SUM(K169:N169)</f>
        <v>1</v>
      </c>
      <c r="P169" s="79"/>
      <c r="Q169" s="13">
        <v>12.71</v>
      </c>
      <c r="R169" s="13"/>
      <c r="S169" s="71"/>
      <c r="T169" s="78">
        <f>IF(Q169&gt;0,Q169,P169)</f>
        <v>12.71</v>
      </c>
      <c r="U169" s="83"/>
      <c r="V169" s="71">
        <v>29.5</v>
      </c>
      <c r="W169" s="71"/>
      <c r="X169" s="84"/>
      <c r="Y169" s="79"/>
      <c r="Z169" s="71">
        <v>59</v>
      </c>
      <c r="AA169" s="71"/>
      <c r="AB169" s="74"/>
      <c r="AC169" s="92"/>
      <c r="AD169" s="93">
        <v>0</v>
      </c>
      <c r="AE169" s="93"/>
      <c r="AF169" s="94"/>
      <c r="AG169" s="129">
        <f>SUM(AC169:AF169)</f>
        <v>0</v>
      </c>
      <c r="AH169" s="99"/>
      <c r="AI169" s="93">
        <v>1</v>
      </c>
      <c r="AJ169" s="93"/>
      <c r="AK169" s="94"/>
      <c r="AL169" s="133">
        <f>SUM(AH169:AK169)</f>
        <v>1</v>
      </c>
      <c r="AM169" s="92"/>
      <c r="AN169" s="93">
        <v>4</v>
      </c>
      <c r="AO169" s="93"/>
      <c r="AP169" s="94"/>
      <c r="AQ169" s="133">
        <f>SUM(AM169:AP169)</f>
        <v>4</v>
      </c>
      <c r="AR169" s="92"/>
      <c r="AS169" s="93">
        <v>3</v>
      </c>
      <c r="AT169" s="93"/>
      <c r="AU169" s="94"/>
      <c r="AV169" s="129">
        <f>SUM(AR169:AU169)</f>
        <v>3</v>
      </c>
      <c r="AW169" s="64"/>
      <c r="AX169" s="6">
        <v>2</v>
      </c>
      <c r="AY169" s="6"/>
      <c r="AZ169" s="102"/>
      <c r="BA169" s="133">
        <f>SUM(AW169:AZ169)</f>
        <v>2</v>
      </c>
      <c r="BB169" s="68"/>
      <c r="BC169" s="6">
        <v>2</v>
      </c>
      <c r="BD169" s="6"/>
      <c r="BE169" s="102"/>
      <c r="BF169" s="129">
        <f>SUM(BB169:BE169)</f>
        <v>2</v>
      </c>
      <c r="BG169" s="68"/>
      <c r="BH169" s="6">
        <v>0</v>
      </c>
      <c r="BI169" s="6"/>
      <c r="BJ169" s="102"/>
      <c r="BK169" s="129">
        <f>SUM(BG169:BJ169)</f>
        <v>0</v>
      </c>
      <c r="BL169" s="68"/>
      <c r="BM169" s="6">
        <v>0</v>
      </c>
      <c r="BN169" s="6"/>
      <c r="BO169" s="102"/>
      <c r="BP169" s="129">
        <f>SUM(BL169:BO169)</f>
        <v>0</v>
      </c>
    </row>
    <row r="170" spans="1:68" x14ac:dyDescent="0.25">
      <c r="A170" s="4" t="s">
        <v>579</v>
      </c>
      <c r="B170" s="3" t="s">
        <v>151</v>
      </c>
      <c r="C170" s="10">
        <v>6953156284401</v>
      </c>
      <c r="D170" s="10"/>
      <c r="E170" s="10" t="str">
        <f>IF(K170&gt;0,1,"")</f>
        <v/>
      </c>
      <c r="F170" s="10">
        <f>IF(L170&gt;0,1,"")</f>
        <v>1</v>
      </c>
      <c r="G170" s="10">
        <f>IF(M170&gt;0,1,"")</f>
        <v>1</v>
      </c>
      <c r="H170" s="105">
        <f>IF(N170&gt;0,1,"")</f>
        <v>1</v>
      </c>
      <c r="I170" s="226">
        <v>32</v>
      </c>
      <c r="J170" s="224" t="str">
        <f>IF(SUM(E170:H170)&lt;2,IF(I170&gt;100,"Not OK",""),"")</f>
        <v/>
      </c>
      <c r="K170" s="68">
        <v>0</v>
      </c>
      <c r="L170" s="64">
        <v>20</v>
      </c>
      <c r="M170" s="64">
        <v>36</v>
      </c>
      <c r="N170" s="64">
        <v>5</v>
      </c>
      <c r="O170" s="129">
        <f>SUM(K170:N170)</f>
        <v>61</v>
      </c>
      <c r="P170" s="79">
        <v>14.580000000000009</v>
      </c>
      <c r="Q170" s="13">
        <v>14.474971098265899</v>
      </c>
      <c r="R170" s="13">
        <v>14.474971098265899</v>
      </c>
      <c r="S170" s="71"/>
      <c r="T170" s="78">
        <f>IF(Q170&gt;0,Q170,P170)</f>
        <v>14.474971098265899</v>
      </c>
      <c r="U170" s="83">
        <v>43.45</v>
      </c>
      <c r="V170" s="71">
        <v>29.5</v>
      </c>
      <c r="W170" s="71">
        <v>29.5</v>
      </c>
      <c r="X170" s="85">
        <v>43.015500000000003</v>
      </c>
      <c r="Y170" s="79"/>
      <c r="Z170" s="71">
        <v>59</v>
      </c>
      <c r="AA170" s="71">
        <v>59</v>
      </c>
      <c r="AB170" s="75">
        <v>79</v>
      </c>
      <c r="AC170" s="95"/>
      <c r="AD170" s="96">
        <v>12</v>
      </c>
      <c r="AE170" s="96"/>
      <c r="AF170" s="75"/>
      <c r="AG170" s="132">
        <f>SUM(AC170:AF170)</f>
        <v>12</v>
      </c>
      <c r="AH170" s="97"/>
      <c r="AI170" s="96">
        <v>9</v>
      </c>
      <c r="AJ170" s="96">
        <v>14</v>
      </c>
      <c r="AK170" s="75"/>
      <c r="AL170" s="134">
        <f>SUM(AH170:AK170)</f>
        <v>23</v>
      </c>
      <c r="AM170" s="95"/>
      <c r="AN170" s="96">
        <v>18</v>
      </c>
      <c r="AO170" s="96">
        <v>15</v>
      </c>
      <c r="AP170" s="75">
        <v>0</v>
      </c>
      <c r="AQ170" s="135">
        <f>SUM(AM170:AP170)</f>
        <v>33</v>
      </c>
      <c r="AR170" s="95"/>
      <c r="AS170" s="96">
        <v>18</v>
      </c>
      <c r="AT170" s="96">
        <v>15</v>
      </c>
      <c r="AU170" s="75">
        <v>0</v>
      </c>
      <c r="AV170" s="136">
        <f>SUM(AR170:AU170)</f>
        <v>33</v>
      </c>
      <c r="AW170" s="64">
        <v>1</v>
      </c>
      <c r="AX170" s="6">
        <v>15</v>
      </c>
      <c r="AY170" s="6">
        <v>13</v>
      </c>
      <c r="AZ170" s="102">
        <v>0</v>
      </c>
      <c r="BA170" s="135">
        <f>SUM(AW170:AZ170)</f>
        <v>29</v>
      </c>
      <c r="BB170" s="68">
        <v>1</v>
      </c>
      <c r="BC170" s="6">
        <v>7</v>
      </c>
      <c r="BD170" s="6">
        <v>6</v>
      </c>
      <c r="BE170" s="102">
        <v>0</v>
      </c>
      <c r="BF170" s="136">
        <f>SUM(BB170:BE170)</f>
        <v>14</v>
      </c>
      <c r="BG170" s="68">
        <v>2</v>
      </c>
      <c r="BH170" s="6">
        <v>8</v>
      </c>
      <c r="BI170" s="6">
        <v>4</v>
      </c>
      <c r="BJ170" s="102">
        <v>0</v>
      </c>
      <c r="BK170" s="136">
        <f>SUM(BG170:BJ170)</f>
        <v>14</v>
      </c>
      <c r="BL170" s="68"/>
      <c r="BM170" s="6">
        <v>4</v>
      </c>
      <c r="BN170" s="6"/>
      <c r="BO170" s="102"/>
      <c r="BP170" s="136">
        <f>SUM(BL170:BO170)</f>
        <v>4</v>
      </c>
    </row>
    <row r="171" spans="1:68" x14ac:dyDescent="0.25">
      <c r="A171" s="4" t="s">
        <v>561</v>
      </c>
      <c r="B171" s="3" t="s">
        <v>154</v>
      </c>
      <c r="C171" s="10">
        <v>6953156284630</v>
      </c>
      <c r="D171" s="10"/>
      <c r="E171" s="10">
        <f>IF(K171&gt;0,1,"")</f>
        <v>1</v>
      </c>
      <c r="F171" s="10">
        <f>IF(L171&gt;0,1,"")</f>
        <v>1</v>
      </c>
      <c r="G171" s="10">
        <f>IF(M171&gt;0,1,"")</f>
        <v>1</v>
      </c>
      <c r="H171" s="105" t="str">
        <f>IF(N171&gt;0,1,"")</f>
        <v/>
      </c>
      <c r="I171" s="226">
        <v>1</v>
      </c>
      <c r="J171" s="224" t="str">
        <f>IF(SUM(E171:H171)&lt;2,IF(I171&gt;100,"Not OK",""),"")</f>
        <v/>
      </c>
      <c r="K171" s="68">
        <v>8</v>
      </c>
      <c r="L171" s="64">
        <v>48</v>
      </c>
      <c r="M171" s="64">
        <v>25</v>
      </c>
      <c r="N171" s="64"/>
      <c r="O171" s="129">
        <f>SUM(K171:N171)</f>
        <v>81</v>
      </c>
      <c r="P171" s="79">
        <v>9.2800000000000082</v>
      </c>
      <c r="Q171" s="13">
        <v>9.3133662145499425</v>
      </c>
      <c r="R171" s="13">
        <v>9.3133662145499425</v>
      </c>
      <c r="S171" s="71"/>
      <c r="T171" s="78">
        <f>IF(Q171&gt;0,Q171,P171)</f>
        <v>9.3133662145499425</v>
      </c>
      <c r="U171" s="83">
        <v>37.950000000000003</v>
      </c>
      <c r="V171" s="71">
        <v>24.5</v>
      </c>
      <c r="W171" s="71">
        <v>24.5</v>
      </c>
      <c r="X171" s="84"/>
      <c r="Y171" s="79"/>
      <c r="Z171" s="71">
        <v>49</v>
      </c>
      <c r="AA171" s="71">
        <v>49</v>
      </c>
      <c r="AB171" s="74"/>
      <c r="AC171" s="92"/>
      <c r="AD171" s="93">
        <v>55</v>
      </c>
      <c r="AE171" s="93"/>
      <c r="AF171" s="94"/>
      <c r="AG171" s="129">
        <f>SUM(AC171:AF171)</f>
        <v>55</v>
      </c>
      <c r="AH171" s="99"/>
      <c r="AI171" s="93">
        <v>26</v>
      </c>
      <c r="AJ171" s="93">
        <v>17</v>
      </c>
      <c r="AK171" s="94"/>
      <c r="AL171" s="133">
        <f>SUM(AH171:AK171)</f>
        <v>43</v>
      </c>
      <c r="AM171" s="92"/>
      <c r="AN171" s="93">
        <v>36</v>
      </c>
      <c r="AO171" s="93">
        <v>26</v>
      </c>
      <c r="AP171" s="94"/>
      <c r="AQ171" s="133">
        <f>SUM(AM171:AP171)</f>
        <v>62</v>
      </c>
      <c r="AR171" s="92"/>
      <c r="AS171" s="93">
        <v>39</v>
      </c>
      <c r="AT171" s="93">
        <v>14</v>
      </c>
      <c r="AU171" s="94"/>
      <c r="AV171" s="129">
        <f>SUM(AR171:AU171)</f>
        <v>53</v>
      </c>
      <c r="AW171" s="64">
        <v>1</v>
      </c>
      <c r="AX171" s="6">
        <v>44</v>
      </c>
      <c r="AY171" s="6">
        <v>19</v>
      </c>
      <c r="AZ171" s="102"/>
      <c r="BA171" s="133">
        <f>SUM(AW171:AZ171)</f>
        <v>64</v>
      </c>
      <c r="BB171" s="68">
        <v>2</v>
      </c>
      <c r="BC171" s="6">
        <v>52</v>
      </c>
      <c r="BD171" s="6">
        <v>26</v>
      </c>
      <c r="BE171" s="102"/>
      <c r="BF171" s="129">
        <f>SUM(BB171:BE171)</f>
        <v>80</v>
      </c>
      <c r="BG171" s="68">
        <v>2</v>
      </c>
      <c r="BH171" s="6">
        <v>51</v>
      </c>
      <c r="BI171" s="6">
        <v>23</v>
      </c>
      <c r="BJ171" s="102"/>
      <c r="BK171" s="129">
        <f>SUM(BG171:BJ171)</f>
        <v>76</v>
      </c>
      <c r="BL171" s="68"/>
      <c r="BM171" s="6">
        <v>7</v>
      </c>
      <c r="BN171" s="6"/>
      <c r="BO171" s="102"/>
      <c r="BP171" s="129">
        <f>SUM(BL171:BO171)</f>
        <v>7</v>
      </c>
    </row>
    <row r="172" spans="1:68" x14ac:dyDescent="0.25">
      <c r="A172" s="4" t="s">
        <v>543</v>
      </c>
      <c r="B172" s="3" t="s">
        <v>155</v>
      </c>
      <c r="C172" s="10">
        <v>6953156284647</v>
      </c>
      <c r="D172" s="10"/>
      <c r="E172" s="10">
        <f>IF(K172&gt;0,1,"")</f>
        <v>1</v>
      </c>
      <c r="F172" s="10">
        <f>IF(L172&gt;0,1,"")</f>
        <v>1</v>
      </c>
      <c r="G172" s="10">
        <f>IF(M172&gt;0,1,"")</f>
        <v>1</v>
      </c>
      <c r="H172" s="105">
        <f>IF(N172&gt;0,1,"")</f>
        <v>1</v>
      </c>
      <c r="I172" s="226">
        <v>14</v>
      </c>
      <c r="J172" s="224" t="str">
        <f>IF(SUM(E172:H172)&lt;2,IF(I172&gt;100,"Not OK",""),"")</f>
        <v/>
      </c>
      <c r="K172" s="68">
        <v>12</v>
      </c>
      <c r="L172" s="64">
        <v>34</v>
      </c>
      <c r="M172" s="64">
        <v>28</v>
      </c>
      <c r="N172" s="64">
        <v>1</v>
      </c>
      <c r="O172" s="129">
        <f>SUM(K172:N172)</f>
        <v>75</v>
      </c>
      <c r="P172" s="79">
        <v>9.5099999999999856</v>
      </c>
      <c r="Q172" s="13">
        <v>9.509999999999998</v>
      </c>
      <c r="R172" s="13">
        <v>9.509999999999998</v>
      </c>
      <c r="S172" s="71"/>
      <c r="T172" s="78">
        <f>IF(Q172&gt;0,Q172,P172)</f>
        <v>9.509999999999998</v>
      </c>
      <c r="U172" s="83">
        <v>37.950000000000003</v>
      </c>
      <c r="V172" s="71">
        <v>24.5</v>
      </c>
      <c r="W172" s="71">
        <v>24.5</v>
      </c>
      <c r="X172" s="85">
        <v>37.570500000000003</v>
      </c>
      <c r="Y172" s="79"/>
      <c r="Z172" s="71">
        <v>49</v>
      </c>
      <c r="AA172" s="71">
        <v>49</v>
      </c>
      <c r="AB172" s="75">
        <v>69</v>
      </c>
      <c r="AC172" s="95"/>
      <c r="AD172" s="96">
        <v>89</v>
      </c>
      <c r="AE172" s="96"/>
      <c r="AF172" s="75"/>
      <c r="AG172" s="132">
        <f>SUM(AC172:AF172)</f>
        <v>89</v>
      </c>
      <c r="AH172" s="97"/>
      <c r="AI172" s="96">
        <v>35</v>
      </c>
      <c r="AJ172" s="96">
        <v>11</v>
      </c>
      <c r="AK172" s="75"/>
      <c r="AL172" s="134">
        <f>SUM(AH172:AK172)</f>
        <v>46</v>
      </c>
      <c r="AM172" s="95"/>
      <c r="AN172" s="96">
        <v>30</v>
      </c>
      <c r="AO172" s="96">
        <v>16</v>
      </c>
      <c r="AP172" s="75">
        <v>7</v>
      </c>
      <c r="AQ172" s="135">
        <f>SUM(AM172:AP172)</f>
        <v>53</v>
      </c>
      <c r="AR172" s="95"/>
      <c r="AS172" s="96">
        <v>29</v>
      </c>
      <c r="AT172" s="96">
        <v>10</v>
      </c>
      <c r="AU172" s="75">
        <v>5</v>
      </c>
      <c r="AV172" s="136">
        <f>SUM(AR172:AU172)</f>
        <v>44</v>
      </c>
      <c r="AW172" s="64">
        <v>1</v>
      </c>
      <c r="AX172" s="6">
        <v>31</v>
      </c>
      <c r="AY172" s="6">
        <v>20</v>
      </c>
      <c r="AZ172" s="102">
        <v>1</v>
      </c>
      <c r="BA172" s="135">
        <f>SUM(AW172:AZ172)</f>
        <v>53</v>
      </c>
      <c r="BB172" s="68"/>
      <c r="BC172" s="6">
        <v>38</v>
      </c>
      <c r="BD172" s="6">
        <v>10</v>
      </c>
      <c r="BE172" s="102">
        <v>6</v>
      </c>
      <c r="BF172" s="136">
        <f>SUM(BB172:BE172)</f>
        <v>54</v>
      </c>
      <c r="BG172" s="68">
        <v>2</v>
      </c>
      <c r="BH172" s="6">
        <v>25</v>
      </c>
      <c r="BI172" s="6">
        <v>16</v>
      </c>
      <c r="BJ172" s="102">
        <v>0</v>
      </c>
      <c r="BK172" s="136">
        <f>SUM(BG172:BJ172)</f>
        <v>43</v>
      </c>
      <c r="BL172" s="68"/>
      <c r="BM172" s="6">
        <v>5</v>
      </c>
      <c r="BN172" s="6"/>
      <c r="BO172" s="102"/>
      <c r="BP172" s="136">
        <f>SUM(BL172:BO172)</f>
        <v>5</v>
      </c>
    </row>
    <row r="173" spans="1:68" x14ac:dyDescent="0.25">
      <c r="A173" s="4" t="s">
        <v>712</v>
      </c>
      <c r="B173" s="3" t="s">
        <v>713</v>
      </c>
      <c r="C173" s="10">
        <v>6953156284739</v>
      </c>
      <c r="D173" s="10"/>
      <c r="E173" s="10" t="str">
        <f>IF(K173&gt;0,1,"")</f>
        <v/>
      </c>
      <c r="F173" s="10">
        <f>IF(L173&gt;0,1,"")</f>
        <v>1</v>
      </c>
      <c r="G173" s="10">
        <f>IF(M173&gt;0,1,"")</f>
        <v>1</v>
      </c>
      <c r="H173" s="105" t="str">
        <f>IF(N173&gt;0,1,"")</f>
        <v/>
      </c>
      <c r="I173" s="226">
        <v>143</v>
      </c>
      <c r="J173" s="224" t="str">
        <f>IF(SUM(E173:H173)&lt;2,IF(I173&gt;100,"Not OK",""),"")</f>
        <v/>
      </c>
      <c r="K173" s="68"/>
      <c r="L173" s="64">
        <v>19</v>
      </c>
      <c r="M173" s="64">
        <v>12</v>
      </c>
      <c r="N173" s="64"/>
      <c r="O173" s="129">
        <f>SUM(K173:N173)</f>
        <v>31</v>
      </c>
      <c r="P173" s="79"/>
      <c r="Q173" s="13">
        <v>8.43</v>
      </c>
      <c r="R173" s="13">
        <v>8.43</v>
      </c>
      <c r="S173" s="71"/>
      <c r="T173" s="78">
        <f>IF(Q173&gt;0,Q173,P173)</f>
        <v>8.43</v>
      </c>
      <c r="U173" s="83"/>
      <c r="V173" s="71">
        <v>30</v>
      </c>
      <c r="W173" s="71">
        <v>35</v>
      </c>
      <c r="X173" s="84"/>
      <c r="Y173" s="79"/>
      <c r="Z173" s="71">
        <v>59</v>
      </c>
      <c r="AA173" s="71">
        <v>69</v>
      </c>
      <c r="AB173" s="74"/>
      <c r="AC173" s="92"/>
      <c r="AD173" s="93"/>
      <c r="AE173" s="93"/>
      <c r="AF173" s="94"/>
      <c r="AG173" s="129">
        <f>SUM(AC173:AF173)</f>
        <v>0</v>
      </c>
      <c r="AH173" s="99"/>
      <c r="AI173" s="93"/>
      <c r="AJ173" s="93"/>
      <c r="AK173" s="94"/>
      <c r="AL173" s="133">
        <f>SUM(AH173:AK173)</f>
        <v>0</v>
      </c>
      <c r="AM173" s="92"/>
      <c r="AN173" s="93"/>
      <c r="AO173" s="93"/>
      <c r="AP173" s="94"/>
      <c r="AQ173" s="133">
        <f>SUM(AM173:AP173)</f>
        <v>0</v>
      </c>
      <c r="AR173" s="92"/>
      <c r="AS173" s="93"/>
      <c r="AT173" s="93"/>
      <c r="AU173" s="94"/>
      <c r="AV173" s="129">
        <f>SUM(AR173:AU173)</f>
        <v>0</v>
      </c>
      <c r="AW173" s="64"/>
      <c r="AX173" s="6">
        <v>5</v>
      </c>
      <c r="AY173" s="6">
        <v>0</v>
      </c>
      <c r="AZ173" s="102"/>
      <c r="BA173" s="133">
        <f>SUM(AW173:AZ173)</f>
        <v>5</v>
      </c>
      <c r="BB173" s="68"/>
      <c r="BC173" s="6">
        <v>5</v>
      </c>
      <c r="BD173" s="6">
        <v>5</v>
      </c>
      <c r="BE173" s="102"/>
      <c r="BF173" s="129">
        <f>SUM(BB173:BE173)</f>
        <v>10</v>
      </c>
      <c r="BG173" s="68"/>
      <c r="BH173" s="6">
        <v>4</v>
      </c>
      <c r="BI173" s="6">
        <v>8</v>
      </c>
      <c r="BJ173" s="102"/>
      <c r="BK173" s="129">
        <f>SUM(BG173:BJ173)</f>
        <v>12</v>
      </c>
      <c r="BL173" s="68"/>
      <c r="BM173" s="6">
        <v>0</v>
      </c>
      <c r="BN173" s="6"/>
      <c r="BO173" s="102"/>
      <c r="BP173" s="129">
        <f>SUM(BL173:BO173)</f>
        <v>0</v>
      </c>
    </row>
    <row r="174" spans="1:68" x14ac:dyDescent="0.25">
      <c r="A174" s="4" t="s">
        <v>714</v>
      </c>
      <c r="B174" s="3" t="s">
        <v>715</v>
      </c>
      <c r="C174" s="10">
        <v>6953156284746</v>
      </c>
      <c r="D174" s="10"/>
      <c r="E174" s="10" t="str">
        <f>IF(K174&gt;0,1,"")</f>
        <v/>
      </c>
      <c r="F174" s="10">
        <f>IF(L174&gt;0,1,"")</f>
        <v>1</v>
      </c>
      <c r="G174" s="10">
        <f>IF(M174&gt;0,1,"")</f>
        <v>1</v>
      </c>
      <c r="H174" s="105" t="str">
        <f>IF(N174&gt;0,1,"")</f>
        <v/>
      </c>
      <c r="I174" s="226">
        <v>95</v>
      </c>
      <c r="J174" s="224" t="str">
        <f>IF(SUM(E174:H174)&lt;2,IF(I174&gt;100,"Not OK",""),"")</f>
        <v/>
      </c>
      <c r="K174" s="68"/>
      <c r="L174" s="64">
        <v>19</v>
      </c>
      <c r="M174" s="64">
        <v>23</v>
      </c>
      <c r="N174" s="64"/>
      <c r="O174" s="129">
        <f>SUM(K174:N174)</f>
        <v>42</v>
      </c>
      <c r="P174" s="79"/>
      <c r="Q174" s="13">
        <v>8.43</v>
      </c>
      <c r="R174" s="13">
        <v>8.43</v>
      </c>
      <c r="S174" s="71"/>
      <c r="T174" s="78">
        <f>IF(Q174&gt;0,Q174,P174)</f>
        <v>8.43</v>
      </c>
      <c r="U174" s="83"/>
      <c r="V174" s="71">
        <v>30</v>
      </c>
      <c r="W174" s="71">
        <v>35</v>
      </c>
      <c r="X174" s="84"/>
      <c r="Y174" s="79"/>
      <c r="Z174" s="71">
        <v>29</v>
      </c>
      <c r="AA174" s="71">
        <v>69</v>
      </c>
      <c r="AB174" s="74"/>
      <c r="AC174" s="92"/>
      <c r="AD174" s="93"/>
      <c r="AE174" s="93"/>
      <c r="AF174" s="94"/>
      <c r="AG174" s="129">
        <f>SUM(AC174:AF174)</f>
        <v>0</v>
      </c>
      <c r="AH174" s="99"/>
      <c r="AI174" s="93"/>
      <c r="AJ174" s="93"/>
      <c r="AK174" s="94"/>
      <c r="AL174" s="133">
        <f>SUM(AH174:AK174)</f>
        <v>0</v>
      </c>
      <c r="AM174" s="92"/>
      <c r="AN174" s="93"/>
      <c r="AO174" s="93"/>
      <c r="AP174" s="94"/>
      <c r="AQ174" s="133">
        <f>SUM(AM174:AP174)</f>
        <v>0</v>
      </c>
      <c r="AR174" s="92"/>
      <c r="AS174" s="93"/>
      <c r="AT174" s="93"/>
      <c r="AU174" s="94"/>
      <c r="AV174" s="129">
        <f>SUM(AR174:AU174)</f>
        <v>0</v>
      </c>
      <c r="AW174" s="64"/>
      <c r="AX174" s="6">
        <v>2</v>
      </c>
      <c r="AY174" s="6">
        <v>0</v>
      </c>
      <c r="AZ174" s="102"/>
      <c r="BA174" s="133">
        <f>SUM(AW174:AZ174)</f>
        <v>2</v>
      </c>
      <c r="BB174" s="68"/>
      <c r="BC174" s="6">
        <v>6</v>
      </c>
      <c r="BD174" s="6">
        <v>1</v>
      </c>
      <c r="BE174" s="102"/>
      <c r="BF174" s="129">
        <f>SUM(BB174:BE174)</f>
        <v>7</v>
      </c>
      <c r="BG174" s="68"/>
      <c r="BH174" s="6">
        <v>10</v>
      </c>
      <c r="BI174" s="6">
        <v>1</v>
      </c>
      <c r="BJ174" s="102"/>
      <c r="BK174" s="129">
        <f>SUM(BG174:BJ174)</f>
        <v>11</v>
      </c>
      <c r="BL174" s="68"/>
      <c r="BM174" s="6">
        <v>0</v>
      </c>
      <c r="BN174" s="6"/>
      <c r="BO174" s="102"/>
      <c r="BP174" s="129">
        <f>SUM(BL174:BO174)</f>
        <v>0</v>
      </c>
    </row>
    <row r="175" spans="1:68" x14ac:dyDescent="0.25">
      <c r="A175" s="4" t="s">
        <v>595</v>
      </c>
      <c r="B175" s="3" t="s">
        <v>596</v>
      </c>
      <c r="C175" s="10">
        <v>6953156284814</v>
      </c>
      <c r="D175" s="10"/>
      <c r="E175" s="10" t="str">
        <f>IF(K175&gt;0,1,"")</f>
        <v/>
      </c>
      <c r="F175" s="10">
        <f>IF(L175&gt;0,1,"")</f>
        <v>1</v>
      </c>
      <c r="G175" s="10" t="str">
        <f>IF(M175&gt;0,1,"")</f>
        <v/>
      </c>
      <c r="H175" s="105" t="str">
        <f>IF(N175&gt;0,1,"")</f>
        <v/>
      </c>
      <c r="I175" s="226">
        <v>40</v>
      </c>
      <c r="J175" s="224" t="str">
        <f>IF(SUM(E175:H175)&lt;2,IF(I175&gt;100,"Not OK",""),"")</f>
        <v/>
      </c>
      <c r="K175" s="68"/>
      <c r="L175" s="64">
        <v>4</v>
      </c>
      <c r="M175" s="64"/>
      <c r="N175" s="64"/>
      <c r="O175" s="129">
        <f>SUM(K175:N175)</f>
        <v>4</v>
      </c>
      <c r="P175" s="79"/>
      <c r="Q175" s="13">
        <v>11.700000000000045</v>
      </c>
      <c r="R175" s="13"/>
      <c r="S175" s="71"/>
      <c r="T175" s="78">
        <f>IF(Q175&gt;0,Q175,P175)</f>
        <v>11.700000000000045</v>
      </c>
      <c r="U175" s="83"/>
      <c r="V175" s="71">
        <v>34.5</v>
      </c>
      <c r="W175" s="71"/>
      <c r="X175" s="84"/>
      <c r="Y175" s="79"/>
      <c r="Z175" s="71">
        <v>69</v>
      </c>
      <c r="AA175" s="71"/>
      <c r="AB175" s="74"/>
      <c r="AC175" s="92"/>
      <c r="AD175" s="93">
        <v>16</v>
      </c>
      <c r="AE175" s="93"/>
      <c r="AF175" s="94"/>
      <c r="AG175" s="129">
        <f>SUM(AC175:AF175)</f>
        <v>16</v>
      </c>
      <c r="AH175" s="99"/>
      <c r="AI175" s="93">
        <v>18</v>
      </c>
      <c r="AJ175" s="93"/>
      <c r="AK175" s="94"/>
      <c r="AL175" s="133">
        <f>SUM(AH175:AK175)</f>
        <v>18</v>
      </c>
      <c r="AM175" s="92"/>
      <c r="AN175" s="93">
        <v>24</v>
      </c>
      <c r="AO175" s="93"/>
      <c r="AP175" s="94"/>
      <c r="AQ175" s="133">
        <f>SUM(AM175:AP175)</f>
        <v>24</v>
      </c>
      <c r="AR175" s="92"/>
      <c r="AS175" s="93">
        <v>26</v>
      </c>
      <c r="AT175" s="93"/>
      <c r="AU175" s="94"/>
      <c r="AV175" s="129">
        <f>SUM(AR175:AU175)</f>
        <v>26</v>
      </c>
      <c r="AW175" s="64"/>
      <c r="AX175" s="6">
        <v>17</v>
      </c>
      <c r="AY175" s="6"/>
      <c r="AZ175" s="102"/>
      <c r="BA175" s="133">
        <f>SUM(AW175:AZ175)</f>
        <v>17</v>
      </c>
      <c r="BB175" s="68"/>
      <c r="BC175" s="6">
        <v>4</v>
      </c>
      <c r="BD175" s="6"/>
      <c r="BE175" s="102"/>
      <c r="BF175" s="129">
        <f>SUM(BB175:BE175)</f>
        <v>4</v>
      </c>
      <c r="BG175" s="68"/>
      <c r="BH175" s="6">
        <v>1</v>
      </c>
      <c r="BI175" s="6"/>
      <c r="BJ175" s="102"/>
      <c r="BK175" s="129">
        <f>SUM(BG175:BJ175)</f>
        <v>1</v>
      </c>
      <c r="BL175" s="68"/>
      <c r="BM175" s="6">
        <v>0</v>
      </c>
      <c r="BN175" s="6"/>
      <c r="BO175" s="102"/>
      <c r="BP175" s="129">
        <f>SUM(BL175:BO175)</f>
        <v>0</v>
      </c>
    </row>
    <row r="176" spans="1:68" x14ac:dyDescent="0.25">
      <c r="A176" s="4" t="s">
        <v>597</v>
      </c>
      <c r="B176" s="3" t="s">
        <v>598</v>
      </c>
      <c r="C176" s="10">
        <v>6953156284821</v>
      </c>
      <c r="D176" s="10"/>
      <c r="E176" s="10" t="str">
        <f>IF(K176&gt;0,1,"")</f>
        <v/>
      </c>
      <c r="F176" s="10">
        <f>IF(L176&gt;0,1,"")</f>
        <v>1</v>
      </c>
      <c r="G176" s="10">
        <f>IF(M176&gt;0,1,"")</f>
        <v>1</v>
      </c>
      <c r="H176" s="105" t="str">
        <f>IF(N176&gt;0,1,"")</f>
        <v/>
      </c>
      <c r="I176" s="226"/>
      <c r="J176" s="224" t="str">
        <f>IF(SUM(E176:H176)&lt;2,IF(I176&gt;100,"Not OK",""),"")</f>
        <v/>
      </c>
      <c r="K176" s="68"/>
      <c r="L176" s="64">
        <v>6</v>
      </c>
      <c r="M176" s="64">
        <v>5</v>
      </c>
      <c r="N176" s="64"/>
      <c r="O176" s="129">
        <f>SUM(K176:N176)</f>
        <v>11</v>
      </c>
      <c r="P176" s="79"/>
      <c r="Q176" s="13">
        <v>12.379999999999997</v>
      </c>
      <c r="R176" s="13">
        <v>12.379999999999997</v>
      </c>
      <c r="S176" s="71"/>
      <c r="T176" s="78">
        <f>IF(Q176&gt;0,Q176,P176)</f>
        <v>12.379999999999997</v>
      </c>
      <c r="U176" s="83"/>
      <c r="V176" s="71">
        <v>34.5</v>
      </c>
      <c r="W176" s="71">
        <v>34.5</v>
      </c>
      <c r="X176" s="84"/>
      <c r="Y176" s="79"/>
      <c r="Z176" s="71">
        <v>69</v>
      </c>
      <c r="AA176" s="71">
        <v>69</v>
      </c>
      <c r="AB176" s="74"/>
      <c r="AC176" s="92"/>
      <c r="AD176" s="93">
        <v>15</v>
      </c>
      <c r="AE176" s="93"/>
      <c r="AF176" s="94"/>
      <c r="AG176" s="129">
        <f>SUM(AC176:AF176)</f>
        <v>15</v>
      </c>
      <c r="AH176" s="99"/>
      <c r="AI176" s="93">
        <v>7</v>
      </c>
      <c r="AJ176" s="93">
        <v>1</v>
      </c>
      <c r="AK176" s="94"/>
      <c r="AL176" s="133">
        <f>SUM(AH176:AK176)</f>
        <v>8</v>
      </c>
      <c r="AM176" s="92"/>
      <c r="AN176" s="93">
        <v>9</v>
      </c>
      <c r="AO176" s="93">
        <v>2</v>
      </c>
      <c r="AP176" s="94"/>
      <c r="AQ176" s="133">
        <f>SUM(AM176:AP176)</f>
        <v>11</v>
      </c>
      <c r="AR176" s="92"/>
      <c r="AS176" s="93">
        <v>11</v>
      </c>
      <c r="AT176" s="93">
        <v>4</v>
      </c>
      <c r="AU176" s="94"/>
      <c r="AV176" s="129">
        <f>SUM(AR176:AU176)</f>
        <v>15</v>
      </c>
      <c r="AW176" s="64"/>
      <c r="AX176" s="6">
        <v>8</v>
      </c>
      <c r="AY176" s="6">
        <v>4</v>
      </c>
      <c r="AZ176" s="102"/>
      <c r="BA176" s="133">
        <f>SUM(AW176:AZ176)</f>
        <v>12</v>
      </c>
      <c r="BB176" s="68"/>
      <c r="BC176" s="6">
        <v>5</v>
      </c>
      <c r="BD176" s="6">
        <v>7</v>
      </c>
      <c r="BE176" s="102"/>
      <c r="BF176" s="129">
        <f>SUM(BB176:BE176)</f>
        <v>12</v>
      </c>
      <c r="BG176" s="68"/>
      <c r="BH176" s="6">
        <v>7</v>
      </c>
      <c r="BI176" s="6">
        <v>0</v>
      </c>
      <c r="BJ176" s="102"/>
      <c r="BK176" s="129">
        <f>SUM(BG176:BJ176)</f>
        <v>7</v>
      </c>
      <c r="BL176" s="68"/>
      <c r="BM176" s="6">
        <v>0</v>
      </c>
      <c r="BN176" s="6"/>
      <c r="BO176" s="102"/>
      <c r="BP176" s="129">
        <f>SUM(BL176:BO176)</f>
        <v>0</v>
      </c>
    </row>
    <row r="177" spans="1:68" x14ac:dyDescent="0.25">
      <c r="A177" s="4" t="s">
        <v>599</v>
      </c>
      <c r="B177" s="3" t="s">
        <v>600</v>
      </c>
      <c r="C177" s="10">
        <v>6953156284838</v>
      </c>
      <c r="D177" s="10"/>
      <c r="E177" s="10" t="str">
        <f>IF(K177&gt;0,1,"")</f>
        <v/>
      </c>
      <c r="F177" s="10">
        <f>IF(L177&gt;0,1,"")</f>
        <v>1</v>
      </c>
      <c r="G177" s="10" t="str">
        <f>IF(M177&gt;0,1,"")</f>
        <v/>
      </c>
      <c r="H177" s="105" t="str">
        <f>IF(N177&gt;0,1,"")</f>
        <v/>
      </c>
      <c r="I177" s="226">
        <v>3</v>
      </c>
      <c r="J177" s="224" t="str">
        <f>IF(SUM(E177:H177)&lt;2,IF(I177&gt;100,"Not OK",""),"")</f>
        <v/>
      </c>
      <c r="K177" s="68"/>
      <c r="L177" s="64">
        <v>2</v>
      </c>
      <c r="M177" s="64">
        <v>0</v>
      </c>
      <c r="N177" s="64"/>
      <c r="O177" s="129">
        <f>SUM(K177:N177)</f>
        <v>2</v>
      </c>
      <c r="P177" s="79"/>
      <c r="Q177" s="13">
        <v>12.679999999999998</v>
      </c>
      <c r="R177" s="13">
        <v>12.679999999999998</v>
      </c>
      <c r="S177" s="71"/>
      <c r="T177" s="78">
        <f>IF(Q177&gt;0,Q177,P177)</f>
        <v>12.679999999999998</v>
      </c>
      <c r="U177" s="83"/>
      <c r="V177" s="71">
        <v>34.5</v>
      </c>
      <c r="W177" s="71">
        <v>34.5</v>
      </c>
      <c r="X177" s="84"/>
      <c r="Y177" s="79"/>
      <c r="Z177" s="71">
        <v>69</v>
      </c>
      <c r="AA177" s="71">
        <v>69</v>
      </c>
      <c r="AB177" s="74"/>
      <c r="AC177" s="92"/>
      <c r="AD177" s="93">
        <v>16</v>
      </c>
      <c r="AE177" s="93"/>
      <c r="AF177" s="94"/>
      <c r="AG177" s="129">
        <f>SUM(AC177:AF177)</f>
        <v>16</v>
      </c>
      <c r="AH177" s="99"/>
      <c r="AI177" s="93">
        <v>5</v>
      </c>
      <c r="AJ177" s="93">
        <v>12</v>
      </c>
      <c r="AK177" s="94"/>
      <c r="AL177" s="133">
        <f>SUM(AH177:AK177)</f>
        <v>17</v>
      </c>
      <c r="AM177" s="92"/>
      <c r="AN177" s="93">
        <v>15</v>
      </c>
      <c r="AO177" s="93">
        <v>4</v>
      </c>
      <c r="AP177" s="94"/>
      <c r="AQ177" s="133">
        <f>SUM(AM177:AP177)</f>
        <v>19</v>
      </c>
      <c r="AR177" s="92"/>
      <c r="AS177" s="93">
        <v>12</v>
      </c>
      <c r="AT177" s="93">
        <v>14</v>
      </c>
      <c r="AU177" s="94"/>
      <c r="AV177" s="129">
        <f>SUM(AR177:AU177)</f>
        <v>26</v>
      </c>
      <c r="AW177" s="64"/>
      <c r="AX177" s="6">
        <v>13</v>
      </c>
      <c r="AY177" s="6">
        <v>6</v>
      </c>
      <c r="AZ177" s="102"/>
      <c r="BA177" s="133">
        <f>SUM(AW177:AZ177)</f>
        <v>19</v>
      </c>
      <c r="BB177" s="68"/>
      <c r="BC177" s="6">
        <v>2</v>
      </c>
      <c r="BD177" s="6">
        <v>0</v>
      </c>
      <c r="BE177" s="102"/>
      <c r="BF177" s="129">
        <f>SUM(BB177:BE177)</f>
        <v>2</v>
      </c>
      <c r="BG177" s="68"/>
      <c r="BH177" s="6">
        <v>1</v>
      </c>
      <c r="BI177" s="6">
        <v>0</v>
      </c>
      <c r="BJ177" s="102"/>
      <c r="BK177" s="129">
        <f>SUM(BG177:BJ177)</f>
        <v>1</v>
      </c>
      <c r="BL177" s="68"/>
      <c r="BM177" s="6">
        <v>0</v>
      </c>
      <c r="BN177" s="6"/>
      <c r="BO177" s="102"/>
      <c r="BP177" s="129">
        <f>SUM(BL177:BO177)</f>
        <v>0</v>
      </c>
    </row>
    <row r="178" spans="1:68" x14ac:dyDescent="0.25">
      <c r="A178" s="4" t="s">
        <v>601</v>
      </c>
      <c r="B178" s="3" t="s">
        <v>602</v>
      </c>
      <c r="C178" s="10">
        <v>6953156284845</v>
      </c>
      <c r="D178" s="10"/>
      <c r="E178" s="10" t="str">
        <f>IF(K178&gt;0,1,"")</f>
        <v/>
      </c>
      <c r="F178" s="10">
        <f>IF(L178&gt;0,1,"")</f>
        <v>1</v>
      </c>
      <c r="G178" s="10" t="str">
        <f>IF(M178&gt;0,1,"")</f>
        <v/>
      </c>
      <c r="H178" s="105" t="str">
        <f>IF(N178&gt;0,1,"")</f>
        <v/>
      </c>
      <c r="I178" s="226">
        <v>26</v>
      </c>
      <c r="J178" s="224" t="str">
        <f>IF(SUM(E178:H178)&lt;2,IF(I178&gt;100,"Not OK",""),"")</f>
        <v/>
      </c>
      <c r="K178" s="68"/>
      <c r="L178" s="64">
        <v>3</v>
      </c>
      <c r="M178" s="64"/>
      <c r="N178" s="64"/>
      <c r="O178" s="129">
        <f>SUM(K178:N178)</f>
        <v>3</v>
      </c>
      <c r="P178" s="79"/>
      <c r="Q178" s="13">
        <v>12.38</v>
      </c>
      <c r="R178" s="13"/>
      <c r="S178" s="71"/>
      <c r="T178" s="78">
        <f>IF(Q178&gt;0,Q178,P178)</f>
        <v>12.38</v>
      </c>
      <c r="U178" s="83"/>
      <c r="V178" s="71">
        <v>34.5</v>
      </c>
      <c r="W178" s="71"/>
      <c r="X178" s="84"/>
      <c r="Y178" s="79"/>
      <c r="Z178" s="71">
        <v>69</v>
      </c>
      <c r="AA178" s="71"/>
      <c r="AB178" s="74"/>
      <c r="AC178" s="92"/>
      <c r="AD178" s="93">
        <v>10</v>
      </c>
      <c r="AE178" s="93"/>
      <c r="AF178" s="94"/>
      <c r="AG178" s="129">
        <f>SUM(AC178:AF178)</f>
        <v>10</v>
      </c>
      <c r="AH178" s="99"/>
      <c r="AI178" s="93">
        <v>5</v>
      </c>
      <c r="AJ178" s="93"/>
      <c r="AK178" s="94"/>
      <c r="AL178" s="133">
        <f>SUM(AH178:AK178)</f>
        <v>5</v>
      </c>
      <c r="AM178" s="92"/>
      <c r="AN178" s="93">
        <v>9</v>
      </c>
      <c r="AO178" s="93"/>
      <c r="AP178" s="94"/>
      <c r="AQ178" s="133">
        <f>SUM(AM178:AP178)</f>
        <v>9</v>
      </c>
      <c r="AR178" s="92"/>
      <c r="AS178" s="93">
        <v>5</v>
      </c>
      <c r="AT178" s="93"/>
      <c r="AU178" s="94"/>
      <c r="AV178" s="129">
        <f>SUM(AR178:AU178)</f>
        <v>5</v>
      </c>
      <c r="AW178" s="64"/>
      <c r="AX178" s="6">
        <v>3</v>
      </c>
      <c r="AY178" s="6"/>
      <c r="AZ178" s="102"/>
      <c r="BA178" s="133">
        <f>SUM(AW178:AZ178)</f>
        <v>3</v>
      </c>
      <c r="BB178" s="68"/>
      <c r="BC178" s="6">
        <v>3</v>
      </c>
      <c r="BD178" s="6"/>
      <c r="BE178" s="102"/>
      <c r="BF178" s="129">
        <f>SUM(BB178:BE178)</f>
        <v>3</v>
      </c>
      <c r="BG178" s="68"/>
      <c r="BH178" s="6">
        <v>7</v>
      </c>
      <c r="BI178" s="6"/>
      <c r="BJ178" s="102"/>
      <c r="BK178" s="129">
        <f>SUM(BG178:BJ178)</f>
        <v>7</v>
      </c>
      <c r="BL178" s="68"/>
      <c r="BM178" s="6">
        <v>0</v>
      </c>
      <c r="BN178" s="6"/>
      <c r="BO178" s="102"/>
      <c r="BP178" s="129">
        <f>SUM(BL178:BO178)</f>
        <v>0</v>
      </c>
    </row>
    <row r="179" spans="1:68" x14ac:dyDescent="0.25">
      <c r="A179" s="4" t="s">
        <v>603</v>
      </c>
      <c r="B179" s="3" t="s">
        <v>604</v>
      </c>
      <c r="C179" s="10">
        <v>6953156284890</v>
      </c>
      <c r="D179" s="10"/>
      <c r="E179" s="10" t="str">
        <f>IF(K179&gt;0,1,"")</f>
        <v/>
      </c>
      <c r="F179" s="10">
        <f>IF(L179&gt;0,1,"")</f>
        <v>1</v>
      </c>
      <c r="G179" s="10" t="str">
        <f>IF(M179&gt;0,1,"")</f>
        <v/>
      </c>
      <c r="H179" s="105" t="str">
        <f>IF(N179&gt;0,1,"")</f>
        <v/>
      </c>
      <c r="I179" s="226">
        <v>47</v>
      </c>
      <c r="J179" s="224" t="str">
        <f>IF(SUM(E179:H179)&lt;2,IF(I179&gt;100,"Not OK",""),"")</f>
        <v/>
      </c>
      <c r="K179" s="68"/>
      <c r="L179" s="64">
        <v>6</v>
      </c>
      <c r="M179" s="64"/>
      <c r="N179" s="64"/>
      <c r="O179" s="129">
        <f>SUM(K179:N179)</f>
        <v>6</v>
      </c>
      <c r="P179" s="79"/>
      <c r="Q179" s="13">
        <v>11.99000000000002</v>
      </c>
      <c r="R179" s="13"/>
      <c r="S179" s="71"/>
      <c r="T179" s="78">
        <f>IF(Q179&gt;0,Q179,P179)</f>
        <v>11.99000000000002</v>
      </c>
      <c r="U179" s="83"/>
      <c r="V179" s="71">
        <v>34.5</v>
      </c>
      <c r="W179" s="71"/>
      <c r="X179" s="84"/>
      <c r="Y179" s="79"/>
      <c r="Z179" s="71">
        <v>69</v>
      </c>
      <c r="AA179" s="71"/>
      <c r="AB179" s="74"/>
      <c r="AC179" s="92"/>
      <c r="AD179" s="93">
        <v>11</v>
      </c>
      <c r="AE179" s="93"/>
      <c r="AF179" s="94"/>
      <c r="AG179" s="129">
        <f>SUM(AC179:AF179)</f>
        <v>11</v>
      </c>
      <c r="AH179" s="99"/>
      <c r="AI179" s="93">
        <v>12</v>
      </c>
      <c r="AJ179" s="93"/>
      <c r="AK179" s="94"/>
      <c r="AL179" s="133">
        <f>SUM(AH179:AK179)</f>
        <v>12</v>
      </c>
      <c r="AM179" s="92"/>
      <c r="AN179" s="93">
        <v>11</v>
      </c>
      <c r="AO179" s="93"/>
      <c r="AP179" s="94"/>
      <c r="AQ179" s="133">
        <f>SUM(AM179:AP179)</f>
        <v>11</v>
      </c>
      <c r="AR179" s="92"/>
      <c r="AS179" s="93">
        <v>8</v>
      </c>
      <c r="AT179" s="93"/>
      <c r="AU179" s="94"/>
      <c r="AV179" s="129">
        <f>SUM(AR179:AU179)</f>
        <v>8</v>
      </c>
      <c r="AW179" s="64"/>
      <c r="AX179" s="6">
        <v>9</v>
      </c>
      <c r="AY179" s="6"/>
      <c r="AZ179" s="102"/>
      <c r="BA179" s="133">
        <f>SUM(AW179:AZ179)</f>
        <v>9</v>
      </c>
      <c r="BB179" s="68"/>
      <c r="BC179" s="6">
        <v>8</v>
      </c>
      <c r="BD179" s="6"/>
      <c r="BE179" s="102"/>
      <c r="BF179" s="129">
        <f>SUM(BB179:BE179)</f>
        <v>8</v>
      </c>
      <c r="BG179" s="68"/>
      <c r="BH179" s="6">
        <v>2</v>
      </c>
      <c r="BI179" s="6"/>
      <c r="BJ179" s="102"/>
      <c r="BK179" s="129">
        <f>SUM(BG179:BJ179)</f>
        <v>2</v>
      </c>
      <c r="BL179" s="68"/>
      <c r="BM179" s="6">
        <v>0</v>
      </c>
      <c r="BN179" s="6"/>
      <c r="BO179" s="102"/>
      <c r="BP179" s="129">
        <f>SUM(BL179:BO179)</f>
        <v>0</v>
      </c>
    </row>
    <row r="180" spans="1:68" x14ac:dyDescent="0.25">
      <c r="A180" s="4" t="s">
        <v>605</v>
      </c>
      <c r="B180" s="3" t="s">
        <v>606</v>
      </c>
      <c r="C180" s="10">
        <v>6953156284906</v>
      </c>
      <c r="D180" s="10"/>
      <c r="E180" s="10" t="str">
        <f>IF(K180&gt;0,1,"")</f>
        <v/>
      </c>
      <c r="F180" s="10">
        <f>IF(L180&gt;0,1,"")</f>
        <v>1</v>
      </c>
      <c r="G180" s="10" t="str">
        <f>IF(M180&gt;0,1,"")</f>
        <v/>
      </c>
      <c r="H180" s="105" t="str">
        <f>IF(N180&gt;0,1,"")</f>
        <v/>
      </c>
      <c r="I180" s="226">
        <v>60</v>
      </c>
      <c r="J180" s="224" t="str">
        <f>IF(SUM(E180:H180)&lt;2,IF(I180&gt;100,"Not OK",""),"")</f>
        <v/>
      </c>
      <c r="K180" s="68"/>
      <c r="L180" s="64">
        <v>1</v>
      </c>
      <c r="M180" s="64"/>
      <c r="N180" s="64"/>
      <c r="O180" s="129">
        <f>SUM(K180:N180)</f>
        <v>1</v>
      </c>
      <c r="P180" s="79"/>
      <c r="Q180" s="13">
        <v>11.99</v>
      </c>
      <c r="R180" s="13"/>
      <c r="S180" s="71"/>
      <c r="T180" s="78">
        <f>IF(Q180&gt;0,Q180,P180)</f>
        <v>11.99</v>
      </c>
      <c r="U180" s="83"/>
      <c r="V180" s="71">
        <v>34.5</v>
      </c>
      <c r="W180" s="71"/>
      <c r="X180" s="84"/>
      <c r="Y180" s="79"/>
      <c r="Z180" s="71">
        <v>69</v>
      </c>
      <c r="AA180" s="71"/>
      <c r="AB180" s="74"/>
      <c r="AC180" s="92"/>
      <c r="AD180" s="93">
        <v>3</v>
      </c>
      <c r="AE180" s="93"/>
      <c r="AF180" s="94"/>
      <c r="AG180" s="129">
        <f>SUM(AC180:AF180)</f>
        <v>3</v>
      </c>
      <c r="AH180" s="99"/>
      <c r="AI180" s="93">
        <v>5</v>
      </c>
      <c r="AJ180" s="93"/>
      <c r="AK180" s="94"/>
      <c r="AL180" s="133">
        <f>SUM(AH180:AK180)</f>
        <v>5</v>
      </c>
      <c r="AM180" s="92"/>
      <c r="AN180" s="93">
        <v>1</v>
      </c>
      <c r="AO180" s="93"/>
      <c r="AP180" s="94"/>
      <c r="AQ180" s="133">
        <f>SUM(AM180:AP180)</f>
        <v>1</v>
      </c>
      <c r="AR180" s="92"/>
      <c r="AS180" s="93">
        <v>3</v>
      </c>
      <c r="AT180" s="93"/>
      <c r="AU180" s="94"/>
      <c r="AV180" s="129">
        <f>SUM(AR180:AU180)</f>
        <v>3</v>
      </c>
      <c r="AW180" s="64"/>
      <c r="AX180" s="6">
        <v>1</v>
      </c>
      <c r="AY180" s="6"/>
      <c r="AZ180" s="102"/>
      <c r="BA180" s="133">
        <f>SUM(AW180:AZ180)</f>
        <v>1</v>
      </c>
      <c r="BB180" s="68"/>
      <c r="BC180" s="6">
        <v>0</v>
      </c>
      <c r="BD180" s="6"/>
      <c r="BE180" s="102"/>
      <c r="BF180" s="129">
        <f>SUM(BB180:BE180)</f>
        <v>0</v>
      </c>
      <c r="BG180" s="68"/>
      <c r="BH180" s="6">
        <v>1</v>
      </c>
      <c r="BI180" s="6"/>
      <c r="BJ180" s="102"/>
      <c r="BK180" s="129">
        <f>SUM(BG180:BJ180)</f>
        <v>1</v>
      </c>
      <c r="BL180" s="68"/>
      <c r="BM180" s="6">
        <v>0</v>
      </c>
      <c r="BN180" s="6"/>
      <c r="BO180" s="102"/>
      <c r="BP180" s="129">
        <f>SUM(BL180:BO180)</f>
        <v>0</v>
      </c>
    </row>
    <row r="181" spans="1:68" x14ac:dyDescent="0.25">
      <c r="A181" s="4" t="s">
        <v>607</v>
      </c>
      <c r="B181" s="3" t="s">
        <v>608</v>
      </c>
      <c r="C181" s="10">
        <v>6953156284913</v>
      </c>
      <c r="D181" s="10"/>
      <c r="E181" s="10" t="str">
        <f>IF(K181&gt;0,1,"")</f>
        <v/>
      </c>
      <c r="F181" s="10" t="str">
        <f>IF(L181&gt;0,1,"")</f>
        <v/>
      </c>
      <c r="G181" s="10" t="str">
        <f>IF(M181&gt;0,1,"")</f>
        <v/>
      </c>
      <c r="H181" s="105" t="str">
        <f>IF(N181&gt;0,1,"")</f>
        <v/>
      </c>
      <c r="I181" s="226">
        <v>33</v>
      </c>
      <c r="J181" s="224" t="str">
        <f>IF(SUM(E181:H181)&lt;2,IF(I181&gt;100,"Not OK",""),"")</f>
        <v/>
      </c>
      <c r="K181" s="68"/>
      <c r="L181" s="64">
        <v>0</v>
      </c>
      <c r="M181" s="64"/>
      <c r="N181" s="64"/>
      <c r="O181" s="129">
        <f>SUM(K181:N181)</f>
        <v>0</v>
      </c>
      <c r="P181" s="79"/>
      <c r="Q181" s="13">
        <v>11.99</v>
      </c>
      <c r="R181" s="13"/>
      <c r="S181" s="71"/>
      <c r="T181" s="78">
        <f>IF(Q181&gt;0,Q181,P181)</f>
        <v>11.99</v>
      </c>
      <c r="U181" s="83"/>
      <c r="V181" s="71">
        <v>34.5</v>
      </c>
      <c r="W181" s="71"/>
      <c r="X181" s="84"/>
      <c r="Y181" s="79"/>
      <c r="Z181" s="71">
        <v>69</v>
      </c>
      <c r="AA181" s="71"/>
      <c r="AB181" s="74"/>
      <c r="AC181" s="92"/>
      <c r="AD181" s="93">
        <v>5</v>
      </c>
      <c r="AE181" s="93"/>
      <c r="AF181" s="94"/>
      <c r="AG181" s="129">
        <f>SUM(AC181:AF181)</f>
        <v>5</v>
      </c>
      <c r="AH181" s="99"/>
      <c r="AI181" s="93">
        <v>4</v>
      </c>
      <c r="AJ181" s="93"/>
      <c r="AK181" s="94"/>
      <c r="AL181" s="133">
        <f>SUM(AH181:AK181)</f>
        <v>4</v>
      </c>
      <c r="AM181" s="92"/>
      <c r="AN181" s="93">
        <v>2</v>
      </c>
      <c r="AO181" s="93"/>
      <c r="AP181" s="94"/>
      <c r="AQ181" s="133">
        <f>SUM(AM181:AP181)</f>
        <v>2</v>
      </c>
      <c r="AR181" s="92"/>
      <c r="AS181" s="93">
        <v>4</v>
      </c>
      <c r="AT181" s="93"/>
      <c r="AU181" s="94"/>
      <c r="AV181" s="129">
        <f>SUM(AR181:AU181)</f>
        <v>4</v>
      </c>
      <c r="AW181" s="64"/>
      <c r="AX181" s="6">
        <v>3</v>
      </c>
      <c r="AY181" s="6"/>
      <c r="AZ181" s="102"/>
      <c r="BA181" s="133">
        <f>SUM(AW181:AZ181)</f>
        <v>3</v>
      </c>
      <c r="BB181" s="68"/>
      <c r="BC181" s="6">
        <v>0</v>
      </c>
      <c r="BD181" s="6"/>
      <c r="BE181" s="102"/>
      <c r="BF181" s="129">
        <f>SUM(BB181:BE181)</f>
        <v>0</v>
      </c>
      <c r="BG181" s="68"/>
      <c r="BH181" s="6">
        <v>0</v>
      </c>
      <c r="BI181" s="6"/>
      <c r="BJ181" s="102"/>
      <c r="BK181" s="129">
        <f>SUM(BG181:BJ181)</f>
        <v>0</v>
      </c>
      <c r="BL181" s="68"/>
      <c r="BM181" s="6">
        <v>0</v>
      </c>
      <c r="BN181" s="6"/>
      <c r="BO181" s="102"/>
      <c r="BP181" s="129">
        <f>SUM(BL181:BO181)</f>
        <v>0</v>
      </c>
    </row>
    <row r="182" spans="1:68" x14ac:dyDescent="0.25">
      <c r="A182" s="4" t="s">
        <v>609</v>
      </c>
      <c r="B182" s="3" t="s">
        <v>610</v>
      </c>
      <c r="C182" s="10">
        <v>6953156284920</v>
      </c>
      <c r="D182" s="10"/>
      <c r="E182" s="10" t="str">
        <f>IF(K182&gt;0,1,"")</f>
        <v/>
      </c>
      <c r="F182" s="10" t="str">
        <f>IF(L182&gt;0,1,"")</f>
        <v/>
      </c>
      <c r="G182" s="10" t="str">
        <f>IF(M182&gt;0,1,"")</f>
        <v/>
      </c>
      <c r="H182" s="105" t="str">
        <f>IF(N182&gt;0,1,"")</f>
        <v/>
      </c>
      <c r="I182" s="226">
        <v>51</v>
      </c>
      <c r="J182" s="224" t="str">
        <f>IF(SUM(E182:H182)&lt;2,IF(I182&gt;100,"Not OK",""),"")</f>
        <v/>
      </c>
      <c r="K182" s="68"/>
      <c r="L182" s="64">
        <v>0</v>
      </c>
      <c r="M182" s="64"/>
      <c r="N182" s="64"/>
      <c r="O182" s="129">
        <f>SUM(K182:N182)</f>
        <v>0</v>
      </c>
      <c r="P182" s="79"/>
      <c r="Q182" s="13">
        <v>11.99</v>
      </c>
      <c r="R182" s="13"/>
      <c r="S182" s="71"/>
      <c r="T182" s="78">
        <f>IF(Q182&gt;0,Q182,P182)</f>
        <v>11.99</v>
      </c>
      <c r="U182" s="83"/>
      <c r="V182" s="71">
        <v>34.5</v>
      </c>
      <c r="W182" s="71"/>
      <c r="X182" s="84"/>
      <c r="Y182" s="79"/>
      <c r="Z182" s="71">
        <v>69</v>
      </c>
      <c r="AA182" s="71"/>
      <c r="AB182" s="74"/>
      <c r="AC182" s="92"/>
      <c r="AD182" s="93">
        <v>2</v>
      </c>
      <c r="AE182" s="93"/>
      <c r="AF182" s="94"/>
      <c r="AG182" s="129">
        <f>SUM(AC182:AF182)</f>
        <v>2</v>
      </c>
      <c r="AH182" s="99"/>
      <c r="AI182" s="93">
        <v>3</v>
      </c>
      <c r="AJ182" s="93"/>
      <c r="AK182" s="94"/>
      <c r="AL182" s="133">
        <f>SUM(AH182:AK182)</f>
        <v>3</v>
      </c>
      <c r="AM182" s="92"/>
      <c r="AN182" s="93">
        <v>6</v>
      </c>
      <c r="AO182" s="93"/>
      <c r="AP182" s="94"/>
      <c r="AQ182" s="133">
        <f>SUM(AM182:AP182)</f>
        <v>6</v>
      </c>
      <c r="AR182" s="92"/>
      <c r="AS182" s="93">
        <v>0</v>
      </c>
      <c r="AT182" s="93"/>
      <c r="AU182" s="94"/>
      <c r="AV182" s="129">
        <f>SUM(AR182:AU182)</f>
        <v>0</v>
      </c>
      <c r="AW182" s="64"/>
      <c r="AX182" s="6">
        <v>0</v>
      </c>
      <c r="AY182" s="6"/>
      <c r="AZ182" s="102"/>
      <c r="BA182" s="133">
        <f>SUM(AW182:AZ182)</f>
        <v>0</v>
      </c>
      <c r="BB182" s="68"/>
      <c r="BC182" s="6">
        <v>0</v>
      </c>
      <c r="BD182" s="6"/>
      <c r="BE182" s="102"/>
      <c r="BF182" s="129">
        <f>SUM(BB182:BE182)</f>
        <v>0</v>
      </c>
      <c r="BG182" s="68"/>
      <c r="BH182" s="6">
        <v>0</v>
      </c>
      <c r="BI182" s="6"/>
      <c r="BJ182" s="102"/>
      <c r="BK182" s="129">
        <f>SUM(BG182:BJ182)</f>
        <v>0</v>
      </c>
      <c r="BL182" s="68"/>
      <c r="BM182" s="6">
        <v>0</v>
      </c>
      <c r="BN182" s="6"/>
      <c r="BO182" s="102"/>
      <c r="BP182" s="129">
        <f>SUM(BL182:BO182)</f>
        <v>0</v>
      </c>
    </row>
    <row r="183" spans="1:68" x14ac:dyDescent="0.25">
      <c r="A183" s="4" t="s">
        <v>675</v>
      </c>
      <c r="B183" s="3" t="s">
        <v>676</v>
      </c>
      <c r="C183" s="10">
        <v>6953156285101</v>
      </c>
      <c r="D183" s="10"/>
      <c r="E183" s="10" t="str">
        <f>IF(K183&gt;0,1,"")</f>
        <v/>
      </c>
      <c r="F183" s="10">
        <f>IF(L183&gt;0,1,"")</f>
        <v>1</v>
      </c>
      <c r="G183" s="10">
        <f>IF(M183&gt;0,1,"")</f>
        <v>1</v>
      </c>
      <c r="H183" s="105" t="str">
        <f>IF(N183&gt;0,1,"")</f>
        <v/>
      </c>
      <c r="I183" s="226">
        <v>3</v>
      </c>
      <c r="J183" s="224" t="str">
        <f>IF(SUM(E183:H183)&lt;2,IF(I183&gt;100,"Not OK",""),"")</f>
        <v/>
      </c>
      <c r="K183" s="68"/>
      <c r="L183" s="64">
        <v>21</v>
      </c>
      <c r="M183" s="64">
        <v>12</v>
      </c>
      <c r="N183" s="64"/>
      <c r="O183" s="129">
        <f>SUM(K183:N183)</f>
        <v>33</v>
      </c>
      <c r="P183" s="79"/>
      <c r="Q183" s="13">
        <v>52.61</v>
      </c>
      <c r="R183" s="13">
        <v>52.61</v>
      </c>
      <c r="S183" s="71"/>
      <c r="T183" s="78">
        <f>IF(Q183&gt;0,Q183,P183)</f>
        <v>52.61</v>
      </c>
      <c r="U183" s="83"/>
      <c r="V183" s="71">
        <v>99.5</v>
      </c>
      <c r="W183" s="71">
        <v>104.5</v>
      </c>
      <c r="X183" s="84"/>
      <c r="Y183" s="79"/>
      <c r="Z183" s="71">
        <v>209</v>
      </c>
      <c r="AA183" s="71">
        <v>209</v>
      </c>
      <c r="AB183" s="74"/>
      <c r="AC183" s="92"/>
      <c r="AD183" s="93"/>
      <c r="AE183" s="93"/>
      <c r="AF183" s="94"/>
      <c r="AG183" s="129">
        <f>SUM(AC183:AF183)</f>
        <v>0</v>
      </c>
      <c r="AH183" s="99"/>
      <c r="AI183" s="93"/>
      <c r="AJ183" s="93"/>
      <c r="AK183" s="94"/>
      <c r="AL183" s="133">
        <f>SUM(AH183:AK183)</f>
        <v>0</v>
      </c>
      <c r="AM183" s="92"/>
      <c r="AN183" s="93"/>
      <c r="AO183" s="93"/>
      <c r="AP183" s="94"/>
      <c r="AQ183" s="133">
        <f>SUM(AM183:AP183)</f>
        <v>0</v>
      </c>
      <c r="AR183" s="92"/>
      <c r="AS183" s="93">
        <v>1</v>
      </c>
      <c r="AT183" s="93">
        <v>0</v>
      </c>
      <c r="AU183" s="94"/>
      <c r="AV183" s="129">
        <f>SUM(AR183:AU183)</f>
        <v>1</v>
      </c>
      <c r="AW183" s="64"/>
      <c r="AX183" s="6">
        <v>10</v>
      </c>
      <c r="AY183" s="6">
        <v>0</v>
      </c>
      <c r="AZ183" s="102"/>
      <c r="BA183" s="133">
        <f>SUM(AW183:AZ183)</f>
        <v>10</v>
      </c>
      <c r="BB183" s="68"/>
      <c r="BC183" s="6">
        <v>11</v>
      </c>
      <c r="BD183" s="6">
        <v>0</v>
      </c>
      <c r="BE183" s="102"/>
      <c r="BF183" s="129">
        <f>SUM(BB183:BE183)</f>
        <v>11</v>
      </c>
      <c r="BG183" s="68"/>
      <c r="BH183" s="6">
        <v>12</v>
      </c>
      <c r="BI183" s="6">
        <v>2</v>
      </c>
      <c r="BJ183" s="102"/>
      <c r="BK183" s="129">
        <f>SUM(BG183:BJ183)</f>
        <v>14</v>
      </c>
      <c r="BL183" s="68"/>
      <c r="BM183" s="6">
        <v>3</v>
      </c>
      <c r="BN183" s="6"/>
      <c r="BO183" s="102"/>
      <c r="BP183" s="129">
        <f>SUM(BL183:BO183)</f>
        <v>3</v>
      </c>
    </row>
    <row r="184" spans="1:68" x14ac:dyDescent="0.25">
      <c r="A184" s="4" t="s">
        <v>619</v>
      </c>
      <c r="B184" s="3" t="s">
        <v>620</v>
      </c>
      <c r="C184" s="10">
        <v>6953156285460</v>
      </c>
      <c r="D184" s="10"/>
      <c r="E184" s="10" t="str">
        <f>IF(K184&gt;0,1,"")</f>
        <v/>
      </c>
      <c r="F184" s="10" t="str">
        <f>IF(L184&gt;0,1,"")</f>
        <v/>
      </c>
      <c r="G184" s="10" t="str">
        <f>IF(M184&gt;0,1,"")</f>
        <v/>
      </c>
      <c r="H184" s="105" t="str">
        <f>IF(N184&gt;0,1,"")</f>
        <v/>
      </c>
      <c r="I184" s="226"/>
      <c r="J184" s="224" t="str">
        <f>IF(SUM(E184:H184)&lt;2,IF(I184&gt;100,"Not OK",""),"")</f>
        <v/>
      </c>
      <c r="K184" s="68"/>
      <c r="L184" s="64">
        <v>0</v>
      </c>
      <c r="M184" s="64"/>
      <c r="N184" s="64"/>
      <c r="O184" s="129">
        <f>SUM(K184:N184)</f>
        <v>0</v>
      </c>
      <c r="P184" s="79"/>
      <c r="Q184" s="13">
        <v>0</v>
      </c>
      <c r="R184" s="13"/>
      <c r="S184" s="71"/>
      <c r="T184" s="78">
        <f>IF(Q184&gt;0,Q184,P184)</f>
        <v>0</v>
      </c>
      <c r="U184" s="83"/>
      <c r="V184" s="71">
        <v>74.5</v>
      </c>
      <c r="W184" s="71"/>
      <c r="X184" s="84"/>
      <c r="Y184" s="79"/>
      <c r="Z184" s="71">
        <v>159</v>
      </c>
      <c r="AA184" s="71"/>
      <c r="AB184" s="74"/>
      <c r="AC184" s="92"/>
      <c r="AD184" s="93">
        <v>0</v>
      </c>
      <c r="AE184" s="93"/>
      <c r="AF184" s="94"/>
      <c r="AG184" s="129">
        <f>SUM(AC184:AF184)</f>
        <v>0</v>
      </c>
      <c r="AH184" s="99"/>
      <c r="AI184" s="93">
        <v>0</v>
      </c>
      <c r="AJ184" s="93"/>
      <c r="AK184" s="94"/>
      <c r="AL184" s="133">
        <f>SUM(AH184:AK184)</f>
        <v>0</v>
      </c>
      <c r="AM184" s="92"/>
      <c r="AN184" s="93">
        <v>0</v>
      </c>
      <c r="AO184" s="93"/>
      <c r="AP184" s="94"/>
      <c r="AQ184" s="133">
        <f>SUM(AM184:AP184)</f>
        <v>0</v>
      </c>
      <c r="AR184" s="92"/>
      <c r="AS184" s="93">
        <v>0</v>
      </c>
      <c r="AT184" s="93"/>
      <c r="AU184" s="94"/>
      <c r="AV184" s="129">
        <f>SUM(AR184:AU184)</f>
        <v>0</v>
      </c>
      <c r="AW184" s="64"/>
      <c r="AX184" s="6">
        <v>0</v>
      </c>
      <c r="AY184" s="6"/>
      <c r="AZ184" s="102"/>
      <c r="BA184" s="133">
        <f>SUM(AW184:AZ184)</f>
        <v>0</v>
      </c>
      <c r="BB184" s="68"/>
      <c r="BC184" s="6">
        <v>0</v>
      </c>
      <c r="BD184" s="6"/>
      <c r="BE184" s="102"/>
      <c r="BF184" s="129">
        <f>SUM(BB184:BE184)</f>
        <v>0</v>
      </c>
      <c r="BG184" s="68"/>
      <c r="BH184" s="6">
        <v>0</v>
      </c>
      <c r="BI184" s="6"/>
      <c r="BJ184" s="102"/>
      <c r="BK184" s="129">
        <f>SUM(BG184:BJ184)</f>
        <v>0</v>
      </c>
      <c r="BL184" s="68"/>
      <c r="BM184" s="6">
        <v>0</v>
      </c>
      <c r="BN184" s="6"/>
      <c r="BO184" s="102"/>
      <c r="BP184" s="129">
        <f>SUM(BL184:BO184)</f>
        <v>0</v>
      </c>
    </row>
    <row r="185" spans="1:68" x14ac:dyDescent="0.25">
      <c r="A185" s="4" t="s">
        <v>611</v>
      </c>
      <c r="B185" s="3" t="s">
        <v>612</v>
      </c>
      <c r="C185" s="10">
        <v>6953156285798</v>
      </c>
      <c r="D185" s="10"/>
      <c r="E185" s="10" t="str">
        <f>IF(K185&gt;0,1,"")</f>
        <v/>
      </c>
      <c r="F185" s="10">
        <f>IF(L185&gt;0,1,"")</f>
        <v>1</v>
      </c>
      <c r="G185" s="10" t="str">
        <f>IF(M185&gt;0,1,"")</f>
        <v/>
      </c>
      <c r="H185" s="105" t="str">
        <f>IF(N185&gt;0,1,"")</f>
        <v/>
      </c>
      <c r="I185" s="226">
        <v>46</v>
      </c>
      <c r="J185" s="224" t="str">
        <f>IF(SUM(E185:H185)&lt;2,IF(I185&gt;100,"Not OK",""),"")</f>
        <v/>
      </c>
      <c r="K185" s="68"/>
      <c r="L185" s="64">
        <v>16</v>
      </c>
      <c r="M185" s="64"/>
      <c r="N185" s="64"/>
      <c r="O185" s="129">
        <f>SUM(K185:N185)</f>
        <v>16</v>
      </c>
      <c r="P185" s="79"/>
      <c r="Q185" s="13">
        <v>7.27</v>
      </c>
      <c r="R185" s="13"/>
      <c r="S185" s="71"/>
      <c r="T185" s="78">
        <f>IF(Q185&gt;0,Q185,P185)</f>
        <v>7.27</v>
      </c>
      <c r="U185" s="83"/>
      <c r="V185" s="71">
        <v>29.5</v>
      </c>
      <c r="W185" s="71"/>
      <c r="X185" s="84"/>
      <c r="Y185" s="79"/>
      <c r="Z185" s="71">
        <v>59</v>
      </c>
      <c r="AA185" s="71"/>
      <c r="AB185" s="74"/>
      <c r="AC185" s="92"/>
      <c r="AD185" s="93">
        <v>1</v>
      </c>
      <c r="AE185" s="93"/>
      <c r="AF185" s="94"/>
      <c r="AG185" s="129">
        <f>SUM(AC185:AF185)</f>
        <v>1</v>
      </c>
      <c r="AH185" s="99"/>
      <c r="AI185" s="93">
        <v>3</v>
      </c>
      <c r="AJ185" s="93"/>
      <c r="AK185" s="94"/>
      <c r="AL185" s="133">
        <f>SUM(AH185:AK185)</f>
        <v>3</v>
      </c>
      <c r="AM185" s="92"/>
      <c r="AN185" s="93">
        <v>11</v>
      </c>
      <c r="AO185" s="93"/>
      <c r="AP185" s="94"/>
      <c r="AQ185" s="133">
        <f>SUM(AM185:AP185)</f>
        <v>11</v>
      </c>
      <c r="AR185" s="92"/>
      <c r="AS185" s="93">
        <v>3</v>
      </c>
      <c r="AT185" s="93"/>
      <c r="AU185" s="94"/>
      <c r="AV185" s="129">
        <f>SUM(AR185:AU185)</f>
        <v>3</v>
      </c>
      <c r="AW185" s="64"/>
      <c r="AX185" s="6">
        <v>11</v>
      </c>
      <c r="AY185" s="6"/>
      <c r="AZ185" s="102"/>
      <c r="BA185" s="133">
        <f>SUM(AW185:AZ185)</f>
        <v>11</v>
      </c>
      <c r="BB185" s="68"/>
      <c r="BC185" s="6">
        <v>7</v>
      </c>
      <c r="BD185" s="6"/>
      <c r="BE185" s="102"/>
      <c r="BF185" s="129">
        <f>SUM(BB185:BE185)</f>
        <v>7</v>
      </c>
      <c r="BG185" s="68"/>
      <c r="BH185" s="6">
        <v>8</v>
      </c>
      <c r="BI185" s="6"/>
      <c r="BJ185" s="102"/>
      <c r="BK185" s="129">
        <f>SUM(BG185:BJ185)</f>
        <v>8</v>
      </c>
      <c r="BL185" s="68"/>
      <c r="BM185" s="6">
        <v>1</v>
      </c>
      <c r="BN185" s="6"/>
      <c r="BO185" s="102"/>
      <c r="BP185" s="129">
        <f>SUM(BL185:BO185)</f>
        <v>1</v>
      </c>
    </row>
    <row r="186" spans="1:68" x14ac:dyDescent="0.25">
      <c r="A186" s="4" t="s">
        <v>617</v>
      </c>
      <c r="B186" s="3" t="s">
        <v>618</v>
      </c>
      <c r="C186" s="10">
        <v>6953156285804</v>
      </c>
      <c r="D186" s="10"/>
      <c r="E186" s="10" t="str">
        <f>IF(K186&gt;0,1,"")</f>
        <v/>
      </c>
      <c r="F186" s="10">
        <f>IF(L186&gt;0,1,"")</f>
        <v>1</v>
      </c>
      <c r="G186" s="10" t="str">
        <f>IF(M186&gt;0,1,"")</f>
        <v/>
      </c>
      <c r="H186" s="105" t="str">
        <f>IF(N186&gt;0,1,"")</f>
        <v/>
      </c>
      <c r="I186" s="226">
        <v>44</v>
      </c>
      <c r="J186" s="224" t="str">
        <f>IF(SUM(E186:H186)&lt;2,IF(I186&gt;100,"Not OK",""),"")</f>
        <v/>
      </c>
      <c r="K186" s="68"/>
      <c r="L186" s="64">
        <v>10</v>
      </c>
      <c r="M186" s="64"/>
      <c r="N186" s="64"/>
      <c r="O186" s="129">
        <f>SUM(K186:N186)</f>
        <v>10</v>
      </c>
      <c r="P186" s="79"/>
      <c r="Q186" s="13">
        <v>7.27</v>
      </c>
      <c r="R186" s="13"/>
      <c r="S186" s="71"/>
      <c r="T186" s="78">
        <f>IF(Q186&gt;0,Q186,P186)</f>
        <v>7.27</v>
      </c>
      <c r="U186" s="83"/>
      <c r="V186" s="71">
        <v>29.5</v>
      </c>
      <c r="W186" s="71"/>
      <c r="X186" s="84"/>
      <c r="Y186" s="79"/>
      <c r="Z186" s="71">
        <v>59</v>
      </c>
      <c r="AA186" s="71"/>
      <c r="AB186" s="74"/>
      <c r="AC186" s="92"/>
      <c r="AD186" s="93">
        <v>10</v>
      </c>
      <c r="AE186" s="93"/>
      <c r="AF186" s="94"/>
      <c r="AG186" s="129">
        <f>SUM(AC186:AF186)</f>
        <v>10</v>
      </c>
      <c r="AH186" s="99"/>
      <c r="AI186" s="93">
        <v>3</v>
      </c>
      <c r="AJ186" s="93"/>
      <c r="AK186" s="94"/>
      <c r="AL186" s="133">
        <f>SUM(AH186:AK186)</f>
        <v>3</v>
      </c>
      <c r="AM186" s="92"/>
      <c r="AN186" s="93">
        <v>5</v>
      </c>
      <c r="AO186" s="93"/>
      <c r="AP186" s="94"/>
      <c r="AQ186" s="133">
        <f>SUM(AM186:AP186)</f>
        <v>5</v>
      </c>
      <c r="AR186" s="92"/>
      <c r="AS186" s="93">
        <v>1</v>
      </c>
      <c r="AT186" s="93"/>
      <c r="AU186" s="94"/>
      <c r="AV186" s="129">
        <f>SUM(AR186:AU186)</f>
        <v>1</v>
      </c>
      <c r="AW186" s="64"/>
      <c r="AX186" s="6">
        <v>4</v>
      </c>
      <c r="AY186" s="6"/>
      <c r="AZ186" s="102"/>
      <c r="BA186" s="133">
        <f>SUM(AW186:AZ186)</f>
        <v>4</v>
      </c>
      <c r="BB186" s="68"/>
      <c r="BC186" s="6">
        <v>7</v>
      </c>
      <c r="BD186" s="6"/>
      <c r="BE186" s="102"/>
      <c r="BF186" s="129">
        <f>SUM(BB186:BE186)</f>
        <v>7</v>
      </c>
      <c r="BG186" s="68"/>
      <c r="BH186" s="6">
        <v>3</v>
      </c>
      <c r="BI186" s="6"/>
      <c r="BJ186" s="102"/>
      <c r="BK186" s="129">
        <f>SUM(BG186:BJ186)</f>
        <v>3</v>
      </c>
      <c r="BL186" s="68"/>
      <c r="BM186" s="6">
        <v>0</v>
      </c>
      <c r="BN186" s="6"/>
      <c r="BO186" s="102"/>
      <c r="BP186" s="129">
        <f>SUM(BL186:BO186)</f>
        <v>0</v>
      </c>
    </row>
    <row r="187" spans="1:68" x14ac:dyDescent="0.25">
      <c r="A187" s="4" t="s">
        <v>319</v>
      </c>
      <c r="B187" s="3" t="s">
        <v>320</v>
      </c>
      <c r="C187" s="10">
        <v>6953156286481</v>
      </c>
      <c r="D187" s="10"/>
      <c r="E187" s="10" t="str">
        <f>IF(K187&gt;0,1,"")</f>
        <v/>
      </c>
      <c r="F187" s="10" t="str">
        <f>IF(L187&gt;0,1,"")</f>
        <v/>
      </c>
      <c r="G187" s="10" t="str">
        <f>IF(M187&gt;0,1,"")</f>
        <v/>
      </c>
      <c r="H187" s="105" t="str">
        <f>IF(N187&gt;0,1,"")</f>
        <v/>
      </c>
      <c r="I187" s="226"/>
      <c r="J187" s="224" t="str">
        <f>IF(SUM(E187:H187)&lt;2,IF(I187&gt;100,"Not OK",""),"")</f>
        <v/>
      </c>
      <c r="K187" s="68"/>
      <c r="L187" s="64">
        <v>0</v>
      </c>
      <c r="M187" s="64">
        <v>0</v>
      </c>
      <c r="N187" s="64"/>
      <c r="O187" s="129">
        <f>SUM(K187:N187)</f>
        <v>0</v>
      </c>
      <c r="P187" s="79"/>
      <c r="Q187" s="13">
        <v>45.32</v>
      </c>
      <c r="R187" s="13">
        <v>45.32</v>
      </c>
      <c r="S187" s="71"/>
      <c r="T187" s="78">
        <f>IF(Q187&gt;0,Q187,P187)</f>
        <v>45.32</v>
      </c>
      <c r="U187" s="83"/>
      <c r="V187" s="71">
        <v>74.5</v>
      </c>
      <c r="W187" s="71">
        <v>79.5</v>
      </c>
      <c r="X187" s="84"/>
      <c r="Y187" s="79"/>
      <c r="Z187" s="71">
        <v>159</v>
      </c>
      <c r="AA187" s="71">
        <v>159</v>
      </c>
      <c r="AB187" s="74"/>
      <c r="AC187" s="92"/>
      <c r="AD187" s="93"/>
      <c r="AE187" s="93"/>
      <c r="AF187" s="94"/>
      <c r="AG187" s="129">
        <f>SUM(AC187:AF187)</f>
        <v>0</v>
      </c>
      <c r="AH187" s="99"/>
      <c r="AI187" s="93"/>
      <c r="AJ187" s="93"/>
      <c r="AK187" s="94"/>
      <c r="AL187" s="133">
        <f>SUM(AH187:AK187)</f>
        <v>0</v>
      </c>
      <c r="AM187" s="92"/>
      <c r="AN187" s="93"/>
      <c r="AO187" s="93"/>
      <c r="AP187" s="94"/>
      <c r="AQ187" s="133">
        <f>SUM(AM187:AP187)</f>
        <v>0</v>
      </c>
      <c r="AR187" s="92"/>
      <c r="AS187" s="93"/>
      <c r="AT187" s="93"/>
      <c r="AU187" s="94"/>
      <c r="AV187" s="129">
        <f>SUM(AR187:AU187)</f>
        <v>0</v>
      </c>
      <c r="AW187" s="64"/>
      <c r="AX187" s="6"/>
      <c r="AY187" s="6"/>
      <c r="AZ187" s="102"/>
      <c r="BA187" s="133">
        <f>SUM(AW187:AZ187)</f>
        <v>0</v>
      </c>
      <c r="BB187" s="68"/>
      <c r="BC187" s="6">
        <v>0</v>
      </c>
      <c r="BD187" s="6">
        <v>0</v>
      </c>
      <c r="BE187" s="102"/>
      <c r="BF187" s="129">
        <f>SUM(BB187:BE187)</f>
        <v>0</v>
      </c>
      <c r="BG187" s="68"/>
      <c r="BH187" s="6">
        <v>0</v>
      </c>
      <c r="BI187" s="6">
        <v>0</v>
      </c>
      <c r="BJ187" s="102"/>
      <c r="BK187" s="129">
        <f>SUM(BG187:BJ187)</f>
        <v>0</v>
      </c>
      <c r="BL187" s="68"/>
      <c r="BM187" s="6">
        <v>0</v>
      </c>
      <c r="BN187" s="6"/>
      <c r="BO187" s="102"/>
      <c r="BP187" s="129">
        <f>SUM(BL187:BO187)</f>
        <v>0</v>
      </c>
    </row>
    <row r="188" spans="1:68" x14ac:dyDescent="0.25">
      <c r="A188" s="4" t="s">
        <v>317</v>
      </c>
      <c r="B188" s="3" t="s">
        <v>318</v>
      </c>
      <c r="C188" s="10">
        <v>6953156286498</v>
      </c>
      <c r="D188" s="10"/>
      <c r="E188" s="10" t="str">
        <f>IF(K188&gt;0,1,"")</f>
        <v/>
      </c>
      <c r="F188" s="10">
        <f>IF(L188&gt;0,1,"")</f>
        <v>1</v>
      </c>
      <c r="G188" s="10">
        <f>IF(M188&gt;0,1,"")</f>
        <v>1</v>
      </c>
      <c r="H188" s="105" t="str">
        <f>IF(N188&gt;0,1,"")</f>
        <v/>
      </c>
      <c r="I188" s="226"/>
      <c r="J188" s="224" t="str">
        <f>IF(SUM(E188:H188)&lt;2,IF(I188&gt;100,"Not OK",""),"")</f>
        <v/>
      </c>
      <c r="K188" s="68"/>
      <c r="L188" s="64">
        <v>51</v>
      </c>
      <c r="M188" s="64">
        <v>13</v>
      </c>
      <c r="N188" s="64"/>
      <c r="O188" s="129">
        <f>SUM(K188:N188)</f>
        <v>64</v>
      </c>
      <c r="P188" s="79"/>
      <c r="Q188" s="13">
        <v>45.32</v>
      </c>
      <c r="R188" s="13">
        <v>45.32</v>
      </c>
      <c r="S188" s="71"/>
      <c r="T188" s="78">
        <f>IF(Q188&gt;0,Q188,P188)</f>
        <v>45.32</v>
      </c>
      <c r="U188" s="83"/>
      <c r="V188" s="71">
        <v>74.5</v>
      </c>
      <c r="W188" s="71">
        <v>79.5</v>
      </c>
      <c r="X188" s="84"/>
      <c r="Y188" s="79"/>
      <c r="Z188" s="71">
        <v>159</v>
      </c>
      <c r="AA188" s="71">
        <v>159</v>
      </c>
      <c r="AB188" s="74"/>
      <c r="AC188" s="92"/>
      <c r="AD188" s="93"/>
      <c r="AE188" s="93"/>
      <c r="AF188" s="94"/>
      <c r="AG188" s="129">
        <f>SUM(AC188:AF188)</f>
        <v>0</v>
      </c>
      <c r="AH188" s="99"/>
      <c r="AI188" s="93"/>
      <c r="AJ188" s="93"/>
      <c r="AK188" s="94"/>
      <c r="AL188" s="133">
        <f>SUM(AH188:AK188)</f>
        <v>0</v>
      </c>
      <c r="AM188" s="92"/>
      <c r="AN188" s="93"/>
      <c r="AO188" s="93"/>
      <c r="AP188" s="94"/>
      <c r="AQ188" s="133">
        <f>SUM(AM188:AP188)</f>
        <v>0</v>
      </c>
      <c r="AR188" s="92"/>
      <c r="AS188" s="93"/>
      <c r="AT188" s="93"/>
      <c r="AU188" s="94"/>
      <c r="AV188" s="129">
        <f>SUM(AR188:AU188)</f>
        <v>0</v>
      </c>
      <c r="AW188" s="64"/>
      <c r="AX188" s="6"/>
      <c r="AY188" s="6"/>
      <c r="AZ188" s="102"/>
      <c r="BA188" s="133">
        <f>SUM(AW188:AZ188)</f>
        <v>0</v>
      </c>
      <c r="BB188" s="68"/>
      <c r="BC188" s="6">
        <v>0</v>
      </c>
      <c r="BD188" s="6">
        <v>0</v>
      </c>
      <c r="BE188" s="102"/>
      <c r="BF188" s="129">
        <f>SUM(BB188:BE188)</f>
        <v>0</v>
      </c>
      <c r="BG188" s="68"/>
      <c r="BH188" s="6">
        <v>11</v>
      </c>
      <c r="BI188" s="6">
        <v>9</v>
      </c>
      <c r="BJ188" s="102"/>
      <c r="BK188" s="129">
        <f>SUM(BG188:BJ188)</f>
        <v>20</v>
      </c>
      <c r="BL188" s="68"/>
      <c r="BM188" s="6">
        <v>5</v>
      </c>
      <c r="BN188" s="6"/>
      <c r="BO188" s="102"/>
      <c r="BP188" s="129">
        <f>SUM(BL188:BO188)</f>
        <v>5</v>
      </c>
    </row>
    <row r="189" spans="1:68" x14ac:dyDescent="0.25">
      <c r="A189" s="4" t="s">
        <v>315</v>
      </c>
      <c r="B189" s="3" t="s">
        <v>316</v>
      </c>
      <c r="C189" s="10">
        <v>6953156286504</v>
      </c>
      <c r="D189" s="10"/>
      <c r="E189" s="10" t="str">
        <f>IF(K189&gt;0,1,"")</f>
        <v/>
      </c>
      <c r="F189" s="10" t="str">
        <f>IF(L189&gt;0,1,"")</f>
        <v/>
      </c>
      <c r="G189" s="10" t="str">
        <f>IF(M189&gt;0,1,"")</f>
        <v/>
      </c>
      <c r="H189" s="105" t="str">
        <f>IF(N189&gt;0,1,"")</f>
        <v/>
      </c>
      <c r="I189" s="226"/>
      <c r="J189" s="224" t="str">
        <f>IF(SUM(E189:H189)&lt;2,IF(I189&gt;100,"Not OK",""),"")</f>
        <v/>
      </c>
      <c r="K189" s="68"/>
      <c r="L189" s="64">
        <v>0</v>
      </c>
      <c r="M189" s="64">
        <v>0</v>
      </c>
      <c r="N189" s="64"/>
      <c r="O189" s="129">
        <f>SUM(K189:N189)</f>
        <v>0</v>
      </c>
      <c r="P189" s="79"/>
      <c r="Q189" s="13">
        <v>45.32</v>
      </c>
      <c r="R189" s="13">
        <v>45.32</v>
      </c>
      <c r="S189" s="71"/>
      <c r="T189" s="78">
        <f>IF(Q189&gt;0,Q189,P189)</f>
        <v>45.32</v>
      </c>
      <c r="U189" s="83"/>
      <c r="V189" s="71">
        <v>74.5</v>
      </c>
      <c r="W189" s="71">
        <v>79.5</v>
      </c>
      <c r="X189" s="84"/>
      <c r="Y189" s="79"/>
      <c r="Z189" s="71">
        <v>159</v>
      </c>
      <c r="AA189" s="71">
        <v>159</v>
      </c>
      <c r="AB189" s="74"/>
      <c r="AC189" s="92"/>
      <c r="AD189" s="93"/>
      <c r="AE189" s="93"/>
      <c r="AF189" s="94"/>
      <c r="AG189" s="129">
        <f>SUM(AC189:AF189)</f>
        <v>0</v>
      </c>
      <c r="AH189" s="99"/>
      <c r="AI189" s="93"/>
      <c r="AJ189" s="93"/>
      <c r="AK189" s="94"/>
      <c r="AL189" s="133">
        <f>SUM(AH189:AK189)</f>
        <v>0</v>
      </c>
      <c r="AM189" s="92"/>
      <c r="AN189" s="93"/>
      <c r="AO189" s="93"/>
      <c r="AP189" s="94"/>
      <c r="AQ189" s="133">
        <f>SUM(AM189:AP189)</f>
        <v>0</v>
      </c>
      <c r="AR189" s="92"/>
      <c r="AS189" s="93"/>
      <c r="AT189" s="93"/>
      <c r="AU189" s="94"/>
      <c r="AV189" s="129">
        <f>SUM(AR189:AU189)</f>
        <v>0</v>
      </c>
      <c r="AW189" s="64"/>
      <c r="AX189" s="6"/>
      <c r="AY189" s="6"/>
      <c r="AZ189" s="102"/>
      <c r="BA189" s="133">
        <f>SUM(AW189:AZ189)</f>
        <v>0</v>
      </c>
      <c r="BB189" s="68"/>
      <c r="BC189" s="6">
        <v>0</v>
      </c>
      <c r="BD189" s="6">
        <v>0</v>
      </c>
      <c r="BE189" s="102"/>
      <c r="BF189" s="129">
        <f>SUM(BB189:BE189)</f>
        <v>0</v>
      </c>
      <c r="BG189" s="68"/>
      <c r="BH189" s="6">
        <v>0</v>
      </c>
      <c r="BI189" s="6">
        <v>0</v>
      </c>
      <c r="BJ189" s="102"/>
      <c r="BK189" s="129">
        <f>SUM(BG189:BJ189)</f>
        <v>0</v>
      </c>
      <c r="BL189" s="68"/>
      <c r="BM189" s="6">
        <v>0</v>
      </c>
      <c r="BN189" s="6"/>
      <c r="BO189" s="102"/>
      <c r="BP189" s="129">
        <f>SUM(BL189:BO189)</f>
        <v>0</v>
      </c>
    </row>
    <row r="190" spans="1:68" x14ac:dyDescent="0.25">
      <c r="A190" s="4" t="s">
        <v>563</v>
      </c>
      <c r="B190" s="3" t="s">
        <v>160</v>
      </c>
      <c r="C190" s="10">
        <v>6953156286603</v>
      </c>
      <c r="D190" s="10"/>
      <c r="E190" s="10">
        <f>IF(K190&gt;0,1,"")</f>
        <v>1</v>
      </c>
      <c r="F190" s="10">
        <f>IF(L190&gt;0,1,"")</f>
        <v>1</v>
      </c>
      <c r="G190" s="10">
        <f>IF(M190&gt;0,1,"")</f>
        <v>1</v>
      </c>
      <c r="H190" s="105" t="str">
        <f>IF(N190&gt;0,1,"")</f>
        <v/>
      </c>
      <c r="I190" s="226">
        <v>143</v>
      </c>
      <c r="J190" s="224" t="str">
        <f>IF(SUM(E190:H190)&lt;2,IF(I190&gt;100,"Not OK",""),"")</f>
        <v/>
      </c>
      <c r="K190" s="68">
        <v>1</v>
      </c>
      <c r="L190" s="64">
        <v>21</v>
      </c>
      <c r="M190" s="64">
        <v>15</v>
      </c>
      <c r="N190" s="64"/>
      <c r="O190" s="129">
        <f>SUM(K190:N190)</f>
        <v>37</v>
      </c>
      <c r="P190" s="79">
        <v>20.640000000000004</v>
      </c>
      <c r="Q190" s="13">
        <v>21.039999999999992</v>
      </c>
      <c r="R190" s="13">
        <v>21.039999999999992</v>
      </c>
      <c r="S190" s="71"/>
      <c r="T190" s="78">
        <f>IF(Q190&gt;0,Q190,P190)</f>
        <v>21.039999999999992</v>
      </c>
      <c r="U190" s="83">
        <v>65.45</v>
      </c>
      <c r="V190" s="71">
        <v>44.5</v>
      </c>
      <c r="W190" s="71">
        <v>49.5</v>
      </c>
      <c r="X190" s="84"/>
      <c r="Y190" s="79"/>
      <c r="Z190" s="71">
        <v>99</v>
      </c>
      <c r="AA190" s="71">
        <v>99</v>
      </c>
      <c r="AB190" s="74"/>
      <c r="AC190" s="92"/>
      <c r="AD190" s="93">
        <v>27</v>
      </c>
      <c r="AE190" s="93"/>
      <c r="AF190" s="94"/>
      <c r="AG190" s="129">
        <f>SUM(AC190:AF190)</f>
        <v>27</v>
      </c>
      <c r="AH190" s="99"/>
      <c r="AI190" s="93">
        <v>10</v>
      </c>
      <c r="AJ190" s="93">
        <v>4</v>
      </c>
      <c r="AK190" s="94"/>
      <c r="AL190" s="133">
        <f>SUM(AH190:AK190)</f>
        <v>14</v>
      </c>
      <c r="AM190" s="92"/>
      <c r="AN190" s="93">
        <v>7</v>
      </c>
      <c r="AO190" s="93">
        <v>7</v>
      </c>
      <c r="AP190" s="94"/>
      <c r="AQ190" s="133">
        <f>SUM(AM190:AP190)</f>
        <v>14</v>
      </c>
      <c r="AR190" s="92"/>
      <c r="AS190" s="93">
        <v>23</v>
      </c>
      <c r="AT190" s="93">
        <v>5</v>
      </c>
      <c r="AU190" s="94"/>
      <c r="AV190" s="129">
        <f>SUM(AR190:AU190)</f>
        <v>28</v>
      </c>
      <c r="AW190" s="64"/>
      <c r="AX190" s="6">
        <v>10</v>
      </c>
      <c r="AY190" s="6">
        <v>9</v>
      </c>
      <c r="AZ190" s="102"/>
      <c r="BA190" s="133">
        <f>SUM(AW190:AZ190)</f>
        <v>19</v>
      </c>
      <c r="BB190" s="68">
        <v>3</v>
      </c>
      <c r="BC190" s="6">
        <v>15</v>
      </c>
      <c r="BD190" s="6">
        <v>7</v>
      </c>
      <c r="BE190" s="102"/>
      <c r="BF190" s="129">
        <f>SUM(BB190:BE190)</f>
        <v>25</v>
      </c>
      <c r="BG190" s="68">
        <v>0</v>
      </c>
      <c r="BH190" s="6">
        <v>21</v>
      </c>
      <c r="BI190" s="6">
        <v>7</v>
      </c>
      <c r="BJ190" s="102"/>
      <c r="BK190" s="129">
        <f>SUM(BG190:BJ190)</f>
        <v>28</v>
      </c>
      <c r="BL190" s="68"/>
      <c r="BM190" s="6">
        <v>5</v>
      </c>
      <c r="BN190" s="6"/>
      <c r="BO190" s="102"/>
      <c r="BP190" s="129">
        <f>SUM(BL190:BO190)</f>
        <v>5</v>
      </c>
    </row>
    <row r="191" spans="1:68" x14ac:dyDescent="0.25">
      <c r="A191" s="4" t="s">
        <v>708</v>
      </c>
      <c r="B191" s="3" t="s">
        <v>709</v>
      </c>
      <c r="C191" s="10">
        <v>6953156286962</v>
      </c>
      <c r="D191" s="10"/>
      <c r="E191" s="10" t="str">
        <f>IF(K191&gt;0,1,"")</f>
        <v/>
      </c>
      <c r="F191" s="10">
        <f>IF(L191&gt;0,1,"")</f>
        <v>1</v>
      </c>
      <c r="G191" s="10">
        <f>IF(M191&gt;0,1,"")</f>
        <v>1</v>
      </c>
      <c r="H191" s="105" t="str">
        <f>IF(N191&gt;0,1,"")</f>
        <v/>
      </c>
      <c r="I191" s="226">
        <v>73</v>
      </c>
      <c r="J191" s="224" t="str">
        <f>IF(SUM(E191:H191)&lt;2,IF(I191&gt;100,"Not OK",""),"")</f>
        <v/>
      </c>
      <c r="K191" s="68"/>
      <c r="L191" s="64">
        <v>24</v>
      </c>
      <c r="M191" s="64">
        <v>24</v>
      </c>
      <c r="N191" s="64"/>
      <c r="O191" s="129">
        <f>SUM(K191:N191)</f>
        <v>48</v>
      </c>
      <c r="P191" s="79"/>
      <c r="Q191" s="13">
        <v>14.390000000000038</v>
      </c>
      <c r="R191" s="13">
        <v>14.390000000000038</v>
      </c>
      <c r="S191" s="71"/>
      <c r="T191" s="78">
        <f>IF(Q191&gt;0,Q191,P191)</f>
        <v>14.390000000000038</v>
      </c>
      <c r="U191" s="83"/>
      <c r="V191" s="71">
        <v>40</v>
      </c>
      <c r="W191" s="71">
        <v>45</v>
      </c>
      <c r="X191" s="84"/>
      <c r="Y191" s="79"/>
      <c r="Z191" s="71">
        <v>79</v>
      </c>
      <c r="AA191" s="71">
        <v>89</v>
      </c>
      <c r="AB191" s="74"/>
      <c r="AC191" s="92"/>
      <c r="AD191" s="93"/>
      <c r="AE191" s="93"/>
      <c r="AF191" s="94"/>
      <c r="AG191" s="129">
        <f>SUM(AC191:AF191)</f>
        <v>0</v>
      </c>
      <c r="AH191" s="99"/>
      <c r="AI191" s="93"/>
      <c r="AJ191" s="93"/>
      <c r="AK191" s="94"/>
      <c r="AL191" s="133">
        <f>SUM(AH191:AK191)</f>
        <v>0</v>
      </c>
      <c r="AM191" s="92"/>
      <c r="AN191" s="93"/>
      <c r="AO191" s="93"/>
      <c r="AP191" s="94"/>
      <c r="AQ191" s="133">
        <f>SUM(AM191:AP191)</f>
        <v>0</v>
      </c>
      <c r="AR191" s="92"/>
      <c r="AS191" s="93"/>
      <c r="AT191" s="93"/>
      <c r="AU191" s="94"/>
      <c r="AV191" s="129">
        <f>SUM(AR191:AU191)</f>
        <v>0</v>
      </c>
      <c r="AW191" s="64"/>
      <c r="AX191" s="6">
        <v>5</v>
      </c>
      <c r="AY191" s="6">
        <v>0</v>
      </c>
      <c r="AZ191" s="102"/>
      <c r="BA191" s="133">
        <f>SUM(AW191:AZ191)</f>
        <v>5</v>
      </c>
      <c r="BB191" s="68"/>
      <c r="BC191" s="6">
        <v>10</v>
      </c>
      <c r="BD191" s="6">
        <v>2</v>
      </c>
      <c r="BE191" s="102"/>
      <c r="BF191" s="129">
        <f>SUM(BB191:BE191)</f>
        <v>12</v>
      </c>
      <c r="BG191" s="68"/>
      <c r="BH191" s="6">
        <v>8</v>
      </c>
      <c r="BI191" s="6">
        <v>0</v>
      </c>
      <c r="BJ191" s="102"/>
      <c r="BK191" s="129">
        <f>SUM(BG191:BJ191)</f>
        <v>8</v>
      </c>
      <c r="BL191" s="68"/>
      <c r="BM191" s="6">
        <v>2</v>
      </c>
      <c r="BN191" s="6"/>
      <c r="BO191" s="102"/>
      <c r="BP191" s="129">
        <f>SUM(BL191:BO191)</f>
        <v>2</v>
      </c>
    </row>
    <row r="192" spans="1:68" x14ac:dyDescent="0.25">
      <c r="A192" s="4" t="s">
        <v>706</v>
      </c>
      <c r="B192" s="3" t="s">
        <v>707</v>
      </c>
      <c r="C192" s="10">
        <v>6953156286979</v>
      </c>
      <c r="D192" s="10"/>
      <c r="E192" s="10" t="str">
        <f>IF(K192&gt;0,1,"")</f>
        <v/>
      </c>
      <c r="F192" s="10">
        <f>IF(L192&gt;0,1,"")</f>
        <v>1</v>
      </c>
      <c r="G192" s="10">
        <f>IF(M192&gt;0,1,"")</f>
        <v>1</v>
      </c>
      <c r="H192" s="105" t="str">
        <f>IF(N192&gt;0,1,"")</f>
        <v/>
      </c>
      <c r="I192" s="226">
        <v>59</v>
      </c>
      <c r="J192" s="224" t="str">
        <f>IF(SUM(E192:H192)&lt;2,IF(I192&gt;100,"Not OK",""),"")</f>
        <v/>
      </c>
      <c r="K192" s="68"/>
      <c r="L192" s="64">
        <v>7</v>
      </c>
      <c r="M192" s="64">
        <v>21</v>
      </c>
      <c r="N192" s="64"/>
      <c r="O192" s="129">
        <f>SUM(K192:N192)</f>
        <v>28</v>
      </c>
      <c r="P192" s="79"/>
      <c r="Q192" s="13">
        <v>14.404375000000011</v>
      </c>
      <c r="R192" s="13">
        <v>14.404375000000011</v>
      </c>
      <c r="S192" s="71"/>
      <c r="T192" s="78">
        <f>IF(Q192&gt;0,Q192,P192)</f>
        <v>14.404375000000011</v>
      </c>
      <c r="U192" s="83"/>
      <c r="V192" s="71">
        <v>40</v>
      </c>
      <c r="W192" s="71">
        <v>45</v>
      </c>
      <c r="X192" s="84"/>
      <c r="Y192" s="79"/>
      <c r="Z192" s="71">
        <v>79</v>
      </c>
      <c r="AA192" s="71">
        <v>89</v>
      </c>
      <c r="AB192" s="74"/>
      <c r="AC192" s="92"/>
      <c r="AD192" s="93"/>
      <c r="AE192" s="93"/>
      <c r="AF192" s="94"/>
      <c r="AG192" s="129">
        <f>SUM(AC192:AF192)</f>
        <v>0</v>
      </c>
      <c r="AH192" s="99"/>
      <c r="AI192" s="93"/>
      <c r="AJ192" s="93"/>
      <c r="AK192" s="94"/>
      <c r="AL192" s="133">
        <f>SUM(AH192:AK192)</f>
        <v>0</v>
      </c>
      <c r="AM192" s="92"/>
      <c r="AN192" s="93"/>
      <c r="AO192" s="93"/>
      <c r="AP192" s="94"/>
      <c r="AQ192" s="133">
        <f>SUM(AM192:AP192)</f>
        <v>0</v>
      </c>
      <c r="AR192" s="92"/>
      <c r="AS192" s="93"/>
      <c r="AT192" s="93"/>
      <c r="AU192" s="94"/>
      <c r="AV192" s="129">
        <f>SUM(AR192:AU192)</f>
        <v>0</v>
      </c>
      <c r="AW192" s="64"/>
      <c r="AX192" s="6">
        <v>0</v>
      </c>
      <c r="AY192" s="6">
        <v>0</v>
      </c>
      <c r="AZ192" s="102"/>
      <c r="BA192" s="133">
        <f>SUM(AW192:AZ192)</f>
        <v>0</v>
      </c>
      <c r="BB192" s="68"/>
      <c r="BC192" s="6">
        <v>3</v>
      </c>
      <c r="BD192" s="6">
        <v>3</v>
      </c>
      <c r="BE192" s="102"/>
      <c r="BF192" s="129">
        <f>SUM(BB192:BE192)</f>
        <v>6</v>
      </c>
      <c r="BG192" s="68"/>
      <c r="BH192" s="6">
        <v>1</v>
      </c>
      <c r="BI192" s="6">
        <v>2</v>
      </c>
      <c r="BJ192" s="102"/>
      <c r="BK192" s="129">
        <f>SUM(BG192:BJ192)</f>
        <v>3</v>
      </c>
      <c r="BL192" s="68"/>
      <c r="BM192" s="6">
        <v>0</v>
      </c>
      <c r="BN192" s="6"/>
      <c r="BO192" s="102"/>
      <c r="BP192" s="129">
        <f>SUM(BL192:BO192)</f>
        <v>0</v>
      </c>
    </row>
    <row r="193" spans="1:68" x14ac:dyDescent="0.25">
      <c r="A193" s="4" t="s">
        <v>710</v>
      </c>
      <c r="B193" s="3" t="s">
        <v>711</v>
      </c>
      <c r="C193" s="10">
        <v>6953156286986</v>
      </c>
      <c r="D193" s="10"/>
      <c r="E193" s="10" t="str">
        <f>IF(K193&gt;0,1,"")</f>
        <v/>
      </c>
      <c r="F193" s="10">
        <f>IF(L193&gt;0,1,"")</f>
        <v>1</v>
      </c>
      <c r="G193" s="10">
        <f>IF(M193&gt;0,1,"")</f>
        <v>1</v>
      </c>
      <c r="H193" s="105" t="str">
        <f>IF(N193&gt;0,1,"")</f>
        <v/>
      </c>
      <c r="I193" s="226">
        <v>39</v>
      </c>
      <c r="J193" s="224" t="str">
        <f>IF(SUM(E193:H193)&lt;2,IF(I193&gt;100,"Not OK",""),"")</f>
        <v/>
      </c>
      <c r="K193" s="68"/>
      <c r="L193" s="64">
        <v>5</v>
      </c>
      <c r="M193" s="64">
        <v>24</v>
      </c>
      <c r="N193" s="64"/>
      <c r="O193" s="129">
        <f>SUM(K193:N193)</f>
        <v>29</v>
      </c>
      <c r="P193" s="79"/>
      <c r="Q193" s="13">
        <v>14.39000000000002</v>
      </c>
      <c r="R193" s="13">
        <v>14.39000000000002</v>
      </c>
      <c r="S193" s="71"/>
      <c r="T193" s="78">
        <f>IF(Q193&gt;0,Q193,P193)</f>
        <v>14.39000000000002</v>
      </c>
      <c r="U193" s="83"/>
      <c r="V193" s="71">
        <v>40</v>
      </c>
      <c r="W193" s="71">
        <v>45</v>
      </c>
      <c r="X193" s="84"/>
      <c r="Y193" s="79"/>
      <c r="Z193" s="71">
        <v>79</v>
      </c>
      <c r="AA193" s="71">
        <v>89</v>
      </c>
      <c r="AB193" s="74"/>
      <c r="AC193" s="92"/>
      <c r="AD193" s="93"/>
      <c r="AE193" s="93"/>
      <c r="AF193" s="94"/>
      <c r="AG193" s="129">
        <f>SUM(AC193:AF193)</f>
        <v>0</v>
      </c>
      <c r="AH193" s="99"/>
      <c r="AI193" s="93"/>
      <c r="AJ193" s="93"/>
      <c r="AK193" s="94"/>
      <c r="AL193" s="133">
        <f>SUM(AH193:AK193)</f>
        <v>0</v>
      </c>
      <c r="AM193" s="92"/>
      <c r="AN193" s="93"/>
      <c r="AO193" s="93"/>
      <c r="AP193" s="94"/>
      <c r="AQ193" s="133">
        <f>SUM(AM193:AP193)</f>
        <v>0</v>
      </c>
      <c r="AR193" s="92"/>
      <c r="AS193" s="93"/>
      <c r="AT193" s="93"/>
      <c r="AU193" s="94"/>
      <c r="AV193" s="129">
        <f>SUM(AR193:AU193)</f>
        <v>0</v>
      </c>
      <c r="AW193" s="64"/>
      <c r="AX193" s="6">
        <v>0</v>
      </c>
      <c r="AY193" s="6">
        <v>0</v>
      </c>
      <c r="AZ193" s="102"/>
      <c r="BA193" s="133">
        <f>SUM(AW193:AZ193)</f>
        <v>0</v>
      </c>
      <c r="BB193" s="68"/>
      <c r="BC193" s="6">
        <v>4</v>
      </c>
      <c r="BD193" s="6">
        <v>1</v>
      </c>
      <c r="BE193" s="102"/>
      <c r="BF193" s="129">
        <f>SUM(BB193:BE193)</f>
        <v>5</v>
      </c>
      <c r="BG193" s="68"/>
      <c r="BH193" s="6">
        <v>3</v>
      </c>
      <c r="BI193" s="6">
        <v>1</v>
      </c>
      <c r="BJ193" s="102"/>
      <c r="BK193" s="129">
        <f>SUM(BG193:BJ193)</f>
        <v>4</v>
      </c>
      <c r="BL193" s="68"/>
      <c r="BM193" s="6">
        <v>0</v>
      </c>
      <c r="BN193" s="6"/>
      <c r="BO193" s="102"/>
      <c r="BP193" s="129">
        <f>SUM(BL193:BO193)</f>
        <v>0</v>
      </c>
    </row>
    <row r="194" spans="1:68" x14ac:dyDescent="0.25">
      <c r="A194" s="4" t="s">
        <v>593</v>
      </c>
      <c r="B194" s="3" t="s">
        <v>594</v>
      </c>
      <c r="C194" s="10">
        <v>6953156287372</v>
      </c>
      <c r="D194" s="10"/>
      <c r="E194" s="10" t="str">
        <f>IF(K194&gt;0,1,"")</f>
        <v/>
      </c>
      <c r="F194" s="10" t="str">
        <f>IF(L194&gt;0,1,"")</f>
        <v/>
      </c>
      <c r="G194" s="10" t="str">
        <f>IF(M194&gt;0,1,"")</f>
        <v/>
      </c>
      <c r="H194" s="105" t="str">
        <f>IF(N194&gt;0,1,"")</f>
        <v/>
      </c>
      <c r="I194" s="226"/>
      <c r="J194" s="224" t="str">
        <f>IF(SUM(E194:H194)&lt;2,IF(I194&gt;100,"Not OK",""),"")</f>
        <v/>
      </c>
      <c r="K194" s="68"/>
      <c r="L194" s="64">
        <v>0</v>
      </c>
      <c r="M194" s="64"/>
      <c r="N194" s="64"/>
      <c r="O194" s="129">
        <f>SUM(K194:N194)</f>
        <v>0</v>
      </c>
      <c r="P194" s="79"/>
      <c r="Q194" s="13">
        <v>0</v>
      </c>
      <c r="R194" s="13"/>
      <c r="S194" s="71"/>
      <c r="T194" s="78">
        <f>IF(Q194&gt;0,Q194,P194)</f>
        <v>0</v>
      </c>
      <c r="U194" s="83"/>
      <c r="V194" s="71">
        <v>79.5</v>
      </c>
      <c r="W194" s="71"/>
      <c r="X194" s="84"/>
      <c r="Y194" s="79"/>
      <c r="Z194" s="71">
        <v>169</v>
      </c>
      <c r="AA194" s="71"/>
      <c r="AB194" s="74"/>
      <c r="AC194" s="92"/>
      <c r="AD194" s="93">
        <v>0</v>
      </c>
      <c r="AE194" s="93"/>
      <c r="AF194" s="94"/>
      <c r="AG194" s="129">
        <f>SUM(AC194:AF194)</f>
        <v>0</v>
      </c>
      <c r="AH194" s="99"/>
      <c r="AI194" s="93">
        <v>0</v>
      </c>
      <c r="AJ194" s="93"/>
      <c r="AK194" s="94"/>
      <c r="AL194" s="133">
        <f>SUM(AH194:AK194)</f>
        <v>0</v>
      </c>
      <c r="AM194" s="92"/>
      <c r="AN194" s="93">
        <v>0</v>
      </c>
      <c r="AO194" s="93"/>
      <c r="AP194" s="94"/>
      <c r="AQ194" s="133">
        <f>SUM(AM194:AP194)</f>
        <v>0</v>
      </c>
      <c r="AR194" s="92"/>
      <c r="AS194" s="93">
        <v>0</v>
      </c>
      <c r="AT194" s="93"/>
      <c r="AU194" s="94"/>
      <c r="AV194" s="129">
        <f>SUM(AR194:AU194)</f>
        <v>0</v>
      </c>
      <c r="AW194" s="64"/>
      <c r="AX194" s="6">
        <v>0</v>
      </c>
      <c r="AY194" s="6"/>
      <c r="AZ194" s="102"/>
      <c r="BA194" s="133">
        <f>SUM(AW194:AZ194)</f>
        <v>0</v>
      </c>
      <c r="BB194" s="68"/>
      <c r="BC194" s="6">
        <v>0</v>
      </c>
      <c r="BD194" s="6"/>
      <c r="BE194" s="102"/>
      <c r="BF194" s="129">
        <f>SUM(BB194:BE194)</f>
        <v>0</v>
      </c>
      <c r="BG194" s="68"/>
      <c r="BH194" s="6">
        <v>0</v>
      </c>
      <c r="BI194" s="6"/>
      <c r="BJ194" s="102"/>
      <c r="BK194" s="129">
        <f>SUM(BG194:BJ194)</f>
        <v>0</v>
      </c>
      <c r="BL194" s="68"/>
      <c r="BM194" s="6">
        <v>0</v>
      </c>
      <c r="BN194" s="6"/>
      <c r="BO194" s="102"/>
      <c r="BP194" s="129">
        <f>SUM(BL194:BO194)</f>
        <v>0</v>
      </c>
    </row>
    <row r="195" spans="1:68" x14ac:dyDescent="0.25">
      <c r="A195" s="4" t="s">
        <v>657</v>
      </c>
      <c r="B195" s="3" t="s">
        <v>658</v>
      </c>
      <c r="C195" s="10">
        <v>6953156287884</v>
      </c>
      <c r="D195" s="10"/>
      <c r="E195" s="10" t="str">
        <f>IF(K195&gt;0,1,"")</f>
        <v/>
      </c>
      <c r="F195" s="10">
        <f>IF(L195&gt;0,1,"")</f>
        <v>1</v>
      </c>
      <c r="G195" s="10" t="str">
        <f>IF(M195&gt;0,1,"")</f>
        <v/>
      </c>
      <c r="H195" s="105" t="str">
        <f>IF(N195&gt;0,1,"")</f>
        <v/>
      </c>
      <c r="I195" s="226">
        <v>28</v>
      </c>
      <c r="J195" s="224" t="str">
        <f>IF(SUM(E195:H195)&lt;2,IF(I195&gt;100,"Not OK",""),"")</f>
        <v/>
      </c>
      <c r="K195" s="68"/>
      <c r="L195" s="64">
        <v>16</v>
      </c>
      <c r="M195" s="64"/>
      <c r="N195" s="64"/>
      <c r="O195" s="129">
        <f>SUM(K195:N195)</f>
        <v>16</v>
      </c>
      <c r="P195" s="79"/>
      <c r="Q195" s="13">
        <v>13.189999999999635</v>
      </c>
      <c r="R195" s="13"/>
      <c r="S195" s="71"/>
      <c r="T195" s="78">
        <f>IF(Q195&gt;0,Q195,P195)</f>
        <v>13.189999999999635</v>
      </c>
      <c r="U195" s="83"/>
      <c r="V195" s="71">
        <v>29.5</v>
      </c>
      <c r="W195" s="71"/>
      <c r="X195" s="84"/>
      <c r="Y195" s="79"/>
      <c r="Z195" s="71">
        <v>59</v>
      </c>
      <c r="AA195" s="71"/>
      <c r="AB195" s="74"/>
      <c r="AC195" s="92"/>
      <c r="AD195" s="93"/>
      <c r="AE195" s="93"/>
      <c r="AF195" s="94"/>
      <c r="AG195" s="129">
        <f>SUM(AC195:AF195)</f>
        <v>0</v>
      </c>
      <c r="AH195" s="99"/>
      <c r="AI195" s="93">
        <v>21</v>
      </c>
      <c r="AJ195" s="93"/>
      <c r="AK195" s="94"/>
      <c r="AL195" s="133">
        <f>SUM(AH195:AK195)</f>
        <v>21</v>
      </c>
      <c r="AM195" s="92"/>
      <c r="AN195" s="93">
        <v>40</v>
      </c>
      <c r="AO195" s="93"/>
      <c r="AP195" s="94"/>
      <c r="AQ195" s="133">
        <f>SUM(AM195:AP195)</f>
        <v>40</v>
      </c>
      <c r="AR195" s="92"/>
      <c r="AS195" s="93">
        <v>30</v>
      </c>
      <c r="AT195" s="93"/>
      <c r="AU195" s="94"/>
      <c r="AV195" s="129">
        <f>SUM(AR195:AU195)</f>
        <v>30</v>
      </c>
      <c r="AW195" s="64"/>
      <c r="AX195" s="6">
        <v>16</v>
      </c>
      <c r="AY195" s="6"/>
      <c r="AZ195" s="102"/>
      <c r="BA195" s="133">
        <f>SUM(AW195:AZ195)</f>
        <v>16</v>
      </c>
      <c r="BB195" s="68"/>
      <c r="BC195" s="6">
        <v>6</v>
      </c>
      <c r="BD195" s="6"/>
      <c r="BE195" s="102"/>
      <c r="BF195" s="129">
        <f>SUM(BB195:BE195)</f>
        <v>6</v>
      </c>
      <c r="BG195" s="68"/>
      <c r="BH195" s="6">
        <v>2</v>
      </c>
      <c r="BI195" s="6"/>
      <c r="BJ195" s="102"/>
      <c r="BK195" s="129">
        <f>SUM(BG195:BJ195)</f>
        <v>2</v>
      </c>
      <c r="BL195" s="68"/>
      <c r="BM195" s="6">
        <v>1</v>
      </c>
      <c r="BN195" s="6"/>
      <c r="BO195" s="102"/>
      <c r="BP195" s="129">
        <f>SUM(BL195:BO195)</f>
        <v>1</v>
      </c>
    </row>
    <row r="196" spans="1:68" x14ac:dyDescent="0.25">
      <c r="A196" s="4" t="s">
        <v>659</v>
      </c>
      <c r="B196" s="3" t="s">
        <v>660</v>
      </c>
      <c r="C196" s="10">
        <v>6953156287891</v>
      </c>
      <c r="D196" s="10"/>
      <c r="E196" s="10" t="str">
        <f>IF(K196&gt;0,1,"")</f>
        <v/>
      </c>
      <c r="F196" s="10">
        <f>IF(L196&gt;0,1,"")</f>
        <v>1</v>
      </c>
      <c r="G196" s="10" t="str">
        <f>IF(M196&gt;0,1,"")</f>
        <v/>
      </c>
      <c r="H196" s="105" t="str">
        <f>IF(N196&gt;0,1,"")</f>
        <v/>
      </c>
      <c r="I196" s="226">
        <v>20</v>
      </c>
      <c r="J196" s="224" t="str">
        <f>IF(SUM(E196:H196)&lt;2,IF(I196&gt;100,"Not OK",""),"")</f>
        <v/>
      </c>
      <c r="K196" s="68"/>
      <c r="L196" s="64">
        <v>6</v>
      </c>
      <c r="M196" s="64"/>
      <c r="N196" s="64"/>
      <c r="O196" s="129">
        <f>SUM(K196:N196)</f>
        <v>6</v>
      </c>
      <c r="P196" s="79"/>
      <c r="Q196" s="13">
        <v>13.95</v>
      </c>
      <c r="R196" s="13"/>
      <c r="S196" s="71"/>
      <c r="T196" s="78">
        <f>IF(Q196&gt;0,Q196,P196)</f>
        <v>13.95</v>
      </c>
      <c r="U196" s="83"/>
      <c r="V196" s="71">
        <v>29.5</v>
      </c>
      <c r="W196" s="71"/>
      <c r="X196" s="84"/>
      <c r="Y196" s="79"/>
      <c r="Z196" s="71">
        <v>59</v>
      </c>
      <c r="AA196" s="71"/>
      <c r="AB196" s="74"/>
      <c r="AC196" s="92"/>
      <c r="AD196" s="93"/>
      <c r="AE196" s="93"/>
      <c r="AF196" s="94"/>
      <c r="AG196" s="129">
        <f>SUM(AC196:AF196)</f>
        <v>0</v>
      </c>
      <c r="AH196" s="99"/>
      <c r="AI196" s="93">
        <v>37</v>
      </c>
      <c r="AJ196" s="93"/>
      <c r="AK196" s="94"/>
      <c r="AL196" s="133">
        <f>SUM(AH196:AK196)</f>
        <v>37</v>
      </c>
      <c r="AM196" s="92"/>
      <c r="AN196" s="93">
        <v>52</v>
      </c>
      <c r="AO196" s="93"/>
      <c r="AP196" s="94"/>
      <c r="AQ196" s="133">
        <f>SUM(AM196:AP196)</f>
        <v>52</v>
      </c>
      <c r="AR196" s="92"/>
      <c r="AS196" s="93">
        <v>11</v>
      </c>
      <c r="AT196" s="93"/>
      <c r="AU196" s="94"/>
      <c r="AV196" s="129">
        <f>SUM(AR196:AU196)</f>
        <v>11</v>
      </c>
      <c r="AW196" s="64"/>
      <c r="AX196" s="6">
        <v>6</v>
      </c>
      <c r="AY196" s="6"/>
      <c r="AZ196" s="102"/>
      <c r="BA196" s="133">
        <f>SUM(AW196:AZ196)</f>
        <v>6</v>
      </c>
      <c r="BB196" s="68"/>
      <c r="BC196" s="6">
        <v>0</v>
      </c>
      <c r="BD196" s="6"/>
      <c r="BE196" s="102"/>
      <c r="BF196" s="129">
        <f>SUM(BB196:BE196)</f>
        <v>0</v>
      </c>
      <c r="BG196" s="68"/>
      <c r="BH196" s="6">
        <v>0</v>
      </c>
      <c r="BI196" s="6"/>
      <c r="BJ196" s="102"/>
      <c r="BK196" s="129">
        <f>SUM(BG196:BJ196)</f>
        <v>0</v>
      </c>
      <c r="BL196" s="68"/>
      <c r="BM196" s="6">
        <v>0</v>
      </c>
      <c r="BN196" s="6"/>
      <c r="BO196" s="102"/>
      <c r="BP196" s="129">
        <f>SUM(BL196:BO196)</f>
        <v>0</v>
      </c>
    </row>
    <row r="197" spans="1:68" x14ac:dyDescent="0.25">
      <c r="A197" s="4" t="s">
        <v>665</v>
      </c>
      <c r="B197" s="3" t="s">
        <v>666</v>
      </c>
      <c r="C197" s="10">
        <v>6953156288126</v>
      </c>
      <c r="D197" s="10"/>
      <c r="E197" s="10" t="str">
        <f>IF(K197&gt;0,1,"")</f>
        <v/>
      </c>
      <c r="F197" s="10">
        <f>IF(L197&gt;0,1,"")</f>
        <v>1</v>
      </c>
      <c r="G197" s="10">
        <f>IF(M197&gt;0,1,"")</f>
        <v>1</v>
      </c>
      <c r="H197" s="105" t="str">
        <f>IF(N197&gt;0,1,"")</f>
        <v/>
      </c>
      <c r="I197" s="226">
        <v>21</v>
      </c>
      <c r="J197" s="224" t="str">
        <f>IF(SUM(E197:H197)&lt;2,IF(I197&gt;100,"Not OK",""),"")</f>
        <v/>
      </c>
      <c r="K197" s="68"/>
      <c r="L197" s="64">
        <v>9</v>
      </c>
      <c r="M197" s="64">
        <v>17</v>
      </c>
      <c r="N197" s="64"/>
      <c r="O197" s="129">
        <f>SUM(K197:N197)</f>
        <v>26</v>
      </c>
      <c r="P197" s="79"/>
      <c r="Q197" s="13">
        <v>7.61</v>
      </c>
      <c r="R197" s="13">
        <v>7.61</v>
      </c>
      <c r="S197" s="71"/>
      <c r="T197" s="78">
        <f>IF(Q197&gt;0,Q197,P197)</f>
        <v>7.61</v>
      </c>
      <c r="U197" s="83"/>
      <c r="V197" s="71">
        <v>29.5</v>
      </c>
      <c r="W197" s="71">
        <v>34.5</v>
      </c>
      <c r="X197" s="84"/>
      <c r="Y197" s="79"/>
      <c r="Z197" s="71">
        <v>62</v>
      </c>
      <c r="AA197" s="71">
        <v>69</v>
      </c>
      <c r="AB197" s="74"/>
      <c r="AC197" s="92"/>
      <c r="AD197" s="93"/>
      <c r="AE197" s="93"/>
      <c r="AF197" s="94"/>
      <c r="AG197" s="129">
        <f>SUM(AC197:AF197)</f>
        <v>0</v>
      </c>
      <c r="AH197" s="99"/>
      <c r="AI197" s="93"/>
      <c r="AJ197" s="93"/>
      <c r="AK197" s="94"/>
      <c r="AL197" s="133">
        <f>SUM(AH197:AK197)</f>
        <v>0</v>
      </c>
      <c r="AM197" s="92"/>
      <c r="AN197" s="93"/>
      <c r="AO197" s="93"/>
      <c r="AP197" s="94"/>
      <c r="AQ197" s="133">
        <f>SUM(AM197:AP197)</f>
        <v>0</v>
      </c>
      <c r="AR197" s="92"/>
      <c r="AS197" s="93">
        <v>0</v>
      </c>
      <c r="AT197" s="93">
        <v>0</v>
      </c>
      <c r="AU197" s="94"/>
      <c r="AV197" s="129">
        <f>SUM(AR197:AU197)</f>
        <v>0</v>
      </c>
      <c r="AW197" s="64"/>
      <c r="AX197" s="6">
        <v>2</v>
      </c>
      <c r="AY197" s="6">
        <v>0</v>
      </c>
      <c r="AZ197" s="102"/>
      <c r="BA197" s="133">
        <f>SUM(AW197:AZ197)</f>
        <v>2</v>
      </c>
      <c r="BB197" s="68"/>
      <c r="BC197" s="6">
        <v>1</v>
      </c>
      <c r="BD197" s="6">
        <v>0</v>
      </c>
      <c r="BE197" s="102"/>
      <c r="BF197" s="129">
        <f>SUM(BB197:BE197)</f>
        <v>1</v>
      </c>
      <c r="BG197" s="68"/>
      <c r="BH197" s="6">
        <v>1</v>
      </c>
      <c r="BI197" s="6">
        <v>3</v>
      </c>
      <c r="BJ197" s="102"/>
      <c r="BK197" s="129">
        <f>SUM(BG197:BJ197)</f>
        <v>4</v>
      </c>
      <c r="BL197" s="68"/>
      <c r="BM197" s="6">
        <v>0</v>
      </c>
      <c r="BN197" s="6"/>
      <c r="BO197" s="102"/>
      <c r="BP197" s="129">
        <f>SUM(BL197:BO197)</f>
        <v>0</v>
      </c>
    </row>
    <row r="198" spans="1:68" x14ac:dyDescent="0.25">
      <c r="A198" s="4" t="s">
        <v>667</v>
      </c>
      <c r="B198" s="3" t="s">
        <v>668</v>
      </c>
      <c r="C198" s="10">
        <v>6953156288133</v>
      </c>
      <c r="D198" s="10"/>
      <c r="E198" s="10" t="str">
        <f>IF(K198&gt;0,1,"")</f>
        <v/>
      </c>
      <c r="F198" s="10">
        <f>IF(L198&gt;0,1,"")</f>
        <v>1</v>
      </c>
      <c r="G198" s="10">
        <f>IF(M198&gt;0,1,"")</f>
        <v>1</v>
      </c>
      <c r="H198" s="105" t="str">
        <f>IF(N198&gt;0,1,"")</f>
        <v/>
      </c>
      <c r="I198" s="226">
        <v>4</v>
      </c>
      <c r="J198" s="224" t="str">
        <f>IF(SUM(E198:H198)&lt;2,IF(I198&gt;100,"Not OK",""),"")</f>
        <v/>
      </c>
      <c r="K198" s="68"/>
      <c r="L198" s="64">
        <v>9</v>
      </c>
      <c r="M198" s="64">
        <v>26</v>
      </c>
      <c r="N198" s="64"/>
      <c r="O198" s="129">
        <f>SUM(K198:N198)</f>
        <v>35</v>
      </c>
      <c r="P198" s="79"/>
      <c r="Q198" s="13">
        <v>7.61</v>
      </c>
      <c r="R198" s="13">
        <v>7.61</v>
      </c>
      <c r="S198" s="71"/>
      <c r="T198" s="78">
        <f>IF(Q198&gt;0,Q198,P198)</f>
        <v>7.61</v>
      </c>
      <c r="U198" s="83"/>
      <c r="V198" s="71">
        <v>29.5</v>
      </c>
      <c r="W198" s="71">
        <v>34.5</v>
      </c>
      <c r="X198" s="84"/>
      <c r="Y198" s="79"/>
      <c r="Z198" s="71">
        <v>62</v>
      </c>
      <c r="AA198" s="71">
        <v>69</v>
      </c>
      <c r="AB198" s="74"/>
      <c r="AC198" s="92"/>
      <c r="AD198" s="93"/>
      <c r="AE198" s="93"/>
      <c r="AF198" s="94"/>
      <c r="AG198" s="129">
        <f>SUM(AC198:AF198)</f>
        <v>0</v>
      </c>
      <c r="AH198" s="99"/>
      <c r="AI198" s="93"/>
      <c r="AJ198" s="93"/>
      <c r="AK198" s="94"/>
      <c r="AL198" s="133">
        <f>SUM(AH198:AK198)</f>
        <v>0</v>
      </c>
      <c r="AM198" s="92"/>
      <c r="AN198" s="93"/>
      <c r="AO198" s="93"/>
      <c r="AP198" s="94"/>
      <c r="AQ198" s="133">
        <f>SUM(AM198:AP198)</f>
        <v>0</v>
      </c>
      <c r="AR198" s="92"/>
      <c r="AS198" s="93">
        <v>1</v>
      </c>
      <c r="AT198" s="93">
        <v>0</v>
      </c>
      <c r="AU198" s="94"/>
      <c r="AV198" s="129">
        <f>SUM(AR198:AU198)</f>
        <v>1</v>
      </c>
      <c r="AW198" s="64"/>
      <c r="AX198" s="6">
        <v>12</v>
      </c>
      <c r="AY198" s="6">
        <v>0</v>
      </c>
      <c r="AZ198" s="102"/>
      <c r="BA198" s="133">
        <f>SUM(AW198:AZ198)</f>
        <v>12</v>
      </c>
      <c r="BB198" s="68"/>
      <c r="BC198" s="6">
        <v>14</v>
      </c>
      <c r="BD198" s="6">
        <v>0</v>
      </c>
      <c r="BE198" s="102"/>
      <c r="BF198" s="129">
        <f>SUM(BB198:BE198)</f>
        <v>14</v>
      </c>
      <c r="BG198" s="68"/>
      <c r="BH198" s="6">
        <v>6</v>
      </c>
      <c r="BI198" s="6">
        <v>3</v>
      </c>
      <c r="BJ198" s="102"/>
      <c r="BK198" s="129">
        <f>SUM(BG198:BJ198)</f>
        <v>9</v>
      </c>
      <c r="BL198" s="68"/>
      <c r="BM198" s="6">
        <v>0</v>
      </c>
      <c r="BN198" s="6"/>
      <c r="BO198" s="102"/>
      <c r="BP198" s="129">
        <f>SUM(BL198:BO198)</f>
        <v>0</v>
      </c>
    </row>
    <row r="199" spans="1:68" x14ac:dyDescent="0.25">
      <c r="A199" s="4" t="s">
        <v>653</v>
      </c>
      <c r="B199" s="3" t="s">
        <v>654</v>
      </c>
      <c r="C199" s="10">
        <v>6953156288492</v>
      </c>
      <c r="D199" s="10"/>
      <c r="E199" s="10" t="str">
        <f>IF(K199&gt;0,1,"")</f>
        <v/>
      </c>
      <c r="F199" s="10">
        <f>IF(L199&gt;0,1,"")</f>
        <v>1</v>
      </c>
      <c r="G199" s="10" t="str">
        <f>IF(M199&gt;0,1,"")</f>
        <v/>
      </c>
      <c r="H199" s="105" t="str">
        <f>IF(N199&gt;0,1,"")</f>
        <v/>
      </c>
      <c r="I199" s="226">
        <v>8</v>
      </c>
      <c r="J199" s="224" t="str">
        <f>IF(SUM(E199:H199)&lt;2,IF(I199&gt;100,"Not OK",""),"")</f>
        <v/>
      </c>
      <c r="K199" s="68"/>
      <c r="L199" s="64">
        <v>22</v>
      </c>
      <c r="M199" s="64"/>
      <c r="N199" s="64"/>
      <c r="O199" s="129">
        <f>SUM(K199:N199)</f>
        <v>22</v>
      </c>
      <c r="P199" s="79"/>
      <c r="Q199" s="13">
        <v>9.509999999999982</v>
      </c>
      <c r="R199" s="13"/>
      <c r="S199" s="71"/>
      <c r="T199" s="78">
        <f>IF(Q199&gt;0,Q199,P199)</f>
        <v>9.509999999999982</v>
      </c>
      <c r="U199" s="83"/>
      <c r="V199" s="71">
        <v>34.5</v>
      </c>
      <c r="W199" s="71"/>
      <c r="X199" s="84"/>
      <c r="Y199" s="79"/>
      <c r="Z199" s="71">
        <v>69</v>
      </c>
      <c r="AA199" s="71"/>
      <c r="AB199" s="74"/>
      <c r="AC199" s="92"/>
      <c r="AD199" s="93"/>
      <c r="AE199" s="93"/>
      <c r="AF199" s="94"/>
      <c r="AG199" s="129">
        <f>SUM(AC199:AF199)</f>
        <v>0</v>
      </c>
      <c r="AH199" s="99"/>
      <c r="AI199" s="93">
        <v>12</v>
      </c>
      <c r="AJ199" s="93"/>
      <c r="AK199" s="94"/>
      <c r="AL199" s="133">
        <f>SUM(AH199:AK199)</f>
        <v>12</v>
      </c>
      <c r="AM199" s="92"/>
      <c r="AN199" s="93">
        <v>24</v>
      </c>
      <c r="AO199" s="93"/>
      <c r="AP199" s="94"/>
      <c r="AQ199" s="133">
        <f>SUM(AM199:AP199)</f>
        <v>24</v>
      </c>
      <c r="AR199" s="92"/>
      <c r="AS199" s="93">
        <v>9</v>
      </c>
      <c r="AT199" s="93"/>
      <c r="AU199" s="94"/>
      <c r="AV199" s="129">
        <f>SUM(AR199:AU199)</f>
        <v>9</v>
      </c>
      <c r="AW199" s="64"/>
      <c r="AX199" s="6">
        <v>20</v>
      </c>
      <c r="AY199" s="6"/>
      <c r="AZ199" s="102"/>
      <c r="BA199" s="133">
        <f>SUM(AW199:AZ199)</f>
        <v>20</v>
      </c>
      <c r="BB199" s="68"/>
      <c r="BC199" s="6">
        <v>21</v>
      </c>
      <c r="BD199" s="6"/>
      <c r="BE199" s="102"/>
      <c r="BF199" s="129">
        <f>SUM(BB199:BE199)</f>
        <v>21</v>
      </c>
      <c r="BG199" s="68"/>
      <c r="BH199" s="6">
        <v>6</v>
      </c>
      <c r="BI199" s="6"/>
      <c r="BJ199" s="102"/>
      <c r="BK199" s="129">
        <f>SUM(BG199:BJ199)</f>
        <v>6</v>
      </c>
      <c r="BL199" s="68"/>
      <c r="BM199" s="6">
        <v>1</v>
      </c>
      <c r="BN199" s="6"/>
      <c r="BO199" s="102"/>
      <c r="BP199" s="129">
        <f>SUM(BL199:BO199)</f>
        <v>1</v>
      </c>
    </row>
    <row r="200" spans="1:68" x14ac:dyDescent="0.25">
      <c r="A200" s="4" t="s">
        <v>655</v>
      </c>
      <c r="B200" s="3" t="s">
        <v>656</v>
      </c>
      <c r="C200" s="10">
        <v>6953156288508</v>
      </c>
      <c r="D200" s="10"/>
      <c r="E200" s="10" t="str">
        <f>IF(K200&gt;0,1,"")</f>
        <v/>
      </c>
      <c r="F200" s="10">
        <f>IF(L200&gt;0,1,"")</f>
        <v>1</v>
      </c>
      <c r="G200" s="10" t="str">
        <f>IF(M200&gt;0,1,"")</f>
        <v/>
      </c>
      <c r="H200" s="105" t="str">
        <f>IF(N200&gt;0,1,"")</f>
        <v/>
      </c>
      <c r="I200" s="226">
        <v>13</v>
      </c>
      <c r="J200" s="224" t="str">
        <f>IF(SUM(E200:H200)&lt;2,IF(I200&gt;100,"Not OK",""),"")</f>
        <v/>
      </c>
      <c r="K200" s="68"/>
      <c r="L200" s="64">
        <v>27</v>
      </c>
      <c r="M200" s="64"/>
      <c r="N200" s="64"/>
      <c r="O200" s="129">
        <f>SUM(K200:N200)</f>
        <v>27</v>
      </c>
      <c r="P200" s="79"/>
      <c r="Q200" s="13">
        <v>9.5099999999999891</v>
      </c>
      <c r="R200" s="13"/>
      <c r="S200" s="71"/>
      <c r="T200" s="78">
        <f>IF(Q200&gt;0,Q200,P200)</f>
        <v>9.5099999999999891</v>
      </c>
      <c r="U200" s="83"/>
      <c r="V200" s="71">
        <v>34.5</v>
      </c>
      <c r="W200" s="71"/>
      <c r="X200" s="84"/>
      <c r="Y200" s="79"/>
      <c r="Z200" s="71">
        <v>69</v>
      </c>
      <c r="AA200" s="71"/>
      <c r="AB200" s="74"/>
      <c r="AC200" s="92"/>
      <c r="AD200" s="93"/>
      <c r="AE200" s="93"/>
      <c r="AF200" s="94"/>
      <c r="AG200" s="129">
        <f>SUM(AC200:AF200)</f>
        <v>0</v>
      </c>
      <c r="AH200" s="99"/>
      <c r="AI200" s="93">
        <v>10</v>
      </c>
      <c r="AJ200" s="93"/>
      <c r="AK200" s="94"/>
      <c r="AL200" s="133">
        <f>SUM(AH200:AK200)</f>
        <v>10</v>
      </c>
      <c r="AM200" s="92"/>
      <c r="AN200" s="93">
        <v>25</v>
      </c>
      <c r="AO200" s="93"/>
      <c r="AP200" s="94"/>
      <c r="AQ200" s="133">
        <f>SUM(AM200:AP200)</f>
        <v>25</v>
      </c>
      <c r="AR200" s="92"/>
      <c r="AS200" s="93">
        <v>22</v>
      </c>
      <c r="AT200" s="93"/>
      <c r="AU200" s="94"/>
      <c r="AV200" s="129">
        <f>SUM(AR200:AU200)</f>
        <v>22</v>
      </c>
      <c r="AW200" s="64"/>
      <c r="AX200" s="6">
        <v>19</v>
      </c>
      <c r="AY200" s="6"/>
      <c r="AZ200" s="102"/>
      <c r="BA200" s="133">
        <f>SUM(AW200:AZ200)</f>
        <v>19</v>
      </c>
      <c r="BB200" s="68"/>
      <c r="BC200" s="6">
        <v>13</v>
      </c>
      <c r="BD200" s="6"/>
      <c r="BE200" s="102"/>
      <c r="BF200" s="129">
        <f>SUM(BB200:BE200)</f>
        <v>13</v>
      </c>
      <c r="BG200" s="68"/>
      <c r="BH200" s="6">
        <v>11</v>
      </c>
      <c r="BI200" s="6"/>
      <c r="BJ200" s="102"/>
      <c r="BK200" s="129">
        <f>SUM(BG200:BJ200)</f>
        <v>11</v>
      </c>
      <c r="BL200" s="68"/>
      <c r="BM200" s="6">
        <v>1</v>
      </c>
      <c r="BN200" s="6"/>
      <c r="BO200" s="102"/>
      <c r="BP200" s="129">
        <f>SUM(BL200:BO200)</f>
        <v>1</v>
      </c>
    </row>
    <row r="201" spans="1:68" x14ac:dyDescent="0.25">
      <c r="A201" s="4" t="s">
        <v>696</v>
      </c>
      <c r="B201" s="3" t="s">
        <v>697</v>
      </c>
      <c r="C201" s="10">
        <v>6953156288935</v>
      </c>
      <c r="D201" s="10"/>
      <c r="E201" s="10" t="str">
        <f>IF(K201&gt;0,1,"")</f>
        <v/>
      </c>
      <c r="F201" s="10" t="str">
        <f>IF(L201&gt;0,1,"")</f>
        <v/>
      </c>
      <c r="G201" s="10" t="str">
        <f>IF(M201&gt;0,1,"")</f>
        <v/>
      </c>
      <c r="H201" s="105" t="str">
        <f>IF(N201&gt;0,1,"")</f>
        <v/>
      </c>
      <c r="I201" s="226">
        <v>1</v>
      </c>
      <c r="J201" s="224" t="str">
        <f>IF(SUM(E201:H201)&lt;2,IF(I201&gt;100,"Not OK",""),"")</f>
        <v/>
      </c>
      <c r="K201" s="68"/>
      <c r="L201" s="64">
        <v>0</v>
      </c>
      <c r="M201" s="64">
        <v>0</v>
      </c>
      <c r="N201" s="64"/>
      <c r="O201" s="129">
        <f>SUM(K201:N201)</f>
        <v>0</v>
      </c>
      <c r="P201" s="79"/>
      <c r="Q201" s="13">
        <v>55.18</v>
      </c>
      <c r="R201" s="13">
        <v>55.18</v>
      </c>
      <c r="S201" s="71"/>
      <c r="T201" s="78">
        <f>IF(Q201&gt;0,Q201,P201)</f>
        <v>55.18</v>
      </c>
      <c r="U201" s="83"/>
      <c r="V201" s="71">
        <v>114.5</v>
      </c>
      <c r="W201" s="71">
        <v>120</v>
      </c>
      <c r="X201" s="84"/>
      <c r="Y201" s="79"/>
      <c r="Z201" s="71">
        <v>241</v>
      </c>
      <c r="AA201" s="71">
        <v>239</v>
      </c>
      <c r="AB201" s="74"/>
      <c r="AC201" s="92"/>
      <c r="AD201" s="93"/>
      <c r="AE201" s="93"/>
      <c r="AF201" s="94"/>
      <c r="AG201" s="129">
        <f>SUM(AC201:AF201)</f>
        <v>0</v>
      </c>
      <c r="AH201" s="99"/>
      <c r="AI201" s="93"/>
      <c r="AJ201" s="93"/>
      <c r="AK201" s="94"/>
      <c r="AL201" s="133">
        <f>SUM(AH201:AK201)</f>
        <v>0</v>
      </c>
      <c r="AM201" s="92"/>
      <c r="AN201" s="93"/>
      <c r="AO201" s="93"/>
      <c r="AP201" s="94"/>
      <c r="AQ201" s="133">
        <f>SUM(AM201:AP201)</f>
        <v>0</v>
      </c>
      <c r="AR201" s="92"/>
      <c r="AS201" s="93">
        <v>0</v>
      </c>
      <c r="AT201" s="93">
        <v>0</v>
      </c>
      <c r="AU201" s="94"/>
      <c r="AV201" s="129">
        <f>SUM(AR201:AU201)</f>
        <v>0</v>
      </c>
      <c r="AW201" s="64"/>
      <c r="AX201" s="6">
        <v>0</v>
      </c>
      <c r="AY201" s="6">
        <v>0</v>
      </c>
      <c r="AZ201" s="102"/>
      <c r="BA201" s="133">
        <f>SUM(AW201:AZ201)</f>
        <v>0</v>
      </c>
      <c r="BB201" s="68"/>
      <c r="BC201" s="6">
        <v>0</v>
      </c>
      <c r="BD201" s="6">
        <v>0</v>
      </c>
      <c r="BE201" s="102"/>
      <c r="BF201" s="129">
        <f>SUM(BB201:BE201)</f>
        <v>0</v>
      </c>
      <c r="BG201" s="68"/>
      <c r="BH201" s="6">
        <v>0</v>
      </c>
      <c r="BI201" s="6">
        <v>0</v>
      </c>
      <c r="BJ201" s="102"/>
      <c r="BK201" s="129">
        <f>SUM(BG201:BJ201)</f>
        <v>0</v>
      </c>
      <c r="BL201" s="68"/>
      <c r="BM201" s="6">
        <v>0</v>
      </c>
      <c r="BN201" s="6"/>
      <c r="BO201" s="102"/>
      <c r="BP201" s="129">
        <f>SUM(BL201:BO201)</f>
        <v>0</v>
      </c>
    </row>
    <row r="202" spans="1:68" x14ac:dyDescent="0.25">
      <c r="A202" s="4" t="s">
        <v>688</v>
      </c>
      <c r="B202" s="3" t="s">
        <v>689</v>
      </c>
      <c r="C202" s="10">
        <v>6953156289734</v>
      </c>
      <c r="D202" s="10"/>
      <c r="E202" s="10" t="str">
        <f>IF(K202&gt;0,1,"")</f>
        <v/>
      </c>
      <c r="F202" s="10">
        <f>IF(L202&gt;0,1,"")</f>
        <v>1</v>
      </c>
      <c r="G202" s="10" t="str">
        <f>IF(M202&gt;0,1,"")</f>
        <v/>
      </c>
      <c r="H202" s="105" t="str">
        <f>IF(N202&gt;0,1,"")</f>
        <v/>
      </c>
      <c r="I202" s="226">
        <v>8</v>
      </c>
      <c r="J202" s="224" t="str">
        <f>IF(SUM(E202:H202)&lt;2,IF(I202&gt;100,"Not OK",""),"")</f>
        <v/>
      </c>
      <c r="K202" s="68"/>
      <c r="L202" s="64">
        <v>10</v>
      </c>
      <c r="M202" s="64">
        <v>0</v>
      </c>
      <c r="N202" s="64"/>
      <c r="O202" s="129">
        <f>SUM(K202:N202)</f>
        <v>10</v>
      </c>
      <c r="P202" s="79"/>
      <c r="Q202" s="13">
        <v>9.66</v>
      </c>
      <c r="R202" s="13">
        <v>9.66</v>
      </c>
      <c r="S202" s="71"/>
      <c r="T202" s="78">
        <f>IF(Q202&gt;0,Q202,P202)</f>
        <v>9.66</v>
      </c>
      <c r="U202" s="83"/>
      <c r="V202" s="71">
        <v>40</v>
      </c>
      <c r="W202" s="71">
        <v>45</v>
      </c>
      <c r="X202" s="84"/>
      <c r="Y202" s="79"/>
      <c r="Z202" s="71">
        <v>83</v>
      </c>
      <c r="AA202" s="71">
        <v>89</v>
      </c>
      <c r="AB202" s="74"/>
      <c r="AC202" s="92"/>
      <c r="AD202" s="93"/>
      <c r="AE202" s="93"/>
      <c r="AF202" s="94"/>
      <c r="AG202" s="129">
        <f>SUM(AC202:AF202)</f>
        <v>0</v>
      </c>
      <c r="AH202" s="99"/>
      <c r="AI202" s="93"/>
      <c r="AJ202" s="93"/>
      <c r="AK202" s="94"/>
      <c r="AL202" s="133">
        <f>SUM(AH202:AK202)</f>
        <v>0</v>
      </c>
      <c r="AM202" s="92"/>
      <c r="AN202" s="93"/>
      <c r="AO202" s="93"/>
      <c r="AP202" s="94"/>
      <c r="AQ202" s="133">
        <f>SUM(AM202:AP202)</f>
        <v>0</v>
      </c>
      <c r="AR202" s="92"/>
      <c r="AS202" s="93">
        <v>0</v>
      </c>
      <c r="AT202" s="93">
        <v>0</v>
      </c>
      <c r="AU202" s="94"/>
      <c r="AV202" s="129">
        <f>SUM(AR202:AU202)</f>
        <v>0</v>
      </c>
      <c r="AW202" s="64"/>
      <c r="AX202" s="6">
        <v>10</v>
      </c>
      <c r="AY202" s="6">
        <v>0</v>
      </c>
      <c r="AZ202" s="102"/>
      <c r="BA202" s="133">
        <f>SUM(AW202:AZ202)</f>
        <v>10</v>
      </c>
      <c r="BB202" s="68"/>
      <c r="BC202" s="6">
        <v>23</v>
      </c>
      <c r="BD202" s="6">
        <v>0</v>
      </c>
      <c r="BE202" s="102"/>
      <c r="BF202" s="129">
        <f>SUM(BB202:BE202)</f>
        <v>23</v>
      </c>
      <c r="BG202" s="68"/>
      <c r="BH202" s="6">
        <v>26</v>
      </c>
      <c r="BI202" s="6">
        <v>0</v>
      </c>
      <c r="BJ202" s="102"/>
      <c r="BK202" s="129">
        <f>SUM(BG202:BJ202)</f>
        <v>26</v>
      </c>
      <c r="BL202" s="68"/>
      <c r="BM202" s="6">
        <v>8</v>
      </c>
      <c r="BN202" s="6"/>
      <c r="BO202" s="102"/>
      <c r="BP202" s="129">
        <f>SUM(BL202:BO202)</f>
        <v>8</v>
      </c>
    </row>
    <row r="203" spans="1:68" x14ac:dyDescent="0.25">
      <c r="A203" s="4" t="s">
        <v>692</v>
      </c>
      <c r="B203" s="3" t="s">
        <v>693</v>
      </c>
      <c r="C203" s="10">
        <v>6953156289758</v>
      </c>
      <c r="D203" s="10"/>
      <c r="E203" s="10" t="str">
        <f>IF(K203&gt;0,1,"")</f>
        <v/>
      </c>
      <c r="F203" s="10">
        <f>IF(L203&gt;0,1,"")</f>
        <v>1</v>
      </c>
      <c r="G203" s="10" t="str">
        <f>IF(M203&gt;0,1,"")</f>
        <v/>
      </c>
      <c r="H203" s="105" t="str">
        <f>IF(N203&gt;0,1,"")</f>
        <v/>
      </c>
      <c r="I203" s="226">
        <v>181</v>
      </c>
      <c r="J203" s="224" t="str">
        <f>IF(SUM(E203:H203)&lt;2,IF(I203&gt;100,"Not OK",""),"")</f>
        <v>Not OK</v>
      </c>
      <c r="K203" s="68"/>
      <c r="L203" s="64">
        <v>27</v>
      </c>
      <c r="M203" s="64">
        <v>0</v>
      </c>
      <c r="N203" s="64"/>
      <c r="O203" s="129">
        <f>SUM(K203:N203)</f>
        <v>27</v>
      </c>
      <c r="P203" s="79"/>
      <c r="Q203" s="13">
        <v>15.69</v>
      </c>
      <c r="R203" s="13">
        <v>15.69</v>
      </c>
      <c r="S203" s="71"/>
      <c r="T203" s="78">
        <f>IF(Q203&gt;0,Q203,P203)</f>
        <v>15.69</v>
      </c>
      <c r="U203" s="83"/>
      <c r="V203" s="71">
        <v>45</v>
      </c>
      <c r="W203" s="71">
        <v>50</v>
      </c>
      <c r="X203" s="84"/>
      <c r="Y203" s="79"/>
      <c r="Z203" s="71">
        <v>93</v>
      </c>
      <c r="AA203" s="71">
        <v>99</v>
      </c>
      <c r="AB203" s="74"/>
      <c r="AC203" s="92"/>
      <c r="AD203" s="93"/>
      <c r="AE203" s="93"/>
      <c r="AF203" s="94"/>
      <c r="AG203" s="129">
        <f>SUM(AC203:AF203)</f>
        <v>0</v>
      </c>
      <c r="AH203" s="99"/>
      <c r="AI203" s="93"/>
      <c r="AJ203" s="93"/>
      <c r="AK203" s="94"/>
      <c r="AL203" s="133">
        <f>SUM(AH203:AK203)</f>
        <v>0</v>
      </c>
      <c r="AM203" s="92"/>
      <c r="AN203" s="93"/>
      <c r="AO203" s="93"/>
      <c r="AP203" s="94"/>
      <c r="AQ203" s="133">
        <f>SUM(AM203:AP203)</f>
        <v>0</v>
      </c>
      <c r="AR203" s="92"/>
      <c r="AS203" s="93">
        <v>0</v>
      </c>
      <c r="AT203" s="93">
        <v>0</v>
      </c>
      <c r="AU203" s="94"/>
      <c r="AV203" s="129">
        <f>SUM(AR203:AU203)</f>
        <v>0</v>
      </c>
      <c r="AW203" s="64"/>
      <c r="AX203" s="6">
        <v>12</v>
      </c>
      <c r="AY203" s="6">
        <v>0</v>
      </c>
      <c r="AZ203" s="102"/>
      <c r="BA203" s="133">
        <f>SUM(AW203:AZ203)</f>
        <v>12</v>
      </c>
      <c r="BB203" s="68"/>
      <c r="BC203" s="6">
        <v>15</v>
      </c>
      <c r="BD203" s="6">
        <v>0</v>
      </c>
      <c r="BE203" s="102"/>
      <c r="BF203" s="129">
        <f>SUM(BB203:BE203)</f>
        <v>15</v>
      </c>
      <c r="BG203" s="68"/>
      <c r="BH203" s="6">
        <v>21</v>
      </c>
      <c r="BI203" s="6">
        <v>0</v>
      </c>
      <c r="BJ203" s="102"/>
      <c r="BK203" s="129">
        <f>SUM(BG203:BJ203)</f>
        <v>21</v>
      </c>
      <c r="BL203" s="68"/>
      <c r="BM203" s="6">
        <v>4</v>
      </c>
      <c r="BN203" s="6"/>
      <c r="BO203" s="102"/>
      <c r="BP203" s="129">
        <f>SUM(BL203:BO203)</f>
        <v>4</v>
      </c>
    </row>
    <row r="204" spans="1:68" x14ac:dyDescent="0.25">
      <c r="A204" s="4" t="s">
        <v>690</v>
      </c>
      <c r="B204" s="3" t="s">
        <v>691</v>
      </c>
      <c r="C204" s="10">
        <v>6953156289796</v>
      </c>
      <c r="D204" s="10"/>
      <c r="E204" s="10" t="str">
        <f>IF(K204&gt;0,1,"")</f>
        <v/>
      </c>
      <c r="F204" s="10">
        <f>IF(L204&gt;0,1,"")</f>
        <v>1</v>
      </c>
      <c r="G204" s="10" t="str">
        <f>IF(M204&gt;0,1,"")</f>
        <v/>
      </c>
      <c r="H204" s="105" t="str">
        <f>IF(N204&gt;0,1,"")</f>
        <v/>
      </c>
      <c r="I204" s="226">
        <v>32</v>
      </c>
      <c r="J204" s="224" t="str">
        <f>IF(SUM(E204:H204)&lt;2,IF(I204&gt;100,"Not OK",""),"")</f>
        <v/>
      </c>
      <c r="K204" s="68"/>
      <c r="L204" s="64">
        <v>6</v>
      </c>
      <c r="M204" s="64"/>
      <c r="N204" s="64"/>
      <c r="O204" s="129">
        <f>SUM(K204:N204)</f>
        <v>6</v>
      </c>
      <c r="P204" s="79"/>
      <c r="Q204" s="13">
        <v>10.26</v>
      </c>
      <c r="R204" s="13"/>
      <c r="S204" s="71"/>
      <c r="T204" s="78">
        <f>IF(Q204&gt;0,Q204,P204)</f>
        <v>10.26</v>
      </c>
      <c r="U204" s="83"/>
      <c r="V204" s="71">
        <v>40</v>
      </c>
      <c r="W204" s="71"/>
      <c r="X204" s="84"/>
      <c r="Y204" s="79"/>
      <c r="Z204" s="71">
        <v>83</v>
      </c>
      <c r="AA204" s="71"/>
      <c r="AB204" s="74"/>
      <c r="AC204" s="92"/>
      <c r="AD204" s="93"/>
      <c r="AE204" s="93"/>
      <c r="AF204" s="94"/>
      <c r="AG204" s="129">
        <f>SUM(AC204:AF204)</f>
        <v>0</v>
      </c>
      <c r="AH204" s="99"/>
      <c r="AI204" s="93"/>
      <c r="AJ204" s="93"/>
      <c r="AK204" s="94"/>
      <c r="AL204" s="133">
        <f>SUM(AH204:AK204)</f>
        <v>0</v>
      </c>
      <c r="AM204" s="92"/>
      <c r="AN204" s="93"/>
      <c r="AO204" s="93"/>
      <c r="AP204" s="94"/>
      <c r="AQ204" s="133">
        <f>SUM(AM204:AP204)</f>
        <v>0</v>
      </c>
      <c r="AR204" s="92"/>
      <c r="AS204" s="93">
        <v>0</v>
      </c>
      <c r="AT204" s="93"/>
      <c r="AU204" s="94"/>
      <c r="AV204" s="129">
        <f>SUM(AR204:AU204)</f>
        <v>0</v>
      </c>
      <c r="AW204" s="64"/>
      <c r="AX204" s="6">
        <v>2</v>
      </c>
      <c r="AY204" s="6"/>
      <c r="AZ204" s="102"/>
      <c r="BA204" s="133">
        <f>SUM(AW204:AZ204)</f>
        <v>2</v>
      </c>
      <c r="BB204" s="68"/>
      <c r="BC204" s="6">
        <v>14</v>
      </c>
      <c r="BD204" s="6"/>
      <c r="BE204" s="102"/>
      <c r="BF204" s="129">
        <f>SUM(BB204:BE204)</f>
        <v>14</v>
      </c>
      <c r="BG204" s="68"/>
      <c r="BH204" s="6">
        <v>7</v>
      </c>
      <c r="BI204" s="6"/>
      <c r="BJ204" s="102"/>
      <c r="BK204" s="129">
        <f>SUM(BG204:BJ204)</f>
        <v>7</v>
      </c>
      <c r="BL204" s="68"/>
      <c r="BM204" s="6">
        <v>0</v>
      </c>
      <c r="BN204" s="6"/>
      <c r="BO204" s="102"/>
      <c r="BP204" s="129">
        <f>SUM(BL204:BO204)</f>
        <v>0</v>
      </c>
    </row>
    <row r="205" spans="1:68" x14ac:dyDescent="0.25">
      <c r="A205" s="4" t="s">
        <v>694</v>
      </c>
      <c r="B205" s="3" t="s">
        <v>695</v>
      </c>
      <c r="C205" s="10">
        <v>6953156289819</v>
      </c>
      <c r="D205" s="10"/>
      <c r="E205" s="10" t="str">
        <f>IF(K205&gt;0,1,"")</f>
        <v/>
      </c>
      <c r="F205" s="10">
        <f>IF(L205&gt;0,1,"")</f>
        <v>1</v>
      </c>
      <c r="G205" s="10" t="str">
        <f>IF(M205&gt;0,1,"")</f>
        <v/>
      </c>
      <c r="H205" s="105" t="str">
        <f>IF(N205&gt;0,1,"")</f>
        <v/>
      </c>
      <c r="I205" s="226">
        <v>167</v>
      </c>
      <c r="J205" s="224" t="str">
        <f>IF(SUM(E205:H205)&lt;2,IF(I205&gt;100,"Not OK",""),"")</f>
        <v>Not OK</v>
      </c>
      <c r="K205" s="68"/>
      <c r="L205" s="64">
        <v>21</v>
      </c>
      <c r="M205" s="64">
        <v>0</v>
      </c>
      <c r="N205" s="64"/>
      <c r="O205" s="129">
        <f>SUM(K205:N205)</f>
        <v>21</v>
      </c>
      <c r="P205" s="79"/>
      <c r="Q205" s="13">
        <v>16</v>
      </c>
      <c r="R205" s="13">
        <v>16</v>
      </c>
      <c r="S205" s="71"/>
      <c r="T205" s="78">
        <f>IF(Q205&gt;0,Q205,P205)</f>
        <v>16</v>
      </c>
      <c r="U205" s="83"/>
      <c r="V205" s="71">
        <v>45</v>
      </c>
      <c r="W205" s="71">
        <v>50</v>
      </c>
      <c r="X205" s="84"/>
      <c r="Y205" s="79"/>
      <c r="Z205" s="71">
        <v>93</v>
      </c>
      <c r="AA205" s="71">
        <v>99</v>
      </c>
      <c r="AB205" s="74"/>
      <c r="AC205" s="92"/>
      <c r="AD205" s="93"/>
      <c r="AE205" s="93"/>
      <c r="AF205" s="94"/>
      <c r="AG205" s="129">
        <f>SUM(AC205:AF205)</f>
        <v>0</v>
      </c>
      <c r="AH205" s="99"/>
      <c r="AI205" s="93"/>
      <c r="AJ205" s="93"/>
      <c r="AK205" s="94"/>
      <c r="AL205" s="133">
        <f>SUM(AH205:AK205)</f>
        <v>0</v>
      </c>
      <c r="AM205" s="92"/>
      <c r="AN205" s="93"/>
      <c r="AO205" s="93"/>
      <c r="AP205" s="94"/>
      <c r="AQ205" s="133">
        <f>SUM(AM205:AP205)</f>
        <v>0</v>
      </c>
      <c r="AR205" s="92"/>
      <c r="AS205" s="93">
        <v>0</v>
      </c>
      <c r="AT205" s="93">
        <v>0</v>
      </c>
      <c r="AU205" s="94"/>
      <c r="AV205" s="129">
        <f>SUM(AR205:AU205)</f>
        <v>0</v>
      </c>
      <c r="AW205" s="64"/>
      <c r="AX205" s="6">
        <v>11</v>
      </c>
      <c r="AY205" s="6">
        <v>0</v>
      </c>
      <c r="AZ205" s="102"/>
      <c r="BA205" s="133">
        <f>SUM(AW205:AZ205)</f>
        <v>11</v>
      </c>
      <c r="BB205" s="68"/>
      <c r="BC205" s="6">
        <v>15</v>
      </c>
      <c r="BD205" s="6">
        <v>0</v>
      </c>
      <c r="BE205" s="102"/>
      <c r="BF205" s="129">
        <f>SUM(BB205:BE205)</f>
        <v>15</v>
      </c>
      <c r="BG205" s="68"/>
      <c r="BH205" s="6">
        <v>19</v>
      </c>
      <c r="BI205" s="6">
        <v>0</v>
      </c>
      <c r="BJ205" s="102"/>
      <c r="BK205" s="129">
        <f>SUM(BG205:BJ205)</f>
        <v>19</v>
      </c>
      <c r="BL205" s="68"/>
      <c r="BM205" s="6">
        <v>0</v>
      </c>
      <c r="BN205" s="6"/>
      <c r="BO205" s="102"/>
      <c r="BP205" s="129">
        <f>SUM(BL205:BO205)</f>
        <v>0</v>
      </c>
    </row>
    <row r="206" spans="1:68" x14ac:dyDescent="0.25">
      <c r="A206" s="4" t="s">
        <v>698</v>
      </c>
      <c r="B206" s="3" t="s">
        <v>699</v>
      </c>
      <c r="C206" s="10">
        <v>6953156290488</v>
      </c>
      <c r="D206" s="10"/>
      <c r="E206" s="10" t="str">
        <f>IF(K206&gt;0,1,"")</f>
        <v/>
      </c>
      <c r="F206" s="10" t="str">
        <f>IF(L206&gt;0,1,"")</f>
        <v/>
      </c>
      <c r="G206" s="10" t="str">
        <f>IF(M206&gt;0,1,"")</f>
        <v/>
      </c>
      <c r="H206" s="105" t="str">
        <f>IF(N206&gt;0,1,"")</f>
        <v/>
      </c>
      <c r="I206" s="226">
        <v>40</v>
      </c>
      <c r="J206" s="224" t="str">
        <f>IF(SUM(E206:H206)&lt;2,IF(I206&gt;100,"Not OK",""),"")</f>
        <v/>
      </c>
      <c r="K206" s="68"/>
      <c r="L206" s="64">
        <v>0</v>
      </c>
      <c r="M206" s="64">
        <v>0</v>
      </c>
      <c r="N206" s="64"/>
      <c r="O206" s="129">
        <f>SUM(K206:N206)</f>
        <v>0</v>
      </c>
      <c r="P206" s="79"/>
      <c r="Q206" s="13">
        <v>18.32</v>
      </c>
      <c r="R206" s="13">
        <v>18.32</v>
      </c>
      <c r="S206" s="71"/>
      <c r="T206" s="78">
        <f>IF(Q206&gt;0,Q206,P206)</f>
        <v>18.32</v>
      </c>
      <c r="U206" s="83"/>
      <c r="V206" s="71">
        <v>44.5</v>
      </c>
      <c r="W206" s="71">
        <v>50</v>
      </c>
      <c r="X206" s="84"/>
      <c r="Y206" s="79"/>
      <c r="Z206" s="71">
        <v>94</v>
      </c>
      <c r="AA206" s="71">
        <v>99</v>
      </c>
      <c r="AB206" s="74"/>
      <c r="AC206" s="92"/>
      <c r="AD206" s="93"/>
      <c r="AE206" s="93"/>
      <c r="AF206" s="94"/>
      <c r="AG206" s="129">
        <f>SUM(AC206:AF206)</f>
        <v>0</v>
      </c>
      <c r="AH206" s="99"/>
      <c r="AI206" s="93"/>
      <c r="AJ206" s="93"/>
      <c r="AK206" s="94"/>
      <c r="AL206" s="133">
        <f>SUM(AH206:AK206)</f>
        <v>0</v>
      </c>
      <c r="AM206" s="92"/>
      <c r="AN206" s="93"/>
      <c r="AO206" s="93"/>
      <c r="AP206" s="94"/>
      <c r="AQ206" s="133">
        <f>SUM(AM206:AP206)</f>
        <v>0</v>
      </c>
      <c r="AR206" s="92"/>
      <c r="AS206" s="93">
        <v>0</v>
      </c>
      <c r="AT206" s="93">
        <v>0</v>
      </c>
      <c r="AU206" s="94"/>
      <c r="AV206" s="129">
        <f>SUM(AR206:AU206)</f>
        <v>0</v>
      </c>
      <c r="AW206" s="64"/>
      <c r="AX206" s="6">
        <v>0</v>
      </c>
      <c r="AY206" s="6">
        <v>0</v>
      </c>
      <c r="AZ206" s="102"/>
      <c r="BA206" s="133">
        <f>SUM(AW206:AZ206)</f>
        <v>0</v>
      </c>
      <c r="BB206" s="68"/>
      <c r="BC206" s="6">
        <v>0</v>
      </c>
      <c r="BD206" s="6">
        <v>0</v>
      </c>
      <c r="BE206" s="102"/>
      <c r="BF206" s="129">
        <f>SUM(BB206:BE206)</f>
        <v>0</v>
      </c>
      <c r="BG206" s="68"/>
      <c r="BH206" s="6">
        <v>0</v>
      </c>
      <c r="BI206" s="6">
        <v>0</v>
      </c>
      <c r="BJ206" s="102"/>
      <c r="BK206" s="129">
        <f>SUM(BG206:BJ206)</f>
        <v>0</v>
      </c>
      <c r="BL206" s="68"/>
      <c r="BM206" s="6">
        <v>0</v>
      </c>
      <c r="BN206" s="6"/>
      <c r="BO206" s="102"/>
      <c r="BP206" s="129">
        <f>SUM(BL206:BO206)</f>
        <v>0</v>
      </c>
    </row>
    <row r="207" spans="1:68" x14ac:dyDescent="0.25">
      <c r="A207" s="4" t="s">
        <v>700</v>
      </c>
      <c r="B207" s="3" t="s">
        <v>701</v>
      </c>
      <c r="C207" s="10">
        <v>6953156290495</v>
      </c>
      <c r="D207" s="10"/>
      <c r="E207" s="10" t="str">
        <f>IF(K207&gt;0,1,"")</f>
        <v/>
      </c>
      <c r="F207" s="10" t="str">
        <f>IF(L207&gt;0,1,"")</f>
        <v/>
      </c>
      <c r="G207" s="10" t="str">
        <f>IF(M207&gt;0,1,"")</f>
        <v/>
      </c>
      <c r="H207" s="105" t="str">
        <f>IF(N207&gt;0,1,"")</f>
        <v/>
      </c>
      <c r="I207" s="226">
        <v>23</v>
      </c>
      <c r="J207" s="224" t="str">
        <f>IF(SUM(E207:H207)&lt;2,IF(I207&gt;100,"Not OK",""),"")</f>
        <v/>
      </c>
      <c r="K207" s="68"/>
      <c r="L207" s="64">
        <v>0</v>
      </c>
      <c r="M207" s="64">
        <v>0</v>
      </c>
      <c r="N207" s="64"/>
      <c r="O207" s="129">
        <f>SUM(K207:N207)</f>
        <v>0</v>
      </c>
      <c r="P207" s="79"/>
      <c r="Q207" s="13">
        <v>18.32</v>
      </c>
      <c r="R207" s="13">
        <v>18.32</v>
      </c>
      <c r="S207" s="71"/>
      <c r="T207" s="78">
        <f>IF(Q207&gt;0,Q207,P207)</f>
        <v>18.32</v>
      </c>
      <c r="U207" s="83"/>
      <c r="V207" s="71">
        <v>44.5</v>
      </c>
      <c r="W207" s="71">
        <v>50</v>
      </c>
      <c r="X207" s="84"/>
      <c r="Y207" s="79"/>
      <c r="Z207" s="71">
        <v>94</v>
      </c>
      <c r="AA207" s="71">
        <v>99</v>
      </c>
      <c r="AB207" s="74"/>
      <c r="AC207" s="92"/>
      <c r="AD207" s="93"/>
      <c r="AE207" s="93"/>
      <c r="AF207" s="94"/>
      <c r="AG207" s="129">
        <f>SUM(AC207:AF207)</f>
        <v>0</v>
      </c>
      <c r="AH207" s="99"/>
      <c r="AI207" s="93"/>
      <c r="AJ207" s="93"/>
      <c r="AK207" s="94"/>
      <c r="AL207" s="133">
        <f>SUM(AH207:AK207)</f>
        <v>0</v>
      </c>
      <c r="AM207" s="92"/>
      <c r="AN207" s="93"/>
      <c r="AO207" s="93"/>
      <c r="AP207" s="94"/>
      <c r="AQ207" s="133">
        <f>SUM(AM207:AP207)</f>
        <v>0</v>
      </c>
      <c r="AR207" s="92"/>
      <c r="AS207" s="93">
        <v>0</v>
      </c>
      <c r="AT207" s="93">
        <v>0</v>
      </c>
      <c r="AU207" s="94"/>
      <c r="AV207" s="129">
        <f>SUM(AR207:AU207)</f>
        <v>0</v>
      </c>
      <c r="AW207" s="64"/>
      <c r="AX207" s="6">
        <v>0</v>
      </c>
      <c r="AY207" s="6">
        <v>0</v>
      </c>
      <c r="AZ207" s="102"/>
      <c r="BA207" s="133">
        <f>SUM(AW207:AZ207)</f>
        <v>0</v>
      </c>
      <c r="BB207" s="68"/>
      <c r="BC207" s="6">
        <v>0</v>
      </c>
      <c r="BD207" s="6">
        <v>0</v>
      </c>
      <c r="BE207" s="102"/>
      <c r="BF207" s="129">
        <f>SUM(BB207:BE207)</f>
        <v>0</v>
      </c>
      <c r="BG207" s="68"/>
      <c r="BH207" s="6">
        <v>0</v>
      </c>
      <c r="BI207" s="6">
        <v>0</v>
      </c>
      <c r="BJ207" s="102"/>
      <c r="BK207" s="129">
        <f>SUM(BG207:BJ207)</f>
        <v>0</v>
      </c>
      <c r="BL207" s="68"/>
      <c r="BM207" s="6">
        <v>0</v>
      </c>
      <c r="BN207" s="6"/>
      <c r="BO207" s="102"/>
      <c r="BP207" s="129">
        <f>SUM(BL207:BO207)</f>
        <v>0</v>
      </c>
    </row>
    <row r="208" spans="1:68" x14ac:dyDescent="0.25">
      <c r="A208" s="4" t="s">
        <v>677</v>
      </c>
      <c r="B208" s="3" t="s">
        <v>678</v>
      </c>
      <c r="C208" s="10">
        <v>6953156290853</v>
      </c>
      <c r="D208" s="10"/>
      <c r="E208" s="10" t="str">
        <f>IF(K208&gt;0,1,"")</f>
        <v/>
      </c>
      <c r="F208" s="10">
        <f>IF(L208&gt;0,1,"")</f>
        <v>1</v>
      </c>
      <c r="G208" s="10" t="str">
        <f>IF(M208&gt;0,1,"")</f>
        <v/>
      </c>
      <c r="H208" s="105" t="str">
        <f>IF(N208&gt;0,1,"")</f>
        <v/>
      </c>
      <c r="I208" s="226">
        <v>6</v>
      </c>
      <c r="J208" s="224" t="str">
        <f>IF(SUM(E208:H208)&lt;2,IF(I208&gt;100,"Not OK",""),"")</f>
        <v/>
      </c>
      <c r="K208" s="68"/>
      <c r="L208" s="64">
        <v>11</v>
      </c>
      <c r="M208" s="64">
        <v>0</v>
      </c>
      <c r="N208" s="64"/>
      <c r="O208" s="129">
        <f>SUM(K208:N208)</f>
        <v>11</v>
      </c>
      <c r="P208" s="79"/>
      <c r="Q208" s="13">
        <v>26</v>
      </c>
      <c r="R208" s="13">
        <v>26</v>
      </c>
      <c r="S208" s="71"/>
      <c r="T208" s="78">
        <f>IF(Q208&gt;0,Q208,P208)</f>
        <v>26</v>
      </c>
      <c r="U208" s="83"/>
      <c r="V208" s="71">
        <v>50</v>
      </c>
      <c r="W208" s="71">
        <v>54.5</v>
      </c>
      <c r="X208" s="84"/>
      <c r="Y208" s="79"/>
      <c r="Z208" s="71">
        <v>104</v>
      </c>
      <c r="AA208" s="71">
        <v>109</v>
      </c>
      <c r="AB208" s="74"/>
      <c r="AC208" s="92"/>
      <c r="AD208" s="93"/>
      <c r="AE208" s="93"/>
      <c r="AF208" s="94"/>
      <c r="AG208" s="129">
        <f>SUM(AC208:AF208)</f>
        <v>0</v>
      </c>
      <c r="AH208" s="99"/>
      <c r="AI208" s="93"/>
      <c r="AJ208" s="93"/>
      <c r="AK208" s="94"/>
      <c r="AL208" s="133">
        <f>SUM(AH208:AK208)</f>
        <v>0</v>
      </c>
      <c r="AM208" s="92"/>
      <c r="AN208" s="93"/>
      <c r="AO208" s="93"/>
      <c r="AP208" s="94"/>
      <c r="AQ208" s="133">
        <f>SUM(AM208:AP208)</f>
        <v>0</v>
      </c>
      <c r="AR208" s="92"/>
      <c r="AS208" s="93">
        <v>0</v>
      </c>
      <c r="AT208" s="93">
        <v>0</v>
      </c>
      <c r="AU208" s="94"/>
      <c r="AV208" s="129">
        <f>SUM(AR208:AU208)</f>
        <v>0</v>
      </c>
      <c r="AW208" s="64"/>
      <c r="AX208" s="6">
        <v>1</v>
      </c>
      <c r="AY208" s="6">
        <v>0</v>
      </c>
      <c r="AZ208" s="102"/>
      <c r="BA208" s="133">
        <f>SUM(AW208:AZ208)</f>
        <v>1</v>
      </c>
      <c r="BB208" s="68"/>
      <c r="BC208" s="6">
        <v>2</v>
      </c>
      <c r="BD208" s="6">
        <v>0</v>
      </c>
      <c r="BE208" s="102"/>
      <c r="BF208" s="129">
        <f>SUM(BB208:BE208)</f>
        <v>2</v>
      </c>
      <c r="BG208" s="68"/>
      <c r="BH208" s="6">
        <v>2</v>
      </c>
      <c r="BI208" s="6">
        <v>0</v>
      </c>
      <c r="BJ208" s="102"/>
      <c r="BK208" s="129">
        <f>SUM(BG208:BJ208)</f>
        <v>2</v>
      </c>
      <c r="BL208" s="68"/>
      <c r="BM208" s="6">
        <v>1</v>
      </c>
      <c r="BN208" s="6"/>
      <c r="BO208" s="102"/>
      <c r="BP208" s="129">
        <f>SUM(BL208:BO208)</f>
        <v>1</v>
      </c>
    </row>
    <row r="209" spans="1:68" x14ac:dyDescent="0.25">
      <c r="A209" s="4" t="s">
        <v>679</v>
      </c>
      <c r="B209" s="3" t="s">
        <v>680</v>
      </c>
      <c r="C209" s="10">
        <v>6953156290860</v>
      </c>
      <c r="D209" s="10"/>
      <c r="E209" s="10" t="str">
        <f>IF(K209&gt;0,1,"")</f>
        <v/>
      </c>
      <c r="F209" s="10">
        <f>IF(L209&gt;0,1,"")</f>
        <v>1</v>
      </c>
      <c r="G209" s="10" t="str">
        <f>IF(M209&gt;0,1,"")</f>
        <v/>
      </c>
      <c r="H209" s="105" t="str">
        <f>IF(N209&gt;0,1,"")</f>
        <v/>
      </c>
      <c r="I209" s="226">
        <v>3</v>
      </c>
      <c r="J209" s="224" t="str">
        <f>IF(SUM(E209:H209)&lt;2,IF(I209&gt;100,"Not OK",""),"")</f>
        <v/>
      </c>
      <c r="K209" s="68"/>
      <c r="L209" s="64">
        <v>9</v>
      </c>
      <c r="M209" s="64">
        <v>0</v>
      </c>
      <c r="N209" s="64"/>
      <c r="O209" s="129">
        <f>SUM(K209:N209)</f>
        <v>9</v>
      </c>
      <c r="P209" s="79"/>
      <c r="Q209" s="13">
        <v>26</v>
      </c>
      <c r="R209" s="13">
        <v>26</v>
      </c>
      <c r="S209" s="71"/>
      <c r="T209" s="78">
        <f>IF(Q209&gt;0,Q209,P209)</f>
        <v>26</v>
      </c>
      <c r="U209" s="83"/>
      <c r="V209" s="71">
        <v>50</v>
      </c>
      <c r="W209" s="71">
        <v>54.5</v>
      </c>
      <c r="X209" s="84"/>
      <c r="Y209" s="79"/>
      <c r="Z209" s="71">
        <v>104</v>
      </c>
      <c r="AA209" s="71">
        <v>109</v>
      </c>
      <c r="AB209" s="74"/>
      <c r="AC209" s="92"/>
      <c r="AD209" s="93"/>
      <c r="AE209" s="93"/>
      <c r="AF209" s="94"/>
      <c r="AG209" s="129">
        <f>SUM(AC209:AF209)</f>
        <v>0</v>
      </c>
      <c r="AH209" s="99"/>
      <c r="AI209" s="93"/>
      <c r="AJ209" s="93"/>
      <c r="AK209" s="94"/>
      <c r="AL209" s="133">
        <f>SUM(AH209:AK209)</f>
        <v>0</v>
      </c>
      <c r="AM209" s="92"/>
      <c r="AN209" s="93"/>
      <c r="AO209" s="93"/>
      <c r="AP209" s="94"/>
      <c r="AQ209" s="133">
        <f>SUM(AM209:AP209)</f>
        <v>0</v>
      </c>
      <c r="AR209" s="92"/>
      <c r="AS209" s="93">
        <v>0</v>
      </c>
      <c r="AT209" s="93">
        <v>0</v>
      </c>
      <c r="AU209" s="94"/>
      <c r="AV209" s="129">
        <f>SUM(AR209:AU209)</f>
        <v>0</v>
      </c>
      <c r="AW209" s="64"/>
      <c r="AX209" s="6">
        <v>0</v>
      </c>
      <c r="AY209" s="6">
        <v>0</v>
      </c>
      <c r="AZ209" s="102"/>
      <c r="BA209" s="133">
        <f>SUM(AW209:AZ209)</f>
        <v>0</v>
      </c>
      <c r="BB209" s="68"/>
      <c r="BC209" s="6">
        <v>3</v>
      </c>
      <c r="BD209" s="6">
        <v>0</v>
      </c>
      <c r="BE209" s="102"/>
      <c r="BF209" s="129">
        <f>SUM(BB209:BE209)</f>
        <v>3</v>
      </c>
      <c r="BG209" s="68"/>
      <c r="BH209" s="6">
        <v>1</v>
      </c>
      <c r="BI209" s="6">
        <v>0</v>
      </c>
      <c r="BJ209" s="102"/>
      <c r="BK209" s="129">
        <f>SUM(BG209:BJ209)</f>
        <v>1</v>
      </c>
      <c r="BL209" s="68"/>
      <c r="BM209" s="6">
        <v>0</v>
      </c>
      <c r="BN209" s="6"/>
      <c r="BO209" s="102"/>
      <c r="BP209" s="129">
        <f>SUM(BL209:BO209)</f>
        <v>0</v>
      </c>
    </row>
    <row r="210" spans="1:68" x14ac:dyDescent="0.25">
      <c r="A210" s="4" t="s">
        <v>702</v>
      </c>
      <c r="B210" s="3" t="s">
        <v>703</v>
      </c>
      <c r="C210" s="10">
        <v>6953156291492</v>
      </c>
      <c r="D210" s="10"/>
      <c r="E210" s="10" t="str">
        <f>IF(K210&gt;0,1,"")</f>
        <v/>
      </c>
      <c r="F210" s="10" t="str">
        <f>IF(L210&gt;0,1,"")</f>
        <v/>
      </c>
      <c r="G210" s="10" t="str">
        <f>IF(M210&gt;0,1,"")</f>
        <v/>
      </c>
      <c r="H210" s="105" t="str">
        <f>IF(N210&gt;0,1,"")</f>
        <v/>
      </c>
      <c r="I210" s="226">
        <v>2</v>
      </c>
      <c r="J210" s="224" t="str">
        <f>IF(SUM(E210:H210)&lt;2,IF(I210&gt;100,"Not OK",""),"")</f>
        <v/>
      </c>
      <c r="K210" s="68"/>
      <c r="L210" s="64">
        <v>0</v>
      </c>
      <c r="M210" s="64">
        <v>0</v>
      </c>
      <c r="N210" s="64"/>
      <c r="O210" s="129">
        <f>SUM(K210:N210)</f>
        <v>0</v>
      </c>
      <c r="P210" s="79"/>
      <c r="Q210" s="13">
        <v>107.83999999999989</v>
      </c>
      <c r="R210" s="13">
        <v>107.83999999999989</v>
      </c>
      <c r="S210" s="71"/>
      <c r="T210" s="78">
        <f>IF(Q210&gt;0,Q210,P210)</f>
        <v>107.83999999999989</v>
      </c>
      <c r="U210" s="83"/>
      <c r="V210" s="71">
        <v>125</v>
      </c>
      <c r="W210" s="71">
        <v>135</v>
      </c>
      <c r="X210" s="84"/>
      <c r="Y210" s="79"/>
      <c r="Z210" s="71">
        <v>259</v>
      </c>
      <c r="AA210" s="71">
        <v>269</v>
      </c>
      <c r="AB210" s="74"/>
      <c r="AC210" s="92"/>
      <c r="AD210" s="93"/>
      <c r="AE210" s="93"/>
      <c r="AF210" s="94"/>
      <c r="AG210" s="129">
        <f>SUM(AC210:AF210)</f>
        <v>0</v>
      </c>
      <c r="AH210" s="99"/>
      <c r="AI210" s="93"/>
      <c r="AJ210" s="93"/>
      <c r="AK210" s="94"/>
      <c r="AL210" s="133">
        <f>SUM(AH210:AK210)</f>
        <v>0</v>
      </c>
      <c r="AM210" s="92"/>
      <c r="AN210" s="93"/>
      <c r="AO210" s="93"/>
      <c r="AP210" s="94"/>
      <c r="AQ210" s="133">
        <f>SUM(AM210:AP210)</f>
        <v>0</v>
      </c>
      <c r="AR210" s="92"/>
      <c r="AS210" s="93"/>
      <c r="AT210" s="93"/>
      <c r="AU210" s="94"/>
      <c r="AV210" s="129">
        <f>SUM(AR210:AU210)</f>
        <v>0</v>
      </c>
      <c r="AW210" s="64"/>
      <c r="AX210" s="6">
        <v>0</v>
      </c>
      <c r="AY210" s="6">
        <v>0</v>
      </c>
      <c r="AZ210" s="102"/>
      <c r="BA210" s="133">
        <f>SUM(AW210:AZ210)</f>
        <v>0</v>
      </c>
      <c r="BB210" s="68"/>
      <c r="BC210" s="6">
        <v>0</v>
      </c>
      <c r="BD210" s="6">
        <v>0</v>
      </c>
      <c r="BE210" s="102"/>
      <c r="BF210" s="129">
        <f>SUM(BB210:BE210)</f>
        <v>0</v>
      </c>
      <c r="BG210" s="68"/>
      <c r="BH210" s="6">
        <v>0</v>
      </c>
      <c r="BI210" s="6">
        <v>0</v>
      </c>
      <c r="BJ210" s="102"/>
      <c r="BK210" s="129">
        <f>SUM(BG210:BJ210)</f>
        <v>0</v>
      </c>
      <c r="BL210" s="68"/>
      <c r="BM210" s="6">
        <v>0</v>
      </c>
      <c r="BN210" s="6"/>
      <c r="BO210" s="102"/>
      <c r="BP210" s="129">
        <f>SUM(BL210:BO210)</f>
        <v>0</v>
      </c>
    </row>
    <row r="211" spans="1:68" x14ac:dyDescent="0.25">
      <c r="A211" s="4" t="s">
        <v>704</v>
      </c>
      <c r="B211" s="3" t="s">
        <v>705</v>
      </c>
      <c r="C211" s="10">
        <v>6953156291638</v>
      </c>
      <c r="D211" s="10"/>
      <c r="E211" s="10" t="str">
        <f>IF(K211&gt;0,1,"")</f>
        <v/>
      </c>
      <c r="F211" s="10">
        <f>IF(L211&gt;0,1,"")</f>
        <v>1</v>
      </c>
      <c r="G211" s="10">
        <f>IF(M211&gt;0,1,"")</f>
        <v>1</v>
      </c>
      <c r="H211" s="105" t="str">
        <f>IF(N211&gt;0,1,"")</f>
        <v/>
      </c>
      <c r="I211" s="226"/>
      <c r="J211" s="224" t="str">
        <f>IF(SUM(E211:H211)&lt;2,IF(I211&gt;100,"Not OK",""),"")</f>
        <v/>
      </c>
      <c r="K211" s="68"/>
      <c r="L211" s="64">
        <v>18</v>
      </c>
      <c r="M211" s="64">
        <v>22</v>
      </c>
      <c r="N211" s="64"/>
      <c r="O211" s="129">
        <f>SUM(K211:N211)</f>
        <v>40</v>
      </c>
      <c r="P211" s="79"/>
      <c r="Q211" s="13">
        <v>21.070000000000007</v>
      </c>
      <c r="R211" s="13">
        <v>21.070000000000007</v>
      </c>
      <c r="S211" s="71"/>
      <c r="T211" s="78">
        <f>IF(Q211&gt;0,Q211,P211)</f>
        <v>21.070000000000007</v>
      </c>
      <c r="U211" s="83"/>
      <c r="V211" s="71">
        <v>45</v>
      </c>
      <c r="W211" s="71">
        <v>50</v>
      </c>
      <c r="X211" s="84"/>
      <c r="Y211" s="79"/>
      <c r="Z211" s="71">
        <v>89</v>
      </c>
      <c r="AA211" s="71">
        <v>99</v>
      </c>
      <c r="AB211" s="74"/>
      <c r="AC211" s="92"/>
      <c r="AD211" s="93"/>
      <c r="AE211" s="93"/>
      <c r="AF211" s="94"/>
      <c r="AG211" s="129">
        <f>SUM(AC211:AF211)</f>
        <v>0</v>
      </c>
      <c r="AH211" s="99"/>
      <c r="AI211" s="93"/>
      <c r="AJ211" s="93"/>
      <c r="AK211" s="94"/>
      <c r="AL211" s="133">
        <f>SUM(AH211:AK211)</f>
        <v>0</v>
      </c>
      <c r="AM211" s="92"/>
      <c r="AN211" s="93"/>
      <c r="AO211" s="93"/>
      <c r="AP211" s="94"/>
      <c r="AQ211" s="133">
        <f>SUM(AM211:AP211)</f>
        <v>0</v>
      </c>
      <c r="AR211" s="92"/>
      <c r="AS211" s="93"/>
      <c r="AT211" s="93"/>
      <c r="AU211" s="94"/>
      <c r="AV211" s="129">
        <f>SUM(AR211:AU211)</f>
        <v>0</v>
      </c>
      <c r="AW211" s="64"/>
      <c r="AX211" s="6">
        <v>0</v>
      </c>
      <c r="AY211" s="6">
        <v>0</v>
      </c>
      <c r="AZ211" s="102"/>
      <c r="BA211" s="133">
        <f>SUM(AW211:AZ211)</f>
        <v>0</v>
      </c>
      <c r="BB211" s="68"/>
      <c r="BC211" s="6">
        <v>9</v>
      </c>
      <c r="BD211" s="6">
        <v>4</v>
      </c>
      <c r="BE211" s="102"/>
      <c r="BF211" s="129">
        <f>SUM(BB211:BE211)</f>
        <v>13</v>
      </c>
      <c r="BG211" s="68"/>
      <c r="BH211" s="6">
        <v>19</v>
      </c>
      <c r="BI211" s="6">
        <v>11</v>
      </c>
      <c r="BJ211" s="102"/>
      <c r="BK211" s="129">
        <f>SUM(BG211:BJ211)</f>
        <v>30</v>
      </c>
      <c r="BL211" s="68"/>
      <c r="BM211" s="6">
        <v>2</v>
      </c>
      <c r="BN211" s="6"/>
      <c r="BO211" s="102"/>
      <c r="BP211" s="129">
        <f>SUM(BL211:BO211)</f>
        <v>2</v>
      </c>
    </row>
    <row r="212" spans="1:68" x14ac:dyDescent="0.25">
      <c r="A212" s="4" t="s">
        <v>313</v>
      </c>
      <c r="B212" s="3" t="s">
        <v>165</v>
      </c>
      <c r="C212" s="10">
        <v>6953156292079</v>
      </c>
      <c r="D212" s="10"/>
      <c r="E212" s="10">
        <f>IF(K212&gt;0,1,"")</f>
        <v>1</v>
      </c>
      <c r="F212" s="10" t="str">
        <f>IF(L212&gt;0,1,"")</f>
        <v/>
      </c>
      <c r="G212" s="10" t="str">
        <f>IF(M212&gt;0,1,"")</f>
        <v/>
      </c>
      <c r="H212" s="105" t="str">
        <f>IF(N212&gt;0,1,"")</f>
        <v/>
      </c>
      <c r="I212" s="226"/>
      <c r="J212" s="224" t="str">
        <f>IF(SUM(E212:H212)&lt;2,IF(I212&gt;100,"Not OK",""),"")</f>
        <v/>
      </c>
      <c r="K212" s="68">
        <v>5</v>
      </c>
      <c r="L212" s="64">
        <v>0</v>
      </c>
      <c r="M212" s="64">
        <v>0</v>
      </c>
      <c r="N212" s="64"/>
      <c r="O212" s="129">
        <f>SUM(K212:N212)</f>
        <v>5</v>
      </c>
      <c r="P212" s="79"/>
      <c r="Q212" s="13">
        <v>88.91</v>
      </c>
      <c r="R212" s="13">
        <v>88.91</v>
      </c>
      <c r="S212" s="71"/>
      <c r="T212" s="78">
        <f>IF(Q212&gt;0,Q212,P212)</f>
        <v>88.91</v>
      </c>
      <c r="U212" s="83"/>
      <c r="V212" s="71">
        <v>144.5</v>
      </c>
      <c r="W212" s="71">
        <v>149.5</v>
      </c>
      <c r="X212" s="84"/>
      <c r="Y212" s="79"/>
      <c r="Z212" s="71">
        <v>299</v>
      </c>
      <c r="AA212" s="71">
        <v>299</v>
      </c>
      <c r="AB212" s="74"/>
      <c r="AC212" s="92"/>
      <c r="AD212" s="93"/>
      <c r="AE212" s="93"/>
      <c r="AF212" s="94"/>
      <c r="AG212" s="129">
        <f>SUM(AC212:AF212)</f>
        <v>0</v>
      </c>
      <c r="AH212" s="99"/>
      <c r="AI212" s="93"/>
      <c r="AJ212" s="93"/>
      <c r="AK212" s="94"/>
      <c r="AL212" s="133">
        <f>SUM(AH212:AK212)</f>
        <v>0</v>
      </c>
      <c r="AM212" s="92"/>
      <c r="AN212" s="93"/>
      <c r="AO212" s="93"/>
      <c r="AP212" s="94"/>
      <c r="AQ212" s="133">
        <f>SUM(AM212:AP212)</f>
        <v>0</v>
      </c>
      <c r="AR212" s="92"/>
      <c r="AS212" s="93"/>
      <c r="AT212" s="93"/>
      <c r="AU212" s="94"/>
      <c r="AV212" s="129">
        <f>SUM(AR212:AU212)</f>
        <v>0</v>
      </c>
      <c r="AW212" s="64"/>
      <c r="AX212" s="6"/>
      <c r="AY212" s="6"/>
      <c r="AZ212" s="102"/>
      <c r="BA212" s="133">
        <f>SUM(AW212:AZ212)</f>
        <v>0</v>
      </c>
      <c r="BB212" s="68"/>
      <c r="BC212" s="6">
        <v>0</v>
      </c>
      <c r="BD212" s="6">
        <v>0</v>
      </c>
      <c r="BE212" s="102"/>
      <c r="BF212" s="129">
        <f>SUM(BB212:BE212)</f>
        <v>0</v>
      </c>
      <c r="BG212" s="68">
        <v>0</v>
      </c>
      <c r="BH212" s="6">
        <v>0</v>
      </c>
      <c r="BI212" s="6">
        <v>0</v>
      </c>
      <c r="BJ212" s="102"/>
      <c r="BK212" s="129">
        <f>SUM(BG212:BJ212)</f>
        <v>0</v>
      </c>
      <c r="BL212" s="68"/>
      <c r="BM212" s="6">
        <v>0</v>
      </c>
      <c r="BN212" s="6"/>
      <c r="BO212" s="102"/>
      <c r="BP212" s="129">
        <f>SUM(BL212:BO212)</f>
        <v>0</v>
      </c>
    </row>
    <row r="213" spans="1:68" x14ac:dyDescent="0.25">
      <c r="A213" s="4" t="s">
        <v>297</v>
      </c>
      <c r="B213" s="3" t="s">
        <v>298</v>
      </c>
      <c r="C213" s="10">
        <v>6953156292314</v>
      </c>
      <c r="D213" s="10"/>
      <c r="E213" s="10" t="str">
        <f>IF(K213&gt;0,1,"")</f>
        <v/>
      </c>
      <c r="F213" s="10">
        <f>IF(L213&gt;0,1,"")</f>
        <v>1</v>
      </c>
      <c r="G213" s="10">
        <f>IF(M213&gt;0,1,"")</f>
        <v>1</v>
      </c>
      <c r="H213" s="105" t="str">
        <f>IF(N213&gt;0,1,"")</f>
        <v/>
      </c>
      <c r="I213" s="226"/>
      <c r="J213" s="224" t="str">
        <f>IF(SUM(E213:H213)&lt;2,IF(I213&gt;100,"Not OK",""),"")</f>
        <v/>
      </c>
      <c r="K213" s="68"/>
      <c r="L213" s="64">
        <v>52</v>
      </c>
      <c r="M213" s="64">
        <v>23</v>
      </c>
      <c r="N213" s="64"/>
      <c r="O213" s="129">
        <f>SUM(K213:N213)</f>
        <v>75</v>
      </c>
      <c r="P213" s="79"/>
      <c r="Q213" s="13">
        <v>18.130000000000013</v>
      </c>
      <c r="R213" s="13">
        <v>18.130000000000013</v>
      </c>
      <c r="S213" s="71"/>
      <c r="T213" s="78">
        <f>IF(Q213&gt;0,Q213,P213)</f>
        <v>18.130000000000013</v>
      </c>
      <c r="U213" s="83"/>
      <c r="V213" s="71">
        <v>49.5</v>
      </c>
      <c r="W213" s="71">
        <v>54.5</v>
      </c>
      <c r="X213" s="84"/>
      <c r="Y213" s="79"/>
      <c r="Z213" s="71">
        <v>109</v>
      </c>
      <c r="AA213" s="71">
        <v>109</v>
      </c>
      <c r="AB213" s="74"/>
      <c r="AC213" s="92"/>
      <c r="AD213" s="93"/>
      <c r="AE213" s="93"/>
      <c r="AF213" s="94"/>
      <c r="AG213" s="129">
        <f>SUM(AC213:AF213)</f>
        <v>0</v>
      </c>
      <c r="AH213" s="99"/>
      <c r="AI213" s="93"/>
      <c r="AJ213" s="93"/>
      <c r="AK213" s="94"/>
      <c r="AL213" s="133">
        <f>SUM(AH213:AK213)</f>
        <v>0</v>
      </c>
      <c r="AM213" s="92"/>
      <c r="AN213" s="93"/>
      <c r="AO213" s="93"/>
      <c r="AP213" s="94"/>
      <c r="AQ213" s="133">
        <f>SUM(AM213:AP213)</f>
        <v>0</v>
      </c>
      <c r="AR213" s="92"/>
      <c r="AS213" s="93"/>
      <c r="AT213" s="93"/>
      <c r="AU213" s="94"/>
      <c r="AV213" s="129">
        <f>SUM(AR213:AU213)</f>
        <v>0</v>
      </c>
      <c r="AW213" s="64"/>
      <c r="AX213" s="6"/>
      <c r="AY213" s="6"/>
      <c r="AZ213" s="102"/>
      <c r="BA213" s="133">
        <f>SUM(AW213:AZ213)</f>
        <v>0</v>
      </c>
      <c r="BB213" s="68"/>
      <c r="BC213" s="6">
        <v>0</v>
      </c>
      <c r="BD213" s="6">
        <v>0</v>
      </c>
      <c r="BE213" s="102"/>
      <c r="BF213" s="129">
        <f>SUM(BB213:BE213)</f>
        <v>0</v>
      </c>
      <c r="BG213" s="68"/>
      <c r="BH213" s="6">
        <v>8</v>
      </c>
      <c r="BI213" s="6">
        <v>1</v>
      </c>
      <c r="BJ213" s="102"/>
      <c r="BK213" s="129">
        <f>SUM(BG213:BJ213)</f>
        <v>9</v>
      </c>
      <c r="BL213" s="68"/>
      <c r="BM213" s="6">
        <v>4</v>
      </c>
      <c r="BN213" s="6"/>
      <c r="BO213" s="102"/>
      <c r="BP213" s="129">
        <f>SUM(BL213:BO213)</f>
        <v>4</v>
      </c>
    </row>
    <row r="214" spans="1:68" x14ac:dyDescent="0.25">
      <c r="A214" s="4" t="s">
        <v>299</v>
      </c>
      <c r="B214" s="3" t="s">
        <v>300</v>
      </c>
      <c r="C214" s="10">
        <v>6953156292321</v>
      </c>
      <c r="D214" s="10"/>
      <c r="E214" s="10" t="str">
        <f>IF(K214&gt;0,1,"")</f>
        <v/>
      </c>
      <c r="F214" s="10">
        <f>IF(L214&gt;0,1,"")</f>
        <v>1</v>
      </c>
      <c r="G214" s="10">
        <f>IF(M214&gt;0,1,"")</f>
        <v>1</v>
      </c>
      <c r="H214" s="105" t="str">
        <f>IF(N214&gt;0,1,"")</f>
        <v/>
      </c>
      <c r="I214" s="226">
        <v>5</v>
      </c>
      <c r="J214" s="224" t="str">
        <f>IF(SUM(E214:H214)&lt;2,IF(I214&gt;100,"Not OK",""),"")</f>
        <v/>
      </c>
      <c r="K214" s="68"/>
      <c r="L214" s="64">
        <v>52</v>
      </c>
      <c r="M214" s="64">
        <v>34</v>
      </c>
      <c r="N214" s="64"/>
      <c r="O214" s="129">
        <f>SUM(K214:N214)</f>
        <v>86</v>
      </c>
      <c r="P214" s="79"/>
      <c r="Q214" s="13">
        <v>18.13</v>
      </c>
      <c r="R214" s="13">
        <v>18.13</v>
      </c>
      <c r="S214" s="71"/>
      <c r="T214" s="78">
        <f>IF(Q214&gt;0,Q214,P214)</f>
        <v>18.13</v>
      </c>
      <c r="U214" s="83"/>
      <c r="V214" s="71">
        <v>49.5</v>
      </c>
      <c r="W214" s="71">
        <v>54.5</v>
      </c>
      <c r="X214" s="84"/>
      <c r="Y214" s="79"/>
      <c r="Z214" s="71">
        <v>109</v>
      </c>
      <c r="AA214" s="71">
        <v>109</v>
      </c>
      <c r="AB214" s="74"/>
      <c r="AC214" s="92"/>
      <c r="AD214" s="93"/>
      <c r="AE214" s="93"/>
      <c r="AF214" s="94"/>
      <c r="AG214" s="129">
        <f>SUM(AC214:AF214)</f>
        <v>0</v>
      </c>
      <c r="AH214" s="99"/>
      <c r="AI214" s="93"/>
      <c r="AJ214" s="93"/>
      <c r="AK214" s="94"/>
      <c r="AL214" s="133">
        <f>SUM(AH214:AK214)</f>
        <v>0</v>
      </c>
      <c r="AM214" s="92"/>
      <c r="AN214" s="93"/>
      <c r="AO214" s="93"/>
      <c r="AP214" s="94"/>
      <c r="AQ214" s="133">
        <f>SUM(AM214:AP214)</f>
        <v>0</v>
      </c>
      <c r="AR214" s="92"/>
      <c r="AS214" s="93"/>
      <c r="AT214" s="93"/>
      <c r="AU214" s="94"/>
      <c r="AV214" s="129">
        <f>SUM(AR214:AU214)</f>
        <v>0</v>
      </c>
      <c r="AW214" s="64"/>
      <c r="AX214" s="6"/>
      <c r="AY214" s="6"/>
      <c r="AZ214" s="102"/>
      <c r="BA214" s="133">
        <f>SUM(AW214:AZ214)</f>
        <v>0</v>
      </c>
      <c r="BB214" s="68"/>
      <c r="BC214" s="6">
        <v>0</v>
      </c>
      <c r="BD214" s="6">
        <v>0</v>
      </c>
      <c r="BE214" s="102"/>
      <c r="BF214" s="129">
        <f>SUM(BB214:BE214)</f>
        <v>0</v>
      </c>
      <c r="BG214" s="68"/>
      <c r="BH214" s="6">
        <v>8</v>
      </c>
      <c r="BI214" s="6">
        <v>0</v>
      </c>
      <c r="BJ214" s="102"/>
      <c r="BK214" s="129">
        <f>SUM(BG214:BJ214)</f>
        <v>8</v>
      </c>
      <c r="BL214" s="68"/>
      <c r="BM214" s="6">
        <v>4</v>
      </c>
      <c r="BN214" s="6"/>
      <c r="BO214" s="102"/>
      <c r="BP214" s="129">
        <f>SUM(BL214:BO214)</f>
        <v>4</v>
      </c>
    </row>
    <row r="215" spans="1:68" x14ac:dyDescent="0.25">
      <c r="A215" s="4" t="s">
        <v>295</v>
      </c>
      <c r="B215" s="3" t="s">
        <v>296</v>
      </c>
      <c r="C215" s="10">
        <v>6953156293014</v>
      </c>
      <c r="D215" s="10"/>
      <c r="E215" s="10" t="str">
        <f>IF(K215&gt;0,1,"")</f>
        <v/>
      </c>
      <c r="F215" s="10">
        <f>IF(L215&gt;0,1,"")</f>
        <v>1</v>
      </c>
      <c r="G215" s="10">
        <f>IF(M215&gt;0,1,"")</f>
        <v>1</v>
      </c>
      <c r="H215" s="105" t="str">
        <f>IF(N215&gt;0,1,"")</f>
        <v/>
      </c>
      <c r="I215" s="226">
        <v>53</v>
      </c>
      <c r="J215" s="224" t="str">
        <f>IF(SUM(E215:H215)&lt;2,IF(I215&gt;100,"Not OK",""),"")</f>
        <v/>
      </c>
      <c r="K215" s="68"/>
      <c r="L215" s="64">
        <v>48</v>
      </c>
      <c r="M215" s="64">
        <v>25</v>
      </c>
      <c r="N215" s="64"/>
      <c r="O215" s="129">
        <f>SUM(K215:N215)</f>
        <v>73</v>
      </c>
      <c r="P215" s="79"/>
      <c r="Q215" s="13">
        <v>102.13</v>
      </c>
      <c r="R215" s="13">
        <v>102.13</v>
      </c>
      <c r="S215" s="71"/>
      <c r="T215" s="78">
        <f>IF(Q215&gt;0,Q215,P215)</f>
        <v>102.13</v>
      </c>
      <c r="U215" s="83"/>
      <c r="V215" s="71">
        <v>150</v>
      </c>
      <c r="W215" s="71">
        <v>155</v>
      </c>
      <c r="X215" s="84"/>
      <c r="Y215" s="79"/>
      <c r="Z215" s="71">
        <v>309</v>
      </c>
      <c r="AA215" s="71">
        <v>309</v>
      </c>
      <c r="AB215" s="74"/>
      <c r="AC215" s="92"/>
      <c r="AD215" s="93"/>
      <c r="AE215" s="93"/>
      <c r="AF215" s="94"/>
      <c r="AG215" s="129">
        <f>SUM(AC215:AF215)</f>
        <v>0</v>
      </c>
      <c r="AH215" s="99"/>
      <c r="AI215" s="93"/>
      <c r="AJ215" s="93"/>
      <c r="AK215" s="94"/>
      <c r="AL215" s="133">
        <f>SUM(AH215:AK215)</f>
        <v>0</v>
      </c>
      <c r="AM215" s="92"/>
      <c r="AN215" s="93"/>
      <c r="AO215" s="93"/>
      <c r="AP215" s="94"/>
      <c r="AQ215" s="133">
        <f>SUM(AM215:AP215)</f>
        <v>0</v>
      </c>
      <c r="AR215" s="92"/>
      <c r="AS215" s="93"/>
      <c r="AT215" s="93"/>
      <c r="AU215" s="94"/>
      <c r="AV215" s="129">
        <f>SUM(AR215:AU215)</f>
        <v>0</v>
      </c>
      <c r="AW215" s="64"/>
      <c r="AX215" s="6"/>
      <c r="AY215" s="6"/>
      <c r="AZ215" s="102"/>
      <c r="BA215" s="133">
        <f>SUM(AW215:AZ215)</f>
        <v>0</v>
      </c>
      <c r="BB215" s="68"/>
      <c r="BC215" s="6">
        <v>0</v>
      </c>
      <c r="BD215" s="6">
        <v>0</v>
      </c>
      <c r="BE215" s="102"/>
      <c r="BF215" s="129">
        <f>SUM(BB215:BE215)</f>
        <v>0</v>
      </c>
      <c r="BG215" s="68"/>
      <c r="BH215" s="6">
        <v>3</v>
      </c>
      <c r="BI215" s="6">
        <v>0</v>
      </c>
      <c r="BJ215" s="102"/>
      <c r="BK215" s="129">
        <f>SUM(BG215:BJ215)</f>
        <v>3</v>
      </c>
      <c r="BL215" s="68"/>
      <c r="BM215" s="6">
        <v>1</v>
      </c>
      <c r="BN215" s="6"/>
      <c r="BO215" s="102"/>
      <c r="BP215" s="129">
        <f>SUM(BL215:BO215)</f>
        <v>1</v>
      </c>
    </row>
    <row r="216" spans="1:68" x14ac:dyDescent="0.25">
      <c r="A216" s="4" t="s">
        <v>305</v>
      </c>
      <c r="B216" s="3" t="s">
        <v>176</v>
      </c>
      <c r="C216" s="10">
        <v>6953156293243</v>
      </c>
      <c r="D216" s="10"/>
      <c r="E216" s="10">
        <f>IF(K216&gt;0,1,"")</f>
        <v>1</v>
      </c>
      <c r="F216" s="10">
        <f>IF(L216&gt;0,1,"")</f>
        <v>1</v>
      </c>
      <c r="G216" s="10" t="str">
        <f>IF(M216&gt;0,1,"")</f>
        <v/>
      </c>
      <c r="H216" s="105" t="str">
        <f>IF(N216&gt;0,1,"")</f>
        <v/>
      </c>
      <c r="I216" s="226">
        <v>1</v>
      </c>
      <c r="J216" s="224" t="str">
        <f>IF(SUM(E216:H216)&lt;2,IF(I216&gt;100,"Not OK",""),"")</f>
        <v/>
      </c>
      <c r="K216" s="68">
        <v>2</v>
      </c>
      <c r="L216" s="64">
        <v>37</v>
      </c>
      <c r="M216" s="64">
        <v>0</v>
      </c>
      <c r="N216" s="64"/>
      <c r="O216" s="129">
        <f>SUM(K216:N216)</f>
        <v>39</v>
      </c>
      <c r="P216" s="79"/>
      <c r="Q216" s="13">
        <v>30.820000000000391</v>
      </c>
      <c r="R216" s="13">
        <v>30.820000000000391</v>
      </c>
      <c r="S216" s="71"/>
      <c r="T216" s="78">
        <f>IF(Q216&gt;0,Q216,P216)</f>
        <v>30.820000000000391</v>
      </c>
      <c r="U216" s="83"/>
      <c r="V216" s="71">
        <v>69.5</v>
      </c>
      <c r="W216" s="71">
        <v>74.5</v>
      </c>
      <c r="X216" s="84"/>
      <c r="Y216" s="79"/>
      <c r="Z216" s="71">
        <v>149</v>
      </c>
      <c r="AA216" s="71">
        <v>149</v>
      </c>
      <c r="AB216" s="74"/>
      <c r="AC216" s="92"/>
      <c r="AD216" s="93"/>
      <c r="AE216" s="93"/>
      <c r="AF216" s="94"/>
      <c r="AG216" s="129">
        <f>SUM(AC216:AF216)</f>
        <v>0</v>
      </c>
      <c r="AH216" s="99"/>
      <c r="AI216" s="93"/>
      <c r="AJ216" s="93"/>
      <c r="AK216" s="94"/>
      <c r="AL216" s="133">
        <f>SUM(AH216:AK216)</f>
        <v>0</v>
      </c>
      <c r="AM216" s="92"/>
      <c r="AN216" s="93"/>
      <c r="AO216" s="93"/>
      <c r="AP216" s="94"/>
      <c r="AQ216" s="133">
        <f>SUM(AM216:AP216)</f>
        <v>0</v>
      </c>
      <c r="AR216" s="92"/>
      <c r="AS216" s="93"/>
      <c r="AT216" s="93"/>
      <c r="AU216" s="94"/>
      <c r="AV216" s="129">
        <f>SUM(AR216:AU216)</f>
        <v>0</v>
      </c>
      <c r="AW216" s="64"/>
      <c r="AX216" s="6"/>
      <c r="AY216" s="6"/>
      <c r="AZ216" s="102"/>
      <c r="BA216" s="133">
        <f>SUM(AW216:AZ216)</f>
        <v>0</v>
      </c>
      <c r="BB216" s="68"/>
      <c r="BC216" s="6">
        <v>0</v>
      </c>
      <c r="BD216" s="6">
        <v>0</v>
      </c>
      <c r="BE216" s="102"/>
      <c r="BF216" s="129">
        <f>SUM(BB216:BE216)</f>
        <v>0</v>
      </c>
      <c r="BG216" s="68">
        <v>2</v>
      </c>
      <c r="BH216" s="6">
        <v>12</v>
      </c>
      <c r="BI216" s="6">
        <v>0</v>
      </c>
      <c r="BJ216" s="102"/>
      <c r="BK216" s="129">
        <f>SUM(BG216:BJ216)</f>
        <v>14</v>
      </c>
      <c r="BL216" s="68"/>
      <c r="BM216" s="6">
        <v>1</v>
      </c>
      <c r="BN216" s="6"/>
      <c r="BO216" s="102"/>
      <c r="BP216" s="129">
        <f>SUM(BL216:BO216)</f>
        <v>1</v>
      </c>
    </row>
    <row r="217" spans="1:68" x14ac:dyDescent="0.25">
      <c r="A217" s="4" t="s">
        <v>307</v>
      </c>
      <c r="B217" s="3" t="s">
        <v>177</v>
      </c>
      <c r="C217" s="10">
        <v>6953156293250</v>
      </c>
      <c r="D217" s="10"/>
      <c r="E217" s="10">
        <f>IF(K217&gt;0,1,"")</f>
        <v>1</v>
      </c>
      <c r="F217" s="10">
        <f>IF(L217&gt;0,1,"")</f>
        <v>1</v>
      </c>
      <c r="G217" s="10">
        <f>IF(M217&gt;0,1,"")</f>
        <v>1</v>
      </c>
      <c r="H217" s="105" t="str">
        <f>IF(N217&gt;0,1,"")</f>
        <v/>
      </c>
      <c r="I217" s="226">
        <v>21</v>
      </c>
      <c r="J217" s="224" t="str">
        <f>IF(SUM(E217:H217)&lt;2,IF(I217&gt;100,"Not OK",""),"")</f>
        <v/>
      </c>
      <c r="K217" s="68">
        <v>11</v>
      </c>
      <c r="L217" s="64">
        <v>50</v>
      </c>
      <c r="M217" s="64">
        <v>25</v>
      </c>
      <c r="N217" s="64"/>
      <c r="O217" s="129">
        <f>SUM(K217:N217)</f>
        <v>86</v>
      </c>
      <c r="P217" s="79"/>
      <c r="Q217" s="13">
        <v>27.19</v>
      </c>
      <c r="R217" s="13">
        <v>27.19</v>
      </c>
      <c r="S217" s="71"/>
      <c r="T217" s="78">
        <f>IF(Q217&gt;0,Q217,P217)</f>
        <v>27.19</v>
      </c>
      <c r="U217" s="83"/>
      <c r="V217" s="71">
        <v>69.5</v>
      </c>
      <c r="W217" s="71">
        <v>74.5</v>
      </c>
      <c r="X217" s="84"/>
      <c r="Y217" s="79"/>
      <c r="Z217" s="71">
        <v>149</v>
      </c>
      <c r="AA217" s="71">
        <v>149</v>
      </c>
      <c r="AB217" s="74"/>
      <c r="AC217" s="92"/>
      <c r="AD217" s="93"/>
      <c r="AE217" s="93"/>
      <c r="AF217" s="94"/>
      <c r="AG217" s="129">
        <f>SUM(AC217:AF217)</f>
        <v>0</v>
      </c>
      <c r="AH217" s="99"/>
      <c r="AI217" s="93"/>
      <c r="AJ217" s="93"/>
      <c r="AK217" s="94"/>
      <c r="AL217" s="133">
        <f>SUM(AH217:AK217)</f>
        <v>0</v>
      </c>
      <c r="AM217" s="92"/>
      <c r="AN217" s="93"/>
      <c r="AO217" s="93"/>
      <c r="AP217" s="94"/>
      <c r="AQ217" s="133">
        <f>SUM(AM217:AP217)</f>
        <v>0</v>
      </c>
      <c r="AR217" s="92"/>
      <c r="AS217" s="93"/>
      <c r="AT217" s="93"/>
      <c r="AU217" s="94"/>
      <c r="AV217" s="129">
        <f>SUM(AR217:AU217)</f>
        <v>0</v>
      </c>
      <c r="AW217" s="64"/>
      <c r="AX217" s="6"/>
      <c r="AY217" s="6"/>
      <c r="AZ217" s="102"/>
      <c r="BA217" s="133">
        <f>SUM(AW217:AZ217)</f>
        <v>0</v>
      </c>
      <c r="BB217" s="68"/>
      <c r="BC217" s="6">
        <v>0</v>
      </c>
      <c r="BD217" s="6">
        <v>0</v>
      </c>
      <c r="BE217" s="102"/>
      <c r="BF217" s="129">
        <f>SUM(BB217:BE217)</f>
        <v>0</v>
      </c>
      <c r="BG217" s="68">
        <v>1</v>
      </c>
      <c r="BH217" s="6">
        <v>10</v>
      </c>
      <c r="BI217" s="6">
        <v>1</v>
      </c>
      <c r="BJ217" s="102"/>
      <c r="BK217" s="129">
        <f>SUM(BG217:BJ217)</f>
        <v>12</v>
      </c>
      <c r="BL217" s="68"/>
      <c r="BM217" s="6">
        <v>2</v>
      </c>
      <c r="BN217" s="6"/>
      <c r="BO217" s="102"/>
      <c r="BP217" s="129">
        <f>SUM(BL217:BO217)</f>
        <v>2</v>
      </c>
    </row>
    <row r="218" spans="1:68" x14ac:dyDescent="0.25">
      <c r="A218" s="4" t="s">
        <v>301</v>
      </c>
      <c r="B218" s="3" t="s">
        <v>302</v>
      </c>
      <c r="C218" s="10">
        <v>6953156293267</v>
      </c>
      <c r="D218" s="10"/>
      <c r="E218" s="10" t="str">
        <f>IF(K218&gt;0,1,"")</f>
        <v/>
      </c>
      <c r="F218" s="10">
        <f>IF(L218&gt;0,1,"")</f>
        <v>1</v>
      </c>
      <c r="G218" s="10">
        <f>IF(M218&gt;0,1,"")</f>
        <v>1</v>
      </c>
      <c r="H218" s="105" t="str">
        <f>IF(N218&gt;0,1,"")</f>
        <v/>
      </c>
      <c r="I218" s="226">
        <v>16</v>
      </c>
      <c r="J218" s="224" t="str">
        <f>IF(SUM(E218:H218)&lt;2,IF(I218&gt;100,"Not OK",""),"")</f>
        <v/>
      </c>
      <c r="K218" s="68"/>
      <c r="L218" s="64">
        <v>56</v>
      </c>
      <c r="M218" s="64">
        <v>34</v>
      </c>
      <c r="N218" s="64"/>
      <c r="O218" s="129">
        <f>SUM(K218:N218)</f>
        <v>90</v>
      </c>
      <c r="P218" s="79"/>
      <c r="Q218" s="13">
        <v>66.22</v>
      </c>
      <c r="R218" s="13">
        <v>66.22</v>
      </c>
      <c r="S218" s="71"/>
      <c r="T218" s="78">
        <f>IF(Q218&gt;0,Q218,P218)</f>
        <v>66.22</v>
      </c>
      <c r="U218" s="83"/>
      <c r="V218" s="71">
        <v>114.5</v>
      </c>
      <c r="W218" s="71">
        <v>119.5</v>
      </c>
      <c r="X218" s="84"/>
      <c r="Y218" s="79"/>
      <c r="Z218" s="71">
        <v>239</v>
      </c>
      <c r="AA218" s="71">
        <v>239</v>
      </c>
      <c r="AB218" s="74"/>
      <c r="AC218" s="92"/>
      <c r="AD218" s="93"/>
      <c r="AE218" s="93"/>
      <c r="AF218" s="94"/>
      <c r="AG218" s="129">
        <f>SUM(AC218:AF218)</f>
        <v>0</v>
      </c>
      <c r="AH218" s="99"/>
      <c r="AI218" s="93"/>
      <c r="AJ218" s="93"/>
      <c r="AK218" s="94"/>
      <c r="AL218" s="133">
        <f>SUM(AH218:AK218)</f>
        <v>0</v>
      </c>
      <c r="AM218" s="92"/>
      <c r="AN218" s="93"/>
      <c r="AO218" s="93"/>
      <c r="AP218" s="94"/>
      <c r="AQ218" s="133">
        <f>SUM(AM218:AP218)</f>
        <v>0</v>
      </c>
      <c r="AR218" s="92"/>
      <c r="AS218" s="93"/>
      <c r="AT218" s="93"/>
      <c r="AU218" s="94"/>
      <c r="AV218" s="129">
        <f>SUM(AR218:AU218)</f>
        <v>0</v>
      </c>
      <c r="AW218" s="64"/>
      <c r="AX218" s="6"/>
      <c r="AY218" s="6"/>
      <c r="AZ218" s="102"/>
      <c r="BA218" s="133">
        <f>SUM(AW218:AZ218)</f>
        <v>0</v>
      </c>
      <c r="BB218" s="68"/>
      <c r="BC218" s="6">
        <v>0</v>
      </c>
      <c r="BD218" s="6">
        <v>0</v>
      </c>
      <c r="BE218" s="102"/>
      <c r="BF218" s="129">
        <f>SUM(BB218:BE218)</f>
        <v>0</v>
      </c>
      <c r="BG218" s="68"/>
      <c r="BH218" s="6">
        <v>5</v>
      </c>
      <c r="BI218" s="6">
        <v>0</v>
      </c>
      <c r="BJ218" s="102"/>
      <c r="BK218" s="129">
        <f>SUM(BG218:BJ218)</f>
        <v>5</v>
      </c>
      <c r="BL218" s="68"/>
      <c r="BM218" s="6">
        <v>3</v>
      </c>
      <c r="BN218" s="6"/>
      <c r="BO218" s="102"/>
      <c r="BP218" s="129">
        <f>SUM(BL218:BO218)</f>
        <v>3</v>
      </c>
    </row>
    <row r="219" spans="1:68" x14ac:dyDescent="0.25">
      <c r="A219" s="4" t="s">
        <v>303</v>
      </c>
      <c r="B219" s="3" t="s">
        <v>304</v>
      </c>
      <c r="C219" s="10">
        <v>6953156293274</v>
      </c>
      <c r="D219" s="10"/>
      <c r="E219" s="10" t="str">
        <f>IF(K219&gt;0,1,"")</f>
        <v/>
      </c>
      <c r="F219" s="10">
        <f>IF(L219&gt;0,1,"")</f>
        <v>1</v>
      </c>
      <c r="G219" s="10">
        <f>IF(M219&gt;0,1,"")</f>
        <v>1</v>
      </c>
      <c r="H219" s="105" t="str">
        <f>IF(N219&gt;0,1,"")</f>
        <v/>
      </c>
      <c r="I219" s="226">
        <v>38</v>
      </c>
      <c r="J219" s="224" t="str">
        <f>IF(SUM(E219:H219)&lt;2,IF(I219&gt;100,"Not OK",""),"")</f>
        <v/>
      </c>
      <c r="K219" s="68"/>
      <c r="L219" s="64">
        <v>51</v>
      </c>
      <c r="M219" s="64">
        <v>34</v>
      </c>
      <c r="N219" s="64"/>
      <c r="O219" s="129">
        <f>SUM(K219:N219)</f>
        <v>85</v>
      </c>
      <c r="P219" s="79"/>
      <c r="Q219" s="13">
        <v>66.220000000000013</v>
      </c>
      <c r="R219" s="13">
        <v>66.220000000000013</v>
      </c>
      <c r="S219" s="71"/>
      <c r="T219" s="78">
        <f>IF(Q219&gt;0,Q219,P219)</f>
        <v>66.220000000000013</v>
      </c>
      <c r="U219" s="83"/>
      <c r="V219" s="71">
        <v>114.5</v>
      </c>
      <c r="W219" s="71">
        <v>119.5</v>
      </c>
      <c r="X219" s="84"/>
      <c r="Y219" s="79"/>
      <c r="Z219" s="71">
        <v>239</v>
      </c>
      <c r="AA219" s="71">
        <v>239</v>
      </c>
      <c r="AB219" s="74"/>
      <c r="AC219" s="92"/>
      <c r="AD219" s="93"/>
      <c r="AE219" s="93"/>
      <c r="AF219" s="94"/>
      <c r="AG219" s="129">
        <f>SUM(AC219:AF219)</f>
        <v>0</v>
      </c>
      <c r="AH219" s="99"/>
      <c r="AI219" s="93"/>
      <c r="AJ219" s="93"/>
      <c r="AK219" s="94"/>
      <c r="AL219" s="133">
        <f>SUM(AH219:AK219)</f>
        <v>0</v>
      </c>
      <c r="AM219" s="92"/>
      <c r="AN219" s="93"/>
      <c r="AO219" s="93"/>
      <c r="AP219" s="94"/>
      <c r="AQ219" s="133">
        <f>SUM(AM219:AP219)</f>
        <v>0</v>
      </c>
      <c r="AR219" s="92"/>
      <c r="AS219" s="93"/>
      <c r="AT219" s="93"/>
      <c r="AU219" s="94"/>
      <c r="AV219" s="129">
        <f>SUM(AR219:AU219)</f>
        <v>0</v>
      </c>
      <c r="AW219" s="64"/>
      <c r="AX219" s="6"/>
      <c r="AY219" s="6"/>
      <c r="AZ219" s="102"/>
      <c r="BA219" s="133">
        <f>SUM(AW219:AZ219)</f>
        <v>0</v>
      </c>
      <c r="BB219" s="68"/>
      <c r="BC219" s="6">
        <v>4</v>
      </c>
      <c r="BD219" s="6">
        <v>0</v>
      </c>
      <c r="BE219" s="102"/>
      <c r="BF219" s="129">
        <f>SUM(BB219:BE219)</f>
        <v>4</v>
      </c>
      <c r="BG219" s="68"/>
      <c r="BH219" s="6">
        <v>4</v>
      </c>
      <c r="BI219" s="6">
        <v>0</v>
      </c>
      <c r="BJ219" s="102"/>
      <c r="BK219" s="129">
        <f>SUM(BG219:BJ219)</f>
        <v>4</v>
      </c>
      <c r="BL219" s="68"/>
      <c r="BM219" s="6">
        <v>2</v>
      </c>
      <c r="BN219" s="6"/>
      <c r="BO219" s="102"/>
      <c r="BP219" s="129">
        <f>SUM(BL219:BO219)</f>
        <v>2</v>
      </c>
    </row>
    <row r="220" spans="1:68" x14ac:dyDescent="0.25">
      <c r="A220" s="4" t="s">
        <v>722</v>
      </c>
      <c r="B220" s="3" t="s">
        <v>182</v>
      </c>
      <c r="C220" s="10">
        <v>6953156293618</v>
      </c>
      <c r="D220" s="10"/>
      <c r="E220" s="10">
        <f>IF(K220&gt;0,1,"")</f>
        <v>1</v>
      </c>
      <c r="F220" s="10" t="str">
        <f>IF(L220&gt;0,1,"")</f>
        <v/>
      </c>
      <c r="G220" s="10" t="str">
        <f>IF(M220&gt;0,1,"")</f>
        <v/>
      </c>
      <c r="H220" s="105" t="str">
        <f>IF(N220&gt;0,1,"")</f>
        <v/>
      </c>
      <c r="I220" s="226">
        <v>115</v>
      </c>
      <c r="J220" s="224" t="str">
        <f>IF(SUM(E220:H220)&lt;2,IF(I220&gt;100,"Not OK",""),"")</f>
        <v>Not OK</v>
      </c>
      <c r="K220" s="68">
        <v>10</v>
      </c>
      <c r="L220" s="64">
        <v>0</v>
      </c>
      <c r="M220" s="64">
        <v>0</v>
      </c>
      <c r="N220" s="64"/>
      <c r="O220" s="129">
        <f>SUM(K220:N220)</f>
        <v>10</v>
      </c>
      <c r="P220" s="79"/>
      <c r="Q220" s="13">
        <v>28.962539682539674</v>
      </c>
      <c r="R220" s="13">
        <v>28.962539682539674</v>
      </c>
      <c r="S220" s="71"/>
      <c r="T220" s="78">
        <f>IF(Q220&gt;0,Q220,P220)</f>
        <v>28.962539682539674</v>
      </c>
      <c r="U220" s="83"/>
      <c r="V220" s="71">
        <v>65</v>
      </c>
      <c r="W220" s="71">
        <v>69.5</v>
      </c>
      <c r="X220" s="84"/>
      <c r="Y220" s="79"/>
      <c r="Z220" s="71">
        <v>65</v>
      </c>
      <c r="AA220" s="71">
        <v>139</v>
      </c>
      <c r="AB220" s="74"/>
      <c r="AC220" s="92"/>
      <c r="AD220" s="93"/>
      <c r="AE220" s="93"/>
      <c r="AF220" s="94"/>
      <c r="AG220" s="129">
        <f>SUM(AC220:AF220)</f>
        <v>0</v>
      </c>
      <c r="AH220" s="99"/>
      <c r="AI220" s="93"/>
      <c r="AJ220" s="93"/>
      <c r="AK220" s="94"/>
      <c r="AL220" s="133">
        <f>SUM(AH220:AK220)</f>
        <v>0</v>
      </c>
      <c r="AM220" s="92"/>
      <c r="AN220" s="93"/>
      <c r="AO220" s="93"/>
      <c r="AP220" s="94"/>
      <c r="AQ220" s="133">
        <f>SUM(AM220:AP220)</f>
        <v>0</v>
      </c>
      <c r="AR220" s="92"/>
      <c r="AS220" s="93"/>
      <c r="AT220" s="93"/>
      <c r="AU220" s="94"/>
      <c r="AV220" s="129">
        <f>SUM(AR220:AU220)</f>
        <v>0</v>
      </c>
      <c r="AW220" s="64"/>
      <c r="AX220" s="6"/>
      <c r="AY220" s="6">
        <v>0</v>
      </c>
      <c r="AZ220" s="102"/>
      <c r="BA220" s="133">
        <f>SUM(AW220:AZ220)</f>
        <v>0</v>
      </c>
      <c r="BB220" s="68"/>
      <c r="BC220" s="6"/>
      <c r="BD220" s="6">
        <v>0</v>
      </c>
      <c r="BE220" s="102"/>
      <c r="BF220" s="129">
        <f>SUM(BB220:BE220)</f>
        <v>0</v>
      </c>
      <c r="BG220" s="68">
        <v>0</v>
      </c>
      <c r="BH220" s="6">
        <v>0</v>
      </c>
      <c r="BI220" s="6">
        <v>0</v>
      </c>
      <c r="BJ220" s="102"/>
      <c r="BK220" s="129">
        <f>SUM(BG220:BJ220)</f>
        <v>0</v>
      </c>
      <c r="BL220" s="68"/>
      <c r="BM220" s="6">
        <v>0</v>
      </c>
      <c r="BN220" s="6"/>
      <c r="BO220" s="102"/>
      <c r="BP220" s="129">
        <f>SUM(BL220:BO220)</f>
        <v>0</v>
      </c>
    </row>
    <row r="221" spans="1:68" x14ac:dyDescent="0.25">
      <c r="A221" s="4" t="s">
        <v>309</v>
      </c>
      <c r="B221" s="3" t="s">
        <v>189</v>
      </c>
      <c r="C221" s="10">
        <v>6953156294073</v>
      </c>
      <c r="D221" s="10"/>
      <c r="E221" s="10">
        <f>IF(K221&gt;0,1,"")</f>
        <v>1</v>
      </c>
      <c r="F221" s="10">
        <f>IF(L221&gt;0,1,"")</f>
        <v>1</v>
      </c>
      <c r="G221" s="10">
        <f>IF(M221&gt;0,1,"")</f>
        <v>1</v>
      </c>
      <c r="H221" s="105" t="str">
        <f>IF(N221&gt;0,1,"")</f>
        <v/>
      </c>
      <c r="I221" s="226">
        <v>18</v>
      </c>
      <c r="J221" s="224" t="str">
        <f>IF(SUM(E221:H221)&lt;2,IF(I221&gt;100,"Not OK",""),"")</f>
        <v/>
      </c>
      <c r="K221" s="68">
        <v>5</v>
      </c>
      <c r="L221" s="64">
        <v>56</v>
      </c>
      <c r="M221" s="64">
        <v>28</v>
      </c>
      <c r="N221" s="64"/>
      <c r="O221" s="129">
        <f>SUM(K221:N221)</f>
        <v>89</v>
      </c>
      <c r="P221" s="79"/>
      <c r="Q221" s="13">
        <v>23.570000000000004</v>
      </c>
      <c r="R221" s="13">
        <v>23.570000000000004</v>
      </c>
      <c r="S221" s="71"/>
      <c r="T221" s="78">
        <f>IF(Q221&gt;0,Q221,P221)</f>
        <v>23.570000000000004</v>
      </c>
      <c r="U221" s="83"/>
      <c r="V221" s="71">
        <v>49.5</v>
      </c>
      <c r="W221" s="71">
        <v>54.5</v>
      </c>
      <c r="X221" s="84"/>
      <c r="Y221" s="79"/>
      <c r="Z221" s="71">
        <v>109</v>
      </c>
      <c r="AA221" s="71">
        <v>109</v>
      </c>
      <c r="AB221" s="74"/>
      <c r="AC221" s="92"/>
      <c r="AD221" s="93"/>
      <c r="AE221" s="93"/>
      <c r="AF221" s="94"/>
      <c r="AG221" s="129">
        <f>SUM(AC221:AF221)</f>
        <v>0</v>
      </c>
      <c r="AH221" s="99"/>
      <c r="AI221" s="93"/>
      <c r="AJ221" s="93"/>
      <c r="AK221" s="94"/>
      <c r="AL221" s="133">
        <f>SUM(AH221:AK221)</f>
        <v>0</v>
      </c>
      <c r="AM221" s="92"/>
      <c r="AN221" s="93"/>
      <c r="AO221" s="93"/>
      <c r="AP221" s="94"/>
      <c r="AQ221" s="133">
        <f>SUM(AM221:AP221)</f>
        <v>0</v>
      </c>
      <c r="AR221" s="92"/>
      <c r="AS221" s="93"/>
      <c r="AT221" s="93"/>
      <c r="AU221" s="94"/>
      <c r="AV221" s="129">
        <f>SUM(AR221:AU221)</f>
        <v>0</v>
      </c>
      <c r="AW221" s="64"/>
      <c r="AX221" s="6"/>
      <c r="AY221" s="6"/>
      <c r="AZ221" s="102"/>
      <c r="BA221" s="133">
        <f>SUM(AW221:AZ221)</f>
        <v>0</v>
      </c>
      <c r="BB221" s="68"/>
      <c r="BC221" s="6">
        <v>1</v>
      </c>
      <c r="BD221" s="6">
        <v>0</v>
      </c>
      <c r="BE221" s="102"/>
      <c r="BF221" s="129">
        <f>SUM(BB221:BE221)</f>
        <v>1</v>
      </c>
      <c r="BG221" s="68">
        <v>0</v>
      </c>
      <c r="BH221" s="6">
        <v>9</v>
      </c>
      <c r="BI221" s="6">
        <v>5</v>
      </c>
      <c r="BJ221" s="102"/>
      <c r="BK221" s="129">
        <f>SUM(BG221:BJ221)</f>
        <v>14</v>
      </c>
      <c r="BL221" s="68"/>
      <c r="BM221" s="6">
        <v>4</v>
      </c>
      <c r="BN221" s="6"/>
      <c r="BO221" s="102"/>
      <c r="BP221" s="129">
        <f>SUM(BL221:BO221)</f>
        <v>4</v>
      </c>
    </row>
    <row r="222" spans="1:68" x14ac:dyDescent="0.25">
      <c r="A222" s="4" t="s">
        <v>311</v>
      </c>
      <c r="B222" s="3" t="s">
        <v>312</v>
      </c>
      <c r="C222" s="10">
        <v>6953156294080</v>
      </c>
      <c r="D222" s="10"/>
      <c r="E222" s="10" t="str">
        <f>IF(K222&gt;0,1,"")</f>
        <v/>
      </c>
      <c r="F222" s="10">
        <f>IF(L222&gt;0,1,"")</f>
        <v>1</v>
      </c>
      <c r="G222" s="10">
        <f>IF(M222&gt;0,1,"")</f>
        <v>1</v>
      </c>
      <c r="H222" s="105" t="str">
        <f>IF(N222&gt;0,1,"")</f>
        <v/>
      </c>
      <c r="I222" s="226">
        <v>19</v>
      </c>
      <c r="J222" s="224" t="str">
        <f>IF(SUM(E222:H222)&lt;2,IF(I222&gt;100,"Not OK",""),"")</f>
        <v/>
      </c>
      <c r="K222" s="68"/>
      <c r="L222" s="64">
        <v>55</v>
      </c>
      <c r="M222" s="64">
        <v>22</v>
      </c>
      <c r="N222" s="64"/>
      <c r="O222" s="129">
        <f>SUM(K222:N222)</f>
        <v>77</v>
      </c>
      <c r="P222" s="79"/>
      <c r="Q222" s="13">
        <v>23.569999999999997</v>
      </c>
      <c r="R222" s="13">
        <v>23.569999999999997</v>
      </c>
      <c r="S222" s="71"/>
      <c r="T222" s="78">
        <f>IF(Q222&gt;0,Q222,P222)</f>
        <v>23.569999999999997</v>
      </c>
      <c r="U222" s="83"/>
      <c r="V222" s="71">
        <v>49.5</v>
      </c>
      <c r="W222" s="71">
        <v>54.5</v>
      </c>
      <c r="X222" s="84"/>
      <c r="Y222" s="79"/>
      <c r="Z222" s="71">
        <v>109</v>
      </c>
      <c r="AA222" s="71">
        <v>109</v>
      </c>
      <c r="AB222" s="74"/>
      <c r="AC222" s="92"/>
      <c r="AD222" s="93"/>
      <c r="AE222" s="93"/>
      <c r="AF222" s="94"/>
      <c r="AG222" s="129">
        <f>SUM(AC222:AF222)</f>
        <v>0</v>
      </c>
      <c r="AH222" s="99"/>
      <c r="AI222" s="93"/>
      <c r="AJ222" s="93"/>
      <c r="AK222" s="94"/>
      <c r="AL222" s="133">
        <f>SUM(AH222:AK222)</f>
        <v>0</v>
      </c>
      <c r="AM222" s="92"/>
      <c r="AN222" s="93"/>
      <c r="AO222" s="93"/>
      <c r="AP222" s="94"/>
      <c r="AQ222" s="133">
        <f>SUM(AM222:AP222)</f>
        <v>0</v>
      </c>
      <c r="AR222" s="92"/>
      <c r="AS222" s="93"/>
      <c r="AT222" s="93"/>
      <c r="AU222" s="94"/>
      <c r="AV222" s="129">
        <f>SUM(AR222:AU222)</f>
        <v>0</v>
      </c>
      <c r="AW222" s="64"/>
      <c r="AX222" s="6"/>
      <c r="AY222" s="6"/>
      <c r="AZ222" s="102"/>
      <c r="BA222" s="133">
        <f>SUM(AW222:AZ222)</f>
        <v>0</v>
      </c>
      <c r="BB222" s="68"/>
      <c r="BC222" s="6">
        <v>0</v>
      </c>
      <c r="BD222" s="6">
        <v>0</v>
      </c>
      <c r="BE222" s="102"/>
      <c r="BF222" s="129">
        <f>SUM(BB222:BE222)</f>
        <v>0</v>
      </c>
      <c r="BG222" s="68"/>
      <c r="BH222" s="6">
        <v>8</v>
      </c>
      <c r="BI222" s="6">
        <v>2</v>
      </c>
      <c r="BJ222" s="102"/>
      <c r="BK222" s="129">
        <f>SUM(BG222:BJ222)</f>
        <v>10</v>
      </c>
      <c r="BL222" s="68"/>
      <c r="BM222" s="6">
        <v>1</v>
      </c>
      <c r="BN222" s="6"/>
      <c r="BO222" s="102"/>
      <c r="BP222" s="129">
        <f>SUM(BL222:BO222)</f>
        <v>1</v>
      </c>
    </row>
    <row r="223" spans="1:68" x14ac:dyDescent="0.25">
      <c r="A223" s="4" t="s">
        <v>724</v>
      </c>
      <c r="B223" s="3" t="s">
        <v>190</v>
      </c>
      <c r="C223" s="10">
        <v>6953156295117</v>
      </c>
      <c r="D223" s="10"/>
      <c r="E223" s="10">
        <f>IF(K223&gt;0,1,"")</f>
        <v>1</v>
      </c>
      <c r="F223" s="10">
        <f>IF(L223&gt;0,1,"")</f>
        <v>1</v>
      </c>
      <c r="G223" s="10">
        <f>IF(M223&gt;0,1,"")</f>
        <v>1</v>
      </c>
      <c r="H223" s="105" t="str">
        <f>IF(N223&gt;0,1,"")</f>
        <v/>
      </c>
      <c r="I223" s="226"/>
      <c r="J223" s="224" t="str">
        <f>IF(SUM(E223:H223)&lt;2,IF(I223&gt;100,"Not OK",""),"")</f>
        <v/>
      </c>
      <c r="K223" s="68">
        <v>5</v>
      </c>
      <c r="L223" s="64">
        <v>46</v>
      </c>
      <c r="M223" s="64">
        <v>24</v>
      </c>
      <c r="N223" s="64"/>
      <c r="O223" s="129">
        <f>SUM(K223:N223)</f>
        <v>75</v>
      </c>
      <c r="P223" s="79"/>
      <c r="Q223" s="13">
        <v>6.5999999999999979</v>
      </c>
      <c r="R223" s="13">
        <v>6.5999999999999979</v>
      </c>
      <c r="S223" s="71"/>
      <c r="T223" s="78">
        <f>IF(Q223&gt;0,Q223,P223)</f>
        <v>6.5999999999999979</v>
      </c>
      <c r="U223" s="83"/>
      <c r="V223" s="71">
        <v>30</v>
      </c>
      <c r="W223" s="71">
        <v>34.5</v>
      </c>
      <c r="X223" s="84"/>
      <c r="Y223" s="79"/>
      <c r="Z223" s="71">
        <v>30</v>
      </c>
      <c r="AA223" s="71">
        <v>69</v>
      </c>
      <c r="AB223" s="74"/>
      <c r="AC223" s="92"/>
      <c r="AD223" s="93"/>
      <c r="AE223" s="93"/>
      <c r="AF223" s="94"/>
      <c r="AG223" s="129">
        <f>SUM(AC223:AF223)</f>
        <v>0</v>
      </c>
      <c r="AH223" s="99"/>
      <c r="AI223" s="93"/>
      <c r="AJ223" s="93"/>
      <c r="AK223" s="94"/>
      <c r="AL223" s="133">
        <f>SUM(AH223:AK223)</f>
        <v>0</v>
      </c>
      <c r="AM223" s="92"/>
      <c r="AN223" s="93"/>
      <c r="AO223" s="93"/>
      <c r="AP223" s="94"/>
      <c r="AQ223" s="133">
        <f>SUM(AM223:AP223)</f>
        <v>0</v>
      </c>
      <c r="AR223" s="92"/>
      <c r="AS223" s="93"/>
      <c r="AT223" s="93"/>
      <c r="AU223" s="94"/>
      <c r="AV223" s="129">
        <f>SUM(AR223:AU223)</f>
        <v>0</v>
      </c>
      <c r="AW223" s="64"/>
      <c r="AX223" s="6"/>
      <c r="AY223" s="6">
        <v>0</v>
      </c>
      <c r="AZ223" s="102"/>
      <c r="BA223" s="133">
        <f>SUM(AW223:AZ223)</f>
        <v>0</v>
      </c>
      <c r="BB223" s="68"/>
      <c r="BC223" s="6"/>
      <c r="BD223" s="6">
        <v>0</v>
      </c>
      <c r="BE223" s="102"/>
      <c r="BF223" s="129">
        <f>SUM(BB223:BE223)</f>
        <v>0</v>
      </c>
      <c r="BG223" s="68">
        <v>0</v>
      </c>
      <c r="BH223" s="6">
        <v>8</v>
      </c>
      <c r="BI223" s="6">
        <v>0</v>
      </c>
      <c r="BJ223" s="102"/>
      <c r="BK223" s="129">
        <f>SUM(BG223:BJ223)</f>
        <v>8</v>
      </c>
      <c r="BL223" s="68"/>
      <c r="BM223" s="6">
        <v>0</v>
      </c>
      <c r="BN223" s="6"/>
      <c r="BO223" s="102"/>
      <c r="BP223" s="129">
        <f>SUM(BL223:BO223)</f>
        <v>0</v>
      </c>
    </row>
    <row r="224" spans="1:68" x14ac:dyDescent="0.25">
      <c r="A224" s="4" t="s">
        <v>726</v>
      </c>
      <c r="B224" s="3" t="s">
        <v>191</v>
      </c>
      <c r="C224" s="10">
        <v>6953156295124</v>
      </c>
      <c r="D224" s="10"/>
      <c r="E224" s="10">
        <f>IF(K224&gt;0,1,"")</f>
        <v>1</v>
      </c>
      <c r="F224" s="10">
        <f>IF(L224&gt;0,1,"")</f>
        <v>1</v>
      </c>
      <c r="G224" s="10">
        <f>IF(M224&gt;0,1,"")</f>
        <v>1</v>
      </c>
      <c r="H224" s="105" t="str">
        <f>IF(N224&gt;0,1,"")</f>
        <v/>
      </c>
      <c r="I224" s="226">
        <v>6</v>
      </c>
      <c r="J224" s="224" t="str">
        <f>IF(SUM(E224:H224)&lt;2,IF(I224&gt;100,"Not OK",""),"")</f>
        <v/>
      </c>
      <c r="K224" s="68">
        <v>4</v>
      </c>
      <c r="L224" s="64">
        <v>45</v>
      </c>
      <c r="M224" s="64">
        <v>23</v>
      </c>
      <c r="N224" s="64"/>
      <c r="O224" s="129">
        <f>SUM(K224:N224)</f>
        <v>72</v>
      </c>
      <c r="P224" s="79"/>
      <c r="Q224" s="13">
        <v>6.5999999999999988</v>
      </c>
      <c r="R224" s="13">
        <v>6.5999999999999988</v>
      </c>
      <c r="S224" s="71"/>
      <c r="T224" s="78">
        <f>IF(Q224&gt;0,Q224,P224)</f>
        <v>6.5999999999999988</v>
      </c>
      <c r="U224" s="83"/>
      <c r="V224" s="71">
        <v>30</v>
      </c>
      <c r="W224" s="71">
        <v>34.5</v>
      </c>
      <c r="X224" s="84"/>
      <c r="Y224" s="79"/>
      <c r="Z224" s="71">
        <v>30</v>
      </c>
      <c r="AA224" s="71">
        <v>69</v>
      </c>
      <c r="AB224" s="74"/>
      <c r="AC224" s="92"/>
      <c r="AD224" s="93"/>
      <c r="AE224" s="93"/>
      <c r="AF224" s="94"/>
      <c r="AG224" s="129">
        <f>SUM(AC224:AF224)</f>
        <v>0</v>
      </c>
      <c r="AH224" s="99"/>
      <c r="AI224" s="93"/>
      <c r="AJ224" s="93"/>
      <c r="AK224" s="94"/>
      <c r="AL224" s="133">
        <f>SUM(AH224:AK224)</f>
        <v>0</v>
      </c>
      <c r="AM224" s="92"/>
      <c r="AN224" s="93"/>
      <c r="AO224" s="93"/>
      <c r="AP224" s="94"/>
      <c r="AQ224" s="133">
        <f>SUM(AM224:AP224)</f>
        <v>0</v>
      </c>
      <c r="AR224" s="92"/>
      <c r="AS224" s="93"/>
      <c r="AT224" s="93"/>
      <c r="AU224" s="94"/>
      <c r="AV224" s="129">
        <f>SUM(AR224:AU224)</f>
        <v>0</v>
      </c>
      <c r="AW224" s="64"/>
      <c r="AX224" s="6"/>
      <c r="AY224" s="6">
        <v>0</v>
      </c>
      <c r="AZ224" s="102"/>
      <c r="BA224" s="133">
        <f>SUM(AW224:AZ224)</f>
        <v>0</v>
      </c>
      <c r="BB224" s="68"/>
      <c r="BC224" s="6"/>
      <c r="BD224" s="6">
        <v>0</v>
      </c>
      <c r="BE224" s="102"/>
      <c r="BF224" s="129">
        <f>SUM(BB224:BE224)</f>
        <v>0</v>
      </c>
      <c r="BG224" s="68">
        <v>1</v>
      </c>
      <c r="BH224" s="6">
        <v>7</v>
      </c>
      <c r="BI224" s="6">
        <v>1</v>
      </c>
      <c r="BJ224" s="102"/>
      <c r="BK224" s="129">
        <f>SUM(BG224:BJ224)</f>
        <v>9</v>
      </c>
      <c r="BL224" s="68"/>
      <c r="BM224" s="6">
        <v>1</v>
      </c>
      <c r="BN224" s="6"/>
      <c r="BO224" s="102"/>
      <c r="BP224" s="129">
        <f>SUM(BL224:BO224)</f>
        <v>1</v>
      </c>
    </row>
    <row r="225" spans="1:68" x14ac:dyDescent="0.25">
      <c r="A225" s="4" t="s">
        <v>718</v>
      </c>
      <c r="B225" s="3" t="s">
        <v>200</v>
      </c>
      <c r="C225" s="10">
        <v>6953156295483</v>
      </c>
      <c r="D225" s="10"/>
      <c r="E225" s="10">
        <f>IF(K225&gt;0,1,"")</f>
        <v>1</v>
      </c>
      <c r="F225" s="10">
        <f>IF(L225&gt;0,1,"")</f>
        <v>1</v>
      </c>
      <c r="G225" s="10" t="str">
        <f>IF(M225&gt;0,1,"")</f>
        <v/>
      </c>
      <c r="H225" s="105" t="str">
        <f>IF(N225&gt;0,1,"")</f>
        <v/>
      </c>
      <c r="I225" s="226">
        <v>9</v>
      </c>
      <c r="J225" s="224" t="str">
        <f>IF(SUM(E225:H225)&lt;2,IF(I225&gt;100,"Not OK",""),"")</f>
        <v/>
      </c>
      <c r="K225" s="68">
        <v>4</v>
      </c>
      <c r="L225" s="64">
        <v>36</v>
      </c>
      <c r="M225" s="64">
        <v>0</v>
      </c>
      <c r="N225" s="64"/>
      <c r="O225" s="129">
        <f>SUM(K225:N225)</f>
        <v>40</v>
      </c>
      <c r="P225" s="79"/>
      <c r="Q225" s="13">
        <v>51.18</v>
      </c>
      <c r="R225" s="13">
        <v>51.18</v>
      </c>
      <c r="S225" s="71"/>
      <c r="T225" s="78">
        <f>IF(Q225&gt;0,Q225,P225)</f>
        <v>51.18</v>
      </c>
      <c r="U225" s="83"/>
      <c r="V225" s="71">
        <v>95</v>
      </c>
      <c r="W225" s="71">
        <v>100</v>
      </c>
      <c r="X225" s="84"/>
      <c r="Y225" s="79"/>
      <c r="Z225" s="71">
        <v>95</v>
      </c>
      <c r="AA225" s="71">
        <v>199</v>
      </c>
      <c r="AB225" s="74"/>
      <c r="AC225" s="92"/>
      <c r="AD225" s="93"/>
      <c r="AE225" s="93"/>
      <c r="AF225" s="94"/>
      <c r="AG225" s="129">
        <f>SUM(AC225:AF225)</f>
        <v>0</v>
      </c>
      <c r="AH225" s="99"/>
      <c r="AI225" s="93"/>
      <c r="AJ225" s="93"/>
      <c r="AK225" s="94"/>
      <c r="AL225" s="133">
        <f>SUM(AH225:AK225)</f>
        <v>0</v>
      </c>
      <c r="AM225" s="92"/>
      <c r="AN225" s="93"/>
      <c r="AO225" s="93"/>
      <c r="AP225" s="94"/>
      <c r="AQ225" s="133">
        <f>SUM(AM225:AP225)</f>
        <v>0</v>
      </c>
      <c r="AR225" s="92"/>
      <c r="AS225" s="93"/>
      <c r="AT225" s="93"/>
      <c r="AU225" s="94"/>
      <c r="AV225" s="129">
        <f>SUM(AR225:AU225)</f>
        <v>0</v>
      </c>
      <c r="AW225" s="64"/>
      <c r="AX225" s="6"/>
      <c r="AY225" s="6">
        <v>0</v>
      </c>
      <c r="AZ225" s="102"/>
      <c r="BA225" s="133">
        <f>SUM(AW225:AZ225)</f>
        <v>0</v>
      </c>
      <c r="BB225" s="68"/>
      <c r="BC225" s="6"/>
      <c r="BD225" s="6">
        <v>0</v>
      </c>
      <c r="BE225" s="102"/>
      <c r="BF225" s="129">
        <f>SUM(BB225:BE225)</f>
        <v>0</v>
      </c>
      <c r="BG225" s="68">
        <v>1</v>
      </c>
      <c r="BH225" s="6">
        <v>9</v>
      </c>
      <c r="BI225" s="6">
        <v>0</v>
      </c>
      <c r="BJ225" s="102"/>
      <c r="BK225" s="129">
        <f>SUM(BG225:BJ225)</f>
        <v>10</v>
      </c>
      <c r="BL225" s="68"/>
      <c r="BM225" s="6">
        <v>2</v>
      </c>
      <c r="BN225" s="6"/>
      <c r="BO225" s="102"/>
      <c r="BP225" s="129">
        <f>SUM(BL225:BO225)</f>
        <v>2</v>
      </c>
    </row>
    <row r="226" spans="1:68" x14ac:dyDescent="0.25">
      <c r="A226" s="4" t="s">
        <v>720</v>
      </c>
      <c r="B226" s="3" t="s">
        <v>201</v>
      </c>
      <c r="C226" s="10">
        <v>6953156295490</v>
      </c>
      <c r="D226" s="10"/>
      <c r="E226" s="10">
        <f>IF(K226&gt;0,1,"")</f>
        <v>1</v>
      </c>
      <c r="F226" s="10">
        <f>IF(L226&gt;0,1,"")</f>
        <v>1</v>
      </c>
      <c r="G226" s="10" t="str">
        <f>IF(M226&gt;0,1,"")</f>
        <v/>
      </c>
      <c r="H226" s="105" t="str">
        <f>IF(N226&gt;0,1,"")</f>
        <v/>
      </c>
      <c r="I226" s="226">
        <v>4</v>
      </c>
      <c r="J226" s="224" t="str">
        <f>IF(SUM(E226:H226)&lt;2,IF(I226&gt;100,"Not OK",""),"")</f>
        <v/>
      </c>
      <c r="K226" s="68">
        <v>5</v>
      </c>
      <c r="L226" s="64">
        <v>50</v>
      </c>
      <c r="M226" s="64">
        <v>0</v>
      </c>
      <c r="N226" s="64"/>
      <c r="O226" s="129">
        <f>SUM(K226:N226)</f>
        <v>55</v>
      </c>
      <c r="P226" s="79"/>
      <c r="Q226" s="13">
        <v>55.169999999999845</v>
      </c>
      <c r="R226" s="13">
        <v>55.169999999999845</v>
      </c>
      <c r="S226" s="71"/>
      <c r="T226" s="78">
        <f>IF(Q226&gt;0,Q226,P226)</f>
        <v>55.169999999999845</v>
      </c>
      <c r="U226" s="83"/>
      <c r="V226" s="71">
        <v>95</v>
      </c>
      <c r="W226" s="71">
        <v>100</v>
      </c>
      <c r="X226" s="84"/>
      <c r="Y226" s="79"/>
      <c r="Z226" s="71">
        <v>95</v>
      </c>
      <c r="AA226" s="71">
        <v>199</v>
      </c>
      <c r="AB226" s="74"/>
      <c r="AC226" s="92"/>
      <c r="AD226" s="93"/>
      <c r="AE226" s="93"/>
      <c r="AF226" s="94"/>
      <c r="AG226" s="129">
        <f>SUM(AC226:AF226)</f>
        <v>0</v>
      </c>
      <c r="AH226" s="99"/>
      <c r="AI226" s="93"/>
      <c r="AJ226" s="93"/>
      <c r="AK226" s="94"/>
      <c r="AL226" s="133">
        <f>SUM(AH226:AK226)</f>
        <v>0</v>
      </c>
      <c r="AM226" s="92"/>
      <c r="AN226" s="93"/>
      <c r="AO226" s="93"/>
      <c r="AP226" s="94"/>
      <c r="AQ226" s="133">
        <f>SUM(AM226:AP226)</f>
        <v>0</v>
      </c>
      <c r="AR226" s="92"/>
      <c r="AS226" s="93"/>
      <c r="AT226" s="93"/>
      <c r="AU226" s="94"/>
      <c r="AV226" s="129">
        <f>SUM(AR226:AU226)</f>
        <v>0</v>
      </c>
      <c r="AW226" s="64"/>
      <c r="AX226" s="6"/>
      <c r="AY226" s="6">
        <v>0</v>
      </c>
      <c r="AZ226" s="102"/>
      <c r="BA226" s="133">
        <f>SUM(AW226:AZ226)</f>
        <v>0</v>
      </c>
      <c r="BB226" s="68"/>
      <c r="BC226" s="6"/>
      <c r="BD226" s="6">
        <v>0</v>
      </c>
      <c r="BE226" s="102"/>
      <c r="BF226" s="129">
        <f>SUM(BB226:BE226)</f>
        <v>0</v>
      </c>
      <c r="BG226" s="68">
        <v>0</v>
      </c>
      <c r="BH226" s="6">
        <v>8</v>
      </c>
      <c r="BI226" s="6">
        <v>0</v>
      </c>
      <c r="BJ226" s="102"/>
      <c r="BK226" s="129">
        <f>SUM(BG226:BJ226)</f>
        <v>8</v>
      </c>
      <c r="BL226" s="68"/>
      <c r="BM226" s="6">
        <v>1</v>
      </c>
      <c r="BN226" s="6"/>
      <c r="BO226" s="102"/>
      <c r="BP226" s="129">
        <f>SUM(BL226:BO226)</f>
        <v>1</v>
      </c>
    </row>
    <row r="227" spans="1:68" x14ac:dyDescent="0.25">
      <c r="A227" s="4" t="s">
        <v>581</v>
      </c>
      <c r="B227" s="3" t="s">
        <v>582</v>
      </c>
      <c r="C227" s="10">
        <v>6958444961736</v>
      </c>
      <c r="D227" s="10"/>
      <c r="E227" s="10" t="str">
        <f>IF(K227&gt;0,1,"")</f>
        <v/>
      </c>
      <c r="F227" s="10" t="str">
        <f>IF(L227&gt;0,1,"")</f>
        <v/>
      </c>
      <c r="G227" s="10" t="str">
        <f>IF(M227&gt;0,1,"")</f>
        <v/>
      </c>
      <c r="H227" s="105" t="str">
        <f>IF(N227&gt;0,1,"")</f>
        <v/>
      </c>
      <c r="I227" s="226"/>
      <c r="J227" s="224" t="str">
        <f>IF(SUM(E227:H227)&lt;2,IF(I227&gt;100,"Not OK",""),"")</f>
        <v/>
      </c>
      <c r="K227" s="68"/>
      <c r="L227" s="64">
        <v>0</v>
      </c>
      <c r="M227" s="64"/>
      <c r="N227" s="64"/>
      <c r="O227" s="129">
        <f>SUM(K227:N227)</f>
        <v>0</v>
      </c>
      <c r="P227" s="79"/>
      <c r="Q227" s="13">
        <v>45</v>
      </c>
      <c r="R227" s="13"/>
      <c r="S227" s="71"/>
      <c r="T227" s="78">
        <f>IF(Q227&gt;0,Q227,P227)</f>
        <v>45</v>
      </c>
      <c r="U227" s="83"/>
      <c r="V227" s="71">
        <v>94.5</v>
      </c>
      <c r="W227" s="71"/>
      <c r="X227" s="84"/>
      <c r="Y227" s="79"/>
      <c r="Z227" s="71">
        <v>199</v>
      </c>
      <c r="AA227" s="71"/>
      <c r="AB227" s="74"/>
      <c r="AC227" s="92"/>
      <c r="AD227" s="93">
        <v>34</v>
      </c>
      <c r="AE227" s="93"/>
      <c r="AF227" s="94"/>
      <c r="AG227" s="129">
        <f>SUM(AC227:AF227)</f>
        <v>34</v>
      </c>
      <c r="AH227" s="99"/>
      <c r="AI227" s="93">
        <v>9</v>
      </c>
      <c r="AJ227" s="93"/>
      <c r="AK227" s="94"/>
      <c r="AL227" s="133">
        <f>SUM(AH227:AK227)</f>
        <v>9</v>
      </c>
      <c r="AM227" s="92"/>
      <c r="AN227" s="93">
        <v>0</v>
      </c>
      <c r="AO227" s="93"/>
      <c r="AP227" s="94"/>
      <c r="AQ227" s="133">
        <f>SUM(AM227:AP227)</f>
        <v>0</v>
      </c>
      <c r="AR227" s="92"/>
      <c r="AS227" s="93">
        <v>0</v>
      </c>
      <c r="AT227" s="93"/>
      <c r="AU227" s="94"/>
      <c r="AV227" s="129">
        <f>SUM(AR227:AU227)</f>
        <v>0</v>
      </c>
      <c r="AW227" s="64"/>
      <c r="AX227" s="6">
        <v>0</v>
      </c>
      <c r="AY227" s="6"/>
      <c r="AZ227" s="102"/>
      <c r="BA227" s="133">
        <f>SUM(AW227:AZ227)</f>
        <v>0</v>
      </c>
      <c r="BB227" s="68"/>
      <c r="BC227" s="6">
        <v>0</v>
      </c>
      <c r="BD227" s="6"/>
      <c r="BE227" s="102"/>
      <c r="BF227" s="129">
        <f>SUM(BB227:BE227)</f>
        <v>0</v>
      </c>
      <c r="BG227" s="68"/>
      <c r="BH227" s="6">
        <v>0</v>
      </c>
      <c r="BI227" s="6"/>
      <c r="BJ227" s="102"/>
      <c r="BK227" s="129">
        <f>SUM(BG227:BJ227)</f>
        <v>0</v>
      </c>
      <c r="BL227" s="68"/>
      <c r="BM227" s="6">
        <v>0</v>
      </c>
      <c r="BN227" s="6"/>
      <c r="BO227" s="102"/>
      <c r="BP227" s="129">
        <f>SUM(BL227:BO227)</f>
        <v>0</v>
      </c>
    </row>
    <row r="228" spans="1:68" x14ac:dyDescent="0.25">
      <c r="A228" s="4" t="s">
        <v>685</v>
      </c>
      <c r="B228" s="3" t="s">
        <v>686</v>
      </c>
      <c r="C228" s="10">
        <v>6971680477397</v>
      </c>
      <c r="D228" s="10"/>
      <c r="E228" s="10" t="str">
        <f>IF(K228&gt;0,1,"")</f>
        <v/>
      </c>
      <c r="F228" s="10" t="str">
        <f>IF(L228&gt;0,1,"")</f>
        <v/>
      </c>
      <c r="G228" s="10" t="str">
        <f>IF(M228&gt;0,1,"")</f>
        <v/>
      </c>
      <c r="H228" s="105" t="str">
        <f>IF(N228&gt;0,1,"")</f>
        <v/>
      </c>
      <c r="I228" s="226"/>
      <c r="J228" s="224" t="str">
        <f>IF(SUM(E228:H228)&lt;2,IF(I228&gt;100,"Not OK",""),"")</f>
        <v/>
      </c>
      <c r="K228" s="68"/>
      <c r="L228" s="64">
        <v>0</v>
      </c>
      <c r="M228" s="64">
        <v>0</v>
      </c>
      <c r="N228" s="64"/>
      <c r="O228" s="129">
        <f>SUM(K228:N228)</f>
        <v>0</v>
      </c>
      <c r="P228" s="79"/>
      <c r="Q228" s="13">
        <v>18</v>
      </c>
      <c r="R228" s="13">
        <v>18</v>
      </c>
      <c r="S228" s="71"/>
      <c r="T228" s="78">
        <f>IF(Q228&gt;0,Q228,P228)</f>
        <v>18</v>
      </c>
      <c r="U228" s="83"/>
      <c r="V228" s="71">
        <v>35</v>
      </c>
      <c r="W228" s="71">
        <v>39.5</v>
      </c>
      <c r="X228" s="84"/>
      <c r="Y228" s="79"/>
      <c r="Z228" s="71">
        <v>73</v>
      </c>
      <c r="AA228" s="71">
        <v>79</v>
      </c>
      <c r="AB228" s="74"/>
      <c r="AC228" s="92"/>
      <c r="AD228" s="93"/>
      <c r="AE228" s="93"/>
      <c r="AF228" s="94"/>
      <c r="AG228" s="129">
        <f>SUM(AC228:AF228)</f>
        <v>0</v>
      </c>
      <c r="AH228" s="99"/>
      <c r="AI228" s="93"/>
      <c r="AJ228" s="93"/>
      <c r="AK228" s="94"/>
      <c r="AL228" s="133">
        <f>SUM(AH228:AK228)</f>
        <v>0</v>
      </c>
      <c r="AM228" s="92"/>
      <c r="AN228" s="93"/>
      <c r="AO228" s="93"/>
      <c r="AP228" s="94"/>
      <c r="AQ228" s="133">
        <f>SUM(AM228:AP228)</f>
        <v>0</v>
      </c>
      <c r="AR228" s="92"/>
      <c r="AS228" s="93">
        <v>0</v>
      </c>
      <c r="AT228" s="93">
        <v>0</v>
      </c>
      <c r="AU228" s="94"/>
      <c r="AV228" s="129">
        <f>SUM(AR228:AU228)</f>
        <v>0</v>
      </c>
      <c r="AW228" s="64"/>
      <c r="AX228" s="6">
        <v>0</v>
      </c>
      <c r="AY228" s="6">
        <v>0</v>
      </c>
      <c r="AZ228" s="102"/>
      <c r="BA228" s="133">
        <f>SUM(AW228:AZ228)</f>
        <v>0</v>
      </c>
      <c r="BB228" s="68"/>
      <c r="BC228" s="6">
        <v>0</v>
      </c>
      <c r="BD228" s="6">
        <v>0</v>
      </c>
      <c r="BE228" s="102"/>
      <c r="BF228" s="129">
        <f>SUM(BB228:BE228)</f>
        <v>0</v>
      </c>
      <c r="BG228" s="68"/>
      <c r="BH228" s="6">
        <v>0</v>
      </c>
      <c r="BI228" s="6">
        <v>0</v>
      </c>
      <c r="BJ228" s="102"/>
      <c r="BK228" s="129">
        <f>SUM(BG228:BJ228)</f>
        <v>0</v>
      </c>
      <c r="BL228" s="68"/>
      <c r="BM228" s="6">
        <v>0</v>
      </c>
      <c r="BN228" s="6"/>
      <c r="BO228" s="102"/>
      <c r="BP228" s="129">
        <f>SUM(BL228:BO228)</f>
        <v>0</v>
      </c>
    </row>
    <row r="229" spans="1:68" x14ac:dyDescent="0.25">
      <c r="A229" s="4" t="s">
        <v>321</v>
      </c>
      <c r="B229" s="3" t="s">
        <v>202</v>
      </c>
      <c r="C229" s="10">
        <v>7447902860074</v>
      </c>
      <c r="D229" s="10"/>
      <c r="E229" s="10">
        <f>IF(K229&gt;0,1,"")</f>
        <v>1</v>
      </c>
      <c r="F229" s="10">
        <f>IF(L229&gt;0,1,"")</f>
        <v>1</v>
      </c>
      <c r="G229" s="10">
        <f>IF(M229&gt;0,1,"")</f>
        <v>1</v>
      </c>
      <c r="H229" s="105" t="str">
        <f>IF(N229&gt;0,1,"")</f>
        <v/>
      </c>
      <c r="I229" s="226">
        <v>2680</v>
      </c>
      <c r="J229" s="224" t="str">
        <f>IF(SUM(E229:H229)&lt;2,IF(I229&gt;100,"Not OK",""),"")</f>
        <v/>
      </c>
      <c r="K229" s="68">
        <v>8</v>
      </c>
      <c r="L229" s="64">
        <v>51</v>
      </c>
      <c r="M229" s="64">
        <v>28</v>
      </c>
      <c r="N229" s="64"/>
      <c r="O229" s="129">
        <f>SUM(K229:N229)</f>
        <v>87</v>
      </c>
      <c r="P229" s="79"/>
      <c r="Q229" s="13">
        <v>15.43</v>
      </c>
      <c r="R229" s="13">
        <v>15.43</v>
      </c>
      <c r="S229" s="71"/>
      <c r="T229" s="78">
        <f>IF(Q229&gt;0,Q229,P229)</f>
        <v>15.43</v>
      </c>
      <c r="U229" s="83"/>
      <c r="V229" s="71">
        <v>29.5</v>
      </c>
      <c r="W229" s="71">
        <v>34.5</v>
      </c>
      <c r="X229" s="84"/>
      <c r="Y229" s="79"/>
      <c r="Z229" s="71">
        <v>59</v>
      </c>
      <c r="AA229" s="71">
        <v>69</v>
      </c>
      <c r="AB229" s="74"/>
      <c r="AC229" s="92"/>
      <c r="AD229" s="93"/>
      <c r="AE229" s="93"/>
      <c r="AF229" s="94"/>
      <c r="AG229" s="129">
        <f>SUM(AC229:AF229)</f>
        <v>0</v>
      </c>
      <c r="AH229" s="99"/>
      <c r="AI229" s="93"/>
      <c r="AJ229" s="93"/>
      <c r="AK229" s="94"/>
      <c r="AL229" s="133">
        <f>SUM(AH229:AK229)</f>
        <v>0</v>
      </c>
      <c r="AM229" s="92"/>
      <c r="AN229" s="93"/>
      <c r="AO229" s="93"/>
      <c r="AP229" s="94"/>
      <c r="AQ229" s="133">
        <f>SUM(AM229:AP229)</f>
        <v>0</v>
      </c>
      <c r="AR229" s="92"/>
      <c r="AS229" s="93"/>
      <c r="AT229" s="93"/>
      <c r="AU229" s="94"/>
      <c r="AV229" s="129">
        <f>SUM(AR229:AU229)</f>
        <v>0</v>
      </c>
      <c r="AW229" s="64"/>
      <c r="AX229" s="6"/>
      <c r="AY229" s="6"/>
      <c r="AZ229" s="102"/>
      <c r="BA229" s="133">
        <f>SUM(AW229:AZ229)</f>
        <v>0</v>
      </c>
      <c r="BB229" s="68"/>
      <c r="BC229" s="6">
        <v>5</v>
      </c>
      <c r="BD229" s="6">
        <v>0</v>
      </c>
      <c r="BE229" s="102"/>
      <c r="BF229" s="129">
        <f>SUM(BB229:BE229)</f>
        <v>5</v>
      </c>
      <c r="BG229" s="68">
        <v>2</v>
      </c>
      <c r="BH229" s="6">
        <v>33</v>
      </c>
      <c r="BI229" s="6">
        <v>6</v>
      </c>
      <c r="BJ229" s="102"/>
      <c r="BK229" s="129">
        <f>SUM(BG229:BJ229)</f>
        <v>41</v>
      </c>
      <c r="BL229" s="68"/>
      <c r="BM229" s="6">
        <v>2</v>
      </c>
      <c r="BN229" s="6"/>
      <c r="BO229" s="102"/>
      <c r="BP229" s="129">
        <f>SUM(BL229:BO229)</f>
        <v>2</v>
      </c>
    </row>
    <row r="230" spans="1:68" x14ac:dyDescent="0.25">
      <c r="A230" s="4" t="s">
        <v>641</v>
      </c>
      <c r="B230" s="3" t="s">
        <v>203</v>
      </c>
      <c r="C230" s="10">
        <v>7447902860388</v>
      </c>
      <c r="D230" s="10"/>
      <c r="E230" s="10">
        <f>IF(K230&gt;0,1,"")</f>
        <v>1</v>
      </c>
      <c r="F230" s="10" t="str">
        <f>IF(L230&gt;0,1,"")</f>
        <v/>
      </c>
      <c r="G230" s="10" t="str">
        <f>IF(M230&gt;0,1,"")</f>
        <v/>
      </c>
      <c r="H230" s="105" t="str">
        <f>IF(N230&gt;0,1,"")</f>
        <v/>
      </c>
      <c r="I230" s="226">
        <v>87</v>
      </c>
      <c r="J230" s="224" t="str">
        <f>IF(SUM(E230:H230)&lt;2,IF(I230&gt;100,"Not OK",""),"")</f>
        <v/>
      </c>
      <c r="K230" s="68">
        <v>5</v>
      </c>
      <c r="L230" s="64">
        <v>0</v>
      </c>
      <c r="M230" s="64"/>
      <c r="N230" s="64"/>
      <c r="O230" s="129">
        <f>SUM(K230:N230)</f>
        <v>5</v>
      </c>
      <c r="P230" s="79">
        <f>VLOOKUP(C230,'[1]Brave Avg Cost'!A:B,2,FALSE)</f>
        <v>197.67999999999995</v>
      </c>
      <c r="Q230" s="13">
        <v>197.68</v>
      </c>
      <c r="R230" s="13"/>
      <c r="S230" s="71"/>
      <c r="T230" s="78">
        <f>IF(Q230&gt;0,Q230,P230)</f>
        <v>197.68</v>
      </c>
      <c r="U230" s="83">
        <v>324.35000000000002</v>
      </c>
      <c r="V230" s="71">
        <v>487</v>
      </c>
      <c r="W230" s="71"/>
      <c r="X230" s="84"/>
      <c r="Y230" s="79"/>
      <c r="Z230" s="71">
        <v>787</v>
      </c>
      <c r="AA230" s="71"/>
      <c r="AB230" s="74"/>
      <c r="AC230" s="92"/>
      <c r="AD230" s="93">
        <v>0</v>
      </c>
      <c r="AE230" s="93"/>
      <c r="AF230" s="94"/>
      <c r="AG230" s="129">
        <f>SUM(AC230:AF230)</f>
        <v>0</v>
      </c>
      <c r="AH230" s="99"/>
      <c r="AI230" s="93">
        <v>1</v>
      </c>
      <c r="AJ230" s="93"/>
      <c r="AK230" s="94"/>
      <c r="AL230" s="133">
        <f>SUM(AH230:AK230)</f>
        <v>1</v>
      </c>
      <c r="AM230" s="92"/>
      <c r="AN230" s="93">
        <v>0</v>
      </c>
      <c r="AO230" s="93"/>
      <c r="AP230" s="94"/>
      <c r="AQ230" s="133">
        <f>SUM(AM230:AP230)</f>
        <v>0</v>
      </c>
      <c r="AR230" s="92"/>
      <c r="AS230" s="93">
        <v>1</v>
      </c>
      <c r="AT230" s="93"/>
      <c r="AU230" s="94"/>
      <c r="AV230" s="129">
        <f>SUM(AR230:AU230)</f>
        <v>1</v>
      </c>
      <c r="AW230" s="64">
        <v>1</v>
      </c>
      <c r="AX230" s="6">
        <v>0</v>
      </c>
      <c r="AY230" s="6"/>
      <c r="AZ230" s="102"/>
      <c r="BA230" s="133">
        <f>SUM(AW230:AZ230)</f>
        <v>1</v>
      </c>
      <c r="BB230" s="68"/>
      <c r="BC230" s="6">
        <v>0</v>
      </c>
      <c r="BD230" s="6"/>
      <c r="BE230" s="102"/>
      <c r="BF230" s="129">
        <f>SUM(BB230:BE230)</f>
        <v>0</v>
      </c>
      <c r="BG230" s="68">
        <v>0</v>
      </c>
      <c r="BH230" s="6">
        <v>0</v>
      </c>
      <c r="BI230" s="6"/>
      <c r="BJ230" s="102"/>
      <c r="BK230" s="129">
        <f>SUM(BG230:BJ230)</f>
        <v>0</v>
      </c>
      <c r="BL230" s="68"/>
      <c r="BM230" s="6">
        <v>0</v>
      </c>
      <c r="BN230" s="6"/>
      <c r="BO230" s="102"/>
      <c r="BP230" s="129">
        <f>SUM(BL230:BO230)</f>
        <v>0</v>
      </c>
    </row>
    <row r="231" spans="1:68" x14ac:dyDescent="0.25">
      <c r="A231" s="4" t="s">
        <v>639</v>
      </c>
      <c r="B231" s="3" t="s">
        <v>204</v>
      </c>
      <c r="C231" s="10">
        <v>7447902860456</v>
      </c>
      <c r="D231" s="10"/>
      <c r="E231" s="10">
        <f>IF(K231&gt;0,1,"")</f>
        <v>1</v>
      </c>
      <c r="F231" s="10" t="str">
        <f>IF(L231&gt;0,1,"")</f>
        <v/>
      </c>
      <c r="G231" s="10" t="str">
        <f>IF(M231&gt;0,1,"")</f>
        <v/>
      </c>
      <c r="H231" s="105" t="str">
        <f>IF(N231&gt;0,1,"")</f>
        <v/>
      </c>
      <c r="I231" s="226">
        <v>28</v>
      </c>
      <c r="J231" s="224" t="str">
        <f>IF(SUM(E231:H231)&lt;2,IF(I231&gt;100,"Not OK",""),"")</f>
        <v/>
      </c>
      <c r="K231" s="68">
        <v>3</v>
      </c>
      <c r="L231" s="64">
        <v>0</v>
      </c>
      <c r="M231" s="64"/>
      <c r="N231" s="64">
        <v>0</v>
      </c>
      <c r="O231" s="129">
        <f>SUM(K231:N231)</f>
        <v>3</v>
      </c>
      <c r="P231" s="79">
        <f>VLOOKUP(C231,'[1]Brave Avg Cost'!A:B,2,FALSE)</f>
        <v>197.67999999999986</v>
      </c>
      <c r="Q231" s="13">
        <v>197.68</v>
      </c>
      <c r="R231" s="13"/>
      <c r="S231" s="71"/>
      <c r="T231" s="78">
        <f>IF(Q231&gt;0,Q231,P231)</f>
        <v>197.68</v>
      </c>
      <c r="U231" s="83">
        <v>324.35000000000002</v>
      </c>
      <c r="V231" s="71">
        <v>487</v>
      </c>
      <c r="W231" s="71"/>
      <c r="X231" s="85">
        <v>513.80999999999995</v>
      </c>
      <c r="Y231" s="79"/>
      <c r="Z231" s="71">
        <v>787</v>
      </c>
      <c r="AA231" s="71"/>
      <c r="AB231" s="75">
        <v>799</v>
      </c>
      <c r="AC231" s="95"/>
      <c r="AD231" s="96">
        <v>1</v>
      </c>
      <c r="AE231" s="96"/>
      <c r="AF231" s="75"/>
      <c r="AG231" s="132">
        <f>SUM(AC231:AF231)</f>
        <v>1</v>
      </c>
      <c r="AH231" s="97"/>
      <c r="AI231" s="96">
        <v>2</v>
      </c>
      <c r="AJ231" s="96"/>
      <c r="AK231" s="75"/>
      <c r="AL231" s="134">
        <f>SUM(AH231:AK231)</f>
        <v>2</v>
      </c>
      <c r="AM231" s="95"/>
      <c r="AN231" s="96">
        <v>1</v>
      </c>
      <c r="AO231" s="96"/>
      <c r="AP231" s="75">
        <v>0</v>
      </c>
      <c r="AQ231" s="135">
        <f>SUM(AM231:AP231)</f>
        <v>1</v>
      </c>
      <c r="AR231" s="95"/>
      <c r="AS231" s="96">
        <v>3</v>
      </c>
      <c r="AT231" s="96"/>
      <c r="AU231" s="75">
        <v>0</v>
      </c>
      <c r="AV231" s="136">
        <f>SUM(AR231:AU231)</f>
        <v>3</v>
      </c>
      <c r="AW231" s="64"/>
      <c r="AX231" s="6">
        <v>0</v>
      </c>
      <c r="AY231" s="6"/>
      <c r="AZ231" s="102">
        <v>0</v>
      </c>
      <c r="BA231" s="135">
        <f>SUM(AW231:AZ231)</f>
        <v>0</v>
      </c>
      <c r="BB231" s="68">
        <v>4</v>
      </c>
      <c r="BC231" s="6">
        <v>0</v>
      </c>
      <c r="BD231" s="6"/>
      <c r="BE231" s="102">
        <v>2</v>
      </c>
      <c r="BF231" s="136">
        <f>SUM(BB231:BE231)</f>
        <v>6</v>
      </c>
      <c r="BG231" s="68">
        <v>2</v>
      </c>
      <c r="BH231" s="6">
        <v>0</v>
      </c>
      <c r="BI231" s="6"/>
      <c r="BJ231" s="102">
        <v>0</v>
      </c>
      <c r="BK231" s="136">
        <f>SUM(BG231:BJ231)</f>
        <v>2</v>
      </c>
      <c r="BL231" s="68"/>
      <c r="BM231" s="6">
        <v>0</v>
      </c>
      <c r="BN231" s="6"/>
      <c r="BO231" s="102"/>
      <c r="BP231" s="136">
        <f>SUM(BL231:BO231)</f>
        <v>0</v>
      </c>
    </row>
    <row r="232" spans="1:68" x14ac:dyDescent="0.25">
      <c r="A232" s="4" t="s">
        <v>637</v>
      </c>
      <c r="B232" s="3" t="s">
        <v>205</v>
      </c>
      <c r="C232" s="10">
        <v>7447902860524</v>
      </c>
      <c r="D232" s="10"/>
      <c r="E232" s="10">
        <f>IF(K232&gt;0,1,"")</f>
        <v>1</v>
      </c>
      <c r="F232" s="10" t="str">
        <f>IF(L232&gt;0,1,"")</f>
        <v/>
      </c>
      <c r="G232" s="10" t="str">
        <f>IF(M232&gt;0,1,"")</f>
        <v/>
      </c>
      <c r="H232" s="105" t="str">
        <f>IF(N232&gt;0,1,"")</f>
        <v/>
      </c>
      <c r="I232" s="226">
        <v>33</v>
      </c>
      <c r="J232" s="224" t="str">
        <f>IF(SUM(E232:H232)&lt;2,IF(I232&gt;100,"Not OK",""),"")</f>
        <v/>
      </c>
      <c r="K232" s="68">
        <v>1</v>
      </c>
      <c r="L232" s="64">
        <v>-1</v>
      </c>
      <c r="M232" s="64"/>
      <c r="N232" s="64"/>
      <c r="O232" s="129">
        <f>SUM(K232:N232)</f>
        <v>0</v>
      </c>
      <c r="P232" s="79">
        <f>VLOOKUP(C232,'[1]Brave Avg Cost'!A:B,2,FALSE)</f>
        <v>197.68000000000004</v>
      </c>
      <c r="Q232" s="13">
        <v>197.68</v>
      </c>
      <c r="R232" s="13"/>
      <c r="S232" s="71"/>
      <c r="T232" s="78">
        <f>IF(Q232&gt;0,Q232,P232)</f>
        <v>197.68</v>
      </c>
      <c r="U232" s="83">
        <v>324.35000000000002</v>
      </c>
      <c r="V232" s="71">
        <v>487</v>
      </c>
      <c r="W232" s="71"/>
      <c r="X232" s="84"/>
      <c r="Y232" s="79"/>
      <c r="Z232" s="71">
        <v>787</v>
      </c>
      <c r="AA232" s="71"/>
      <c r="AB232" s="74"/>
      <c r="AC232" s="92"/>
      <c r="AD232" s="93">
        <v>0</v>
      </c>
      <c r="AE232" s="93"/>
      <c r="AF232" s="94"/>
      <c r="AG232" s="129">
        <f>SUM(AC232:AF232)</f>
        <v>0</v>
      </c>
      <c r="AH232" s="99"/>
      <c r="AI232" s="93">
        <v>0</v>
      </c>
      <c r="AJ232" s="93"/>
      <c r="AK232" s="94"/>
      <c r="AL232" s="133">
        <f>SUM(AH232:AK232)</f>
        <v>0</v>
      </c>
      <c r="AM232" s="92"/>
      <c r="AN232" s="93">
        <v>1</v>
      </c>
      <c r="AO232" s="93"/>
      <c r="AP232" s="94"/>
      <c r="AQ232" s="133">
        <f>SUM(AM232:AP232)</f>
        <v>1</v>
      </c>
      <c r="AR232" s="92"/>
      <c r="AS232" s="93">
        <v>2</v>
      </c>
      <c r="AT232" s="93"/>
      <c r="AU232" s="94"/>
      <c r="AV232" s="129">
        <f>SUM(AR232:AU232)</f>
        <v>2</v>
      </c>
      <c r="AW232" s="64"/>
      <c r="AX232" s="6">
        <v>0</v>
      </c>
      <c r="AY232" s="6"/>
      <c r="AZ232" s="102"/>
      <c r="BA232" s="133">
        <f>SUM(AW232:AZ232)</f>
        <v>0</v>
      </c>
      <c r="BB232" s="68"/>
      <c r="BC232" s="6">
        <v>0</v>
      </c>
      <c r="BD232" s="6"/>
      <c r="BE232" s="102"/>
      <c r="BF232" s="129">
        <f>SUM(BB232:BE232)</f>
        <v>0</v>
      </c>
      <c r="BG232" s="68">
        <v>0</v>
      </c>
      <c r="BH232" s="6">
        <v>0</v>
      </c>
      <c r="BI232" s="6"/>
      <c r="BJ232" s="102"/>
      <c r="BK232" s="129">
        <f>SUM(BG232:BJ232)</f>
        <v>0</v>
      </c>
      <c r="BL232" s="68"/>
      <c r="BM232" s="6">
        <v>0</v>
      </c>
      <c r="BN232" s="6"/>
      <c r="BO232" s="102"/>
      <c r="BP232" s="129">
        <f>SUM(BL232:BO232)</f>
        <v>0</v>
      </c>
    </row>
    <row r="233" spans="1:68" x14ac:dyDescent="0.25">
      <c r="A233" s="4" t="s">
        <v>635</v>
      </c>
      <c r="B233" s="3" t="s">
        <v>206</v>
      </c>
      <c r="C233" s="10">
        <v>7447902860692</v>
      </c>
      <c r="D233" s="10"/>
      <c r="E233" s="10">
        <f>IF(K233&gt;0,1,"")</f>
        <v>1</v>
      </c>
      <c r="F233" s="10" t="str">
        <f>IF(L233&gt;0,1,"")</f>
        <v/>
      </c>
      <c r="G233" s="10" t="str">
        <f>IF(M233&gt;0,1,"")</f>
        <v/>
      </c>
      <c r="H233" s="105" t="str">
        <f>IF(N233&gt;0,1,"")</f>
        <v/>
      </c>
      <c r="I233" s="226">
        <v>101</v>
      </c>
      <c r="J233" s="224" t="str">
        <f>IF(SUM(E233:H233)&lt;2,IF(I233&gt;100,"Not OK",""),"")</f>
        <v>Not OK</v>
      </c>
      <c r="K233" s="68">
        <v>1</v>
      </c>
      <c r="L233" s="64">
        <v>0</v>
      </c>
      <c r="M233" s="64"/>
      <c r="N233" s="64">
        <v>0</v>
      </c>
      <c r="O233" s="129">
        <f>SUM(K233:N233)</f>
        <v>1</v>
      </c>
      <c r="P233" s="79">
        <f>VLOOKUP(C233,'[1]Brave Avg Cost'!A:B,2,FALSE)</f>
        <v>197.67999999999995</v>
      </c>
      <c r="Q233" s="13">
        <v>197.68</v>
      </c>
      <c r="R233" s="13"/>
      <c r="S233" s="71"/>
      <c r="T233" s="78">
        <f>IF(Q233&gt;0,Q233,P233)</f>
        <v>197.68</v>
      </c>
      <c r="U233" s="83">
        <v>324.35000000000002</v>
      </c>
      <c r="V233" s="71">
        <v>487</v>
      </c>
      <c r="W233" s="71"/>
      <c r="X233" s="84">
        <v>513.80999999999995</v>
      </c>
      <c r="Y233" s="79"/>
      <c r="Z233" s="71">
        <v>787</v>
      </c>
      <c r="AA233" s="71"/>
      <c r="AB233" s="74">
        <v>799</v>
      </c>
      <c r="AC233" s="92"/>
      <c r="AD233" s="93">
        <v>1</v>
      </c>
      <c r="AE233" s="93"/>
      <c r="AF233" s="94"/>
      <c r="AG233" s="129">
        <f>SUM(AC233:AF233)</f>
        <v>1</v>
      </c>
      <c r="AH233" s="99"/>
      <c r="AI233" s="93">
        <v>5</v>
      </c>
      <c r="AJ233" s="93"/>
      <c r="AK233" s="94"/>
      <c r="AL233" s="133">
        <f>SUM(AH233:AK233)</f>
        <v>5</v>
      </c>
      <c r="AM233" s="92"/>
      <c r="AN233" s="93">
        <v>0</v>
      </c>
      <c r="AO233" s="93"/>
      <c r="AP233" s="94">
        <v>0</v>
      </c>
      <c r="AQ233" s="133">
        <f>SUM(AM233:AP233)</f>
        <v>0</v>
      </c>
      <c r="AR233" s="92"/>
      <c r="AS233" s="93">
        <v>2</v>
      </c>
      <c r="AT233" s="93"/>
      <c r="AU233" s="94">
        <v>0</v>
      </c>
      <c r="AV233" s="129">
        <f>SUM(AR233:AU233)</f>
        <v>2</v>
      </c>
      <c r="AW233" s="64"/>
      <c r="AX233" s="6">
        <v>0</v>
      </c>
      <c r="AY233" s="6"/>
      <c r="AZ233" s="102">
        <v>0</v>
      </c>
      <c r="BA233" s="133">
        <f>SUM(AW233:AZ233)</f>
        <v>0</v>
      </c>
      <c r="BB233" s="68">
        <v>1</v>
      </c>
      <c r="BC233" s="6">
        <v>0</v>
      </c>
      <c r="BD233" s="6"/>
      <c r="BE233" s="102">
        <v>2</v>
      </c>
      <c r="BF233" s="129">
        <f>SUM(BB233:BE233)</f>
        <v>3</v>
      </c>
      <c r="BG233" s="68">
        <v>1</v>
      </c>
      <c r="BH233" s="6">
        <v>0</v>
      </c>
      <c r="BI233" s="6"/>
      <c r="BJ233" s="102">
        <v>0</v>
      </c>
      <c r="BK233" s="129">
        <f>SUM(BG233:BJ233)</f>
        <v>1</v>
      </c>
      <c r="BL233" s="68"/>
      <c r="BM233" s="6">
        <v>0</v>
      </c>
      <c r="BN233" s="6"/>
      <c r="BO233" s="102"/>
      <c r="BP233" s="129">
        <f>SUM(BL233:BO233)</f>
        <v>0</v>
      </c>
    </row>
    <row r="234" spans="1:68" x14ac:dyDescent="0.25">
      <c r="A234" s="4" t="s">
        <v>633</v>
      </c>
      <c r="B234" s="3" t="s">
        <v>207</v>
      </c>
      <c r="C234" s="10">
        <v>7447902860838</v>
      </c>
      <c r="D234" s="10"/>
      <c r="E234" s="10">
        <f>IF(K234&gt;0,1,"")</f>
        <v>1</v>
      </c>
      <c r="F234" s="10" t="str">
        <f>IF(L234&gt;0,1,"")</f>
        <v/>
      </c>
      <c r="G234" s="10" t="str">
        <f>IF(M234&gt;0,1,"")</f>
        <v/>
      </c>
      <c r="H234" s="105" t="str">
        <f>IF(N234&gt;0,1,"")</f>
        <v/>
      </c>
      <c r="I234" s="226">
        <v>141</v>
      </c>
      <c r="J234" s="224" t="str">
        <f>IF(SUM(E234:H234)&lt;2,IF(I234&gt;100,"Not OK",""),"")</f>
        <v>Not OK</v>
      </c>
      <c r="K234" s="68">
        <v>4</v>
      </c>
      <c r="L234" s="64">
        <v>0</v>
      </c>
      <c r="M234" s="64"/>
      <c r="N234" s="64">
        <v>0</v>
      </c>
      <c r="O234" s="129">
        <f>SUM(K234:N234)</f>
        <v>4</v>
      </c>
      <c r="P234" s="79">
        <f>VLOOKUP(C234,'[1]Brave Avg Cost'!A:B,2,FALSE)</f>
        <v>197.67999999999995</v>
      </c>
      <c r="Q234" s="13">
        <v>197.68</v>
      </c>
      <c r="R234" s="13"/>
      <c r="S234" s="71"/>
      <c r="T234" s="78">
        <f>IF(Q234&gt;0,Q234,P234)</f>
        <v>197.68</v>
      </c>
      <c r="U234" s="83">
        <v>324.35000000000002</v>
      </c>
      <c r="V234" s="71">
        <v>487</v>
      </c>
      <c r="W234" s="71"/>
      <c r="X234" s="84">
        <v>513.80999999999995</v>
      </c>
      <c r="Y234" s="79"/>
      <c r="Z234" s="71">
        <v>787</v>
      </c>
      <c r="AA234" s="71"/>
      <c r="AB234" s="74">
        <v>799</v>
      </c>
      <c r="AC234" s="92"/>
      <c r="AD234" s="93">
        <v>1</v>
      </c>
      <c r="AE234" s="93"/>
      <c r="AF234" s="94"/>
      <c r="AG234" s="129">
        <f>SUM(AC234:AF234)</f>
        <v>1</v>
      </c>
      <c r="AH234" s="99"/>
      <c r="AI234" s="93">
        <v>3</v>
      </c>
      <c r="AJ234" s="93"/>
      <c r="AK234" s="94"/>
      <c r="AL234" s="133">
        <f>SUM(AH234:AK234)</f>
        <v>3</v>
      </c>
      <c r="AM234" s="92"/>
      <c r="AN234" s="93">
        <v>0</v>
      </c>
      <c r="AO234" s="93"/>
      <c r="AP234" s="94">
        <v>0</v>
      </c>
      <c r="AQ234" s="133">
        <f>SUM(AM234:AP234)</f>
        <v>0</v>
      </c>
      <c r="AR234" s="92"/>
      <c r="AS234" s="93">
        <v>2</v>
      </c>
      <c r="AT234" s="93"/>
      <c r="AU234" s="94">
        <v>1</v>
      </c>
      <c r="AV234" s="129">
        <f>SUM(AR234:AU234)</f>
        <v>3</v>
      </c>
      <c r="AW234" s="64">
        <v>1</v>
      </c>
      <c r="AX234" s="6">
        <v>0</v>
      </c>
      <c r="AY234" s="6"/>
      <c r="AZ234" s="102">
        <v>0</v>
      </c>
      <c r="BA234" s="133">
        <f>SUM(AW234:AZ234)</f>
        <v>1</v>
      </c>
      <c r="BB234" s="68">
        <v>2</v>
      </c>
      <c r="BC234" s="6">
        <v>0</v>
      </c>
      <c r="BD234" s="6"/>
      <c r="BE234" s="102">
        <v>1</v>
      </c>
      <c r="BF234" s="129">
        <f>SUM(BB234:BE234)</f>
        <v>3</v>
      </c>
      <c r="BG234" s="68">
        <v>1</v>
      </c>
      <c r="BH234" s="6">
        <v>0</v>
      </c>
      <c r="BI234" s="6"/>
      <c r="BJ234" s="102">
        <v>0</v>
      </c>
      <c r="BK234" s="129">
        <f>SUM(BG234:BJ234)</f>
        <v>1</v>
      </c>
      <c r="BL234" s="68"/>
      <c r="BM234" s="6">
        <v>0</v>
      </c>
      <c r="BN234" s="6"/>
      <c r="BO234" s="102"/>
      <c r="BP234" s="129">
        <f>SUM(BL234:BO234)</f>
        <v>0</v>
      </c>
    </row>
    <row r="235" spans="1:68" x14ac:dyDescent="0.25">
      <c r="A235" s="4" t="s">
        <v>716</v>
      </c>
      <c r="B235" s="3" t="s">
        <v>717</v>
      </c>
      <c r="C235" s="10">
        <v>7447902861064</v>
      </c>
      <c r="D235" s="10"/>
      <c r="E235" s="10" t="str">
        <f>IF(K235&gt;0,1,"")</f>
        <v/>
      </c>
      <c r="F235" s="10">
        <f>IF(L235&gt;0,1,"")</f>
        <v>1</v>
      </c>
      <c r="G235" s="10">
        <f>IF(M235&gt;0,1,"")</f>
        <v>1</v>
      </c>
      <c r="H235" s="105" t="str">
        <f>IF(N235&gt;0,1,"")</f>
        <v/>
      </c>
      <c r="I235" s="226">
        <v>1684</v>
      </c>
      <c r="J235" s="224" t="str">
        <f>IF(SUM(E235:H235)&lt;2,IF(I235&gt;100,"Not OK",""),"")</f>
        <v/>
      </c>
      <c r="K235" s="68"/>
      <c r="L235" s="64">
        <v>31</v>
      </c>
      <c r="M235" s="64">
        <v>25</v>
      </c>
      <c r="N235" s="64"/>
      <c r="O235" s="129">
        <f>SUM(K235:N235)</f>
        <v>56</v>
      </c>
      <c r="P235" s="79"/>
      <c r="Q235" s="13">
        <v>13.44</v>
      </c>
      <c r="R235" s="13">
        <v>13.44</v>
      </c>
      <c r="S235" s="71"/>
      <c r="T235" s="78">
        <f>IF(Q235&gt;0,Q235,P235)</f>
        <v>13.44</v>
      </c>
      <c r="U235" s="83"/>
      <c r="V235" s="71">
        <v>45</v>
      </c>
      <c r="W235" s="71">
        <v>50</v>
      </c>
      <c r="X235" s="84"/>
      <c r="Y235" s="79"/>
      <c r="Z235" s="71">
        <v>89</v>
      </c>
      <c r="AA235" s="71">
        <v>99</v>
      </c>
      <c r="AB235" s="74"/>
      <c r="AC235" s="92"/>
      <c r="AD235" s="93"/>
      <c r="AE235" s="93"/>
      <c r="AF235" s="94"/>
      <c r="AG235" s="129">
        <f>SUM(AC235:AF235)</f>
        <v>0</v>
      </c>
      <c r="AH235" s="99"/>
      <c r="AI235" s="93"/>
      <c r="AJ235" s="93"/>
      <c r="AK235" s="94"/>
      <c r="AL235" s="133">
        <f>SUM(AH235:AK235)</f>
        <v>0</v>
      </c>
      <c r="AM235" s="92"/>
      <c r="AN235" s="93"/>
      <c r="AO235" s="93"/>
      <c r="AP235" s="94"/>
      <c r="AQ235" s="133">
        <f>SUM(AM235:AP235)</f>
        <v>0</v>
      </c>
      <c r="AR235" s="92"/>
      <c r="AS235" s="93"/>
      <c r="AT235" s="93"/>
      <c r="AU235" s="94"/>
      <c r="AV235" s="129">
        <f>SUM(AR235:AU235)</f>
        <v>0</v>
      </c>
      <c r="AW235" s="64"/>
      <c r="AX235" s="6">
        <v>11</v>
      </c>
      <c r="AY235" s="6">
        <v>0</v>
      </c>
      <c r="AZ235" s="102"/>
      <c r="BA235" s="133">
        <f>SUM(AW235:AZ235)</f>
        <v>11</v>
      </c>
      <c r="BB235" s="68"/>
      <c r="BC235" s="6">
        <v>17</v>
      </c>
      <c r="BD235" s="6">
        <v>0</v>
      </c>
      <c r="BE235" s="102"/>
      <c r="BF235" s="129">
        <f>SUM(BB235:BE235)</f>
        <v>17</v>
      </c>
      <c r="BG235" s="68"/>
      <c r="BH235" s="6">
        <v>20</v>
      </c>
      <c r="BI235" s="6">
        <v>1</v>
      </c>
      <c r="BJ235" s="102"/>
      <c r="BK235" s="129">
        <f>SUM(BG235:BJ235)</f>
        <v>21</v>
      </c>
      <c r="BL235" s="68"/>
      <c r="BM235" s="6">
        <v>2</v>
      </c>
      <c r="BN235" s="6"/>
      <c r="BO235" s="102"/>
      <c r="BP235" s="129">
        <f>SUM(BL235:BO235)</f>
        <v>2</v>
      </c>
    </row>
    <row r="236" spans="1:68" x14ac:dyDescent="0.25">
      <c r="A236" s="4" t="s">
        <v>661</v>
      </c>
      <c r="B236" s="3" t="s">
        <v>208</v>
      </c>
      <c r="C236" s="10">
        <v>7447902861996</v>
      </c>
      <c r="D236" s="10"/>
      <c r="E236" s="10">
        <f>IF(K236&gt;0,1,"")</f>
        <v>1</v>
      </c>
      <c r="F236" s="10">
        <f>IF(L236&gt;0,1,"")</f>
        <v>1</v>
      </c>
      <c r="G236" s="10">
        <f>IF(M236&gt;0,1,"")</f>
        <v>1</v>
      </c>
      <c r="H236" s="105" t="str">
        <f>IF(N236&gt;0,1,"")</f>
        <v/>
      </c>
      <c r="I236" s="226"/>
      <c r="J236" s="224" t="str">
        <f>IF(SUM(E236:H236)&lt;2,IF(I236&gt;100,"Not OK",""),"")</f>
        <v/>
      </c>
      <c r="K236" s="68">
        <v>2</v>
      </c>
      <c r="L236" s="64">
        <v>37</v>
      </c>
      <c r="M236" s="64">
        <v>18</v>
      </c>
      <c r="N236" s="64"/>
      <c r="O236" s="129">
        <f>SUM(K236:N236)</f>
        <v>57</v>
      </c>
      <c r="P236" s="79">
        <v>22.36</v>
      </c>
      <c r="Q236" s="13">
        <v>23</v>
      </c>
      <c r="R236" s="13">
        <v>23</v>
      </c>
      <c r="S236" s="71"/>
      <c r="T236" s="78">
        <f>IF(Q236&gt;0,Q236,P236)</f>
        <v>23</v>
      </c>
      <c r="U236" s="83">
        <v>54.45</v>
      </c>
      <c r="V236" s="71">
        <v>44.5</v>
      </c>
      <c r="W236" s="71">
        <v>49.5</v>
      </c>
      <c r="X236" s="84"/>
      <c r="Y236" s="79"/>
      <c r="Z236" s="71">
        <v>93</v>
      </c>
      <c r="AA236" s="71">
        <v>99</v>
      </c>
      <c r="AB236" s="74"/>
      <c r="AC236" s="92"/>
      <c r="AD236" s="93"/>
      <c r="AE236" s="93"/>
      <c r="AF236" s="94"/>
      <c r="AG236" s="129">
        <f>SUM(AC236:AF236)</f>
        <v>0</v>
      </c>
      <c r="AH236" s="99"/>
      <c r="AI236" s="93"/>
      <c r="AJ236" s="93"/>
      <c r="AK236" s="94"/>
      <c r="AL236" s="133">
        <f>SUM(AH236:AK236)</f>
        <v>0</v>
      </c>
      <c r="AM236" s="92"/>
      <c r="AN236" s="93"/>
      <c r="AO236" s="93"/>
      <c r="AP236" s="94"/>
      <c r="AQ236" s="133">
        <f>SUM(AM236:AP236)</f>
        <v>0</v>
      </c>
      <c r="AR236" s="92"/>
      <c r="AS236" s="93">
        <v>2</v>
      </c>
      <c r="AT236" s="93">
        <v>0</v>
      </c>
      <c r="AU236" s="94"/>
      <c r="AV236" s="129">
        <f>SUM(AR236:AU236)</f>
        <v>2</v>
      </c>
      <c r="AW236" s="64"/>
      <c r="AX236" s="6">
        <v>14</v>
      </c>
      <c r="AY236" s="6">
        <v>0</v>
      </c>
      <c r="AZ236" s="102"/>
      <c r="BA236" s="133">
        <f>SUM(AW236:AZ236)</f>
        <v>14</v>
      </c>
      <c r="BB236" s="68">
        <v>3</v>
      </c>
      <c r="BC236" s="6">
        <v>25</v>
      </c>
      <c r="BD236" s="6">
        <v>8</v>
      </c>
      <c r="BE236" s="102"/>
      <c r="BF236" s="129">
        <f>SUM(BB236:BE236)</f>
        <v>36</v>
      </c>
      <c r="BG236" s="68">
        <v>0</v>
      </c>
      <c r="BH236" s="6">
        <v>15</v>
      </c>
      <c r="BI236" s="6">
        <v>14</v>
      </c>
      <c r="BJ236" s="102"/>
      <c r="BK236" s="129">
        <f>SUM(BG236:BJ236)</f>
        <v>29</v>
      </c>
      <c r="BL236" s="68"/>
      <c r="BM236" s="6">
        <v>3</v>
      </c>
      <c r="BN236" s="6"/>
      <c r="BO236" s="102"/>
      <c r="BP236" s="129">
        <f>SUM(BL236:BO236)</f>
        <v>3</v>
      </c>
    </row>
    <row r="237" spans="1:68" x14ac:dyDescent="0.25">
      <c r="A237" s="4" t="s">
        <v>687</v>
      </c>
      <c r="B237" s="3" t="s">
        <v>632</v>
      </c>
      <c r="C237" s="10">
        <v>7447902862290</v>
      </c>
      <c r="D237" s="10"/>
      <c r="E237" s="10" t="str">
        <f>IF(K237&gt;0,1,"")</f>
        <v/>
      </c>
      <c r="F237" s="10">
        <f>IF(L237&gt;0,1,"")</f>
        <v>1</v>
      </c>
      <c r="G237" s="10">
        <f>IF(M237&gt;0,1,"")</f>
        <v>1</v>
      </c>
      <c r="H237" s="105" t="str">
        <f>IF(N237&gt;0,1,"")</f>
        <v/>
      </c>
      <c r="I237" s="226">
        <v>1645</v>
      </c>
      <c r="J237" s="224" t="str">
        <f>IF(SUM(E237:H237)&lt;2,IF(I237&gt;100,"Not OK",""),"")</f>
        <v/>
      </c>
      <c r="K237" s="68"/>
      <c r="L237" s="64">
        <v>33</v>
      </c>
      <c r="M237" s="64">
        <v>20</v>
      </c>
      <c r="N237" s="64"/>
      <c r="O237" s="129">
        <f>SUM(K237:N237)</f>
        <v>53</v>
      </c>
      <c r="P237" s="79"/>
      <c r="Q237" s="13">
        <v>12</v>
      </c>
      <c r="R237" s="13">
        <v>12</v>
      </c>
      <c r="S237" s="71"/>
      <c r="T237" s="78">
        <f>IF(Q237&gt;0,Q237,P237)</f>
        <v>12</v>
      </c>
      <c r="U237" s="83"/>
      <c r="V237" s="71">
        <v>30</v>
      </c>
      <c r="W237" s="71">
        <v>34.5</v>
      </c>
      <c r="X237" s="84"/>
      <c r="Y237" s="79"/>
      <c r="Z237" s="71">
        <v>62</v>
      </c>
      <c r="AA237" s="71">
        <v>69</v>
      </c>
      <c r="AB237" s="74"/>
      <c r="AC237" s="92"/>
      <c r="AD237" s="93"/>
      <c r="AE237" s="93"/>
      <c r="AF237" s="94"/>
      <c r="AG237" s="129">
        <f>SUM(AC237:AF237)</f>
        <v>0</v>
      </c>
      <c r="AH237" s="99"/>
      <c r="AI237" s="93"/>
      <c r="AJ237" s="93"/>
      <c r="AK237" s="94"/>
      <c r="AL237" s="133">
        <f>SUM(AH237:AK237)</f>
        <v>0</v>
      </c>
      <c r="AM237" s="92"/>
      <c r="AN237" s="93"/>
      <c r="AO237" s="93"/>
      <c r="AP237" s="94"/>
      <c r="AQ237" s="133">
        <f>SUM(AM237:AP237)</f>
        <v>0</v>
      </c>
      <c r="AR237" s="92"/>
      <c r="AS237" s="93">
        <v>0</v>
      </c>
      <c r="AT237" s="93">
        <v>0</v>
      </c>
      <c r="AU237" s="94"/>
      <c r="AV237" s="129">
        <f>SUM(AR237:AU237)</f>
        <v>0</v>
      </c>
      <c r="AW237" s="64"/>
      <c r="AX237" s="6">
        <v>33</v>
      </c>
      <c r="AY237" s="6">
        <v>0</v>
      </c>
      <c r="AZ237" s="102"/>
      <c r="BA237" s="133">
        <f>SUM(AW237:AZ237)</f>
        <v>33</v>
      </c>
      <c r="BB237" s="68"/>
      <c r="BC237" s="6">
        <v>50</v>
      </c>
      <c r="BD237" s="6">
        <v>17</v>
      </c>
      <c r="BE237" s="102"/>
      <c r="BF237" s="129">
        <f>SUM(BB237:BE237)</f>
        <v>67</v>
      </c>
      <c r="BG237" s="68"/>
      <c r="BH237" s="6">
        <v>34</v>
      </c>
      <c r="BI237" s="6">
        <v>16</v>
      </c>
      <c r="BJ237" s="102"/>
      <c r="BK237" s="129">
        <f>SUM(BG237:BJ237)</f>
        <v>50</v>
      </c>
      <c r="BL237" s="68"/>
      <c r="BM237" s="6">
        <v>4</v>
      </c>
      <c r="BN237" s="6"/>
      <c r="BO237" s="102"/>
      <c r="BP237" s="129">
        <f>SUM(BL237:BO237)</f>
        <v>4</v>
      </c>
    </row>
    <row r="238" spans="1:68" x14ac:dyDescent="0.25">
      <c r="A238" s="4" t="s">
        <v>323</v>
      </c>
      <c r="B238" s="3" t="s">
        <v>209</v>
      </c>
      <c r="C238" s="10">
        <v>7447902862818</v>
      </c>
      <c r="D238" s="10"/>
      <c r="E238" s="10">
        <f>IF(K238&gt;0,1,"")</f>
        <v>1</v>
      </c>
      <c r="F238" s="10">
        <f>IF(L238&gt;0,1,"")</f>
        <v>1</v>
      </c>
      <c r="G238" s="10">
        <f>IF(M238&gt;0,1,"")</f>
        <v>1</v>
      </c>
      <c r="H238" s="105" t="str">
        <f>IF(N238&gt;0,1,"")</f>
        <v/>
      </c>
      <c r="I238" s="226">
        <v>2623</v>
      </c>
      <c r="J238" s="224" t="str">
        <f>IF(SUM(E238:H238)&lt;2,IF(I238&gt;100,"Not OK",""),"")</f>
        <v/>
      </c>
      <c r="K238" s="68">
        <v>9</v>
      </c>
      <c r="L238" s="64">
        <v>45</v>
      </c>
      <c r="M238" s="64">
        <v>26</v>
      </c>
      <c r="N238" s="64"/>
      <c r="O238" s="129">
        <f>SUM(K238:N238)</f>
        <v>80</v>
      </c>
      <c r="P238" s="79"/>
      <c r="Q238" s="13">
        <v>15.43</v>
      </c>
      <c r="R238" s="13">
        <v>15.43</v>
      </c>
      <c r="S238" s="71"/>
      <c r="T238" s="78">
        <f>IF(Q238&gt;0,Q238,P238)</f>
        <v>15.43</v>
      </c>
      <c r="U238" s="83"/>
      <c r="V238" s="71">
        <v>29.5</v>
      </c>
      <c r="W238" s="71">
        <v>34.5</v>
      </c>
      <c r="X238" s="84"/>
      <c r="Y238" s="79"/>
      <c r="Z238" s="71">
        <v>59</v>
      </c>
      <c r="AA238" s="71">
        <v>69</v>
      </c>
      <c r="AB238" s="74"/>
      <c r="AC238" s="92"/>
      <c r="AD238" s="93"/>
      <c r="AE238" s="93"/>
      <c r="AF238" s="94"/>
      <c r="AG238" s="129">
        <f>SUM(AC238:AF238)</f>
        <v>0</v>
      </c>
      <c r="AH238" s="99"/>
      <c r="AI238" s="93"/>
      <c r="AJ238" s="93"/>
      <c r="AK238" s="94"/>
      <c r="AL238" s="133">
        <f>SUM(AH238:AK238)</f>
        <v>0</v>
      </c>
      <c r="AM238" s="92"/>
      <c r="AN238" s="93"/>
      <c r="AO238" s="93"/>
      <c r="AP238" s="94"/>
      <c r="AQ238" s="133">
        <f>SUM(AM238:AP238)</f>
        <v>0</v>
      </c>
      <c r="AR238" s="92"/>
      <c r="AS238" s="93"/>
      <c r="AT238" s="93"/>
      <c r="AU238" s="94"/>
      <c r="AV238" s="129">
        <f>SUM(AR238:AU238)</f>
        <v>0</v>
      </c>
      <c r="AW238" s="64"/>
      <c r="AX238" s="6"/>
      <c r="AY238" s="6"/>
      <c r="AZ238" s="102"/>
      <c r="BA238" s="133">
        <f>SUM(AW238:AZ238)</f>
        <v>0</v>
      </c>
      <c r="BB238" s="68"/>
      <c r="BC238" s="6">
        <v>5</v>
      </c>
      <c r="BD238" s="6">
        <v>0</v>
      </c>
      <c r="BE238" s="102"/>
      <c r="BF238" s="129">
        <f>SUM(BB238:BE238)</f>
        <v>5</v>
      </c>
      <c r="BG238" s="68">
        <v>1</v>
      </c>
      <c r="BH238" s="6">
        <v>35</v>
      </c>
      <c r="BI238" s="6">
        <v>8</v>
      </c>
      <c r="BJ238" s="102"/>
      <c r="BK238" s="129">
        <f>SUM(BG238:BJ238)</f>
        <v>44</v>
      </c>
      <c r="BL238" s="68"/>
      <c r="BM238" s="6">
        <v>4</v>
      </c>
      <c r="BN238" s="6"/>
      <c r="BO238" s="102"/>
      <c r="BP238" s="129">
        <f>SUM(BL238:BO238)</f>
        <v>4</v>
      </c>
    </row>
    <row r="239" spans="1:68" x14ac:dyDescent="0.25">
      <c r="A239" s="4"/>
      <c r="B239" s="3" t="s">
        <v>260</v>
      </c>
      <c r="C239" s="10">
        <v>695315628039</v>
      </c>
      <c r="D239" s="10"/>
      <c r="E239" s="10" t="str">
        <f>IF(K239&gt;0,1,"")</f>
        <v/>
      </c>
      <c r="F239" s="10" t="str">
        <f>IF(L239&gt;0,1,"")</f>
        <v/>
      </c>
      <c r="G239" s="10" t="str">
        <f>IF(M239&gt;0,1,"")</f>
        <v/>
      </c>
      <c r="H239" s="105" t="str">
        <f>IF(N239&gt;0,1,"")</f>
        <v/>
      </c>
      <c r="I239" s="226"/>
      <c r="J239" s="224" t="str">
        <f>IF(SUM(E239:H239)&lt;2,IF(I239&gt;100,"Not OK",""),"")</f>
        <v/>
      </c>
      <c r="K239" s="68"/>
      <c r="L239" s="64"/>
      <c r="M239" s="64"/>
      <c r="N239" s="64">
        <v>0</v>
      </c>
      <c r="O239" s="129">
        <f>SUM(K239:N239)</f>
        <v>0</v>
      </c>
      <c r="P239" s="79"/>
      <c r="Q239" s="13"/>
      <c r="R239" s="13"/>
      <c r="S239" s="71"/>
      <c r="T239" s="78">
        <f>IF(Q239&gt;0,Q239,P239)</f>
        <v>0</v>
      </c>
      <c r="U239" s="83"/>
      <c r="V239" s="71"/>
      <c r="W239" s="71"/>
      <c r="X239" s="84"/>
      <c r="Y239" s="79"/>
      <c r="Z239" s="71"/>
      <c r="AA239" s="71"/>
      <c r="AB239" s="74">
        <v>37</v>
      </c>
      <c r="AC239" s="92"/>
      <c r="AD239" s="93"/>
      <c r="AE239" s="93"/>
      <c r="AF239" s="94"/>
      <c r="AG239" s="129">
        <f>SUM(AC239:AF239)</f>
        <v>0</v>
      </c>
      <c r="AH239" s="99"/>
      <c r="AI239" s="93"/>
      <c r="AJ239" s="93"/>
      <c r="AK239" s="94"/>
      <c r="AL239" s="133">
        <f>SUM(AH239:AK239)</f>
        <v>0</v>
      </c>
      <c r="AM239" s="92"/>
      <c r="AN239" s="93"/>
      <c r="AO239" s="93"/>
      <c r="AP239" s="94">
        <v>0</v>
      </c>
      <c r="AQ239" s="133">
        <f>SUM(AM239:AP239)</f>
        <v>0</v>
      </c>
      <c r="AR239" s="92"/>
      <c r="AS239" s="93"/>
      <c r="AT239" s="93"/>
      <c r="AU239" s="94"/>
      <c r="AV239" s="129">
        <f>SUM(AR239:AU239)</f>
        <v>0</v>
      </c>
      <c r="AW239" s="64"/>
      <c r="AX239" s="6"/>
      <c r="AY239" s="6"/>
      <c r="AZ239" s="102">
        <v>0</v>
      </c>
      <c r="BA239" s="133">
        <f>SUM(AW239:AZ239)</f>
        <v>0</v>
      </c>
      <c r="BB239" s="68"/>
      <c r="BC239" s="6"/>
      <c r="BD239" s="6"/>
      <c r="BE239" s="102">
        <v>0</v>
      </c>
      <c r="BF239" s="129">
        <f>SUM(BB239:BE239)</f>
        <v>0</v>
      </c>
      <c r="BG239" s="68"/>
      <c r="BH239" s="6"/>
      <c r="BI239" s="6"/>
      <c r="BJ239" s="102">
        <v>0</v>
      </c>
      <c r="BK239" s="129">
        <f>SUM(BG239:BJ239)</f>
        <v>0</v>
      </c>
      <c r="BL239" s="68"/>
      <c r="BM239" s="6"/>
      <c r="BN239" s="6"/>
      <c r="BO239" s="102"/>
      <c r="BP239" s="129">
        <f>SUM(BL239:BO239)</f>
        <v>0</v>
      </c>
    </row>
    <row r="240" spans="1:68" x14ac:dyDescent="0.25">
      <c r="A240" s="5" t="s">
        <v>7</v>
      </c>
      <c r="B240" s="1" t="s">
        <v>8</v>
      </c>
      <c r="C240" s="11">
        <v>744790317350</v>
      </c>
      <c r="D240" s="11"/>
      <c r="E240" s="10" t="str">
        <f>IF(K240&gt;0,1,"")</f>
        <v/>
      </c>
      <c r="F240" s="11" t="str">
        <f>IF(L240&gt;0,1,"")</f>
        <v/>
      </c>
      <c r="G240" s="11" t="str">
        <f>IF(M240&gt;0,1,"")</f>
        <v/>
      </c>
      <c r="H240" s="106" t="str">
        <f>IF(N240&gt;0,1,"")</f>
        <v/>
      </c>
      <c r="I240" s="227">
        <v>15</v>
      </c>
      <c r="J240" s="224" t="str">
        <f>IF(SUM(E240:H240)&lt;2,IF(I240&gt;100,"Not OK",""),"")</f>
        <v/>
      </c>
      <c r="K240" s="69">
        <v>0</v>
      </c>
      <c r="L240" s="65"/>
      <c r="M240" s="65"/>
      <c r="N240" s="65"/>
      <c r="O240" s="129">
        <f>SUM(K240:N240)</f>
        <v>0</v>
      </c>
      <c r="P240" s="108"/>
      <c r="Q240" s="14"/>
      <c r="R240" s="14"/>
      <c r="S240" s="201"/>
      <c r="T240" s="78">
        <f>IF(Q240&gt;0,Q240,P240)</f>
        <v>0</v>
      </c>
      <c r="U240" s="86"/>
      <c r="V240" s="72"/>
      <c r="W240" s="72"/>
      <c r="X240" s="84"/>
      <c r="Y240" s="80"/>
      <c r="Z240" s="72"/>
      <c r="AA240" s="72"/>
      <c r="AB240" s="74"/>
      <c r="AC240" s="92"/>
      <c r="AD240" s="93"/>
      <c r="AE240" s="93"/>
      <c r="AF240" s="94"/>
      <c r="AG240" s="129">
        <f>SUM(AC240:AF240)</f>
        <v>0</v>
      </c>
      <c r="AH240" s="99"/>
      <c r="AI240" s="93"/>
      <c r="AJ240" s="93"/>
      <c r="AK240" s="94"/>
      <c r="AL240" s="133">
        <f>SUM(AH240:AK240)</f>
        <v>0</v>
      </c>
      <c r="AM240" s="92"/>
      <c r="AN240" s="93"/>
      <c r="AO240" s="93"/>
      <c r="AP240" s="94"/>
      <c r="AQ240" s="133">
        <f>SUM(AM240:AP240)</f>
        <v>0</v>
      </c>
      <c r="AR240" s="92"/>
      <c r="AS240" s="93"/>
      <c r="AT240" s="93"/>
      <c r="AU240" s="94"/>
      <c r="AV240" s="129">
        <f>SUM(AR240:AU240)</f>
        <v>0</v>
      </c>
      <c r="AW240" s="65"/>
      <c r="AX240" s="2"/>
      <c r="AY240" s="2"/>
      <c r="AZ240" s="103"/>
      <c r="BA240" s="133">
        <f>SUM(AW240:AZ240)</f>
        <v>0</v>
      </c>
      <c r="BB240" s="69"/>
      <c r="BC240" s="2"/>
      <c r="BD240" s="2"/>
      <c r="BE240" s="103"/>
      <c r="BF240" s="129">
        <f>SUM(BB240:BE240)</f>
        <v>0</v>
      </c>
      <c r="BG240" s="69">
        <v>3</v>
      </c>
      <c r="BH240" s="2"/>
      <c r="BI240" s="2"/>
      <c r="BJ240" s="103"/>
      <c r="BK240" s="129">
        <f>SUM(BG240:BJ240)</f>
        <v>3</v>
      </c>
      <c r="BL240" s="69"/>
      <c r="BM240" s="2"/>
      <c r="BN240" s="2"/>
      <c r="BO240" s="103"/>
      <c r="BP240" s="129">
        <f>SUM(BL240:BO240)</f>
        <v>0</v>
      </c>
    </row>
    <row r="241" spans="1:68" x14ac:dyDescent="0.25">
      <c r="A241" s="5" t="s">
        <v>9</v>
      </c>
      <c r="B241" s="1" t="s">
        <v>10</v>
      </c>
      <c r="C241" s="11">
        <v>744790317428</v>
      </c>
      <c r="D241" s="11"/>
      <c r="E241" s="10">
        <f>IF(K241&gt;0,1,"")</f>
        <v>1</v>
      </c>
      <c r="F241" s="11" t="str">
        <f>IF(L241&gt;0,1,"")</f>
        <v/>
      </c>
      <c r="G241" s="11" t="str">
        <f>IF(M241&gt;0,1,"")</f>
        <v/>
      </c>
      <c r="H241" s="106" t="str">
        <f>IF(N241&gt;0,1,"")</f>
        <v/>
      </c>
      <c r="I241" s="227">
        <v>3662</v>
      </c>
      <c r="J241" s="224" t="str">
        <f>IF(SUM(E241:H241)&lt;2,IF(I241&gt;100,"Not OK",""),"")</f>
        <v>Not OK</v>
      </c>
      <c r="K241" s="69">
        <v>5</v>
      </c>
      <c r="L241" s="65"/>
      <c r="M241" s="65"/>
      <c r="N241" s="65"/>
      <c r="O241" s="129">
        <f>SUM(K241:N241)</f>
        <v>5</v>
      </c>
      <c r="P241" s="108"/>
      <c r="Q241" s="14"/>
      <c r="R241" s="14"/>
      <c r="S241" s="201"/>
      <c r="T241" s="78">
        <f>IF(Q241&gt;0,Q241,P241)</f>
        <v>0</v>
      </c>
      <c r="U241" s="86"/>
      <c r="V241" s="72"/>
      <c r="W241" s="72"/>
      <c r="X241" s="84"/>
      <c r="Y241" s="80"/>
      <c r="Z241" s="72"/>
      <c r="AA241" s="72"/>
      <c r="AB241" s="74"/>
      <c r="AC241" s="92"/>
      <c r="AD241" s="93"/>
      <c r="AE241" s="93"/>
      <c r="AF241" s="94"/>
      <c r="AG241" s="129">
        <f>SUM(AC241:AF241)</f>
        <v>0</v>
      </c>
      <c r="AH241" s="99"/>
      <c r="AI241" s="93"/>
      <c r="AJ241" s="93"/>
      <c r="AK241" s="94"/>
      <c r="AL241" s="133">
        <f>SUM(AH241:AK241)</f>
        <v>0</v>
      </c>
      <c r="AM241" s="92"/>
      <c r="AN241" s="93"/>
      <c r="AO241" s="93"/>
      <c r="AP241" s="94"/>
      <c r="AQ241" s="133">
        <f>SUM(AM241:AP241)</f>
        <v>0</v>
      </c>
      <c r="AR241" s="92"/>
      <c r="AS241" s="93"/>
      <c r="AT241" s="93"/>
      <c r="AU241" s="94"/>
      <c r="AV241" s="129">
        <f>SUM(AR241:AU241)</f>
        <v>0</v>
      </c>
      <c r="AW241" s="65"/>
      <c r="AX241" s="2"/>
      <c r="AY241" s="2"/>
      <c r="AZ241" s="103"/>
      <c r="BA241" s="133">
        <f>SUM(AW241:AZ241)</f>
        <v>0</v>
      </c>
      <c r="BB241" s="69"/>
      <c r="BC241" s="2"/>
      <c r="BD241" s="2"/>
      <c r="BE241" s="103"/>
      <c r="BF241" s="129">
        <f>SUM(BB241:BE241)</f>
        <v>0</v>
      </c>
      <c r="BG241" s="69">
        <v>0</v>
      </c>
      <c r="BH241" s="2"/>
      <c r="BI241" s="2"/>
      <c r="BJ241" s="103"/>
      <c r="BK241" s="129">
        <f>SUM(BG241:BJ241)</f>
        <v>0</v>
      </c>
      <c r="BL241" s="69"/>
      <c r="BM241" s="2"/>
      <c r="BN241" s="2"/>
      <c r="BO241" s="103"/>
      <c r="BP241" s="129">
        <f>SUM(BL241:BO241)</f>
        <v>0</v>
      </c>
    </row>
    <row r="242" spans="1:68" x14ac:dyDescent="0.25">
      <c r="A242" s="4" t="s">
        <v>7</v>
      </c>
      <c r="B242" s="3" t="s">
        <v>8</v>
      </c>
      <c r="C242" s="10">
        <v>744796317350</v>
      </c>
      <c r="D242" s="10"/>
      <c r="E242" s="10">
        <f>IF(K242&gt;0,1,"")</f>
        <v>1</v>
      </c>
      <c r="F242" s="10" t="str">
        <f>IF(L242&gt;0,1,"")</f>
        <v/>
      </c>
      <c r="G242" s="10" t="str">
        <f>IF(M242&gt;0,1,"")</f>
        <v/>
      </c>
      <c r="H242" s="105" t="str">
        <f>IF(N242&gt;0,1,"")</f>
        <v/>
      </c>
      <c r="I242" s="226"/>
      <c r="J242" s="224" t="str">
        <f>IF(SUM(E242:H242)&lt;2,IF(I242&gt;100,"Not OK",""),"")</f>
        <v/>
      </c>
      <c r="K242" s="68">
        <v>5</v>
      </c>
      <c r="L242" s="64"/>
      <c r="M242" s="64"/>
      <c r="N242" s="64"/>
      <c r="O242" s="129">
        <f>SUM(K242:N242)</f>
        <v>5</v>
      </c>
      <c r="P242" s="79">
        <v>22.36</v>
      </c>
      <c r="Q242" s="13"/>
      <c r="R242" s="13"/>
      <c r="S242" s="71"/>
      <c r="T242" s="78">
        <f>IF(Q242&gt;0,Q242,P242)</f>
        <v>22.36</v>
      </c>
      <c r="U242" s="83">
        <v>54.45</v>
      </c>
      <c r="V242" s="71"/>
      <c r="W242" s="71"/>
      <c r="X242" s="84"/>
      <c r="Y242" s="79"/>
      <c r="Z242" s="71"/>
      <c r="AA242" s="71"/>
      <c r="AB242" s="74"/>
      <c r="AC242" s="92"/>
      <c r="AD242" s="93"/>
      <c r="AE242" s="93"/>
      <c r="AF242" s="94"/>
      <c r="AG242" s="129">
        <f>SUM(AC242:AF242)</f>
        <v>0</v>
      </c>
      <c r="AH242" s="99"/>
      <c r="AI242" s="93"/>
      <c r="AJ242" s="93"/>
      <c r="AK242" s="94"/>
      <c r="AL242" s="133">
        <f>SUM(AH242:AK242)</f>
        <v>0</v>
      </c>
      <c r="AM242" s="92"/>
      <c r="AN242" s="93"/>
      <c r="AO242" s="93"/>
      <c r="AP242" s="94"/>
      <c r="AQ242" s="133">
        <f>SUM(AM242:AP242)</f>
        <v>0</v>
      </c>
      <c r="AR242" s="92"/>
      <c r="AS242" s="93"/>
      <c r="AT242" s="93"/>
      <c r="AU242" s="94"/>
      <c r="AV242" s="129">
        <f>SUM(AR242:AU242)</f>
        <v>0</v>
      </c>
      <c r="AW242" s="64"/>
      <c r="AX242" s="6"/>
      <c r="AY242" s="6"/>
      <c r="AZ242" s="102"/>
      <c r="BA242" s="133">
        <f>SUM(AW242:AZ242)</f>
        <v>0</v>
      </c>
      <c r="BB242" s="68">
        <v>2</v>
      </c>
      <c r="BC242" s="6"/>
      <c r="BD242" s="6"/>
      <c r="BE242" s="102"/>
      <c r="BF242" s="129">
        <f>SUM(BB242:BE242)</f>
        <v>2</v>
      </c>
      <c r="BG242" s="68"/>
      <c r="BH242" s="6"/>
      <c r="BI242" s="6"/>
      <c r="BJ242" s="102"/>
      <c r="BK242" s="129">
        <f>SUM(BG242:BJ242)</f>
        <v>0</v>
      </c>
      <c r="BL242" s="68"/>
      <c r="BM242" s="6"/>
      <c r="BN242" s="6"/>
      <c r="BO242" s="102"/>
      <c r="BP242" s="129">
        <f>SUM(BL242:BO242)</f>
        <v>0</v>
      </c>
    </row>
    <row r="243" spans="1:68" x14ac:dyDescent="0.25">
      <c r="A243" s="4" t="s">
        <v>11</v>
      </c>
      <c r="B243" s="3" t="s">
        <v>12</v>
      </c>
      <c r="C243" s="10">
        <v>744796317428</v>
      </c>
      <c r="D243" s="10"/>
      <c r="E243" s="10">
        <f>IF(K243&gt;0,1,"")</f>
        <v>1</v>
      </c>
      <c r="F243" s="10" t="str">
        <f>IF(L243&gt;0,1,"")</f>
        <v/>
      </c>
      <c r="G243" s="10" t="str">
        <f>IF(M243&gt;0,1,"")</f>
        <v/>
      </c>
      <c r="H243" s="105" t="str">
        <f>IF(N243&gt;0,1,"")</f>
        <v/>
      </c>
      <c r="I243" s="226"/>
      <c r="J243" s="224" t="str">
        <f>IF(SUM(E243:H243)&lt;2,IF(I243&gt;100,"Not OK",""),"")</f>
        <v/>
      </c>
      <c r="K243" s="68">
        <v>5</v>
      </c>
      <c r="L243" s="64"/>
      <c r="M243" s="64"/>
      <c r="N243" s="64"/>
      <c r="O243" s="129">
        <f>SUM(K243:N243)</f>
        <v>5</v>
      </c>
      <c r="P243" s="79">
        <v>18.71</v>
      </c>
      <c r="Q243" s="13"/>
      <c r="R243" s="13"/>
      <c r="S243" s="71"/>
      <c r="T243" s="78">
        <f>IF(Q243&gt;0,Q243,P243)</f>
        <v>18.71</v>
      </c>
      <c r="U243" s="83">
        <v>54.45</v>
      </c>
      <c r="V243" s="71"/>
      <c r="W243" s="71"/>
      <c r="X243" s="84"/>
      <c r="Y243" s="79"/>
      <c r="Z243" s="71"/>
      <c r="AA243" s="71"/>
      <c r="AB243" s="74"/>
      <c r="AC243" s="92"/>
      <c r="AD243" s="93"/>
      <c r="AE243" s="93"/>
      <c r="AF243" s="94"/>
      <c r="AG243" s="129">
        <f>SUM(AC243:AF243)</f>
        <v>0</v>
      </c>
      <c r="AH243" s="99"/>
      <c r="AI243" s="93"/>
      <c r="AJ243" s="93"/>
      <c r="AK243" s="94"/>
      <c r="AL243" s="133">
        <f>SUM(AH243:AK243)</f>
        <v>0</v>
      </c>
      <c r="AM243" s="92"/>
      <c r="AN243" s="93"/>
      <c r="AO243" s="93"/>
      <c r="AP243" s="94"/>
      <c r="AQ243" s="133">
        <f>SUM(AM243:AP243)</f>
        <v>0</v>
      </c>
      <c r="AR243" s="92"/>
      <c r="AS243" s="93"/>
      <c r="AT243" s="93"/>
      <c r="AU243" s="94"/>
      <c r="AV243" s="129">
        <f>SUM(AR243:AU243)</f>
        <v>0</v>
      </c>
      <c r="AW243" s="64"/>
      <c r="AX243" s="6"/>
      <c r="AY243" s="6"/>
      <c r="AZ243" s="102"/>
      <c r="BA243" s="133">
        <f>SUM(AW243:AZ243)</f>
        <v>0</v>
      </c>
      <c r="BB243" s="68"/>
      <c r="BC243" s="6"/>
      <c r="BD243" s="6"/>
      <c r="BE243" s="102"/>
      <c r="BF243" s="129">
        <f>SUM(BB243:BE243)</f>
        <v>0</v>
      </c>
      <c r="BG243" s="68"/>
      <c r="BH243" s="6"/>
      <c r="BI243" s="6"/>
      <c r="BJ243" s="102"/>
      <c r="BK243" s="129">
        <f>SUM(BG243:BJ243)</f>
        <v>0</v>
      </c>
      <c r="BL243" s="68"/>
      <c r="BM243" s="6"/>
      <c r="BN243" s="6"/>
      <c r="BO243" s="102"/>
      <c r="BP243" s="129">
        <f>SUM(BL243:BO243)</f>
        <v>0</v>
      </c>
    </row>
    <row r="244" spans="1:68" x14ac:dyDescent="0.25">
      <c r="A244" s="5" t="s">
        <v>11</v>
      </c>
      <c r="B244" s="1" t="s">
        <v>12</v>
      </c>
      <c r="C244" s="11">
        <v>744796317429</v>
      </c>
      <c r="D244" s="11"/>
      <c r="E244" s="10">
        <f>IF(K244&gt;0,1,"")</f>
        <v>1</v>
      </c>
      <c r="F244" s="11" t="str">
        <f>IF(L244&gt;0,1,"")</f>
        <v/>
      </c>
      <c r="G244" s="11" t="str">
        <f>IF(M244&gt;0,1,"")</f>
        <v/>
      </c>
      <c r="H244" s="106" t="str">
        <f>IF(N244&gt;0,1,"")</f>
        <v/>
      </c>
      <c r="I244" s="227"/>
      <c r="J244" s="224" t="str">
        <f>IF(SUM(E244:H244)&lt;2,IF(I244&gt;100,"Not OK",""),"")</f>
        <v/>
      </c>
      <c r="K244" s="69">
        <v>4</v>
      </c>
      <c r="L244" s="65"/>
      <c r="M244" s="65"/>
      <c r="N244" s="65"/>
      <c r="O244" s="129">
        <f>SUM(K244:N244)</f>
        <v>4</v>
      </c>
      <c r="P244" s="108"/>
      <c r="Q244" s="14"/>
      <c r="R244" s="14"/>
      <c r="S244" s="201"/>
      <c r="T244" s="78">
        <f>IF(Q244&gt;0,Q244,P244)</f>
        <v>0</v>
      </c>
      <c r="U244" s="86"/>
      <c r="V244" s="72"/>
      <c r="W244" s="72"/>
      <c r="X244" s="84"/>
      <c r="Y244" s="80"/>
      <c r="Z244" s="72"/>
      <c r="AA244" s="72"/>
      <c r="AB244" s="74"/>
      <c r="AC244" s="92"/>
      <c r="AD244" s="93"/>
      <c r="AE244" s="93"/>
      <c r="AF244" s="94"/>
      <c r="AG244" s="129">
        <f>SUM(AC244:AF244)</f>
        <v>0</v>
      </c>
      <c r="AH244" s="99"/>
      <c r="AI244" s="93"/>
      <c r="AJ244" s="93"/>
      <c r="AK244" s="94"/>
      <c r="AL244" s="133">
        <f>SUM(AH244:AK244)</f>
        <v>0</v>
      </c>
      <c r="AM244" s="92"/>
      <c r="AN244" s="93"/>
      <c r="AO244" s="93"/>
      <c r="AP244" s="94"/>
      <c r="AQ244" s="133">
        <f>SUM(AM244:AP244)</f>
        <v>0</v>
      </c>
      <c r="AR244" s="92"/>
      <c r="AS244" s="93"/>
      <c r="AT244" s="93"/>
      <c r="AU244" s="94"/>
      <c r="AV244" s="129">
        <f>SUM(AR244:AU244)</f>
        <v>0</v>
      </c>
      <c r="AW244" s="65"/>
      <c r="AX244" s="2"/>
      <c r="AY244" s="2"/>
      <c r="AZ244" s="103"/>
      <c r="BA244" s="133">
        <f>SUM(AW244:AZ244)</f>
        <v>0</v>
      </c>
      <c r="BB244" s="69"/>
      <c r="BC244" s="2"/>
      <c r="BD244" s="2"/>
      <c r="BE244" s="103"/>
      <c r="BF244" s="129">
        <f>SUM(BB244:BE244)</f>
        <v>0</v>
      </c>
      <c r="BG244" s="69">
        <v>1</v>
      </c>
      <c r="BH244" s="2"/>
      <c r="BI244" s="2"/>
      <c r="BJ244" s="103"/>
      <c r="BK244" s="129">
        <f>SUM(BG244:BJ244)</f>
        <v>1</v>
      </c>
      <c r="BL244" s="69"/>
      <c r="BM244" s="2"/>
      <c r="BN244" s="2"/>
      <c r="BO244" s="103"/>
      <c r="BP244" s="129">
        <f>SUM(BL244:BO244)</f>
        <v>0</v>
      </c>
    </row>
    <row r="245" spans="1:68" x14ac:dyDescent="0.25">
      <c r="A245" s="4" t="s">
        <v>13</v>
      </c>
      <c r="B245" s="3" t="s">
        <v>14</v>
      </c>
      <c r="C245" s="10">
        <v>4712818795646</v>
      </c>
      <c r="D245" s="10"/>
      <c r="E245" s="10">
        <f>IF(K245&gt;0,1,"")</f>
        <v>1</v>
      </c>
      <c r="F245" s="10" t="str">
        <f>IF(L245&gt;0,1,"")</f>
        <v/>
      </c>
      <c r="G245" s="10" t="str">
        <f>IF(M245&gt;0,1,"")</f>
        <v/>
      </c>
      <c r="H245" s="105" t="str">
        <f>IF(N245&gt;0,1,"")</f>
        <v/>
      </c>
      <c r="I245" s="226">
        <v>16</v>
      </c>
      <c r="J245" s="224" t="str">
        <f>IF(SUM(E245:H245)&lt;2,IF(I245&gt;100,"Not OK",""),"")</f>
        <v/>
      </c>
      <c r="K245" s="68">
        <v>3</v>
      </c>
      <c r="L245" s="64"/>
      <c r="M245" s="64"/>
      <c r="N245" s="64"/>
      <c r="O245" s="129">
        <f>SUM(K245:N245)</f>
        <v>3</v>
      </c>
      <c r="P245" s="79">
        <f>VLOOKUP(C245,'[1]Bone Avg Cost'!A:B,2,FALSE)</f>
        <v>7.33</v>
      </c>
      <c r="Q245" s="13"/>
      <c r="R245" s="13"/>
      <c r="S245" s="71"/>
      <c r="T245" s="78">
        <f>IF(Q245&gt;0,Q245,P245)</f>
        <v>7.33</v>
      </c>
      <c r="U245" s="83">
        <v>26.95</v>
      </c>
      <c r="V245" s="71"/>
      <c r="W245" s="71"/>
      <c r="X245" s="84"/>
      <c r="Y245" s="79"/>
      <c r="Z245" s="71"/>
      <c r="AA245" s="71"/>
      <c r="AB245" s="74"/>
      <c r="AC245" s="92"/>
      <c r="AD245" s="93"/>
      <c r="AE245" s="93"/>
      <c r="AF245" s="94"/>
      <c r="AG245" s="129">
        <f>SUM(AC245:AF245)</f>
        <v>0</v>
      </c>
      <c r="AH245" s="99"/>
      <c r="AI245" s="93"/>
      <c r="AJ245" s="93"/>
      <c r="AK245" s="94"/>
      <c r="AL245" s="133">
        <f>SUM(AH245:AK245)</f>
        <v>0</v>
      </c>
      <c r="AM245" s="92"/>
      <c r="AN245" s="93"/>
      <c r="AO245" s="93"/>
      <c r="AP245" s="94"/>
      <c r="AQ245" s="133">
        <f>SUM(AM245:AP245)</f>
        <v>0</v>
      </c>
      <c r="AR245" s="92"/>
      <c r="AS245" s="93"/>
      <c r="AT245" s="93"/>
      <c r="AU245" s="94"/>
      <c r="AV245" s="129">
        <f>SUM(AR245:AU245)</f>
        <v>0</v>
      </c>
      <c r="AW245" s="64"/>
      <c r="AX245" s="6"/>
      <c r="AY245" s="6"/>
      <c r="AZ245" s="102"/>
      <c r="BA245" s="133">
        <f>SUM(AW245:AZ245)</f>
        <v>0</v>
      </c>
      <c r="BB245" s="68"/>
      <c r="BC245" s="6"/>
      <c r="BD245" s="6"/>
      <c r="BE245" s="102"/>
      <c r="BF245" s="129">
        <f>SUM(BB245:BE245)</f>
        <v>0</v>
      </c>
      <c r="BG245" s="68">
        <v>0</v>
      </c>
      <c r="BH245" s="6"/>
      <c r="BI245" s="6"/>
      <c r="BJ245" s="102"/>
      <c r="BK245" s="129">
        <f>SUM(BG245:BJ245)</f>
        <v>0</v>
      </c>
      <c r="BL245" s="68"/>
      <c r="BM245" s="6"/>
      <c r="BN245" s="6"/>
      <c r="BO245" s="102"/>
      <c r="BP245" s="129">
        <f>SUM(BL245:BO245)</f>
        <v>0</v>
      </c>
    </row>
    <row r="246" spans="1:68" x14ac:dyDescent="0.25">
      <c r="A246" s="4" t="s">
        <v>15</v>
      </c>
      <c r="B246" s="3" t="s">
        <v>16</v>
      </c>
      <c r="C246" s="10">
        <v>4712818795677</v>
      </c>
      <c r="D246" s="10"/>
      <c r="E246" s="10">
        <f>IF(K246&gt;0,1,"")</f>
        <v>1</v>
      </c>
      <c r="F246" s="10" t="str">
        <f>IF(L246&gt;0,1,"")</f>
        <v/>
      </c>
      <c r="G246" s="10" t="str">
        <f>IF(M246&gt;0,1,"")</f>
        <v/>
      </c>
      <c r="H246" s="105" t="str">
        <f>IF(N246&gt;0,1,"")</f>
        <v/>
      </c>
      <c r="I246" s="226">
        <v>19</v>
      </c>
      <c r="J246" s="224" t="str">
        <f>IF(SUM(E246:H246)&lt;2,IF(I246&gt;100,"Not OK",""),"")</f>
        <v/>
      </c>
      <c r="K246" s="68">
        <v>3</v>
      </c>
      <c r="L246" s="64"/>
      <c r="M246" s="64"/>
      <c r="N246" s="64"/>
      <c r="O246" s="129">
        <f>SUM(K246:N246)</f>
        <v>3</v>
      </c>
      <c r="P246" s="79">
        <f>VLOOKUP(C246,'[1]Bone Avg Cost'!A:B,2,FALSE)</f>
        <v>7.33</v>
      </c>
      <c r="Q246" s="13"/>
      <c r="R246" s="13"/>
      <c r="S246" s="71"/>
      <c r="T246" s="78">
        <f>IF(Q246&gt;0,Q246,P246)</f>
        <v>7.33</v>
      </c>
      <c r="U246" s="83">
        <v>26.95</v>
      </c>
      <c r="V246" s="71"/>
      <c r="W246" s="71"/>
      <c r="X246" s="84"/>
      <c r="Y246" s="79"/>
      <c r="Z246" s="71"/>
      <c r="AA246" s="71"/>
      <c r="AB246" s="74"/>
      <c r="AC246" s="92"/>
      <c r="AD246" s="93"/>
      <c r="AE246" s="93"/>
      <c r="AF246" s="94"/>
      <c r="AG246" s="129">
        <f>SUM(AC246:AF246)</f>
        <v>0</v>
      </c>
      <c r="AH246" s="99"/>
      <c r="AI246" s="93"/>
      <c r="AJ246" s="93"/>
      <c r="AK246" s="94"/>
      <c r="AL246" s="133">
        <f>SUM(AH246:AK246)</f>
        <v>0</v>
      </c>
      <c r="AM246" s="92"/>
      <c r="AN246" s="93"/>
      <c r="AO246" s="93"/>
      <c r="AP246" s="94"/>
      <c r="AQ246" s="133">
        <f>SUM(AM246:AP246)</f>
        <v>0</v>
      </c>
      <c r="AR246" s="92"/>
      <c r="AS246" s="93"/>
      <c r="AT246" s="93"/>
      <c r="AU246" s="94"/>
      <c r="AV246" s="129">
        <f>SUM(AR246:AU246)</f>
        <v>0</v>
      </c>
      <c r="AW246" s="64"/>
      <c r="AX246" s="6"/>
      <c r="AY246" s="6"/>
      <c r="AZ246" s="102"/>
      <c r="BA246" s="133">
        <f>SUM(AW246:AZ246)</f>
        <v>0</v>
      </c>
      <c r="BB246" s="68"/>
      <c r="BC246" s="6"/>
      <c r="BD246" s="6"/>
      <c r="BE246" s="102"/>
      <c r="BF246" s="129">
        <f>SUM(BB246:BE246)</f>
        <v>0</v>
      </c>
      <c r="BG246" s="68">
        <v>0</v>
      </c>
      <c r="BH246" s="6"/>
      <c r="BI246" s="6"/>
      <c r="BJ246" s="102"/>
      <c r="BK246" s="129">
        <f>SUM(BG246:BJ246)</f>
        <v>0</v>
      </c>
      <c r="BL246" s="68"/>
      <c r="BM246" s="6"/>
      <c r="BN246" s="6"/>
      <c r="BO246" s="102"/>
      <c r="BP246" s="129">
        <f>SUM(BL246:BO246)</f>
        <v>0</v>
      </c>
    </row>
    <row r="247" spans="1:68" x14ac:dyDescent="0.25">
      <c r="A247" s="4" t="s">
        <v>17</v>
      </c>
      <c r="B247" s="3" t="s">
        <v>18</v>
      </c>
      <c r="C247" s="10">
        <v>4712818799231</v>
      </c>
      <c r="D247" s="10"/>
      <c r="E247" s="10">
        <f>IF(K247&gt;0,1,"")</f>
        <v>1</v>
      </c>
      <c r="F247" s="10" t="str">
        <f>IF(L247&gt;0,1,"")</f>
        <v/>
      </c>
      <c r="G247" s="10" t="str">
        <f>IF(M247&gt;0,1,"")</f>
        <v/>
      </c>
      <c r="H247" s="105" t="str">
        <f>IF(N247&gt;0,1,"")</f>
        <v/>
      </c>
      <c r="I247" s="226">
        <v>20</v>
      </c>
      <c r="J247" s="224" t="str">
        <f>IF(SUM(E247:H247)&lt;2,IF(I247&gt;100,"Not OK",""),"")</f>
        <v/>
      </c>
      <c r="K247" s="68">
        <v>3</v>
      </c>
      <c r="L247" s="64"/>
      <c r="M247" s="64"/>
      <c r="N247" s="64"/>
      <c r="O247" s="129">
        <f>SUM(K247:N247)</f>
        <v>3</v>
      </c>
      <c r="P247" s="79">
        <f>VLOOKUP(C247,'[1]Bone Avg Cost'!A:B,2,FALSE)</f>
        <v>7.33</v>
      </c>
      <c r="Q247" s="13"/>
      <c r="R247" s="13"/>
      <c r="S247" s="71"/>
      <c r="T247" s="78">
        <f>IF(Q247&gt;0,Q247,P247)</f>
        <v>7.33</v>
      </c>
      <c r="U247" s="83">
        <v>26.95</v>
      </c>
      <c r="V247" s="71"/>
      <c r="W247" s="71"/>
      <c r="X247" s="84"/>
      <c r="Y247" s="79"/>
      <c r="Z247" s="71"/>
      <c r="AA247" s="71"/>
      <c r="AB247" s="74"/>
      <c r="AC247" s="92"/>
      <c r="AD247" s="93"/>
      <c r="AE247" s="93"/>
      <c r="AF247" s="94"/>
      <c r="AG247" s="129">
        <f>SUM(AC247:AF247)</f>
        <v>0</v>
      </c>
      <c r="AH247" s="99"/>
      <c r="AI247" s="93"/>
      <c r="AJ247" s="93"/>
      <c r="AK247" s="94"/>
      <c r="AL247" s="133">
        <f>SUM(AH247:AK247)</f>
        <v>0</v>
      </c>
      <c r="AM247" s="92"/>
      <c r="AN247" s="93"/>
      <c r="AO247" s="93"/>
      <c r="AP247" s="94"/>
      <c r="AQ247" s="133">
        <f>SUM(AM247:AP247)</f>
        <v>0</v>
      </c>
      <c r="AR247" s="92"/>
      <c r="AS247" s="93"/>
      <c r="AT247" s="93"/>
      <c r="AU247" s="94"/>
      <c r="AV247" s="129">
        <f>SUM(AR247:AU247)</f>
        <v>0</v>
      </c>
      <c r="AW247" s="64"/>
      <c r="AX247" s="6"/>
      <c r="AY247" s="6"/>
      <c r="AZ247" s="102"/>
      <c r="BA247" s="133">
        <f>SUM(AW247:AZ247)</f>
        <v>0</v>
      </c>
      <c r="BB247" s="68"/>
      <c r="BC247" s="6"/>
      <c r="BD247" s="6"/>
      <c r="BE247" s="102"/>
      <c r="BF247" s="129">
        <f>SUM(BB247:BE247)</f>
        <v>0</v>
      </c>
      <c r="BG247" s="68">
        <v>0</v>
      </c>
      <c r="BH247" s="6"/>
      <c r="BI247" s="6"/>
      <c r="BJ247" s="102"/>
      <c r="BK247" s="129">
        <f>SUM(BG247:BJ247)</f>
        <v>0</v>
      </c>
      <c r="BL247" s="68"/>
      <c r="BM247" s="6"/>
      <c r="BN247" s="6"/>
      <c r="BO247" s="102"/>
      <c r="BP247" s="129">
        <f>SUM(BL247:BO247)</f>
        <v>0</v>
      </c>
    </row>
    <row r="248" spans="1:68" x14ac:dyDescent="0.25">
      <c r="A248" s="4" t="s">
        <v>19</v>
      </c>
      <c r="B248" s="3" t="s">
        <v>20</v>
      </c>
      <c r="C248" s="10">
        <v>4712818799477</v>
      </c>
      <c r="D248" s="10"/>
      <c r="E248" s="10">
        <f>IF(K248&gt;0,1,"")</f>
        <v>1</v>
      </c>
      <c r="F248" s="10" t="str">
        <f>IF(L248&gt;0,1,"")</f>
        <v/>
      </c>
      <c r="G248" s="10" t="str">
        <f>IF(M248&gt;0,1,"")</f>
        <v/>
      </c>
      <c r="H248" s="105" t="str">
        <f>IF(N248&gt;0,1,"")</f>
        <v/>
      </c>
      <c r="I248" s="226">
        <v>16</v>
      </c>
      <c r="J248" s="224" t="str">
        <f>IF(SUM(E248:H248)&lt;2,IF(I248&gt;100,"Not OK",""),"")</f>
        <v/>
      </c>
      <c r="K248" s="68">
        <v>3</v>
      </c>
      <c r="L248" s="64"/>
      <c r="M248" s="64"/>
      <c r="N248" s="64"/>
      <c r="O248" s="129">
        <f>SUM(K248:N248)</f>
        <v>3</v>
      </c>
      <c r="P248" s="79">
        <f>VLOOKUP(C248,'[1]Bone Avg Cost'!A:B,2,FALSE)</f>
        <v>7.33</v>
      </c>
      <c r="Q248" s="13"/>
      <c r="R248" s="13"/>
      <c r="S248" s="71"/>
      <c r="T248" s="78">
        <f>IF(Q248&gt;0,Q248,P248)</f>
        <v>7.33</v>
      </c>
      <c r="U248" s="83">
        <v>26.95</v>
      </c>
      <c r="V248" s="71"/>
      <c r="W248" s="71"/>
      <c r="X248" s="84"/>
      <c r="Y248" s="79"/>
      <c r="Z248" s="71"/>
      <c r="AA248" s="71"/>
      <c r="AB248" s="74"/>
      <c r="AC248" s="92"/>
      <c r="AD248" s="93"/>
      <c r="AE248" s="93"/>
      <c r="AF248" s="94"/>
      <c r="AG248" s="129">
        <f>SUM(AC248:AF248)</f>
        <v>0</v>
      </c>
      <c r="AH248" s="99"/>
      <c r="AI248" s="93"/>
      <c r="AJ248" s="93"/>
      <c r="AK248" s="94"/>
      <c r="AL248" s="133">
        <f>SUM(AH248:AK248)</f>
        <v>0</v>
      </c>
      <c r="AM248" s="92"/>
      <c r="AN248" s="93"/>
      <c r="AO248" s="93"/>
      <c r="AP248" s="94"/>
      <c r="AQ248" s="133">
        <f>SUM(AM248:AP248)</f>
        <v>0</v>
      </c>
      <c r="AR248" s="92"/>
      <c r="AS248" s="93"/>
      <c r="AT248" s="93"/>
      <c r="AU248" s="94"/>
      <c r="AV248" s="129">
        <f>SUM(AR248:AU248)</f>
        <v>0</v>
      </c>
      <c r="AW248" s="64"/>
      <c r="AX248" s="6"/>
      <c r="AY248" s="6"/>
      <c r="AZ248" s="102"/>
      <c r="BA248" s="133">
        <f>SUM(AW248:AZ248)</f>
        <v>0</v>
      </c>
      <c r="BB248" s="68"/>
      <c r="BC248" s="6"/>
      <c r="BD248" s="6"/>
      <c r="BE248" s="102"/>
      <c r="BF248" s="129">
        <f>SUM(BB248:BE248)</f>
        <v>0</v>
      </c>
      <c r="BG248" s="68">
        <v>0</v>
      </c>
      <c r="BH248" s="6"/>
      <c r="BI248" s="6"/>
      <c r="BJ248" s="102"/>
      <c r="BK248" s="129">
        <f>SUM(BG248:BJ248)</f>
        <v>0</v>
      </c>
      <c r="BL248" s="68"/>
      <c r="BM248" s="6"/>
      <c r="BN248" s="6"/>
      <c r="BO248" s="102"/>
      <c r="BP248" s="129">
        <f>SUM(BL248:BO248)</f>
        <v>0</v>
      </c>
    </row>
    <row r="249" spans="1:68" x14ac:dyDescent="0.25">
      <c r="A249" s="4" t="s">
        <v>21</v>
      </c>
      <c r="B249" s="3" t="s">
        <v>22</v>
      </c>
      <c r="C249" s="10">
        <v>4712818799484</v>
      </c>
      <c r="D249" s="10"/>
      <c r="E249" s="10">
        <f>IF(K249&gt;0,1,"")</f>
        <v>1</v>
      </c>
      <c r="F249" s="10" t="str">
        <f>IF(L249&gt;0,1,"")</f>
        <v/>
      </c>
      <c r="G249" s="10" t="str">
        <f>IF(M249&gt;0,1,"")</f>
        <v/>
      </c>
      <c r="H249" s="105" t="str">
        <f>IF(N249&gt;0,1,"")</f>
        <v/>
      </c>
      <c r="I249" s="226">
        <v>14</v>
      </c>
      <c r="J249" s="224" t="str">
        <f>IF(SUM(E249:H249)&lt;2,IF(I249&gt;100,"Not OK",""),"")</f>
        <v/>
      </c>
      <c r="K249" s="68">
        <v>3</v>
      </c>
      <c r="L249" s="64"/>
      <c r="M249" s="64"/>
      <c r="N249" s="64"/>
      <c r="O249" s="129">
        <f>SUM(K249:N249)</f>
        <v>3</v>
      </c>
      <c r="P249" s="79">
        <f>VLOOKUP(C249,'[1]Bone Avg Cost'!A:B,2,FALSE)</f>
        <v>7.3299999999999992</v>
      </c>
      <c r="Q249" s="13"/>
      <c r="R249" s="13"/>
      <c r="S249" s="71"/>
      <c r="T249" s="78">
        <f>IF(Q249&gt;0,Q249,P249)</f>
        <v>7.3299999999999992</v>
      </c>
      <c r="U249" s="83">
        <v>26.95</v>
      </c>
      <c r="V249" s="71"/>
      <c r="W249" s="71"/>
      <c r="X249" s="84"/>
      <c r="Y249" s="79"/>
      <c r="Z249" s="71"/>
      <c r="AA249" s="71"/>
      <c r="AB249" s="74"/>
      <c r="AC249" s="92"/>
      <c r="AD249" s="93"/>
      <c r="AE249" s="93"/>
      <c r="AF249" s="94"/>
      <c r="AG249" s="129">
        <f>SUM(AC249:AF249)</f>
        <v>0</v>
      </c>
      <c r="AH249" s="99"/>
      <c r="AI249" s="93"/>
      <c r="AJ249" s="93"/>
      <c r="AK249" s="94"/>
      <c r="AL249" s="133">
        <f>SUM(AH249:AK249)</f>
        <v>0</v>
      </c>
      <c r="AM249" s="92"/>
      <c r="AN249" s="93"/>
      <c r="AO249" s="93"/>
      <c r="AP249" s="94"/>
      <c r="AQ249" s="133">
        <f>SUM(AM249:AP249)</f>
        <v>0</v>
      </c>
      <c r="AR249" s="92"/>
      <c r="AS249" s="93"/>
      <c r="AT249" s="93"/>
      <c r="AU249" s="94"/>
      <c r="AV249" s="129">
        <f>SUM(AR249:AU249)</f>
        <v>0</v>
      </c>
      <c r="AW249" s="64"/>
      <c r="AX249" s="6"/>
      <c r="AY249" s="6"/>
      <c r="AZ249" s="102"/>
      <c r="BA249" s="133">
        <f>SUM(AW249:AZ249)</f>
        <v>0</v>
      </c>
      <c r="BB249" s="68"/>
      <c r="BC249" s="6"/>
      <c r="BD249" s="6"/>
      <c r="BE249" s="102"/>
      <c r="BF249" s="129">
        <f>SUM(BB249:BE249)</f>
        <v>0</v>
      </c>
      <c r="BG249" s="68">
        <v>0</v>
      </c>
      <c r="BH249" s="6"/>
      <c r="BI249" s="6"/>
      <c r="BJ249" s="102"/>
      <c r="BK249" s="129">
        <f>SUM(BG249:BJ249)</f>
        <v>0</v>
      </c>
      <c r="BL249" s="68"/>
      <c r="BM249" s="6"/>
      <c r="BN249" s="6"/>
      <c r="BO249" s="102"/>
      <c r="BP249" s="129">
        <f>SUM(BL249:BO249)</f>
        <v>0</v>
      </c>
    </row>
    <row r="250" spans="1:68" x14ac:dyDescent="0.25">
      <c r="A250" s="4" t="s">
        <v>23</v>
      </c>
      <c r="B250" s="3" t="s">
        <v>24</v>
      </c>
      <c r="C250" s="10">
        <v>4712818799705</v>
      </c>
      <c r="D250" s="10"/>
      <c r="E250" s="10">
        <f>IF(K250&gt;0,1,"")</f>
        <v>1</v>
      </c>
      <c r="F250" s="10" t="str">
        <f>IF(L250&gt;0,1,"")</f>
        <v/>
      </c>
      <c r="G250" s="10" t="str">
        <f>IF(M250&gt;0,1,"")</f>
        <v/>
      </c>
      <c r="H250" s="105" t="str">
        <f>IF(N250&gt;0,1,"")</f>
        <v/>
      </c>
      <c r="I250" s="226">
        <v>20</v>
      </c>
      <c r="J250" s="224" t="str">
        <f>IF(SUM(E250:H250)&lt;2,IF(I250&gt;100,"Not OK",""),"")</f>
        <v/>
      </c>
      <c r="K250" s="68">
        <v>3</v>
      </c>
      <c r="L250" s="64"/>
      <c r="M250" s="64"/>
      <c r="N250" s="64"/>
      <c r="O250" s="129">
        <f>SUM(K250:N250)</f>
        <v>3</v>
      </c>
      <c r="P250" s="79">
        <f>VLOOKUP(C250,'[1]Bone Avg Cost'!A:B,2,FALSE)</f>
        <v>7.33</v>
      </c>
      <c r="Q250" s="13"/>
      <c r="R250" s="13"/>
      <c r="S250" s="71"/>
      <c r="T250" s="78">
        <f>IF(Q250&gt;0,Q250,P250)</f>
        <v>7.33</v>
      </c>
      <c r="U250" s="83">
        <v>26.95</v>
      </c>
      <c r="V250" s="71"/>
      <c r="W250" s="71"/>
      <c r="X250" s="84"/>
      <c r="Y250" s="79"/>
      <c r="Z250" s="71"/>
      <c r="AA250" s="71"/>
      <c r="AB250" s="74"/>
      <c r="AC250" s="92"/>
      <c r="AD250" s="93"/>
      <c r="AE250" s="93"/>
      <c r="AF250" s="94"/>
      <c r="AG250" s="129">
        <f>SUM(AC250:AF250)</f>
        <v>0</v>
      </c>
      <c r="AH250" s="99"/>
      <c r="AI250" s="93"/>
      <c r="AJ250" s="93"/>
      <c r="AK250" s="94"/>
      <c r="AL250" s="133">
        <f>SUM(AH250:AK250)</f>
        <v>0</v>
      </c>
      <c r="AM250" s="92"/>
      <c r="AN250" s="93"/>
      <c r="AO250" s="93"/>
      <c r="AP250" s="94"/>
      <c r="AQ250" s="133">
        <f>SUM(AM250:AP250)</f>
        <v>0</v>
      </c>
      <c r="AR250" s="92"/>
      <c r="AS250" s="93"/>
      <c r="AT250" s="93"/>
      <c r="AU250" s="94"/>
      <c r="AV250" s="129">
        <f>SUM(AR250:AU250)</f>
        <v>0</v>
      </c>
      <c r="AW250" s="64"/>
      <c r="AX250" s="6"/>
      <c r="AY250" s="6"/>
      <c r="AZ250" s="102"/>
      <c r="BA250" s="133">
        <f>SUM(AW250:AZ250)</f>
        <v>0</v>
      </c>
      <c r="BB250" s="68"/>
      <c r="BC250" s="6"/>
      <c r="BD250" s="6"/>
      <c r="BE250" s="102"/>
      <c r="BF250" s="129">
        <f>SUM(BB250:BE250)</f>
        <v>0</v>
      </c>
      <c r="BG250" s="68">
        <v>0</v>
      </c>
      <c r="BH250" s="6"/>
      <c r="BI250" s="6"/>
      <c r="BJ250" s="102"/>
      <c r="BK250" s="129">
        <f>SUM(BG250:BJ250)</f>
        <v>0</v>
      </c>
      <c r="BL250" s="68"/>
      <c r="BM250" s="6"/>
      <c r="BN250" s="6"/>
      <c r="BO250" s="102"/>
      <c r="BP250" s="129">
        <f>SUM(BL250:BO250)</f>
        <v>0</v>
      </c>
    </row>
    <row r="251" spans="1:68" x14ac:dyDescent="0.25">
      <c r="A251" s="4" t="s">
        <v>25</v>
      </c>
      <c r="B251" s="3" t="s">
        <v>26</v>
      </c>
      <c r="C251" s="10">
        <v>4712818799880</v>
      </c>
      <c r="D251" s="10"/>
      <c r="E251" s="10">
        <f>IF(K251&gt;0,1,"")</f>
        <v>1</v>
      </c>
      <c r="F251" s="10" t="str">
        <f>IF(L251&gt;0,1,"")</f>
        <v/>
      </c>
      <c r="G251" s="10" t="str">
        <f>IF(M251&gt;0,1,"")</f>
        <v/>
      </c>
      <c r="H251" s="105" t="str">
        <f>IF(N251&gt;0,1,"")</f>
        <v/>
      </c>
      <c r="I251" s="226">
        <v>19</v>
      </c>
      <c r="J251" s="224" t="str">
        <f>IF(SUM(E251:H251)&lt;2,IF(I251&gt;100,"Not OK",""),"")</f>
        <v/>
      </c>
      <c r="K251" s="68">
        <v>3</v>
      </c>
      <c r="L251" s="64"/>
      <c r="M251" s="64"/>
      <c r="N251" s="64"/>
      <c r="O251" s="129">
        <f>SUM(K251:N251)</f>
        <v>3</v>
      </c>
      <c r="P251" s="79">
        <f>VLOOKUP(C251,'[1]Bone Avg Cost'!A:B,2,FALSE)</f>
        <v>7.33</v>
      </c>
      <c r="Q251" s="13"/>
      <c r="R251" s="13"/>
      <c r="S251" s="71"/>
      <c r="T251" s="78">
        <f>IF(Q251&gt;0,Q251,P251)</f>
        <v>7.33</v>
      </c>
      <c r="U251" s="83">
        <v>26.95</v>
      </c>
      <c r="V251" s="71"/>
      <c r="W251" s="71"/>
      <c r="X251" s="84"/>
      <c r="Y251" s="79"/>
      <c r="Z251" s="71"/>
      <c r="AA251" s="71"/>
      <c r="AB251" s="74"/>
      <c r="AC251" s="92"/>
      <c r="AD251" s="93"/>
      <c r="AE251" s="93"/>
      <c r="AF251" s="94"/>
      <c r="AG251" s="129">
        <f>SUM(AC251:AF251)</f>
        <v>0</v>
      </c>
      <c r="AH251" s="99"/>
      <c r="AI251" s="93"/>
      <c r="AJ251" s="93"/>
      <c r="AK251" s="94"/>
      <c r="AL251" s="133">
        <f>SUM(AH251:AK251)</f>
        <v>0</v>
      </c>
      <c r="AM251" s="92"/>
      <c r="AN251" s="93"/>
      <c r="AO251" s="93"/>
      <c r="AP251" s="94"/>
      <c r="AQ251" s="133">
        <f>SUM(AM251:AP251)</f>
        <v>0</v>
      </c>
      <c r="AR251" s="92"/>
      <c r="AS251" s="93"/>
      <c r="AT251" s="93"/>
      <c r="AU251" s="94"/>
      <c r="AV251" s="129">
        <f>SUM(AR251:AU251)</f>
        <v>0</v>
      </c>
      <c r="AW251" s="64"/>
      <c r="AX251" s="6"/>
      <c r="AY251" s="6"/>
      <c r="AZ251" s="102"/>
      <c r="BA251" s="133">
        <f>SUM(AW251:AZ251)</f>
        <v>0</v>
      </c>
      <c r="BB251" s="68"/>
      <c r="BC251" s="6"/>
      <c r="BD251" s="6"/>
      <c r="BE251" s="102"/>
      <c r="BF251" s="129">
        <f>SUM(BB251:BE251)</f>
        <v>0</v>
      </c>
      <c r="BG251" s="68">
        <v>0</v>
      </c>
      <c r="BH251" s="6"/>
      <c r="BI251" s="6"/>
      <c r="BJ251" s="102"/>
      <c r="BK251" s="129">
        <f>SUM(BG251:BJ251)</f>
        <v>0</v>
      </c>
      <c r="BL251" s="68"/>
      <c r="BM251" s="6"/>
      <c r="BN251" s="6"/>
      <c r="BO251" s="102"/>
      <c r="BP251" s="129">
        <f>SUM(BL251:BO251)</f>
        <v>0</v>
      </c>
    </row>
    <row r="252" spans="1:68" x14ac:dyDescent="0.25">
      <c r="A252" s="4" t="s">
        <v>27</v>
      </c>
      <c r="B252" s="3" t="s">
        <v>28</v>
      </c>
      <c r="C252" s="10">
        <v>4716076151329</v>
      </c>
      <c r="D252" s="10"/>
      <c r="E252" s="10">
        <f>IF(K252&gt;0,1,"")</f>
        <v>1</v>
      </c>
      <c r="F252" s="10" t="str">
        <f>IF(L252&gt;0,1,"")</f>
        <v/>
      </c>
      <c r="G252" s="10" t="str">
        <f>IF(M252&gt;0,1,"")</f>
        <v/>
      </c>
      <c r="H252" s="105" t="str">
        <f>IF(N252&gt;0,1,"")</f>
        <v/>
      </c>
      <c r="I252" s="226">
        <v>21</v>
      </c>
      <c r="J252" s="224" t="str">
        <f>IF(SUM(E252:H252)&lt;2,IF(I252&gt;100,"Not OK",""),"")</f>
        <v/>
      </c>
      <c r="K252" s="68">
        <v>3</v>
      </c>
      <c r="L252" s="64"/>
      <c r="M252" s="64"/>
      <c r="N252" s="64"/>
      <c r="O252" s="129">
        <f>SUM(K252:N252)</f>
        <v>3</v>
      </c>
      <c r="P252" s="79">
        <f>VLOOKUP(C252,'[1]Bone Avg Cost'!A:B,2,FALSE)</f>
        <v>7.33</v>
      </c>
      <c r="Q252" s="13"/>
      <c r="R252" s="13"/>
      <c r="S252" s="71"/>
      <c r="T252" s="78">
        <f>IF(Q252&gt;0,Q252,P252)</f>
        <v>7.33</v>
      </c>
      <c r="U252" s="83">
        <v>26.95</v>
      </c>
      <c r="V252" s="71"/>
      <c r="W252" s="71"/>
      <c r="X252" s="84"/>
      <c r="Y252" s="79"/>
      <c r="Z252" s="71"/>
      <c r="AA252" s="71"/>
      <c r="AB252" s="74"/>
      <c r="AC252" s="92"/>
      <c r="AD252" s="93"/>
      <c r="AE252" s="93"/>
      <c r="AF252" s="94"/>
      <c r="AG252" s="129">
        <f>SUM(AC252:AF252)</f>
        <v>0</v>
      </c>
      <c r="AH252" s="99"/>
      <c r="AI252" s="93"/>
      <c r="AJ252" s="93"/>
      <c r="AK252" s="94"/>
      <c r="AL252" s="133">
        <f>SUM(AH252:AK252)</f>
        <v>0</v>
      </c>
      <c r="AM252" s="92"/>
      <c r="AN252" s="93"/>
      <c r="AO252" s="93"/>
      <c r="AP252" s="94"/>
      <c r="AQ252" s="133">
        <f>SUM(AM252:AP252)</f>
        <v>0</v>
      </c>
      <c r="AR252" s="92"/>
      <c r="AS252" s="93"/>
      <c r="AT252" s="93"/>
      <c r="AU252" s="94"/>
      <c r="AV252" s="129">
        <f>SUM(AR252:AU252)</f>
        <v>0</v>
      </c>
      <c r="AW252" s="64"/>
      <c r="AX252" s="6"/>
      <c r="AY252" s="6"/>
      <c r="AZ252" s="102"/>
      <c r="BA252" s="133">
        <f>SUM(AW252:AZ252)</f>
        <v>0</v>
      </c>
      <c r="BB252" s="68"/>
      <c r="BC252" s="6"/>
      <c r="BD252" s="6"/>
      <c r="BE252" s="102"/>
      <c r="BF252" s="129">
        <f>SUM(BB252:BE252)</f>
        <v>0</v>
      </c>
      <c r="BG252" s="68">
        <v>0</v>
      </c>
      <c r="BH252" s="6"/>
      <c r="BI252" s="6"/>
      <c r="BJ252" s="102"/>
      <c r="BK252" s="129">
        <f>SUM(BG252:BJ252)</f>
        <v>0</v>
      </c>
      <c r="BL252" s="68"/>
      <c r="BM252" s="6"/>
      <c r="BN252" s="6"/>
      <c r="BO252" s="102"/>
      <c r="BP252" s="129">
        <f>SUM(BL252:BO252)</f>
        <v>0</v>
      </c>
    </row>
    <row r="253" spans="1:68" x14ac:dyDescent="0.25">
      <c r="A253" s="4" t="s">
        <v>29</v>
      </c>
      <c r="B253" s="3" t="s">
        <v>30</v>
      </c>
      <c r="C253" s="10">
        <v>4716076154436</v>
      </c>
      <c r="D253" s="10"/>
      <c r="E253" s="10">
        <f>IF(K253&gt;0,1,"")</f>
        <v>1</v>
      </c>
      <c r="F253" s="10" t="str">
        <f>IF(L253&gt;0,1,"")</f>
        <v/>
      </c>
      <c r="G253" s="10" t="str">
        <f>IF(M253&gt;0,1,"")</f>
        <v/>
      </c>
      <c r="H253" s="105" t="str">
        <f>IF(N253&gt;0,1,"")</f>
        <v/>
      </c>
      <c r="I253" s="226">
        <v>27</v>
      </c>
      <c r="J253" s="224" t="str">
        <f>IF(SUM(E253:H253)&lt;2,IF(I253&gt;100,"Not OK",""),"")</f>
        <v/>
      </c>
      <c r="K253" s="68">
        <v>3</v>
      </c>
      <c r="L253" s="64"/>
      <c r="M253" s="64"/>
      <c r="N253" s="64"/>
      <c r="O253" s="129">
        <f>SUM(K253:N253)</f>
        <v>3</v>
      </c>
      <c r="P253" s="79">
        <f>VLOOKUP(C253,'[1]Bone Avg Cost'!A:B,2,FALSE)</f>
        <v>7.3299999999999992</v>
      </c>
      <c r="Q253" s="13"/>
      <c r="R253" s="13"/>
      <c r="S253" s="71"/>
      <c r="T253" s="78">
        <f>IF(Q253&gt;0,Q253,P253)</f>
        <v>7.3299999999999992</v>
      </c>
      <c r="U253" s="83">
        <v>26.95</v>
      </c>
      <c r="V253" s="71"/>
      <c r="W253" s="71"/>
      <c r="X253" s="84"/>
      <c r="Y253" s="79"/>
      <c r="Z253" s="71"/>
      <c r="AA253" s="71"/>
      <c r="AB253" s="74"/>
      <c r="AC253" s="92"/>
      <c r="AD253" s="93"/>
      <c r="AE253" s="93"/>
      <c r="AF253" s="94"/>
      <c r="AG253" s="129">
        <f>SUM(AC253:AF253)</f>
        <v>0</v>
      </c>
      <c r="AH253" s="99"/>
      <c r="AI253" s="93"/>
      <c r="AJ253" s="93"/>
      <c r="AK253" s="94"/>
      <c r="AL253" s="133">
        <f>SUM(AH253:AK253)</f>
        <v>0</v>
      </c>
      <c r="AM253" s="92"/>
      <c r="AN253" s="93"/>
      <c r="AO253" s="93"/>
      <c r="AP253" s="94"/>
      <c r="AQ253" s="133">
        <f>SUM(AM253:AP253)</f>
        <v>0</v>
      </c>
      <c r="AR253" s="92"/>
      <c r="AS253" s="93"/>
      <c r="AT253" s="93"/>
      <c r="AU253" s="94"/>
      <c r="AV253" s="129">
        <f>SUM(AR253:AU253)</f>
        <v>0</v>
      </c>
      <c r="AW253" s="64"/>
      <c r="AX253" s="6"/>
      <c r="AY253" s="6"/>
      <c r="AZ253" s="102"/>
      <c r="BA253" s="133">
        <f>SUM(AW253:AZ253)</f>
        <v>0</v>
      </c>
      <c r="BB253" s="68"/>
      <c r="BC253" s="6"/>
      <c r="BD253" s="6"/>
      <c r="BE253" s="102"/>
      <c r="BF253" s="129">
        <f>SUM(BB253:BE253)</f>
        <v>0</v>
      </c>
      <c r="BG253" s="68">
        <v>0</v>
      </c>
      <c r="BH253" s="6"/>
      <c r="BI253" s="6"/>
      <c r="BJ253" s="102"/>
      <c r="BK253" s="129">
        <f>SUM(BG253:BJ253)</f>
        <v>0</v>
      </c>
      <c r="BL253" s="68"/>
      <c r="BM253" s="6"/>
      <c r="BN253" s="6"/>
      <c r="BO253" s="102"/>
      <c r="BP253" s="129">
        <f>SUM(BL253:BO253)</f>
        <v>0</v>
      </c>
    </row>
    <row r="254" spans="1:68" x14ac:dyDescent="0.25">
      <c r="A254" s="4" t="s">
        <v>31</v>
      </c>
      <c r="B254" s="3" t="s">
        <v>32</v>
      </c>
      <c r="C254" s="10">
        <v>4716076157680</v>
      </c>
      <c r="D254" s="10"/>
      <c r="E254" s="10">
        <f>IF(K254&gt;0,1,"")</f>
        <v>1</v>
      </c>
      <c r="F254" s="10" t="str">
        <f>IF(L254&gt;0,1,"")</f>
        <v/>
      </c>
      <c r="G254" s="10" t="str">
        <f>IF(M254&gt;0,1,"")</f>
        <v/>
      </c>
      <c r="H254" s="105" t="str">
        <f>IF(N254&gt;0,1,"")</f>
        <v/>
      </c>
      <c r="I254" s="226">
        <v>83</v>
      </c>
      <c r="J254" s="224" t="str">
        <f>IF(SUM(E254:H254)&lt;2,IF(I254&gt;100,"Not OK",""),"")</f>
        <v/>
      </c>
      <c r="K254" s="68">
        <v>3</v>
      </c>
      <c r="L254" s="64"/>
      <c r="M254" s="64"/>
      <c r="N254" s="64"/>
      <c r="O254" s="129">
        <f>SUM(K254:N254)</f>
        <v>3</v>
      </c>
      <c r="P254" s="79">
        <f>VLOOKUP(C254,'[1]Bone Avg Cost'!A:B,2,FALSE)</f>
        <v>7.35</v>
      </c>
      <c r="Q254" s="13"/>
      <c r="R254" s="13"/>
      <c r="S254" s="71"/>
      <c r="T254" s="78">
        <f>IF(Q254&gt;0,Q254,P254)</f>
        <v>7.35</v>
      </c>
      <c r="U254" s="83">
        <v>26.95</v>
      </c>
      <c r="V254" s="71"/>
      <c r="W254" s="71"/>
      <c r="X254" s="84"/>
      <c r="Y254" s="79"/>
      <c r="Z254" s="71"/>
      <c r="AA254" s="71"/>
      <c r="AB254" s="74"/>
      <c r="AC254" s="92"/>
      <c r="AD254" s="93"/>
      <c r="AE254" s="93"/>
      <c r="AF254" s="94"/>
      <c r="AG254" s="129">
        <f>SUM(AC254:AF254)</f>
        <v>0</v>
      </c>
      <c r="AH254" s="99"/>
      <c r="AI254" s="93"/>
      <c r="AJ254" s="93"/>
      <c r="AK254" s="94"/>
      <c r="AL254" s="133">
        <f>SUM(AH254:AK254)</f>
        <v>0</v>
      </c>
      <c r="AM254" s="92"/>
      <c r="AN254" s="93"/>
      <c r="AO254" s="93"/>
      <c r="AP254" s="94"/>
      <c r="AQ254" s="133">
        <f>SUM(AM254:AP254)</f>
        <v>0</v>
      </c>
      <c r="AR254" s="92"/>
      <c r="AS254" s="93"/>
      <c r="AT254" s="93"/>
      <c r="AU254" s="94"/>
      <c r="AV254" s="129">
        <f>SUM(AR254:AU254)</f>
        <v>0</v>
      </c>
      <c r="AW254" s="64"/>
      <c r="AX254" s="6"/>
      <c r="AY254" s="6"/>
      <c r="AZ254" s="102"/>
      <c r="BA254" s="133">
        <f>SUM(AW254:AZ254)</f>
        <v>0</v>
      </c>
      <c r="BB254" s="68"/>
      <c r="BC254" s="6"/>
      <c r="BD254" s="6"/>
      <c r="BE254" s="102"/>
      <c r="BF254" s="129">
        <f>SUM(BB254:BE254)</f>
        <v>0</v>
      </c>
      <c r="BG254" s="68">
        <v>0</v>
      </c>
      <c r="BH254" s="6"/>
      <c r="BI254" s="6"/>
      <c r="BJ254" s="102"/>
      <c r="BK254" s="129">
        <f>SUM(BG254:BJ254)</f>
        <v>0</v>
      </c>
      <c r="BL254" s="68"/>
      <c r="BM254" s="6"/>
      <c r="BN254" s="6"/>
      <c r="BO254" s="102"/>
      <c r="BP254" s="129">
        <f>SUM(BL254:BO254)</f>
        <v>0</v>
      </c>
    </row>
    <row r="255" spans="1:68" x14ac:dyDescent="0.25">
      <c r="A255" s="4" t="s">
        <v>34</v>
      </c>
      <c r="B255" s="3" t="s">
        <v>35</v>
      </c>
      <c r="C255" s="10">
        <v>4716076161816</v>
      </c>
      <c r="D255" s="10"/>
      <c r="E255" s="10">
        <f>IF(K255&gt;0,1,"")</f>
        <v>1</v>
      </c>
      <c r="F255" s="10" t="str">
        <f>IF(L255&gt;0,1,"")</f>
        <v/>
      </c>
      <c r="G255" s="10" t="str">
        <f>IF(M255&gt;0,1,"")</f>
        <v/>
      </c>
      <c r="H255" s="105" t="str">
        <f>IF(N255&gt;0,1,"")</f>
        <v/>
      </c>
      <c r="I255" s="226">
        <v>30</v>
      </c>
      <c r="J255" s="224" t="str">
        <f>IF(SUM(E255:H255)&lt;2,IF(I255&gt;100,"Not OK",""),"")</f>
        <v/>
      </c>
      <c r="K255" s="68">
        <v>2</v>
      </c>
      <c r="L255" s="64"/>
      <c r="M255" s="64"/>
      <c r="N255" s="64"/>
      <c r="O255" s="129">
        <f>SUM(K255:N255)</f>
        <v>2</v>
      </c>
      <c r="P255" s="79">
        <f>VLOOKUP(C255,'[1]Bone Avg Cost'!A:B,2,FALSE)</f>
        <v>11.190000000000003</v>
      </c>
      <c r="Q255" s="13"/>
      <c r="R255" s="13"/>
      <c r="S255" s="71"/>
      <c r="T255" s="78">
        <f>IF(Q255&gt;0,Q255,P255)</f>
        <v>11.190000000000003</v>
      </c>
      <c r="U255" s="83">
        <v>32.450000000000003</v>
      </c>
      <c r="V255" s="71"/>
      <c r="W255" s="71"/>
      <c r="X255" s="84"/>
      <c r="Y255" s="79"/>
      <c r="Z255" s="71"/>
      <c r="AA255" s="71"/>
      <c r="AB255" s="74"/>
      <c r="AC255" s="92"/>
      <c r="AD255" s="93"/>
      <c r="AE255" s="93"/>
      <c r="AF255" s="94"/>
      <c r="AG255" s="129">
        <f>SUM(AC255:AF255)</f>
        <v>0</v>
      </c>
      <c r="AH255" s="99"/>
      <c r="AI255" s="93"/>
      <c r="AJ255" s="93"/>
      <c r="AK255" s="94"/>
      <c r="AL255" s="133">
        <f>SUM(AH255:AK255)</f>
        <v>0</v>
      </c>
      <c r="AM255" s="92"/>
      <c r="AN255" s="93"/>
      <c r="AO255" s="93"/>
      <c r="AP255" s="94"/>
      <c r="AQ255" s="133">
        <f>SUM(AM255:AP255)</f>
        <v>0</v>
      </c>
      <c r="AR255" s="92"/>
      <c r="AS255" s="93"/>
      <c r="AT255" s="93"/>
      <c r="AU255" s="94"/>
      <c r="AV255" s="129">
        <f>SUM(AR255:AU255)</f>
        <v>0</v>
      </c>
      <c r="AW255" s="64"/>
      <c r="AX255" s="6"/>
      <c r="AY255" s="6"/>
      <c r="AZ255" s="102"/>
      <c r="BA255" s="133">
        <f>SUM(AW255:AZ255)</f>
        <v>0</v>
      </c>
      <c r="BB255" s="68">
        <v>1</v>
      </c>
      <c r="BC255" s="6"/>
      <c r="BD255" s="6"/>
      <c r="BE255" s="102"/>
      <c r="BF255" s="129">
        <f>SUM(BB255:BE255)</f>
        <v>1</v>
      </c>
      <c r="BG255" s="68">
        <v>0</v>
      </c>
      <c r="BH255" s="6"/>
      <c r="BI255" s="6"/>
      <c r="BJ255" s="102"/>
      <c r="BK255" s="129">
        <f>SUM(BG255:BJ255)</f>
        <v>0</v>
      </c>
      <c r="BL255" s="68"/>
      <c r="BM255" s="6"/>
      <c r="BN255" s="6"/>
      <c r="BO255" s="102"/>
      <c r="BP255" s="129">
        <f>SUM(BL255:BO255)</f>
        <v>0</v>
      </c>
    </row>
    <row r="256" spans="1:68" x14ac:dyDescent="0.25">
      <c r="A256" s="4" t="s">
        <v>36</v>
      </c>
      <c r="B256" s="3" t="s">
        <v>37</v>
      </c>
      <c r="C256" s="10">
        <v>4716076162028</v>
      </c>
      <c r="D256" s="10"/>
      <c r="E256" s="10">
        <f>IF(K256&gt;0,1,"")</f>
        <v>1</v>
      </c>
      <c r="F256" s="10" t="str">
        <f>IF(L256&gt;0,1,"")</f>
        <v/>
      </c>
      <c r="G256" s="10" t="str">
        <f>IF(M256&gt;0,1,"")</f>
        <v/>
      </c>
      <c r="H256" s="105" t="str">
        <f>IF(N256&gt;0,1,"")</f>
        <v/>
      </c>
      <c r="I256" s="226">
        <v>86</v>
      </c>
      <c r="J256" s="224" t="str">
        <f>IF(SUM(E256:H256)&lt;2,IF(I256&gt;100,"Not OK",""),"")</f>
        <v/>
      </c>
      <c r="K256" s="68">
        <v>2</v>
      </c>
      <c r="L256" s="64"/>
      <c r="M256" s="64"/>
      <c r="N256" s="64"/>
      <c r="O256" s="129">
        <f>SUM(K256:N256)</f>
        <v>2</v>
      </c>
      <c r="P256" s="79">
        <f>VLOOKUP(C256,'[1]Bone Avg Cost'!A:B,2,FALSE)</f>
        <v>11.19</v>
      </c>
      <c r="Q256" s="13"/>
      <c r="R256" s="13"/>
      <c r="S256" s="71"/>
      <c r="T256" s="78">
        <f>IF(Q256&gt;0,Q256,P256)</f>
        <v>11.19</v>
      </c>
      <c r="U256" s="83">
        <v>32.450000000000003</v>
      </c>
      <c r="V256" s="71"/>
      <c r="W256" s="71"/>
      <c r="X256" s="84"/>
      <c r="Y256" s="79"/>
      <c r="Z256" s="71"/>
      <c r="AA256" s="71"/>
      <c r="AB256" s="74"/>
      <c r="AC256" s="92"/>
      <c r="AD256" s="93"/>
      <c r="AE256" s="93"/>
      <c r="AF256" s="94"/>
      <c r="AG256" s="129">
        <f>SUM(AC256:AF256)</f>
        <v>0</v>
      </c>
      <c r="AH256" s="99"/>
      <c r="AI256" s="93"/>
      <c r="AJ256" s="93"/>
      <c r="AK256" s="94"/>
      <c r="AL256" s="133">
        <f>SUM(AH256:AK256)</f>
        <v>0</v>
      </c>
      <c r="AM256" s="92"/>
      <c r="AN256" s="93"/>
      <c r="AO256" s="93"/>
      <c r="AP256" s="94"/>
      <c r="AQ256" s="133">
        <f>SUM(AM256:AP256)</f>
        <v>0</v>
      </c>
      <c r="AR256" s="92"/>
      <c r="AS256" s="93"/>
      <c r="AT256" s="93"/>
      <c r="AU256" s="94"/>
      <c r="AV256" s="129">
        <f>SUM(AR256:AU256)</f>
        <v>0</v>
      </c>
      <c r="AW256" s="64"/>
      <c r="AX256" s="6"/>
      <c r="AY256" s="6"/>
      <c r="AZ256" s="102"/>
      <c r="BA256" s="133">
        <f>SUM(AW256:AZ256)</f>
        <v>0</v>
      </c>
      <c r="BB256" s="68">
        <v>1</v>
      </c>
      <c r="BC256" s="6"/>
      <c r="BD256" s="6"/>
      <c r="BE256" s="102"/>
      <c r="BF256" s="129">
        <f>SUM(BB256:BE256)</f>
        <v>1</v>
      </c>
      <c r="BG256" s="68">
        <v>0</v>
      </c>
      <c r="BH256" s="6"/>
      <c r="BI256" s="6"/>
      <c r="BJ256" s="102"/>
      <c r="BK256" s="129">
        <f>SUM(BG256:BJ256)</f>
        <v>0</v>
      </c>
      <c r="BL256" s="68"/>
      <c r="BM256" s="6"/>
      <c r="BN256" s="6"/>
      <c r="BO256" s="102"/>
      <c r="BP256" s="129">
        <f>SUM(BL256:BO256)</f>
        <v>0</v>
      </c>
    </row>
    <row r="257" spans="1:68" x14ac:dyDescent="0.25">
      <c r="A257" s="4" t="s">
        <v>38</v>
      </c>
      <c r="B257" s="3" t="s">
        <v>39</v>
      </c>
      <c r="C257" s="10">
        <v>4716076164176</v>
      </c>
      <c r="D257" s="10"/>
      <c r="E257" s="10">
        <f>IF(K257&gt;0,1,"")</f>
        <v>1</v>
      </c>
      <c r="F257" s="10" t="str">
        <f>IF(L257&gt;0,1,"")</f>
        <v/>
      </c>
      <c r="G257" s="10" t="str">
        <f>IF(M257&gt;0,1,"")</f>
        <v/>
      </c>
      <c r="H257" s="105" t="str">
        <f>IF(N257&gt;0,1,"")</f>
        <v/>
      </c>
      <c r="I257" s="226">
        <v>16</v>
      </c>
      <c r="J257" s="224" t="str">
        <f>IF(SUM(E257:H257)&lt;2,IF(I257&gt;100,"Not OK",""),"")</f>
        <v/>
      </c>
      <c r="K257" s="68">
        <v>3</v>
      </c>
      <c r="L257" s="64"/>
      <c r="M257" s="64"/>
      <c r="N257" s="64"/>
      <c r="O257" s="129">
        <f>SUM(K257:N257)</f>
        <v>3</v>
      </c>
      <c r="P257" s="79">
        <f>VLOOKUP(C257,'[1]Bone Avg Cost'!A:B,2,FALSE)</f>
        <v>10.809999999999997</v>
      </c>
      <c r="Q257" s="13"/>
      <c r="R257" s="13"/>
      <c r="S257" s="71"/>
      <c r="T257" s="78">
        <f>IF(Q257&gt;0,Q257,P257)</f>
        <v>10.809999999999997</v>
      </c>
      <c r="U257" s="83">
        <v>32.450000000000003</v>
      </c>
      <c r="V257" s="71"/>
      <c r="W257" s="71"/>
      <c r="X257" s="84"/>
      <c r="Y257" s="79"/>
      <c r="Z257" s="71"/>
      <c r="AA257" s="71"/>
      <c r="AB257" s="74"/>
      <c r="AC257" s="92"/>
      <c r="AD257" s="93"/>
      <c r="AE257" s="93"/>
      <c r="AF257" s="94"/>
      <c r="AG257" s="129">
        <f>SUM(AC257:AF257)</f>
        <v>0</v>
      </c>
      <c r="AH257" s="99"/>
      <c r="AI257" s="93"/>
      <c r="AJ257" s="93"/>
      <c r="AK257" s="94"/>
      <c r="AL257" s="133">
        <f>SUM(AH257:AK257)</f>
        <v>0</v>
      </c>
      <c r="AM257" s="92"/>
      <c r="AN257" s="93"/>
      <c r="AO257" s="93"/>
      <c r="AP257" s="94"/>
      <c r="AQ257" s="133">
        <f>SUM(AM257:AP257)</f>
        <v>0</v>
      </c>
      <c r="AR257" s="92"/>
      <c r="AS257" s="93"/>
      <c r="AT257" s="93"/>
      <c r="AU257" s="94"/>
      <c r="AV257" s="129">
        <f>SUM(AR257:AU257)</f>
        <v>0</v>
      </c>
      <c r="AW257" s="64"/>
      <c r="AX257" s="6"/>
      <c r="AY257" s="6"/>
      <c r="AZ257" s="102"/>
      <c r="BA257" s="133">
        <f>SUM(AW257:AZ257)</f>
        <v>0</v>
      </c>
      <c r="BB257" s="68"/>
      <c r="BC257" s="6"/>
      <c r="BD257" s="6"/>
      <c r="BE257" s="102"/>
      <c r="BF257" s="129">
        <f>SUM(BB257:BE257)</f>
        <v>0</v>
      </c>
      <c r="BG257" s="68">
        <v>0</v>
      </c>
      <c r="BH257" s="6"/>
      <c r="BI257" s="6"/>
      <c r="BJ257" s="102"/>
      <c r="BK257" s="129">
        <f>SUM(BG257:BJ257)</f>
        <v>0</v>
      </c>
      <c r="BL257" s="68"/>
      <c r="BM257" s="6"/>
      <c r="BN257" s="6"/>
      <c r="BO257" s="102"/>
      <c r="BP257" s="129">
        <f>SUM(BL257:BO257)</f>
        <v>0</v>
      </c>
    </row>
    <row r="258" spans="1:68" x14ac:dyDescent="0.25">
      <c r="A258" s="4" t="s">
        <v>40</v>
      </c>
      <c r="B258" s="3" t="s">
        <v>41</v>
      </c>
      <c r="C258" s="10">
        <v>4716076164183</v>
      </c>
      <c r="D258" s="10"/>
      <c r="E258" s="10">
        <f>IF(K258&gt;0,1,"")</f>
        <v>1</v>
      </c>
      <c r="F258" s="10" t="str">
        <f>IF(L258&gt;0,1,"")</f>
        <v/>
      </c>
      <c r="G258" s="10" t="str">
        <f>IF(M258&gt;0,1,"")</f>
        <v/>
      </c>
      <c r="H258" s="105" t="str">
        <f>IF(N258&gt;0,1,"")</f>
        <v/>
      </c>
      <c r="I258" s="226">
        <v>17</v>
      </c>
      <c r="J258" s="224" t="str">
        <f>IF(SUM(E258:H258)&lt;2,IF(I258&gt;100,"Not OK",""),"")</f>
        <v/>
      </c>
      <c r="K258" s="68">
        <v>3</v>
      </c>
      <c r="L258" s="64"/>
      <c r="M258" s="64"/>
      <c r="N258" s="64"/>
      <c r="O258" s="129">
        <f>SUM(K258:N258)</f>
        <v>3</v>
      </c>
      <c r="P258" s="79">
        <f>VLOOKUP(C258,'[1]Bone Avg Cost'!A:B,2,FALSE)</f>
        <v>10.809999999999997</v>
      </c>
      <c r="Q258" s="13"/>
      <c r="R258" s="13"/>
      <c r="S258" s="71"/>
      <c r="T258" s="78">
        <f>IF(Q258&gt;0,Q258,P258)</f>
        <v>10.809999999999997</v>
      </c>
      <c r="U258" s="83">
        <v>32.450000000000003</v>
      </c>
      <c r="V258" s="71"/>
      <c r="W258" s="71"/>
      <c r="X258" s="84"/>
      <c r="Y258" s="79"/>
      <c r="Z258" s="71"/>
      <c r="AA258" s="71"/>
      <c r="AB258" s="74"/>
      <c r="AC258" s="92"/>
      <c r="AD258" s="93"/>
      <c r="AE258" s="93"/>
      <c r="AF258" s="94"/>
      <c r="AG258" s="129">
        <f>SUM(AC258:AF258)</f>
        <v>0</v>
      </c>
      <c r="AH258" s="99"/>
      <c r="AI258" s="93"/>
      <c r="AJ258" s="93"/>
      <c r="AK258" s="94"/>
      <c r="AL258" s="133">
        <f>SUM(AH258:AK258)</f>
        <v>0</v>
      </c>
      <c r="AM258" s="92"/>
      <c r="AN258" s="93"/>
      <c r="AO258" s="93"/>
      <c r="AP258" s="94"/>
      <c r="AQ258" s="133">
        <f>SUM(AM258:AP258)</f>
        <v>0</v>
      </c>
      <c r="AR258" s="92"/>
      <c r="AS258" s="93"/>
      <c r="AT258" s="93"/>
      <c r="AU258" s="94"/>
      <c r="AV258" s="129">
        <f>SUM(AR258:AU258)</f>
        <v>0</v>
      </c>
      <c r="AW258" s="64"/>
      <c r="AX258" s="6"/>
      <c r="AY258" s="6"/>
      <c r="AZ258" s="102"/>
      <c r="BA258" s="133">
        <f>SUM(AW258:AZ258)</f>
        <v>0</v>
      </c>
      <c r="BB258" s="68"/>
      <c r="BC258" s="6"/>
      <c r="BD258" s="6"/>
      <c r="BE258" s="102"/>
      <c r="BF258" s="129">
        <f>SUM(BB258:BE258)</f>
        <v>0</v>
      </c>
      <c r="BG258" s="68">
        <v>0</v>
      </c>
      <c r="BH258" s="6"/>
      <c r="BI258" s="6"/>
      <c r="BJ258" s="102"/>
      <c r="BK258" s="129">
        <f>SUM(BG258:BJ258)</f>
        <v>0</v>
      </c>
      <c r="BL258" s="68"/>
      <c r="BM258" s="6"/>
      <c r="BN258" s="6"/>
      <c r="BO258" s="102"/>
      <c r="BP258" s="129">
        <f>SUM(BL258:BO258)</f>
        <v>0</v>
      </c>
    </row>
    <row r="259" spans="1:68" x14ac:dyDescent="0.25">
      <c r="A259" s="4" t="s">
        <v>42</v>
      </c>
      <c r="B259" s="3" t="s">
        <v>43</v>
      </c>
      <c r="C259" s="10">
        <v>4716076164190</v>
      </c>
      <c r="D259" s="10"/>
      <c r="E259" s="10">
        <f>IF(K259&gt;0,1,"")</f>
        <v>1</v>
      </c>
      <c r="F259" s="10" t="str">
        <f>IF(L259&gt;0,1,"")</f>
        <v/>
      </c>
      <c r="G259" s="10" t="str">
        <f>IF(M259&gt;0,1,"")</f>
        <v/>
      </c>
      <c r="H259" s="105" t="str">
        <f>IF(N259&gt;0,1,"")</f>
        <v/>
      </c>
      <c r="I259" s="226">
        <v>16</v>
      </c>
      <c r="J259" s="224" t="str">
        <f>IF(SUM(E259:H259)&lt;2,IF(I259&gt;100,"Not OK",""),"")</f>
        <v/>
      </c>
      <c r="K259" s="68">
        <v>3</v>
      </c>
      <c r="L259" s="64"/>
      <c r="M259" s="64"/>
      <c r="N259" s="64"/>
      <c r="O259" s="129">
        <f>SUM(K259:N259)</f>
        <v>3</v>
      </c>
      <c r="P259" s="79">
        <f>VLOOKUP(C259,'[1]Bone Avg Cost'!A:B,2,FALSE)</f>
        <v>10.809999999999997</v>
      </c>
      <c r="Q259" s="13"/>
      <c r="R259" s="13"/>
      <c r="S259" s="71"/>
      <c r="T259" s="78">
        <f>IF(Q259&gt;0,Q259,P259)</f>
        <v>10.809999999999997</v>
      </c>
      <c r="U259" s="83">
        <v>32.450000000000003</v>
      </c>
      <c r="V259" s="71"/>
      <c r="W259" s="71"/>
      <c r="X259" s="84"/>
      <c r="Y259" s="79"/>
      <c r="Z259" s="71"/>
      <c r="AA259" s="71"/>
      <c r="AB259" s="74"/>
      <c r="AC259" s="92"/>
      <c r="AD259" s="93"/>
      <c r="AE259" s="93"/>
      <c r="AF259" s="94"/>
      <c r="AG259" s="129">
        <f>SUM(AC259:AF259)</f>
        <v>0</v>
      </c>
      <c r="AH259" s="99"/>
      <c r="AI259" s="93"/>
      <c r="AJ259" s="93"/>
      <c r="AK259" s="94"/>
      <c r="AL259" s="133">
        <f>SUM(AH259:AK259)</f>
        <v>0</v>
      </c>
      <c r="AM259" s="92"/>
      <c r="AN259" s="93"/>
      <c r="AO259" s="93"/>
      <c r="AP259" s="94"/>
      <c r="AQ259" s="133">
        <f>SUM(AM259:AP259)</f>
        <v>0</v>
      </c>
      <c r="AR259" s="92"/>
      <c r="AS259" s="93"/>
      <c r="AT259" s="93"/>
      <c r="AU259" s="94"/>
      <c r="AV259" s="129">
        <f>SUM(AR259:AU259)</f>
        <v>0</v>
      </c>
      <c r="AW259" s="64"/>
      <c r="AX259" s="6"/>
      <c r="AY259" s="6"/>
      <c r="AZ259" s="102"/>
      <c r="BA259" s="133">
        <f>SUM(AW259:AZ259)</f>
        <v>0</v>
      </c>
      <c r="BB259" s="68"/>
      <c r="BC259" s="6"/>
      <c r="BD259" s="6"/>
      <c r="BE259" s="102"/>
      <c r="BF259" s="129">
        <f>SUM(BB259:BE259)</f>
        <v>0</v>
      </c>
      <c r="BG259" s="68">
        <v>0</v>
      </c>
      <c r="BH259" s="6"/>
      <c r="BI259" s="6"/>
      <c r="BJ259" s="102"/>
      <c r="BK259" s="129">
        <f>SUM(BG259:BJ259)</f>
        <v>0</v>
      </c>
      <c r="BL259" s="68"/>
      <c r="BM259" s="6"/>
      <c r="BN259" s="6"/>
      <c r="BO259" s="102"/>
      <c r="BP259" s="129">
        <f>SUM(BL259:BO259)</f>
        <v>0</v>
      </c>
    </row>
    <row r="260" spans="1:68" x14ac:dyDescent="0.25">
      <c r="A260" s="4" t="s">
        <v>44</v>
      </c>
      <c r="B260" s="3" t="s">
        <v>45</v>
      </c>
      <c r="C260" s="10">
        <v>4716076164534</v>
      </c>
      <c r="D260" s="10"/>
      <c r="E260" s="10">
        <f>IF(K260&gt;0,1,"")</f>
        <v>1</v>
      </c>
      <c r="F260" s="10" t="str">
        <f>IF(L260&gt;0,1,"")</f>
        <v/>
      </c>
      <c r="G260" s="10" t="str">
        <f>IF(M260&gt;0,1,"")</f>
        <v/>
      </c>
      <c r="H260" s="105" t="str">
        <f>IF(N260&gt;0,1,"")</f>
        <v/>
      </c>
      <c r="I260" s="226">
        <v>48</v>
      </c>
      <c r="J260" s="224" t="str">
        <f>IF(SUM(E260:H260)&lt;2,IF(I260&gt;100,"Not OK",""),"")</f>
        <v/>
      </c>
      <c r="K260" s="68">
        <v>5</v>
      </c>
      <c r="L260" s="64"/>
      <c r="M260" s="64"/>
      <c r="N260" s="64"/>
      <c r="O260" s="129">
        <f>SUM(K260:N260)</f>
        <v>5</v>
      </c>
      <c r="P260" s="79">
        <f>VLOOKUP(C260,'[1]Bone Avg Cost'!A:B,2,FALSE)</f>
        <v>11.19</v>
      </c>
      <c r="Q260" s="13"/>
      <c r="R260" s="13"/>
      <c r="S260" s="71"/>
      <c r="T260" s="78">
        <f>IF(Q260&gt;0,Q260,P260)</f>
        <v>11.19</v>
      </c>
      <c r="U260" s="83">
        <v>32.450000000000003</v>
      </c>
      <c r="V260" s="71"/>
      <c r="W260" s="71"/>
      <c r="X260" s="84"/>
      <c r="Y260" s="79"/>
      <c r="Z260" s="71"/>
      <c r="AA260" s="71"/>
      <c r="AB260" s="74"/>
      <c r="AC260" s="92"/>
      <c r="AD260" s="93"/>
      <c r="AE260" s="93"/>
      <c r="AF260" s="94"/>
      <c r="AG260" s="129">
        <f>SUM(AC260:AF260)</f>
        <v>0</v>
      </c>
      <c r="AH260" s="99"/>
      <c r="AI260" s="93"/>
      <c r="AJ260" s="93"/>
      <c r="AK260" s="94"/>
      <c r="AL260" s="133">
        <f>SUM(AH260:AK260)</f>
        <v>0</v>
      </c>
      <c r="AM260" s="92"/>
      <c r="AN260" s="93"/>
      <c r="AO260" s="93"/>
      <c r="AP260" s="94"/>
      <c r="AQ260" s="133">
        <f>SUM(AM260:AP260)</f>
        <v>0</v>
      </c>
      <c r="AR260" s="92"/>
      <c r="AS260" s="93"/>
      <c r="AT260" s="93"/>
      <c r="AU260" s="94"/>
      <c r="AV260" s="129">
        <f>SUM(AR260:AU260)</f>
        <v>0</v>
      </c>
      <c r="AW260" s="64"/>
      <c r="AX260" s="6"/>
      <c r="AY260" s="6"/>
      <c r="AZ260" s="102"/>
      <c r="BA260" s="133">
        <f>SUM(AW260:AZ260)</f>
        <v>0</v>
      </c>
      <c r="BB260" s="68"/>
      <c r="BC260" s="6"/>
      <c r="BD260" s="6"/>
      <c r="BE260" s="102"/>
      <c r="BF260" s="129">
        <f>SUM(BB260:BE260)</f>
        <v>0</v>
      </c>
      <c r="BG260" s="68">
        <v>0</v>
      </c>
      <c r="BH260" s="6"/>
      <c r="BI260" s="6"/>
      <c r="BJ260" s="102"/>
      <c r="BK260" s="129">
        <f>SUM(BG260:BJ260)</f>
        <v>0</v>
      </c>
      <c r="BL260" s="68"/>
      <c r="BM260" s="6"/>
      <c r="BN260" s="6"/>
      <c r="BO260" s="102"/>
      <c r="BP260" s="129">
        <f>SUM(BL260:BO260)</f>
        <v>0</v>
      </c>
    </row>
    <row r="261" spans="1:68" x14ac:dyDescent="0.25">
      <c r="A261" s="4" t="s">
        <v>46</v>
      </c>
      <c r="B261" s="3" t="s">
        <v>47</v>
      </c>
      <c r="C261" s="10">
        <v>4716076164541</v>
      </c>
      <c r="D261" s="10"/>
      <c r="E261" s="10">
        <f>IF(K261&gt;0,1,"")</f>
        <v>1</v>
      </c>
      <c r="F261" s="10" t="str">
        <f>IF(L261&gt;0,1,"")</f>
        <v/>
      </c>
      <c r="G261" s="10" t="str">
        <f>IF(M261&gt;0,1,"")</f>
        <v/>
      </c>
      <c r="H261" s="105" t="str">
        <f>IF(N261&gt;0,1,"")</f>
        <v/>
      </c>
      <c r="I261" s="226">
        <v>49</v>
      </c>
      <c r="J261" s="224" t="str">
        <f>IF(SUM(E261:H261)&lt;2,IF(I261&gt;100,"Not OK",""),"")</f>
        <v/>
      </c>
      <c r="K261" s="68">
        <v>5</v>
      </c>
      <c r="L261" s="64"/>
      <c r="M261" s="64"/>
      <c r="N261" s="64"/>
      <c r="O261" s="129">
        <f>SUM(K261:N261)</f>
        <v>5</v>
      </c>
      <c r="P261" s="79">
        <f>VLOOKUP(C261,'[1]Bone Avg Cost'!A:B,2,FALSE)</f>
        <v>11.19</v>
      </c>
      <c r="Q261" s="13"/>
      <c r="R261" s="13"/>
      <c r="S261" s="71"/>
      <c r="T261" s="78">
        <f>IF(Q261&gt;0,Q261,P261)</f>
        <v>11.19</v>
      </c>
      <c r="U261" s="83">
        <v>32.450000000000003</v>
      </c>
      <c r="V261" s="71"/>
      <c r="W261" s="71"/>
      <c r="X261" s="84"/>
      <c r="Y261" s="79"/>
      <c r="Z261" s="71"/>
      <c r="AA261" s="71"/>
      <c r="AB261" s="74"/>
      <c r="AC261" s="92"/>
      <c r="AD261" s="93"/>
      <c r="AE261" s="93"/>
      <c r="AF261" s="94"/>
      <c r="AG261" s="129">
        <f>SUM(AC261:AF261)</f>
        <v>0</v>
      </c>
      <c r="AH261" s="99"/>
      <c r="AI261" s="93"/>
      <c r="AJ261" s="93"/>
      <c r="AK261" s="94"/>
      <c r="AL261" s="133">
        <f>SUM(AH261:AK261)</f>
        <v>0</v>
      </c>
      <c r="AM261" s="92"/>
      <c r="AN261" s="93"/>
      <c r="AO261" s="93"/>
      <c r="AP261" s="94"/>
      <c r="AQ261" s="133">
        <f>SUM(AM261:AP261)</f>
        <v>0</v>
      </c>
      <c r="AR261" s="92"/>
      <c r="AS261" s="93"/>
      <c r="AT261" s="93"/>
      <c r="AU261" s="94"/>
      <c r="AV261" s="129">
        <f>SUM(AR261:AU261)</f>
        <v>0</v>
      </c>
      <c r="AW261" s="64"/>
      <c r="AX261" s="6"/>
      <c r="AY261" s="6"/>
      <c r="AZ261" s="102"/>
      <c r="BA261" s="133">
        <f>SUM(AW261:AZ261)</f>
        <v>0</v>
      </c>
      <c r="BB261" s="68"/>
      <c r="BC261" s="6"/>
      <c r="BD261" s="6"/>
      <c r="BE261" s="102"/>
      <c r="BF261" s="129">
        <f>SUM(BB261:BE261)</f>
        <v>0</v>
      </c>
      <c r="BG261" s="68">
        <v>0</v>
      </c>
      <c r="BH261" s="6"/>
      <c r="BI261" s="6"/>
      <c r="BJ261" s="102"/>
      <c r="BK261" s="129">
        <f>SUM(BG261:BJ261)</f>
        <v>0</v>
      </c>
      <c r="BL261" s="68"/>
      <c r="BM261" s="6"/>
      <c r="BN261" s="6"/>
      <c r="BO261" s="102"/>
      <c r="BP261" s="129">
        <f>SUM(BL261:BO261)</f>
        <v>0</v>
      </c>
    </row>
    <row r="262" spans="1:68" x14ac:dyDescent="0.25">
      <c r="A262" s="4" t="s">
        <v>48</v>
      </c>
      <c r="B262" s="3" t="s">
        <v>49</v>
      </c>
      <c r="C262" s="10">
        <v>4716076164558</v>
      </c>
      <c r="D262" s="10"/>
      <c r="E262" s="10">
        <f>IF(K262&gt;0,1,"")</f>
        <v>1</v>
      </c>
      <c r="F262" s="10" t="str">
        <f>IF(L262&gt;0,1,"")</f>
        <v/>
      </c>
      <c r="G262" s="10" t="str">
        <f>IF(M262&gt;0,1,"")</f>
        <v/>
      </c>
      <c r="H262" s="105" t="str">
        <f>IF(N262&gt;0,1,"")</f>
        <v/>
      </c>
      <c r="I262" s="226">
        <v>45</v>
      </c>
      <c r="J262" s="224" t="str">
        <f>IF(SUM(E262:H262)&lt;2,IF(I262&gt;100,"Not OK",""),"")</f>
        <v/>
      </c>
      <c r="K262" s="68">
        <v>5</v>
      </c>
      <c r="L262" s="64"/>
      <c r="M262" s="64"/>
      <c r="N262" s="64"/>
      <c r="O262" s="129">
        <f>SUM(K262:N262)</f>
        <v>5</v>
      </c>
      <c r="P262" s="79">
        <f>VLOOKUP(C262,'[1]Bone Avg Cost'!A:B,2,FALSE)</f>
        <v>11.189999999999998</v>
      </c>
      <c r="Q262" s="13"/>
      <c r="R262" s="13"/>
      <c r="S262" s="71"/>
      <c r="T262" s="78">
        <f>IF(Q262&gt;0,Q262,P262)</f>
        <v>11.189999999999998</v>
      </c>
      <c r="U262" s="83">
        <v>32.450000000000003</v>
      </c>
      <c r="V262" s="71"/>
      <c r="W262" s="71"/>
      <c r="X262" s="84"/>
      <c r="Y262" s="79"/>
      <c r="Z262" s="71"/>
      <c r="AA262" s="71"/>
      <c r="AB262" s="74"/>
      <c r="AC262" s="92"/>
      <c r="AD262" s="93"/>
      <c r="AE262" s="93"/>
      <c r="AF262" s="94"/>
      <c r="AG262" s="129">
        <f>SUM(AC262:AF262)</f>
        <v>0</v>
      </c>
      <c r="AH262" s="99"/>
      <c r="AI262" s="93"/>
      <c r="AJ262" s="93"/>
      <c r="AK262" s="94"/>
      <c r="AL262" s="133">
        <f>SUM(AH262:AK262)</f>
        <v>0</v>
      </c>
      <c r="AM262" s="92"/>
      <c r="AN262" s="93"/>
      <c r="AO262" s="93"/>
      <c r="AP262" s="94"/>
      <c r="AQ262" s="133">
        <f>SUM(AM262:AP262)</f>
        <v>0</v>
      </c>
      <c r="AR262" s="92"/>
      <c r="AS262" s="93"/>
      <c r="AT262" s="93"/>
      <c r="AU262" s="94"/>
      <c r="AV262" s="129">
        <f>SUM(AR262:AU262)</f>
        <v>0</v>
      </c>
      <c r="AW262" s="64"/>
      <c r="AX262" s="6"/>
      <c r="AY262" s="6"/>
      <c r="AZ262" s="102"/>
      <c r="BA262" s="133">
        <f>SUM(AW262:AZ262)</f>
        <v>0</v>
      </c>
      <c r="BB262" s="68"/>
      <c r="BC262" s="6"/>
      <c r="BD262" s="6"/>
      <c r="BE262" s="102"/>
      <c r="BF262" s="129">
        <f>SUM(BB262:BE262)</f>
        <v>0</v>
      </c>
      <c r="BG262" s="68">
        <v>0</v>
      </c>
      <c r="BH262" s="6"/>
      <c r="BI262" s="6"/>
      <c r="BJ262" s="102"/>
      <c r="BK262" s="129">
        <f>SUM(BG262:BJ262)</f>
        <v>0</v>
      </c>
      <c r="BL262" s="68"/>
      <c r="BM262" s="6"/>
      <c r="BN262" s="6"/>
      <c r="BO262" s="102"/>
      <c r="BP262" s="129">
        <f>SUM(BL262:BO262)</f>
        <v>0</v>
      </c>
    </row>
    <row r="263" spans="1:68" x14ac:dyDescent="0.25">
      <c r="A263" s="4" t="s">
        <v>50</v>
      </c>
      <c r="B263" s="3" t="s">
        <v>51</v>
      </c>
      <c r="C263" s="10">
        <v>4716076167825</v>
      </c>
      <c r="D263" s="10"/>
      <c r="E263" s="10">
        <f>IF(K263&gt;0,1,"")</f>
        <v>1</v>
      </c>
      <c r="F263" s="10" t="str">
        <f>IF(L263&gt;0,1,"")</f>
        <v/>
      </c>
      <c r="G263" s="10" t="str">
        <f>IF(M263&gt;0,1,"")</f>
        <v/>
      </c>
      <c r="H263" s="105" t="str">
        <f>IF(N263&gt;0,1,"")</f>
        <v/>
      </c>
      <c r="I263" s="226">
        <v>55</v>
      </c>
      <c r="J263" s="224" t="str">
        <f>IF(SUM(E263:H263)&lt;2,IF(I263&gt;100,"Not OK",""),"")</f>
        <v/>
      </c>
      <c r="K263" s="68">
        <v>3</v>
      </c>
      <c r="L263" s="64"/>
      <c r="M263" s="64"/>
      <c r="N263" s="64"/>
      <c r="O263" s="129">
        <f>SUM(K263:N263)</f>
        <v>3</v>
      </c>
      <c r="P263" s="79">
        <f>VLOOKUP(C263,'[1]Bone Avg Cost'!A:B,2,FALSE)</f>
        <v>21.229999999999997</v>
      </c>
      <c r="Q263" s="13"/>
      <c r="R263" s="13"/>
      <c r="S263" s="71"/>
      <c r="T263" s="78">
        <f>IF(Q263&gt;0,Q263,P263)</f>
        <v>21.229999999999997</v>
      </c>
      <c r="U263" s="83">
        <v>59.95</v>
      </c>
      <c r="V263" s="71"/>
      <c r="W263" s="71"/>
      <c r="X263" s="84"/>
      <c r="Y263" s="79"/>
      <c r="Z263" s="71"/>
      <c r="AA263" s="71"/>
      <c r="AB263" s="74"/>
      <c r="AC263" s="92"/>
      <c r="AD263" s="93"/>
      <c r="AE263" s="93"/>
      <c r="AF263" s="94"/>
      <c r="AG263" s="129">
        <f>SUM(AC263:AF263)</f>
        <v>0</v>
      </c>
      <c r="AH263" s="99"/>
      <c r="AI263" s="93"/>
      <c r="AJ263" s="93"/>
      <c r="AK263" s="94"/>
      <c r="AL263" s="133">
        <f>SUM(AH263:AK263)</f>
        <v>0</v>
      </c>
      <c r="AM263" s="92"/>
      <c r="AN263" s="93"/>
      <c r="AO263" s="93"/>
      <c r="AP263" s="94"/>
      <c r="AQ263" s="133">
        <f>SUM(AM263:AP263)</f>
        <v>0</v>
      </c>
      <c r="AR263" s="92"/>
      <c r="AS263" s="93"/>
      <c r="AT263" s="93"/>
      <c r="AU263" s="94"/>
      <c r="AV263" s="129">
        <f>SUM(AR263:AU263)</f>
        <v>0</v>
      </c>
      <c r="AW263" s="64"/>
      <c r="AX263" s="6"/>
      <c r="AY263" s="6"/>
      <c r="AZ263" s="102"/>
      <c r="BA263" s="133">
        <f>SUM(AW263:AZ263)</f>
        <v>0</v>
      </c>
      <c r="BB263" s="68"/>
      <c r="BC263" s="6"/>
      <c r="BD263" s="6"/>
      <c r="BE263" s="102"/>
      <c r="BF263" s="129">
        <f>SUM(BB263:BE263)</f>
        <v>0</v>
      </c>
      <c r="BG263" s="68">
        <v>0</v>
      </c>
      <c r="BH263" s="6"/>
      <c r="BI263" s="6"/>
      <c r="BJ263" s="102"/>
      <c r="BK263" s="129">
        <f>SUM(BG263:BJ263)</f>
        <v>0</v>
      </c>
      <c r="BL263" s="68"/>
      <c r="BM263" s="6"/>
      <c r="BN263" s="6"/>
      <c r="BO263" s="102"/>
      <c r="BP263" s="129">
        <f>SUM(BL263:BO263)</f>
        <v>0</v>
      </c>
    </row>
    <row r="264" spans="1:68" x14ac:dyDescent="0.25">
      <c r="A264" s="4" t="s">
        <v>52</v>
      </c>
      <c r="B264" s="3" t="s">
        <v>53</v>
      </c>
      <c r="C264" s="10">
        <v>4716076167832</v>
      </c>
      <c r="D264" s="10"/>
      <c r="E264" s="10">
        <f>IF(K264&gt;0,1,"")</f>
        <v>1</v>
      </c>
      <c r="F264" s="10" t="str">
        <f>IF(L264&gt;0,1,"")</f>
        <v/>
      </c>
      <c r="G264" s="10" t="str">
        <f>IF(M264&gt;0,1,"")</f>
        <v/>
      </c>
      <c r="H264" s="105" t="str">
        <f>IF(N264&gt;0,1,"")</f>
        <v/>
      </c>
      <c r="I264" s="226">
        <v>24</v>
      </c>
      <c r="J264" s="224" t="str">
        <f>IF(SUM(E264:H264)&lt;2,IF(I264&gt;100,"Not OK",""),"")</f>
        <v/>
      </c>
      <c r="K264" s="68">
        <v>3</v>
      </c>
      <c r="L264" s="64"/>
      <c r="M264" s="64"/>
      <c r="N264" s="64"/>
      <c r="O264" s="129">
        <f>SUM(K264:N264)</f>
        <v>3</v>
      </c>
      <c r="P264" s="79">
        <f>VLOOKUP(C264,'[1]Bone Avg Cost'!A:B,2,FALSE)</f>
        <v>21.22999999999999</v>
      </c>
      <c r="Q264" s="13"/>
      <c r="R264" s="13"/>
      <c r="S264" s="71"/>
      <c r="T264" s="78">
        <f>IF(Q264&gt;0,Q264,P264)</f>
        <v>21.22999999999999</v>
      </c>
      <c r="U264" s="83">
        <v>59.95</v>
      </c>
      <c r="V264" s="71"/>
      <c r="W264" s="71"/>
      <c r="X264" s="84"/>
      <c r="Y264" s="79"/>
      <c r="Z264" s="71"/>
      <c r="AA264" s="71"/>
      <c r="AB264" s="74"/>
      <c r="AC264" s="92"/>
      <c r="AD264" s="93"/>
      <c r="AE264" s="93"/>
      <c r="AF264" s="94"/>
      <c r="AG264" s="129">
        <f>SUM(AC264:AF264)</f>
        <v>0</v>
      </c>
      <c r="AH264" s="99"/>
      <c r="AI264" s="93"/>
      <c r="AJ264" s="93"/>
      <c r="AK264" s="94"/>
      <c r="AL264" s="133">
        <f>SUM(AH264:AK264)</f>
        <v>0</v>
      </c>
      <c r="AM264" s="92"/>
      <c r="AN264" s="93"/>
      <c r="AO264" s="93"/>
      <c r="AP264" s="94"/>
      <c r="AQ264" s="133">
        <f>SUM(AM264:AP264)</f>
        <v>0</v>
      </c>
      <c r="AR264" s="92"/>
      <c r="AS264" s="93"/>
      <c r="AT264" s="93"/>
      <c r="AU264" s="94"/>
      <c r="AV264" s="129">
        <f>SUM(AR264:AU264)</f>
        <v>0</v>
      </c>
      <c r="AW264" s="64"/>
      <c r="AX264" s="6"/>
      <c r="AY264" s="6"/>
      <c r="AZ264" s="102"/>
      <c r="BA264" s="133">
        <f>SUM(AW264:AZ264)</f>
        <v>0</v>
      </c>
      <c r="BB264" s="68"/>
      <c r="BC264" s="6"/>
      <c r="BD264" s="6"/>
      <c r="BE264" s="102"/>
      <c r="BF264" s="129">
        <f>SUM(BB264:BE264)</f>
        <v>0</v>
      </c>
      <c r="BG264" s="68">
        <v>0</v>
      </c>
      <c r="BH264" s="6"/>
      <c r="BI264" s="6"/>
      <c r="BJ264" s="102"/>
      <c r="BK264" s="129">
        <f>SUM(BG264:BJ264)</f>
        <v>0</v>
      </c>
      <c r="BL264" s="68"/>
      <c r="BM264" s="6"/>
      <c r="BN264" s="6"/>
      <c r="BO264" s="102"/>
      <c r="BP264" s="129">
        <f>SUM(BL264:BO264)</f>
        <v>0</v>
      </c>
    </row>
    <row r="265" spans="1:68" x14ac:dyDescent="0.25">
      <c r="A265" s="4" t="s">
        <v>54</v>
      </c>
      <c r="B265" s="3" t="s">
        <v>55</v>
      </c>
      <c r="C265" s="10">
        <v>4716076167849</v>
      </c>
      <c r="D265" s="10"/>
      <c r="E265" s="10">
        <f>IF(K265&gt;0,1,"")</f>
        <v>1</v>
      </c>
      <c r="F265" s="10" t="str">
        <f>IF(L265&gt;0,1,"")</f>
        <v/>
      </c>
      <c r="G265" s="10" t="str">
        <f>IF(M265&gt;0,1,"")</f>
        <v/>
      </c>
      <c r="H265" s="105" t="str">
        <f>IF(N265&gt;0,1,"")</f>
        <v/>
      </c>
      <c r="I265" s="226">
        <v>60</v>
      </c>
      <c r="J265" s="224" t="str">
        <f>IF(SUM(E265:H265)&lt;2,IF(I265&gt;100,"Not OK",""),"")</f>
        <v/>
      </c>
      <c r="K265" s="68">
        <v>3</v>
      </c>
      <c r="L265" s="64"/>
      <c r="M265" s="64"/>
      <c r="N265" s="64"/>
      <c r="O265" s="129">
        <f>SUM(K265:N265)</f>
        <v>3</v>
      </c>
      <c r="P265" s="79">
        <f>VLOOKUP(C265,'[1]Bone Avg Cost'!A:B,2,FALSE)</f>
        <v>21.229999999999997</v>
      </c>
      <c r="Q265" s="13"/>
      <c r="R265" s="13"/>
      <c r="S265" s="71"/>
      <c r="T265" s="78">
        <f>IF(Q265&gt;0,Q265,P265)</f>
        <v>21.229999999999997</v>
      </c>
      <c r="U265" s="83">
        <v>59.95</v>
      </c>
      <c r="V265" s="71"/>
      <c r="W265" s="71"/>
      <c r="X265" s="84"/>
      <c r="Y265" s="79"/>
      <c r="Z265" s="71"/>
      <c r="AA265" s="71"/>
      <c r="AB265" s="74"/>
      <c r="AC265" s="92"/>
      <c r="AD265" s="93"/>
      <c r="AE265" s="93"/>
      <c r="AF265" s="94"/>
      <c r="AG265" s="129">
        <f>SUM(AC265:AF265)</f>
        <v>0</v>
      </c>
      <c r="AH265" s="99"/>
      <c r="AI265" s="93"/>
      <c r="AJ265" s="93"/>
      <c r="AK265" s="94"/>
      <c r="AL265" s="133">
        <f>SUM(AH265:AK265)</f>
        <v>0</v>
      </c>
      <c r="AM265" s="92"/>
      <c r="AN265" s="93"/>
      <c r="AO265" s="93"/>
      <c r="AP265" s="94"/>
      <c r="AQ265" s="133">
        <f>SUM(AM265:AP265)</f>
        <v>0</v>
      </c>
      <c r="AR265" s="92"/>
      <c r="AS265" s="93"/>
      <c r="AT265" s="93"/>
      <c r="AU265" s="94"/>
      <c r="AV265" s="129">
        <f>SUM(AR265:AU265)</f>
        <v>0</v>
      </c>
      <c r="AW265" s="64"/>
      <c r="AX265" s="6"/>
      <c r="AY265" s="6"/>
      <c r="AZ265" s="102"/>
      <c r="BA265" s="133">
        <f>SUM(AW265:AZ265)</f>
        <v>0</v>
      </c>
      <c r="BB265" s="68"/>
      <c r="BC265" s="6"/>
      <c r="BD265" s="6"/>
      <c r="BE265" s="102"/>
      <c r="BF265" s="129">
        <f>SUM(BB265:BE265)</f>
        <v>0</v>
      </c>
      <c r="BG265" s="68">
        <v>0</v>
      </c>
      <c r="BH265" s="6"/>
      <c r="BI265" s="6"/>
      <c r="BJ265" s="102"/>
      <c r="BK265" s="129">
        <f>SUM(BG265:BJ265)</f>
        <v>0</v>
      </c>
      <c r="BL265" s="68"/>
      <c r="BM265" s="6"/>
      <c r="BN265" s="6"/>
      <c r="BO265" s="102"/>
      <c r="BP265" s="129">
        <f>SUM(BL265:BO265)</f>
        <v>0</v>
      </c>
    </row>
    <row r="266" spans="1:68" x14ac:dyDescent="0.25">
      <c r="A266" s="4" t="s">
        <v>65</v>
      </c>
      <c r="B266" s="3" t="s">
        <v>66</v>
      </c>
      <c r="C266" s="10">
        <v>4716076168280</v>
      </c>
      <c r="D266" s="10"/>
      <c r="E266" s="10">
        <f>IF(K266&gt;0,1,"")</f>
        <v>1</v>
      </c>
      <c r="F266" s="10" t="str">
        <f>IF(L266&gt;0,1,"")</f>
        <v/>
      </c>
      <c r="G266" s="10" t="str">
        <f>IF(M266&gt;0,1,"")</f>
        <v/>
      </c>
      <c r="H266" s="105" t="str">
        <f>IF(N266&gt;0,1,"")</f>
        <v/>
      </c>
      <c r="I266" s="226">
        <v>5</v>
      </c>
      <c r="J266" s="224" t="str">
        <f>IF(SUM(E266:H266)&lt;2,IF(I266&gt;100,"Not OK",""),"")</f>
        <v/>
      </c>
      <c r="K266" s="68">
        <v>3</v>
      </c>
      <c r="L266" s="64"/>
      <c r="M266" s="64"/>
      <c r="N266" s="64"/>
      <c r="O266" s="129">
        <f>SUM(K266:N266)</f>
        <v>3</v>
      </c>
      <c r="P266" s="79">
        <f>VLOOKUP(C266,'[1]Bone Avg Cost'!A:B,2,FALSE)</f>
        <v>22</v>
      </c>
      <c r="Q266" s="13"/>
      <c r="R266" s="13"/>
      <c r="S266" s="71"/>
      <c r="T266" s="78">
        <f>IF(Q266&gt;0,Q266,P266)</f>
        <v>22</v>
      </c>
      <c r="U266" s="83">
        <v>59.95</v>
      </c>
      <c r="V266" s="71"/>
      <c r="W266" s="71"/>
      <c r="X266" s="84"/>
      <c r="Y266" s="79"/>
      <c r="Z266" s="71"/>
      <c r="AA266" s="71"/>
      <c r="AB266" s="74"/>
      <c r="AC266" s="92"/>
      <c r="AD266" s="93"/>
      <c r="AE266" s="93"/>
      <c r="AF266" s="94"/>
      <c r="AG266" s="129">
        <f>SUM(AC266:AF266)</f>
        <v>0</v>
      </c>
      <c r="AH266" s="99"/>
      <c r="AI266" s="93"/>
      <c r="AJ266" s="93"/>
      <c r="AK266" s="94"/>
      <c r="AL266" s="133">
        <f>SUM(AH266:AK266)</f>
        <v>0</v>
      </c>
      <c r="AM266" s="92"/>
      <c r="AN266" s="93"/>
      <c r="AO266" s="93"/>
      <c r="AP266" s="94"/>
      <c r="AQ266" s="133">
        <f>SUM(AM266:AP266)</f>
        <v>0</v>
      </c>
      <c r="AR266" s="92"/>
      <c r="AS266" s="93"/>
      <c r="AT266" s="93"/>
      <c r="AU266" s="94"/>
      <c r="AV266" s="129">
        <f>SUM(AR266:AU266)</f>
        <v>0</v>
      </c>
      <c r="AW266" s="64"/>
      <c r="AX266" s="6"/>
      <c r="AY266" s="6"/>
      <c r="AZ266" s="102"/>
      <c r="BA266" s="133">
        <f>SUM(AW266:AZ266)</f>
        <v>0</v>
      </c>
      <c r="BB266" s="68"/>
      <c r="BC266" s="6"/>
      <c r="BD266" s="6"/>
      <c r="BE266" s="102"/>
      <c r="BF266" s="129">
        <f>SUM(BB266:BE266)</f>
        <v>0</v>
      </c>
      <c r="BG266" s="68">
        <v>0</v>
      </c>
      <c r="BH266" s="6"/>
      <c r="BI266" s="6"/>
      <c r="BJ266" s="102"/>
      <c r="BK266" s="129">
        <f>SUM(BG266:BJ266)</f>
        <v>0</v>
      </c>
      <c r="BL266" s="68"/>
      <c r="BM266" s="6"/>
      <c r="BN266" s="6"/>
      <c r="BO266" s="102"/>
      <c r="BP266" s="129">
        <f>SUM(BL266:BO266)</f>
        <v>0</v>
      </c>
    </row>
    <row r="267" spans="1:68" x14ac:dyDescent="0.25">
      <c r="A267" s="4" t="s">
        <v>67</v>
      </c>
      <c r="B267" s="3" t="s">
        <v>68</v>
      </c>
      <c r="C267" s="10">
        <v>4716076168327</v>
      </c>
      <c r="D267" s="10"/>
      <c r="E267" s="10">
        <f>IF(K267&gt;0,1,"")</f>
        <v>1</v>
      </c>
      <c r="F267" s="10" t="str">
        <f>IF(L267&gt;0,1,"")</f>
        <v/>
      </c>
      <c r="G267" s="10" t="str">
        <f>IF(M267&gt;0,1,"")</f>
        <v/>
      </c>
      <c r="H267" s="105" t="str">
        <f>IF(N267&gt;0,1,"")</f>
        <v/>
      </c>
      <c r="I267" s="226">
        <v>4</v>
      </c>
      <c r="J267" s="224" t="str">
        <f>IF(SUM(E267:H267)&lt;2,IF(I267&gt;100,"Not OK",""),"")</f>
        <v/>
      </c>
      <c r="K267" s="68">
        <v>1</v>
      </c>
      <c r="L267" s="64"/>
      <c r="M267" s="64"/>
      <c r="N267" s="64"/>
      <c r="O267" s="129">
        <f>SUM(K267:N267)</f>
        <v>1</v>
      </c>
      <c r="P267" s="79">
        <f>VLOOKUP(C267,'[1]Bone Avg Cost'!A:B,2,FALSE)</f>
        <v>18.140000000000008</v>
      </c>
      <c r="Q267" s="13"/>
      <c r="R267" s="13"/>
      <c r="S267" s="71"/>
      <c r="T267" s="78">
        <f>IF(Q267&gt;0,Q267,P267)</f>
        <v>18.140000000000008</v>
      </c>
      <c r="U267" s="83">
        <v>48.95</v>
      </c>
      <c r="V267" s="71"/>
      <c r="W267" s="71"/>
      <c r="X267" s="84"/>
      <c r="Y267" s="79"/>
      <c r="Z267" s="71"/>
      <c r="AA267" s="71"/>
      <c r="AB267" s="74"/>
      <c r="AC267" s="92"/>
      <c r="AD267" s="93"/>
      <c r="AE267" s="93"/>
      <c r="AF267" s="94"/>
      <c r="AG267" s="129">
        <f>SUM(AC267:AF267)</f>
        <v>0</v>
      </c>
      <c r="AH267" s="99"/>
      <c r="AI267" s="93"/>
      <c r="AJ267" s="93"/>
      <c r="AK267" s="94"/>
      <c r="AL267" s="133">
        <f>SUM(AH267:AK267)</f>
        <v>0</v>
      </c>
      <c r="AM267" s="92"/>
      <c r="AN267" s="93"/>
      <c r="AO267" s="93"/>
      <c r="AP267" s="94"/>
      <c r="AQ267" s="133">
        <f>SUM(AM267:AP267)</f>
        <v>0</v>
      </c>
      <c r="AR267" s="92"/>
      <c r="AS267" s="93"/>
      <c r="AT267" s="93"/>
      <c r="AU267" s="94"/>
      <c r="AV267" s="129">
        <f>SUM(AR267:AU267)</f>
        <v>0</v>
      </c>
      <c r="AW267" s="64"/>
      <c r="AX267" s="6"/>
      <c r="AY267" s="6"/>
      <c r="AZ267" s="102"/>
      <c r="BA267" s="133">
        <f>SUM(AW267:AZ267)</f>
        <v>0</v>
      </c>
      <c r="BB267" s="68">
        <v>2</v>
      </c>
      <c r="BC267" s="6"/>
      <c r="BD267" s="6"/>
      <c r="BE267" s="102"/>
      <c r="BF267" s="129">
        <f>SUM(BB267:BE267)</f>
        <v>2</v>
      </c>
      <c r="BG267" s="68">
        <v>0</v>
      </c>
      <c r="BH267" s="6"/>
      <c r="BI267" s="6"/>
      <c r="BJ267" s="102"/>
      <c r="BK267" s="129">
        <f>SUM(BG267:BJ267)</f>
        <v>0</v>
      </c>
      <c r="BL267" s="68"/>
      <c r="BM267" s="6"/>
      <c r="BN267" s="6"/>
      <c r="BO267" s="102"/>
      <c r="BP267" s="129">
        <f>SUM(BL267:BO267)</f>
        <v>0</v>
      </c>
    </row>
    <row r="268" spans="1:68" x14ac:dyDescent="0.25">
      <c r="A268" s="4" t="s">
        <v>69</v>
      </c>
      <c r="B268" s="3" t="s">
        <v>70</v>
      </c>
      <c r="C268" s="10">
        <v>4716076168334</v>
      </c>
      <c r="D268" s="10"/>
      <c r="E268" s="10">
        <f>IF(K268&gt;0,1,"")</f>
        <v>1</v>
      </c>
      <c r="F268" s="10" t="str">
        <f>IF(L268&gt;0,1,"")</f>
        <v/>
      </c>
      <c r="G268" s="10" t="str">
        <f>IF(M268&gt;0,1,"")</f>
        <v/>
      </c>
      <c r="H268" s="105" t="str">
        <f>IF(N268&gt;0,1,"")</f>
        <v/>
      </c>
      <c r="I268" s="226">
        <v>1</v>
      </c>
      <c r="J268" s="224" t="str">
        <f>IF(SUM(E268:H268)&lt;2,IF(I268&gt;100,"Not OK",""),"")</f>
        <v/>
      </c>
      <c r="K268" s="68">
        <v>2</v>
      </c>
      <c r="L268" s="64"/>
      <c r="M268" s="64"/>
      <c r="N268" s="64"/>
      <c r="O268" s="129">
        <f>SUM(K268:N268)</f>
        <v>2</v>
      </c>
      <c r="P268" s="79">
        <f>VLOOKUP(C268,'[1]Bone Avg Cost'!A:B,2,FALSE)</f>
        <v>18.140000000000008</v>
      </c>
      <c r="Q268" s="13"/>
      <c r="R268" s="13"/>
      <c r="S268" s="71"/>
      <c r="T268" s="78">
        <f>IF(Q268&gt;0,Q268,P268)</f>
        <v>18.140000000000008</v>
      </c>
      <c r="U268" s="83">
        <v>48.95</v>
      </c>
      <c r="V268" s="71"/>
      <c r="W268" s="71"/>
      <c r="X268" s="84"/>
      <c r="Y268" s="79"/>
      <c r="Z268" s="71"/>
      <c r="AA268" s="71"/>
      <c r="AB268" s="74"/>
      <c r="AC268" s="92"/>
      <c r="AD268" s="93"/>
      <c r="AE268" s="93"/>
      <c r="AF268" s="94"/>
      <c r="AG268" s="129">
        <f>SUM(AC268:AF268)</f>
        <v>0</v>
      </c>
      <c r="AH268" s="99"/>
      <c r="AI268" s="93"/>
      <c r="AJ268" s="93"/>
      <c r="AK268" s="94"/>
      <c r="AL268" s="133">
        <f>SUM(AH268:AK268)</f>
        <v>0</v>
      </c>
      <c r="AM268" s="92"/>
      <c r="AN268" s="93"/>
      <c r="AO268" s="93"/>
      <c r="AP268" s="94"/>
      <c r="AQ268" s="133">
        <f>SUM(AM268:AP268)</f>
        <v>0</v>
      </c>
      <c r="AR268" s="92"/>
      <c r="AS268" s="93"/>
      <c r="AT268" s="93"/>
      <c r="AU268" s="94"/>
      <c r="AV268" s="129">
        <f>SUM(AR268:AU268)</f>
        <v>0</v>
      </c>
      <c r="AW268" s="64"/>
      <c r="AX268" s="6"/>
      <c r="AY268" s="6"/>
      <c r="AZ268" s="102"/>
      <c r="BA268" s="133">
        <f>SUM(AW268:AZ268)</f>
        <v>0</v>
      </c>
      <c r="BB268" s="68">
        <v>1</v>
      </c>
      <c r="BC268" s="6"/>
      <c r="BD268" s="6"/>
      <c r="BE268" s="102"/>
      <c r="BF268" s="129">
        <f>SUM(BB268:BE268)</f>
        <v>1</v>
      </c>
      <c r="BG268" s="68">
        <v>0</v>
      </c>
      <c r="BH268" s="6"/>
      <c r="BI268" s="6"/>
      <c r="BJ268" s="102"/>
      <c r="BK268" s="129">
        <f>SUM(BG268:BJ268)</f>
        <v>0</v>
      </c>
      <c r="BL268" s="68"/>
      <c r="BM268" s="6"/>
      <c r="BN268" s="6"/>
      <c r="BO268" s="102"/>
      <c r="BP268" s="129">
        <f>SUM(BL268:BO268)</f>
        <v>0</v>
      </c>
    </row>
    <row r="269" spans="1:68" x14ac:dyDescent="0.25">
      <c r="A269" s="4" t="s">
        <v>72</v>
      </c>
      <c r="B269" s="3" t="s">
        <v>73</v>
      </c>
      <c r="C269" s="10">
        <v>6953156245662</v>
      </c>
      <c r="D269" s="10"/>
      <c r="E269" s="10">
        <f>IF(K269&gt;0,1,"")</f>
        <v>1</v>
      </c>
      <c r="F269" s="10" t="str">
        <f>IF(L269&gt;0,1,"")</f>
        <v/>
      </c>
      <c r="G269" s="10" t="str">
        <f>IF(M269&gt;0,1,"")</f>
        <v/>
      </c>
      <c r="H269" s="105" t="str">
        <f>IF(N269&gt;0,1,"")</f>
        <v/>
      </c>
      <c r="I269" s="226">
        <v>282</v>
      </c>
      <c r="J269" s="224" t="str">
        <f>IF(SUM(E269:H269)&lt;2,IF(I269&gt;100,"Not OK",""),"")</f>
        <v>Not OK</v>
      </c>
      <c r="K269" s="68">
        <v>4</v>
      </c>
      <c r="L269" s="64"/>
      <c r="M269" s="64"/>
      <c r="N269" s="64"/>
      <c r="O269" s="129">
        <f>SUM(K269:N269)</f>
        <v>4</v>
      </c>
      <c r="P269" s="79">
        <v>7.2799999999999985</v>
      </c>
      <c r="Q269" s="13"/>
      <c r="R269" s="13"/>
      <c r="S269" s="71"/>
      <c r="T269" s="78">
        <f>IF(Q269&gt;0,Q269,P269)</f>
        <v>7.2799999999999985</v>
      </c>
      <c r="U269" s="83">
        <v>26.95</v>
      </c>
      <c r="V269" s="71"/>
      <c r="W269" s="71"/>
      <c r="X269" s="84"/>
      <c r="Y269" s="79"/>
      <c r="Z269" s="71"/>
      <c r="AA269" s="71"/>
      <c r="AB269" s="74"/>
      <c r="AC269" s="92"/>
      <c r="AD269" s="93"/>
      <c r="AE269" s="93"/>
      <c r="AF269" s="94"/>
      <c r="AG269" s="129">
        <f>SUM(AC269:AF269)</f>
        <v>0</v>
      </c>
      <c r="AH269" s="99"/>
      <c r="AI269" s="93"/>
      <c r="AJ269" s="93"/>
      <c r="AK269" s="94"/>
      <c r="AL269" s="133">
        <f>SUM(AH269:AK269)</f>
        <v>0</v>
      </c>
      <c r="AM269" s="92"/>
      <c r="AN269" s="93"/>
      <c r="AO269" s="93"/>
      <c r="AP269" s="94"/>
      <c r="AQ269" s="133">
        <f>SUM(AM269:AP269)</f>
        <v>0</v>
      </c>
      <c r="AR269" s="92"/>
      <c r="AS269" s="93"/>
      <c r="AT269" s="93"/>
      <c r="AU269" s="94"/>
      <c r="AV269" s="129">
        <f>SUM(AR269:AU269)</f>
        <v>0</v>
      </c>
      <c r="AW269" s="64">
        <v>1</v>
      </c>
      <c r="AX269" s="6"/>
      <c r="AY269" s="6"/>
      <c r="AZ269" s="102"/>
      <c r="BA269" s="133">
        <f>SUM(AW269:AZ269)</f>
        <v>1</v>
      </c>
      <c r="BB269" s="68"/>
      <c r="BC269" s="6"/>
      <c r="BD269" s="6"/>
      <c r="BE269" s="102"/>
      <c r="BF269" s="129">
        <f>SUM(BB269:BE269)</f>
        <v>0</v>
      </c>
      <c r="BG269" s="68">
        <v>0</v>
      </c>
      <c r="BH269" s="6"/>
      <c r="BI269" s="6"/>
      <c r="BJ269" s="102"/>
      <c r="BK269" s="129">
        <f>SUM(BG269:BJ269)</f>
        <v>0</v>
      </c>
      <c r="BL269" s="68"/>
      <c r="BM269" s="6"/>
      <c r="BN269" s="6"/>
      <c r="BO269" s="102"/>
      <c r="BP269" s="129">
        <f>SUM(BL269:BO269)</f>
        <v>0</v>
      </c>
    </row>
    <row r="270" spans="1:68" x14ac:dyDescent="0.25">
      <c r="A270" s="4" t="s">
        <v>74</v>
      </c>
      <c r="B270" s="3" t="s">
        <v>75</v>
      </c>
      <c r="C270" s="10">
        <v>6953156251700</v>
      </c>
      <c r="D270" s="10"/>
      <c r="E270" s="10">
        <f>IF(K270&gt;0,1,"")</f>
        <v>1</v>
      </c>
      <c r="F270" s="10" t="str">
        <f>IF(L270&gt;0,1,"")</f>
        <v/>
      </c>
      <c r="G270" s="10" t="str">
        <f>IF(M270&gt;0,1,"")</f>
        <v/>
      </c>
      <c r="H270" s="105" t="str">
        <f>IF(N270&gt;0,1,"")</f>
        <v/>
      </c>
      <c r="I270" s="226">
        <v>93</v>
      </c>
      <c r="J270" s="224" t="str">
        <f>IF(SUM(E270:H270)&lt;2,IF(I270&gt;100,"Not OK",""),"")</f>
        <v/>
      </c>
      <c r="K270" s="68">
        <v>1</v>
      </c>
      <c r="L270" s="64"/>
      <c r="M270" s="64"/>
      <c r="N270" s="64"/>
      <c r="O270" s="129">
        <f>SUM(K270:N270)</f>
        <v>1</v>
      </c>
      <c r="P270" s="79">
        <v>6.5900000000000034</v>
      </c>
      <c r="Q270" s="13"/>
      <c r="R270" s="13"/>
      <c r="S270" s="71"/>
      <c r="T270" s="78">
        <f>IF(Q270&gt;0,Q270,P270)</f>
        <v>6.5900000000000034</v>
      </c>
      <c r="U270" s="83">
        <v>26.95</v>
      </c>
      <c r="V270" s="71"/>
      <c r="W270" s="71"/>
      <c r="X270" s="84"/>
      <c r="Y270" s="79"/>
      <c r="Z270" s="71"/>
      <c r="AA270" s="71"/>
      <c r="AB270" s="74"/>
      <c r="AC270" s="92"/>
      <c r="AD270" s="93"/>
      <c r="AE270" s="93"/>
      <c r="AF270" s="94"/>
      <c r="AG270" s="129">
        <f>SUM(AC270:AF270)</f>
        <v>0</v>
      </c>
      <c r="AH270" s="99"/>
      <c r="AI270" s="93"/>
      <c r="AJ270" s="93"/>
      <c r="AK270" s="94"/>
      <c r="AL270" s="133">
        <f>SUM(AH270:AK270)</f>
        <v>0</v>
      </c>
      <c r="AM270" s="92"/>
      <c r="AN270" s="93"/>
      <c r="AO270" s="93"/>
      <c r="AP270" s="94"/>
      <c r="AQ270" s="133">
        <f>SUM(AM270:AP270)</f>
        <v>0</v>
      </c>
      <c r="AR270" s="92"/>
      <c r="AS270" s="93"/>
      <c r="AT270" s="93"/>
      <c r="AU270" s="94"/>
      <c r="AV270" s="129">
        <f>SUM(AR270:AU270)</f>
        <v>0</v>
      </c>
      <c r="AW270" s="64"/>
      <c r="AX270" s="6"/>
      <c r="AY270" s="6"/>
      <c r="AZ270" s="102"/>
      <c r="BA270" s="133">
        <f>SUM(AW270:AZ270)</f>
        <v>0</v>
      </c>
      <c r="BB270" s="68">
        <v>1</v>
      </c>
      <c r="BC270" s="6"/>
      <c r="BD270" s="6"/>
      <c r="BE270" s="102"/>
      <c r="BF270" s="129">
        <f>SUM(BB270:BE270)</f>
        <v>1</v>
      </c>
      <c r="BG270" s="68">
        <v>3</v>
      </c>
      <c r="BH270" s="6"/>
      <c r="BI270" s="6"/>
      <c r="BJ270" s="102"/>
      <c r="BK270" s="129">
        <f>SUM(BG270:BJ270)</f>
        <v>3</v>
      </c>
      <c r="BL270" s="68"/>
      <c r="BM270" s="6"/>
      <c r="BN270" s="6"/>
      <c r="BO270" s="102"/>
      <c r="BP270" s="129">
        <f>SUM(BL270:BO270)</f>
        <v>0</v>
      </c>
    </row>
    <row r="271" spans="1:68" x14ac:dyDescent="0.25">
      <c r="A271" s="4" t="s">
        <v>78</v>
      </c>
      <c r="B271" s="3" t="s">
        <v>79</v>
      </c>
      <c r="C271" s="10">
        <v>6953156253131</v>
      </c>
      <c r="D271" s="10"/>
      <c r="E271" s="10">
        <f>IF(K271&gt;0,1,"")</f>
        <v>1</v>
      </c>
      <c r="F271" s="10" t="str">
        <f>IF(L271&gt;0,1,"")</f>
        <v/>
      </c>
      <c r="G271" s="10" t="str">
        <f>IF(M271&gt;0,1,"")</f>
        <v/>
      </c>
      <c r="H271" s="105" t="str">
        <f>IF(N271&gt;0,1,"")</f>
        <v/>
      </c>
      <c r="I271" s="226">
        <v>8</v>
      </c>
      <c r="J271" s="224" t="str">
        <f>IF(SUM(E271:H271)&lt;2,IF(I271&gt;100,"Not OK",""),"")</f>
        <v/>
      </c>
      <c r="K271" s="68">
        <v>5</v>
      </c>
      <c r="L271" s="64"/>
      <c r="M271" s="64"/>
      <c r="N271" s="64"/>
      <c r="O271" s="129">
        <f>SUM(K271:N271)</f>
        <v>5</v>
      </c>
      <c r="P271" s="79">
        <v>7.7600000000000069</v>
      </c>
      <c r="Q271" s="13"/>
      <c r="R271" s="13"/>
      <c r="S271" s="71"/>
      <c r="T271" s="78">
        <f>IF(Q271&gt;0,Q271,P271)</f>
        <v>7.7600000000000069</v>
      </c>
      <c r="U271" s="83">
        <v>26.95</v>
      </c>
      <c r="V271" s="71"/>
      <c r="W271" s="71"/>
      <c r="X271" s="84"/>
      <c r="Y271" s="79"/>
      <c r="Z271" s="71"/>
      <c r="AA271" s="71"/>
      <c r="AB271" s="74"/>
      <c r="AC271" s="92"/>
      <c r="AD271" s="93"/>
      <c r="AE271" s="93"/>
      <c r="AF271" s="94"/>
      <c r="AG271" s="129">
        <f>SUM(AC271:AF271)</f>
        <v>0</v>
      </c>
      <c r="AH271" s="99"/>
      <c r="AI271" s="93"/>
      <c r="AJ271" s="93"/>
      <c r="AK271" s="94"/>
      <c r="AL271" s="133">
        <f>SUM(AH271:AK271)</f>
        <v>0</v>
      </c>
      <c r="AM271" s="92"/>
      <c r="AN271" s="93"/>
      <c r="AO271" s="93"/>
      <c r="AP271" s="94"/>
      <c r="AQ271" s="133">
        <f>SUM(AM271:AP271)</f>
        <v>0</v>
      </c>
      <c r="AR271" s="92"/>
      <c r="AS271" s="93"/>
      <c r="AT271" s="93"/>
      <c r="AU271" s="94"/>
      <c r="AV271" s="129">
        <f>SUM(AR271:AU271)</f>
        <v>0</v>
      </c>
      <c r="AW271" s="64"/>
      <c r="AX271" s="6"/>
      <c r="AY271" s="6"/>
      <c r="AZ271" s="102"/>
      <c r="BA271" s="133">
        <f>SUM(AW271:AZ271)</f>
        <v>0</v>
      </c>
      <c r="BB271" s="68"/>
      <c r="BC271" s="6"/>
      <c r="BD271" s="6"/>
      <c r="BE271" s="102"/>
      <c r="BF271" s="129">
        <f>SUM(BB271:BE271)</f>
        <v>0</v>
      </c>
      <c r="BG271" s="68">
        <v>0</v>
      </c>
      <c r="BH271" s="6"/>
      <c r="BI271" s="6"/>
      <c r="BJ271" s="102"/>
      <c r="BK271" s="129">
        <f>SUM(BG271:BJ271)</f>
        <v>0</v>
      </c>
      <c r="BL271" s="68"/>
      <c r="BM271" s="6"/>
      <c r="BN271" s="6"/>
      <c r="BO271" s="102"/>
      <c r="BP271" s="129">
        <f>SUM(BL271:BO271)</f>
        <v>0</v>
      </c>
    </row>
    <row r="272" spans="1:68" x14ac:dyDescent="0.25">
      <c r="A272" s="4" t="s">
        <v>80</v>
      </c>
      <c r="B272" s="3" t="s">
        <v>81</v>
      </c>
      <c r="C272" s="10">
        <v>6953156253742</v>
      </c>
      <c r="D272" s="10"/>
      <c r="E272" s="10">
        <f>IF(K272&gt;0,1,"")</f>
        <v>1</v>
      </c>
      <c r="F272" s="10" t="str">
        <f>IF(L272&gt;0,1,"")</f>
        <v/>
      </c>
      <c r="G272" s="10" t="str">
        <f>IF(M272&gt;0,1,"")</f>
        <v/>
      </c>
      <c r="H272" s="105" t="str">
        <f>IF(N272&gt;0,1,"")</f>
        <v/>
      </c>
      <c r="I272" s="226">
        <v>5</v>
      </c>
      <c r="J272" s="224" t="str">
        <f>IF(SUM(E272:H272)&lt;2,IF(I272&gt;100,"Not OK",""),"")</f>
        <v/>
      </c>
      <c r="K272" s="68">
        <v>4</v>
      </c>
      <c r="L272" s="64"/>
      <c r="M272" s="64"/>
      <c r="N272" s="64"/>
      <c r="O272" s="129">
        <f>SUM(K272:N272)</f>
        <v>4</v>
      </c>
      <c r="P272" s="79">
        <v>3.6500000000000004</v>
      </c>
      <c r="Q272" s="13"/>
      <c r="R272" s="13"/>
      <c r="S272" s="71"/>
      <c r="T272" s="78">
        <f>IF(Q272&gt;0,Q272,P272)</f>
        <v>3.6500000000000004</v>
      </c>
      <c r="U272" s="83">
        <v>26.95</v>
      </c>
      <c r="V272" s="71"/>
      <c r="W272" s="71"/>
      <c r="X272" s="84"/>
      <c r="Y272" s="79"/>
      <c r="Z272" s="71"/>
      <c r="AA272" s="71"/>
      <c r="AB272" s="74"/>
      <c r="AC272" s="92"/>
      <c r="AD272" s="93"/>
      <c r="AE272" s="93"/>
      <c r="AF272" s="94"/>
      <c r="AG272" s="129">
        <f>SUM(AC272:AF272)</f>
        <v>0</v>
      </c>
      <c r="AH272" s="99"/>
      <c r="AI272" s="93"/>
      <c r="AJ272" s="93"/>
      <c r="AK272" s="94"/>
      <c r="AL272" s="133">
        <f>SUM(AH272:AK272)</f>
        <v>0</v>
      </c>
      <c r="AM272" s="92"/>
      <c r="AN272" s="93"/>
      <c r="AO272" s="93"/>
      <c r="AP272" s="94"/>
      <c r="AQ272" s="133">
        <f>SUM(AM272:AP272)</f>
        <v>0</v>
      </c>
      <c r="AR272" s="92"/>
      <c r="AS272" s="93"/>
      <c r="AT272" s="93"/>
      <c r="AU272" s="94"/>
      <c r="AV272" s="129">
        <f>SUM(AR272:AU272)</f>
        <v>0</v>
      </c>
      <c r="AW272" s="64"/>
      <c r="AX272" s="6"/>
      <c r="AY272" s="6"/>
      <c r="AZ272" s="102"/>
      <c r="BA272" s="133">
        <f>SUM(AW272:AZ272)</f>
        <v>0</v>
      </c>
      <c r="BB272" s="68">
        <v>1</v>
      </c>
      <c r="BC272" s="6"/>
      <c r="BD272" s="6"/>
      <c r="BE272" s="102"/>
      <c r="BF272" s="129">
        <f>SUM(BB272:BE272)</f>
        <v>1</v>
      </c>
      <c r="BG272" s="68">
        <v>0</v>
      </c>
      <c r="BH272" s="6"/>
      <c r="BI272" s="6"/>
      <c r="BJ272" s="102"/>
      <c r="BK272" s="129">
        <f>SUM(BG272:BJ272)</f>
        <v>0</v>
      </c>
      <c r="BL272" s="68"/>
      <c r="BM272" s="6"/>
      <c r="BN272" s="6"/>
      <c r="BO272" s="102"/>
      <c r="BP272" s="129">
        <f>SUM(BL272:BO272)</f>
        <v>0</v>
      </c>
    </row>
    <row r="273" spans="1:68" x14ac:dyDescent="0.25">
      <c r="A273" s="4" t="s">
        <v>82</v>
      </c>
      <c r="B273" s="3" t="s">
        <v>83</v>
      </c>
      <c r="C273" s="10">
        <v>6953156253759</v>
      </c>
      <c r="D273" s="10"/>
      <c r="E273" s="10">
        <f>IF(K273&gt;0,1,"")</f>
        <v>1</v>
      </c>
      <c r="F273" s="10" t="str">
        <f>IF(L273&gt;0,1,"")</f>
        <v/>
      </c>
      <c r="G273" s="10" t="str">
        <f>IF(M273&gt;0,1,"")</f>
        <v/>
      </c>
      <c r="H273" s="105" t="str">
        <f>IF(N273&gt;0,1,"")</f>
        <v/>
      </c>
      <c r="I273" s="226"/>
      <c r="J273" s="224" t="str">
        <f>IF(SUM(E273:H273)&lt;2,IF(I273&gt;100,"Not OK",""),"")</f>
        <v/>
      </c>
      <c r="K273" s="68">
        <v>4</v>
      </c>
      <c r="L273" s="64"/>
      <c r="M273" s="64"/>
      <c r="N273" s="64"/>
      <c r="O273" s="129">
        <f>SUM(K273:N273)</f>
        <v>4</v>
      </c>
      <c r="P273" s="79">
        <v>3.649999999999999</v>
      </c>
      <c r="Q273" s="13"/>
      <c r="R273" s="13"/>
      <c r="S273" s="71"/>
      <c r="T273" s="78">
        <f>IF(Q273&gt;0,Q273,P273)</f>
        <v>3.649999999999999</v>
      </c>
      <c r="U273" s="83">
        <v>26.95</v>
      </c>
      <c r="V273" s="71"/>
      <c r="W273" s="71"/>
      <c r="X273" s="84"/>
      <c r="Y273" s="79"/>
      <c r="Z273" s="71"/>
      <c r="AA273" s="71"/>
      <c r="AB273" s="74"/>
      <c r="AC273" s="92"/>
      <c r="AD273" s="93"/>
      <c r="AE273" s="93"/>
      <c r="AF273" s="94"/>
      <c r="AG273" s="129">
        <f>SUM(AC273:AF273)</f>
        <v>0</v>
      </c>
      <c r="AH273" s="99"/>
      <c r="AI273" s="93"/>
      <c r="AJ273" s="93"/>
      <c r="AK273" s="94"/>
      <c r="AL273" s="133">
        <f>SUM(AH273:AK273)</f>
        <v>0</v>
      </c>
      <c r="AM273" s="92"/>
      <c r="AN273" s="93"/>
      <c r="AO273" s="93"/>
      <c r="AP273" s="94"/>
      <c r="AQ273" s="133">
        <f>SUM(AM273:AP273)</f>
        <v>0</v>
      </c>
      <c r="AR273" s="92"/>
      <c r="AS273" s="93"/>
      <c r="AT273" s="93"/>
      <c r="AU273" s="94"/>
      <c r="AV273" s="129">
        <f>SUM(AR273:AU273)</f>
        <v>0</v>
      </c>
      <c r="AW273" s="64"/>
      <c r="AX273" s="6"/>
      <c r="AY273" s="6"/>
      <c r="AZ273" s="102"/>
      <c r="BA273" s="133">
        <f>SUM(AW273:AZ273)</f>
        <v>0</v>
      </c>
      <c r="BB273" s="68">
        <v>1</v>
      </c>
      <c r="BC273" s="6"/>
      <c r="BD273" s="6"/>
      <c r="BE273" s="102"/>
      <c r="BF273" s="129">
        <f>SUM(BB273:BE273)</f>
        <v>1</v>
      </c>
      <c r="BG273" s="68">
        <v>0</v>
      </c>
      <c r="BH273" s="6"/>
      <c r="BI273" s="6"/>
      <c r="BJ273" s="102"/>
      <c r="BK273" s="129">
        <f>SUM(BG273:BJ273)</f>
        <v>0</v>
      </c>
      <c r="BL273" s="68"/>
      <c r="BM273" s="6"/>
      <c r="BN273" s="6"/>
      <c r="BO273" s="102"/>
      <c r="BP273" s="129">
        <f>SUM(BL273:BO273)</f>
        <v>0</v>
      </c>
    </row>
    <row r="274" spans="1:68" x14ac:dyDescent="0.25">
      <c r="A274" s="4" t="s">
        <v>84</v>
      </c>
      <c r="B274" s="3" t="s">
        <v>85</v>
      </c>
      <c r="C274" s="10">
        <v>6953156255098</v>
      </c>
      <c r="D274" s="10"/>
      <c r="E274" s="10">
        <f>IF(K274&gt;0,1,"")</f>
        <v>1</v>
      </c>
      <c r="F274" s="10" t="str">
        <f>IF(L274&gt;0,1,"")</f>
        <v/>
      </c>
      <c r="G274" s="10" t="str">
        <f>IF(M274&gt;0,1,"")</f>
        <v/>
      </c>
      <c r="H274" s="105" t="str">
        <f>IF(N274&gt;0,1,"")</f>
        <v/>
      </c>
      <c r="I274" s="226">
        <v>134</v>
      </c>
      <c r="J274" s="224" t="str">
        <f>IF(SUM(E274:H274)&lt;2,IF(I274&gt;100,"Not OK",""),"")</f>
        <v>Not OK</v>
      </c>
      <c r="K274" s="68">
        <v>1</v>
      </c>
      <c r="L274" s="64"/>
      <c r="M274" s="64"/>
      <c r="N274" s="64"/>
      <c r="O274" s="129">
        <f>SUM(K274:N274)</f>
        <v>1</v>
      </c>
      <c r="P274" s="79">
        <v>3.6599999999999993</v>
      </c>
      <c r="Q274" s="13"/>
      <c r="R274" s="13"/>
      <c r="S274" s="71"/>
      <c r="T274" s="78">
        <f>IF(Q274&gt;0,Q274,P274)</f>
        <v>3.6599999999999993</v>
      </c>
      <c r="U274" s="83">
        <v>26.95</v>
      </c>
      <c r="V274" s="71"/>
      <c r="W274" s="71"/>
      <c r="X274" s="84"/>
      <c r="Y274" s="79"/>
      <c r="Z274" s="71"/>
      <c r="AA274" s="71"/>
      <c r="AB274" s="74"/>
      <c r="AC274" s="92"/>
      <c r="AD274" s="93"/>
      <c r="AE274" s="93"/>
      <c r="AF274" s="94"/>
      <c r="AG274" s="129">
        <f>SUM(AC274:AF274)</f>
        <v>0</v>
      </c>
      <c r="AH274" s="99"/>
      <c r="AI274" s="93"/>
      <c r="AJ274" s="93"/>
      <c r="AK274" s="94"/>
      <c r="AL274" s="133">
        <f>SUM(AH274:AK274)</f>
        <v>0</v>
      </c>
      <c r="AM274" s="92"/>
      <c r="AN274" s="93"/>
      <c r="AO274" s="93"/>
      <c r="AP274" s="94"/>
      <c r="AQ274" s="133">
        <f>SUM(AM274:AP274)</f>
        <v>0</v>
      </c>
      <c r="AR274" s="92"/>
      <c r="AS274" s="93"/>
      <c r="AT274" s="93"/>
      <c r="AU274" s="94"/>
      <c r="AV274" s="129">
        <f>SUM(AR274:AU274)</f>
        <v>0</v>
      </c>
      <c r="AW274" s="64">
        <v>1</v>
      </c>
      <c r="AX274" s="6"/>
      <c r="AY274" s="6"/>
      <c r="AZ274" s="102"/>
      <c r="BA274" s="133">
        <f>SUM(AW274:AZ274)</f>
        <v>1</v>
      </c>
      <c r="BB274" s="68">
        <v>1</v>
      </c>
      <c r="BC274" s="6"/>
      <c r="BD274" s="6"/>
      <c r="BE274" s="102"/>
      <c r="BF274" s="129">
        <f>SUM(BB274:BE274)</f>
        <v>1</v>
      </c>
      <c r="BG274" s="68">
        <v>1</v>
      </c>
      <c r="BH274" s="6"/>
      <c r="BI274" s="6"/>
      <c r="BJ274" s="102"/>
      <c r="BK274" s="129">
        <f>SUM(BG274:BJ274)</f>
        <v>1</v>
      </c>
      <c r="BL274" s="68"/>
      <c r="BM274" s="6"/>
      <c r="BN274" s="6"/>
      <c r="BO274" s="102"/>
      <c r="BP274" s="129">
        <f>SUM(BL274:BO274)</f>
        <v>0</v>
      </c>
    </row>
    <row r="275" spans="1:68" x14ac:dyDescent="0.25">
      <c r="A275" s="4"/>
      <c r="B275" s="3" t="s">
        <v>229</v>
      </c>
      <c r="C275" s="10">
        <v>6953156256378</v>
      </c>
      <c r="D275" s="10"/>
      <c r="E275" s="10" t="str">
        <f>IF(K275&gt;0,1,"")</f>
        <v/>
      </c>
      <c r="F275" s="10" t="str">
        <f>IF(L275&gt;0,1,"")</f>
        <v/>
      </c>
      <c r="G275" s="10" t="str">
        <f>IF(M275&gt;0,1,"")</f>
        <v/>
      </c>
      <c r="H275" s="105">
        <f>IF(N275&gt;0,1,"")</f>
        <v>1</v>
      </c>
      <c r="I275" s="226"/>
      <c r="J275" s="224" t="str">
        <f>IF(SUM(E275:H275)&lt;2,IF(I275&gt;100,"Not OK",""),"")</f>
        <v/>
      </c>
      <c r="K275" s="68"/>
      <c r="L275" s="64"/>
      <c r="M275" s="64"/>
      <c r="N275" s="64">
        <v>2</v>
      </c>
      <c r="O275" s="129">
        <f>SUM(K275:N275)</f>
        <v>2</v>
      </c>
      <c r="P275" s="79"/>
      <c r="Q275" s="13"/>
      <c r="R275" s="13"/>
      <c r="S275" s="71"/>
      <c r="T275" s="78">
        <f>IF(Q275&gt;0,Q275,P275)</f>
        <v>0</v>
      </c>
      <c r="U275" s="83"/>
      <c r="V275" s="71"/>
      <c r="W275" s="71"/>
      <c r="X275" s="84">
        <v>37.570500000000003</v>
      </c>
      <c r="Y275" s="79"/>
      <c r="Z275" s="71"/>
      <c r="AA275" s="71"/>
      <c r="AB275" s="74">
        <v>69</v>
      </c>
      <c r="AC275" s="92"/>
      <c r="AD275" s="93"/>
      <c r="AE275" s="93"/>
      <c r="AF275" s="94"/>
      <c r="AG275" s="129">
        <f>SUM(AC275:AF275)</f>
        <v>0</v>
      </c>
      <c r="AH275" s="99"/>
      <c r="AI275" s="93"/>
      <c r="AJ275" s="93"/>
      <c r="AK275" s="94"/>
      <c r="AL275" s="133">
        <f>SUM(AH275:AK275)</f>
        <v>0</v>
      </c>
      <c r="AM275" s="92"/>
      <c r="AN275" s="93"/>
      <c r="AO275" s="93"/>
      <c r="AP275" s="94">
        <v>0</v>
      </c>
      <c r="AQ275" s="133">
        <f>SUM(AM275:AP275)</f>
        <v>0</v>
      </c>
      <c r="AR275" s="92"/>
      <c r="AS275" s="93"/>
      <c r="AT275" s="93"/>
      <c r="AU275" s="94">
        <v>0</v>
      </c>
      <c r="AV275" s="129">
        <f>SUM(AR275:AU275)</f>
        <v>0</v>
      </c>
      <c r="AW275" s="64"/>
      <c r="AX275" s="6"/>
      <c r="AY275" s="6"/>
      <c r="AZ275" s="102">
        <v>4</v>
      </c>
      <c r="BA275" s="133">
        <f>SUM(AW275:AZ275)</f>
        <v>4</v>
      </c>
      <c r="BB275" s="68"/>
      <c r="BC275" s="6"/>
      <c r="BD275" s="6"/>
      <c r="BE275" s="102">
        <v>3</v>
      </c>
      <c r="BF275" s="129">
        <f>SUM(BB275:BE275)</f>
        <v>3</v>
      </c>
      <c r="BG275" s="68"/>
      <c r="BH275" s="6"/>
      <c r="BI275" s="6"/>
      <c r="BJ275" s="102">
        <v>1</v>
      </c>
      <c r="BK275" s="129">
        <f>SUM(BG275:BJ275)</f>
        <v>1</v>
      </c>
      <c r="BL275" s="68"/>
      <c r="BM275" s="6"/>
      <c r="BN275" s="6"/>
      <c r="BO275" s="102"/>
      <c r="BP275" s="129">
        <f>SUM(BL275:BO275)</f>
        <v>0</v>
      </c>
    </row>
    <row r="276" spans="1:68" x14ac:dyDescent="0.25">
      <c r="A276" s="4"/>
      <c r="B276" s="3" t="s">
        <v>230</v>
      </c>
      <c r="C276" s="10">
        <v>6953156256385</v>
      </c>
      <c r="D276" s="10"/>
      <c r="E276" s="10" t="str">
        <f>IF(K276&gt;0,1,"")</f>
        <v/>
      </c>
      <c r="F276" s="10" t="str">
        <f>IF(L276&gt;0,1,"")</f>
        <v/>
      </c>
      <c r="G276" s="10" t="str">
        <f>IF(M276&gt;0,1,"")</f>
        <v/>
      </c>
      <c r="H276" s="105">
        <f>IF(N276&gt;0,1,"")</f>
        <v>1</v>
      </c>
      <c r="I276" s="226">
        <v>2</v>
      </c>
      <c r="J276" s="224" t="str">
        <f>IF(SUM(E276:H276)&lt;2,IF(I276&gt;100,"Not OK",""),"")</f>
        <v/>
      </c>
      <c r="K276" s="68"/>
      <c r="L276" s="64"/>
      <c r="M276" s="64"/>
      <c r="N276" s="64">
        <v>4</v>
      </c>
      <c r="O276" s="129">
        <f>SUM(K276:N276)</f>
        <v>4</v>
      </c>
      <c r="P276" s="79"/>
      <c r="Q276" s="13"/>
      <c r="R276" s="13"/>
      <c r="S276" s="71"/>
      <c r="T276" s="78">
        <f>IF(Q276&gt;0,Q276,P276)</f>
        <v>0</v>
      </c>
      <c r="U276" s="83"/>
      <c r="V276" s="71"/>
      <c r="W276" s="71"/>
      <c r="X276" s="84">
        <v>37.570500000000003</v>
      </c>
      <c r="Y276" s="79"/>
      <c r="Z276" s="71"/>
      <c r="AA276" s="71"/>
      <c r="AB276" s="74">
        <v>69</v>
      </c>
      <c r="AC276" s="92"/>
      <c r="AD276" s="93"/>
      <c r="AE276" s="93"/>
      <c r="AF276" s="94"/>
      <c r="AG276" s="129">
        <f>SUM(AC276:AF276)</f>
        <v>0</v>
      </c>
      <c r="AH276" s="99"/>
      <c r="AI276" s="93"/>
      <c r="AJ276" s="93"/>
      <c r="AK276" s="94"/>
      <c r="AL276" s="133">
        <f>SUM(AH276:AK276)</f>
        <v>0</v>
      </c>
      <c r="AM276" s="92"/>
      <c r="AN276" s="93"/>
      <c r="AO276" s="93"/>
      <c r="AP276" s="94">
        <v>0</v>
      </c>
      <c r="AQ276" s="133">
        <f>SUM(AM276:AP276)</f>
        <v>0</v>
      </c>
      <c r="AR276" s="92"/>
      <c r="AS276" s="93"/>
      <c r="AT276" s="93"/>
      <c r="AU276" s="94">
        <v>1</v>
      </c>
      <c r="AV276" s="129">
        <f>SUM(AR276:AU276)</f>
        <v>1</v>
      </c>
      <c r="AW276" s="64"/>
      <c r="AX276" s="6"/>
      <c r="AY276" s="6"/>
      <c r="AZ276" s="102">
        <v>1</v>
      </c>
      <c r="BA276" s="133">
        <f>SUM(AW276:AZ276)</f>
        <v>1</v>
      </c>
      <c r="BB276" s="68"/>
      <c r="BC276" s="6"/>
      <c r="BD276" s="6"/>
      <c r="BE276" s="102">
        <v>2</v>
      </c>
      <c r="BF276" s="129">
        <f>SUM(BB276:BE276)</f>
        <v>2</v>
      </c>
      <c r="BG276" s="68"/>
      <c r="BH276" s="6"/>
      <c r="BI276" s="6"/>
      <c r="BJ276" s="102">
        <v>2</v>
      </c>
      <c r="BK276" s="129">
        <f>SUM(BG276:BJ276)</f>
        <v>2</v>
      </c>
      <c r="BL276" s="68"/>
      <c r="BM276" s="6"/>
      <c r="BN276" s="6"/>
      <c r="BO276" s="102"/>
      <c r="BP276" s="129">
        <f>SUM(BL276:BO276)</f>
        <v>0</v>
      </c>
    </row>
    <row r="277" spans="1:68" x14ac:dyDescent="0.25">
      <c r="A277" s="4"/>
      <c r="B277" s="3" t="s">
        <v>231</v>
      </c>
      <c r="C277" s="10">
        <v>6953156256392</v>
      </c>
      <c r="D277" s="10"/>
      <c r="E277" s="10" t="str">
        <f>IF(K277&gt;0,1,"")</f>
        <v/>
      </c>
      <c r="F277" s="10" t="str">
        <f>IF(L277&gt;0,1,"")</f>
        <v/>
      </c>
      <c r="G277" s="10" t="str">
        <f>IF(M277&gt;0,1,"")</f>
        <v/>
      </c>
      <c r="H277" s="105" t="str">
        <f>IF(N277&gt;0,1,"")</f>
        <v/>
      </c>
      <c r="I277" s="226">
        <v>1</v>
      </c>
      <c r="J277" s="224" t="str">
        <f>IF(SUM(E277:H277)&lt;2,IF(I277&gt;100,"Not OK",""),"")</f>
        <v/>
      </c>
      <c r="K277" s="68"/>
      <c r="L277" s="64"/>
      <c r="M277" s="64"/>
      <c r="N277" s="64">
        <v>0</v>
      </c>
      <c r="O277" s="129">
        <f>SUM(K277:N277)</f>
        <v>0</v>
      </c>
      <c r="P277" s="79"/>
      <c r="Q277" s="13"/>
      <c r="R277" s="13"/>
      <c r="S277" s="71"/>
      <c r="T277" s="78">
        <f>IF(Q277&gt;0,Q277,P277)</f>
        <v>0</v>
      </c>
      <c r="U277" s="83"/>
      <c r="V277" s="71"/>
      <c r="W277" s="71"/>
      <c r="X277" s="84">
        <v>37.570500000000003</v>
      </c>
      <c r="Y277" s="79"/>
      <c r="Z277" s="71"/>
      <c r="AA277" s="71"/>
      <c r="AB277" s="74">
        <v>69</v>
      </c>
      <c r="AC277" s="92"/>
      <c r="AD277" s="93"/>
      <c r="AE277" s="93"/>
      <c r="AF277" s="94"/>
      <c r="AG277" s="129">
        <f>SUM(AC277:AF277)</f>
        <v>0</v>
      </c>
      <c r="AH277" s="99"/>
      <c r="AI277" s="93"/>
      <c r="AJ277" s="93"/>
      <c r="AK277" s="94"/>
      <c r="AL277" s="133">
        <f>SUM(AH277:AK277)</f>
        <v>0</v>
      </c>
      <c r="AM277" s="92"/>
      <c r="AN277" s="93"/>
      <c r="AO277" s="93"/>
      <c r="AP277" s="94">
        <v>0</v>
      </c>
      <c r="AQ277" s="133">
        <f>SUM(AM277:AP277)</f>
        <v>0</v>
      </c>
      <c r="AR277" s="92"/>
      <c r="AS277" s="93"/>
      <c r="AT277" s="93"/>
      <c r="AU277" s="94">
        <v>2</v>
      </c>
      <c r="AV277" s="129">
        <f>SUM(AR277:AU277)</f>
        <v>2</v>
      </c>
      <c r="AW277" s="64"/>
      <c r="AX277" s="6"/>
      <c r="AY277" s="6"/>
      <c r="AZ277" s="102">
        <v>0</v>
      </c>
      <c r="BA277" s="133">
        <f>SUM(AW277:AZ277)</f>
        <v>0</v>
      </c>
      <c r="BB277" s="68"/>
      <c r="BC277" s="6"/>
      <c r="BD277" s="6"/>
      <c r="BE277" s="102">
        <v>7</v>
      </c>
      <c r="BF277" s="129">
        <f>SUM(BB277:BE277)</f>
        <v>7</v>
      </c>
      <c r="BG277" s="68"/>
      <c r="BH277" s="6"/>
      <c r="BI277" s="6"/>
      <c r="BJ277" s="102">
        <v>1</v>
      </c>
      <c r="BK277" s="129">
        <f>SUM(BG277:BJ277)</f>
        <v>1</v>
      </c>
      <c r="BL277" s="68"/>
      <c r="BM277" s="6"/>
      <c r="BN277" s="6"/>
      <c r="BO277" s="102"/>
      <c r="BP277" s="129">
        <f>SUM(BL277:BO277)</f>
        <v>0</v>
      </c>
    </row>
    <row r="278" spans="1:68" x14ac:dyDescent="0.25">
      <c r="A278" s="4" t="s">
        <v>86</v>
      </c>
      <c r="B278" s="3" t="s">
        <v>87</v>
      </c>
      <c r="C278" s="10">
        <v>6953156256415</v>
      </c>
      <c r="D278" s="10"/>
      <c r="E278" s="10">
        <f>IF(K278&gt;0,1,"")</f>
        <v>1</v>
      </c>
      <c r="F278" s="10" t="str">
        <f>IF(L278&gt;0,1,"")</f>
        <v/>
      </c>
      <c r="G278" s="10" t="str">
        <f>IF(M278&gt;0,1,"")</f>
        <v/>
      </c>
      <c r="H278" s="105" t="str">
        <f>IF(N278&gt;0,1,"")</f>
        <v/>
      </c>
      <c r="I278" s="226">
        <v>81</v>
      </c>
      <c r="J278" s="224" t="str">
        <f>IF(SUM(E278:H278)&lt;2,IF(I278&gt;100,"Not OK",""),"")</f>
        <v/>
      </c>
      <c r="K278" s="68">
        <v>3</v>
      </c>
      <c r="L278" s="64"/>
      <c r="M278" s="64"/>
      <c r="N278" s="64"/>
      <c r="O278" s="129">
        <f>SUM(K278:N278)</f>
        <v>3</v>
      </c>
      <c r="P278" s="79">
        <v>9.6599999999999984</v>
      </c>
      <c r="Q278" s="13"/>
      <c r="R278" s="13"/>
      <c r="S278" s="71"/>
      <c r="T278" s="78">
        <f>IF(Q278&gt;0,Q278,P278)</f>
        <v>9.6599999999999984</v>
      </c>
      <c r="U278" s="83">
        <v>37.950000000000003</v>
      </c>
      <c r="V278" s="71"/>
      <c r="W278" s="71"/>
      <c r="X278" s="84"/>
      <c r="Y278" s="79"/>
      <c r="Z278" s="71"/>
      <c r="AA278" s="71"/>
      <c r="AB278" s="74"/>
      <c r="AC278" s="92"/>
      <c r="AD278" s="93"/>
      <c r="AE278" s="93"/>
      <c r="AF278" s="94"/>
      <c r="AG278" s="129">
        <f>SUM(AC278:AF278)</f>
        <v>0</v>
      </c>
      <c r="AH278" s="99"/>
      <c r="AI278" s="93"/>
      <c r="AJ278" s="93"/>
      <c r="AK278" s="94"/>
      <c r="AL278" s="133">
        <f>SUM(AH278:AK278)</f>
        <v>0</v>
      </c>
      <c r="AM278" s="92"/>
      <c r="AN278" s="93"/>
      <c r="AO278" s="93"/>
      <c r="AP278" s="94"/>
      <c r="AQ278" s="133">
        <f>SUM(AM278:AP278)</f>
        <v>0</v>
      </c>
      <c r="AR278" s="92"/>
      <c r="AS278" s="93"/>
      <c r="AT278" s="93"/>
      <c r="AU278" s="94"/>
      <c r="AV278" s="129">
        <f>SUM(AR278:AU278)</f>
        <v>0</v>
      </c>
      <c r="AW278" s="64"/>
      <c r="AX278" s="6"/>
      <c r="AY278" s="6"/>
      <c r="AZ278" s="102"/>
      <c r="BA278" s="133">
        <f>SUM(AW278:AZ278)</f>
        <v>0</v>
      </c>
      <c r="BB278" s="68">
        <v>2</v>
      </c>
      <c r="BC278" s="6"/>
      <c r="BD278" s="6"/>
      <c r="BE278" s="102"/>
      <c r="BF278" s="129">
        <f>SUM(BB278:BE278)</f>
        <v>2</v>
      </c>
      <c r="BG278" s="68">
        <v>0</v>
      </c>
      <c r="BH278" s="6"/>
      <c r="BI278" s="6"/>
      <c r="BJ278" s="102"/>
      <c r="BK278" s="129">
        <f>SUM(BG278:BJ278)</f>
        <v>0</v>
      </c>
      <c r="BL278" s="68"/>
      <c r="BM278" s="6"/>
      <c r="BN278" s="6"/>
      <c r="BO278" s="102"/>
      <c r="BP278" s="129">
        <f>SUM(BL278:BO278)</f>
        <v>0</v>
      </c>
    </row>
    <row r="279" spans="1:68" x14ac:dyDescent="0.25">
      <c r="A279" s="4" t="s">
        <v>88</v>
      </c>
      <c r="B279" s="3" t="s">
        <v>89</v>
      </c>
      <c r="C279" s="10">
        <v>6953156257153</v>
      </c>
      <c r="D279" s="10"/>
      <c r="E279" s="10">
        <f>IF(K279&gt;0,1,"")</f>
        <v>1</v>
      </c>
      <c r="F279" s="10" t="str">
        <f>IF(L279&gt;0,1,"")</f>
        <v/>
      </c>
      <c r="G279" s="10" t="str">
        <f>IF(M279&gt;0,1,"")</f>
        <v/>
      </c>
      <c r="H279" s="105" t="str">
        <f>IF(N279&gt;0,1,"")</f>
        <v/>
      </c>
      <c r="I279" s="226">
        <v>3</v>
      </c>
      <c r="J279" s="224" t="str">
        <f>IF(SUM(E279:H279)&lt;2,IF(I279&gt;100,"Not OK",""),"")</f>
        <v/>
      </c>
      <c r="K279" s="68">
        <v>5</v>
      </c>
      <c r="L279" s="64"/>
      <c r="M279" s="64"/>
      <c r="N279" s="64"/>
      <c r="O279" s="129">
        <f>SUM(K279:N279)</f>
        <v>5</v>
      </c>
      <c r="P279" s="79">
        <v>4.8099999999999996</v>
      </c>
      <c r="Q279" s="13"/>
      <c r="R279" s="13"/>
      <c r="S279" s="71"/>
      <c r="T279" s="78">
        <f>IF(Q279&gt;0,Q279,P279)</f>
        <v>4.8099999999999996</v>
      </c>
      <c r="U279" s="83">
        <v>26.95</v>
      </c>
      <c r="V279" s="71"/>
      <c r="W279" s="71"/>
      <c r="X279" s="84"/>
      <c r="Y279" s="79"/>
      <c r="Z279" s="71"/>
      <c r="AA279" s="71"/>
      <c r="AB279" s="74"/>
      <c r="AC279" s="92"/>
      <c r="AD279" s="93"/>
      <c r="AE279" s="93"/>
      <c r="AF279" s="94"/>
      <c r="AG279" s="129">
        <f>SUM(AC279:AF279)</f>
        <v>0</v>
      </c>
      <c r="AH279" s="99"/>
      <c r="AI279" s="93"/>
      <c r="AJ279" s="93"/>
      <c r="AK279" s="94"/>
      <c r="AL279" s="133">
        <f>SUM(AH279:AK279)</f>
        <v>0</v>
      </c>
      <c r="AM279" s="92"/>
      <c r="AN279" s="93"/>
      <c r="AO279" s="93"/>
      <c r="AP279" s="94"/>
      <c r="AQ279" s="133">
        <f>SUM(AM279:AP279)</f>
        <v>0</v>
      </c>
      <c r="AR279" s="92"/>
      <c r="AS279" s="93"/>
      <c r="AT279" s="93"/>
      <c r="AU279" s="94"/>
      <c r="AV279" s="129">
        <f>SUM(AR279:AU279)</f>
        <v>0</v>
      </c>
      <c r="AW279" s="64"/>
      <c r="AX279" s="6"/>
      <c r="AY279" s="6"/>
      <c r="AZ279" s="102"/>
      <c r="BA279" s="133">
        <f>SUM(AW279:AZ279)</f>
        <v>0</v>
      </c>
      <c r="BB279" s="68"/>
      <c r="BC279" s="6"/>
      <c r="BD279" s="6"/>
      <c r="BE279" s="102"/>
      <c r="BF279" s="129">
        <f>SUM(BB279:BE279)</f>
        <v>0</v>
      </c>
      <c r="BG279" s="68">
        <v>0</v>
      </c>
      <c r="BH279" s="6"/>
      <c r="BI279" s="6"/>
      <c r="BJ279" s="102"/>
      <c r="BK279" s="129">
        <f>SUM(BG279:BJ279)</f>
        <v>0</v>
      </c>
      <c r="BL279" s="68"/>
      <c r="BM279" s="6"/>
      <c r="BN279" s="6"/>
      <c r="BO279" s="102"/>
      <c r="BP279" s="129">
        <f>SUM(BL279:BO279)</f>
        <v>0</v>
      </c>
    </row>
    <row r="280" spans="1:68" x14ac:dyDescent="0.25">
      <c r="A280" s="4" t="s">
        <v>90</v>
      </c>
      <c r="B280" s="3" t="s">
        <v>91</v>
      </c>
      <c r="C280" s="10">
        <v>6953156257177</v>
      </c>
      <c r="D280" s="10"/>
      <c r="E280" s="10">
        <f>IF(K280&gt;0,1,"")</f>
        <v>1</v>
      </c>
      <c r="F280" s="10" t="str">
        <f>IF(L280&gt;0,1,"")</f>
        <v/>
      </c>
      <c r="G280" s="10" t="str">
        <f>IF(M280&gt;0,1,"")</f>
        <v/>
      </c>
      <c r="H280" s="105" t="str">
        <f>IF(N280&gt;0,1,"")</f>
        <v/>
      </c>
      <c r="I280" s="226">
        <v>49</v>
      </c>
      <c r="J280" s="224" t="str">
        <f>IF(SUM(E280:H280)&lt;2,IF(I280&gt;100,"Not OK",""),"")</f>
        <v/>
      </c>
      <c r="K280" s="68">
        <v>5</v>
      </c>
      <c r="L280" s="64"/>
      <c r="M280" s="64"/>
      <c r="N280" s="64"/>
      <c r="O280" s="129">
        <f>SUM(K280:N280)</f>
        <v>5</v>
      </c>
      <c r="P280" s="79">
        <v>5.4899999999999958</v>
      </c>
      <c r="Q280" s="13"/>
      <c r="R280" s="13"/>
      <c r="S280" s="71"/>
      <c r="T280" s="78">
        <f>IF(Q280&gt;0,Q280,P280)</f>
        <v>5.4899999999999958</v>
      </c>
      <c r="U280" s="83">
        <v>26.95</v>
      </c>
      <c r="V280" s="71"/>
      <c r="W280" s="71"/>
      <c r="X280" s="84"/>
      <c r="Y280" s="79"/>
      <c r="Z280" s="71"/>
      <c r="AA280" s="71"/>
      <c r="AB280" s="74"/>
      <c r="AC280" s="92"/>
      <c r="AD280" s="93"/>
      <c r="AE280" s="93"/>
      <c r="AF280" s="94"/>
      <c r="AG280" s="129">
        <f>SUM(AC280:AF280)</f>
        <v>0</v>
      </c>
      <c r="AH280" s="99"/>
      <c r="AI280" s="93"/>
      <c r="AJ280" s="93"/>
      <c r="AK280" s="94"/>
      <c r="AL280" s="133">
        <f>SUM(AH280:AK280)</f>
        <v>0</v>
      </c>
      <c r="AM280" s="92"/>
      <c r="AN280" s="93"/>
      <c r="AO280" s="93"/>
      <c r="AP280" s="94"/>
      <c r="AQ280" s="133">
        <f>SUM(AM280:AP280)</f>
        <v>0</v>
      </c>
      <c r="AR280" s="92"/>
      <c r="AS280" s="93"/>
      <c r="AT280" s="93"/>
      <c r="AU280" s="94"/>
      <c r="AV280" s="129">
        <f>SUM(AR280:AU280)</f>
        <v>0</v>
      </c>
      <c r="AW280" s="64"/>
      <c r="AX280" s="6"/>
      <c r="AY280" s="6"/>
      <c r="AZ280" s="102"/>
      <c r="BA280" s="133">
        <f>SUM(AW280:AZ280)</f>
        <v>0</v>
      </c>
      <c r="BB280" s="68"/>
      <c r="BC280" s="6"/>
      <c r="BD280" s="6"/>
      <c r="BE280" s="102"/>
      <c r="BF280" s="129">
        <f>SUM(BB280:BE280)</f>
        <v>0</v>
      </c>
      <c r="BG280" s="68">
        <v>0</v>
      </c>
      <c r="BH280" s="6"/>
      <c r="BI280" s="6"/>
      <c r="BJ280" s="102"/>
      <c r="BK280" s="129">
        <f>SUM(BG280:BJ280)</f>
        <v>0</v>
      </c>
      <c r="BL280" s="68"/>
      <c r="BM280" s="6"/>
      <c r="BN280" s="6"/>
      <c r="BO280" s="102"/>
      <c r="BP280" s="129">
        <f>SUM(BL280:BO280)</f>
        <v>0</v>
      </c>
    </row>
    <row r="281" spans="1:68" x14ac:dyDescent="0.25">
      <c r="A281" s="4" t="s">
        <v>92</v>
      </c>
      <c r="B281" s="3" t="s">
        <v>93</v>
      </c>
      <c r="C281" s="10">
        <v>6953156257184</v>
      </c>
      <c r="D281" s="10"/>
      <c r="E281" s="10" t="str">
        <f>IF(K281&gt;0,1,"")</f>
        <v/>
      </c>
      <c r="F281" s="10" t="str">
        <f>IF(L281&gt;0,1,"")</f>
        <v/>
      </c>
      <c r="G281" s="10" t="str">
        <f>IF(M281&gt;0,1,"")</f>
        <v/>
      </c>
      <c r="H281" s="105" t="str">
        <f>IF(N281&gt;0,1,"")</f>
        <v/>
      </c>
      <c r="I281" s="226">
        <v>1</v>
      </c>
      <c r="J281" s="224" t="str">
        <f>IF(SUM(E281:H281)&lt;2,IF(I281&gt;100,"Not OK",""),"")</f>
        <v/>
      </c>
      <c r="K281" s="68">
        <v>0</v>
      </c>
      <c r="L281" s="64"/>
      <c r="M281" s="64"/>
      <c r="N281" s="64"/>
      <c r="O281" s="129">
        <f>SUM(K281:N281)</f>
        <v>0</v>
      </c>
      <c r="P281" s="79">
        <v>5.4600000000000239</v>
      </c>
      <c r="Q281" s="13"/>
      <c r="R281" s="13"/>
      <c r="S281" s="71"/>
      <c r="T281" s="78">
        <f>IF(Q281&gt;0,Q281,P281)</f>
        <v>5.4600000000000239</v>
      </c>
      <c r="U281" s="83">
        <v>26.95</v>
      </c>
      <c r="V281" s="71"/>
      <c r="W281" s="71"/>
      <c r="X281" s="84"/>
      <c r="Y281" s="79"/>
      <c r="Z281" s="71"/>
      <c r="AA281" s="71"/>
      <c r="AB281" s="74"/>
      <c r="AC281" s="92"/>
      <c r="AD281" s="93"/>
      <c r="AE281" s="93"/>
      <c r="AF281" s="94"/>
      <c r="AG281" s="129">
        <f>SUM(AC281:AF281)</f>
        <v>0</v>
      </c>
      <c r="AH281" s="99"/>
      <c r="AI281" s="93"/>
      <c r="AJ281" s="93"/>
      <c r="AK281" s="94"/>
      <c r="AL281" s="133">
        <f>SUM(AH281:AK281)</f>
        <v>0</v>
      </c>
      <c r="AM281" s="92"/>
      <c r="AN281" s="93"/>
      <c r="AO281" s="93"/>
      <c r="AP281" s="94"/>
      <c r="AQ281" s="133">
        <f>SUM(AM281:AP281)</f>
        <v>0</v>
      </c>
      <c r="AR281" s="92"/>
      <c r="AS281" s="93"/>
      <c r="AT281" s="93"/>
      <c r="AU281" s="94"/>
      <c r="AV281" s="129">
        <f>SUM(AR281:AU281)</f>
        <v>0</v>
      </c>
      <c r="AW281" s="64"/>
      <c r="AX281" s="6"/>
      <c r="AY281" s="6"/>
      <c r="AZ281" s="102"/>
      <c r="BA281" s="133">
        <f>SUM(AW281:AZ281)</f>
        <v>0</v>
      </c>
      <c r="BB281" s="68">
        <v>2</v>
      </c>
      <c r="BC281" s="6"/>
      <c r="BD281" s="6"/>
      <c r="BE281" s="102"/>
      <c r="BF281" s="129">
        <f>SUM(BB281:BE281)</f>
        <v>2</v>
      </c>
      <c r="BG281" s="68">
        <v>3</v>
      </c>
      <c r="BH281" s="6"/>
      <c r="BI281" s="6"/>
      <c r="BJ281" s="102"/>
      <c r="BK281" s="129">
        <f>SUM(BG281:BJ281)</f>
        <v>3</v>
      </c>
      <c r="BL281" s="68"/>
      <c r="BM281" s="6"/>
      <c r="BN281" s="6"/>
      <c r="BO281" s="102"/>
      <c r="BP281" s="129">
        <f>SUM(BL281:BO281)</f>
        <v>0</v>
      </c>
    </row>
    <row r="282" spans="1:68" x14ac:dyDescent="0.25">
      <c r="A282" s="4"/>
      <c r="B282" s="3" t="s">
        <v>247</v>
      </c>
      <c r="C282" s="10">
        <v>6953156258402</v>
      </c>
      <c r="D282" s="10"/>
      <c r="E282" s="10" t="str">
        <f>IF(K282&gt;0,1,"")</f>
        <v/>
      </c>
      <c r="F282" s="10" t="str">
        <f>IF(L282&gt;0,1,"")</f>
        <v/>
      </c>
      <c r="G282" s="10" t="str">
        <f>IF(M282&gt;0,1,"")</f>
        <v/>
      </c>
      <c r="H282" s="105">
        <f>IF(N282&gt;0,1,"")</f>
        <v>1</v>
      </c>
      <c r="I282" s="226"/>
      <c r="J282" s="224" t="str">
        <f>IF(SUM(E282:H282)&lt;2,IF(I282&gt;100,"Not OK",""),"")</f>
        <v/>
      </c>
      <c r="K282" s="68"/>
      <c r="L282" s="64"/>
      <c r="M282" s="64"/>
      <c r="N282" s="64">
        <v>3</v>
      </c>
      <c r="O282" s="129">
        <f>SUM(K282:N282)</f>
        <v>3</v>
      </c>
      <c r="P282" s="79"/>
      <c r="Q282" s="13"/>
      <c r="R282" s="13"/>
      <c r="S282" s="71"/>
      <c r="T282" s="78">
        <f>IF(Q282&gt;0,Q282,P282)</f>
        <v>0</v>
      </c>
      <c r="U282" s="83"/>
      <c r="V282" s="71"/>
      <c r="W282" s="71"/>
      <c r="X282" s="84">
        <v>64.795500000000004</v>
      </c>
      <c r="Y282" s="79"/>
      <c r="Z282" s="71"/>
      <c r="AA282" s="71"/>
      <c r="AB282" s="74">
        <v>119</v>
      </c>
      <c r="AC282" s="92"/>
      <c r="AD282" s="93"/>
      <c r="AE282" s="93"/>
      <c r="AF282" s="94"/>
      <c r="AG282" s="129">
        <f>SUM(AC282:AF282)</f>
        <v>0</v>
      </c>
      <c r="AH282" s="99"/>
      <c r="AI282" s="93"/>
      <c r="AJ282" s="93"/>
      <c r="AK282" s="94"/>
      <c r="AL282" s="133">
        <f>SUM(AH282:AK282)</f>
        <v>0</v>
      </c>
      <c r="AM282" s="92"/>
      <c r="AN282" s="93"/>
      <c r="AO282" s="93"/>
      <c r="AP282" s="94">
        <v>0</v>
      </c>
      <c r="AQ282" s="133">
        <f>SUM(AM282:AP282)</f>
        <v>0</v>
      </c>
      <c r="AR282" s="92"/>
      <c r="AS282" s="93"/>
      <c r="AT282" s="93"/>
      <c r="AU282" s="94">
        <v>0</v>
      </c>
      <c r="AV282" s="129">
        <f>SUM(AR282:AU282)</f>
        <v>0</v>
      </c>
      <c r="AW282" s="64"/>
      <c r="AX282" s="6"/>
      <c r="AY282" s="6"/>
      <c r="AZ282" s="102">
        <v>0</v>
      </c>
      <c r="BA282" s="133">
        <f>SUM(AW282:AZ282)</f>
        <v>0</v>
      </c>
      <c r="BB282" s="68"/>
      <c r="BC282" s="6"/>
      <c r="BD282" s="6"/>
      <c r="BE282" s="102">
        <v>0</v>
      </c>
      <c r="BF282" s="129">
        <f>SUM(BB282:BE282)</f>
        <v>0</v>
      </c>
      <c r="BG282" s="68"/>
      <c r="BH282" s="6"/>
      <c r="BI282" s="6"/>
      <c r="BJ282" s="102">
        <v>0</v>
      </c>
      <c r="BK282" s="129">
        <f>SUM(BG282:BJ282)</f>
        <v>0</v>
      </c>
      <c r="BL282" s="68"/>
      <c r="BM282" s="6"/>
      <c r="BN282" s="6"/>
      <c r="BO282" s="102"/>
      <c r="BP282" s="129">
        <f>SUM(BL282:BO282)</f>
        <v>0</v>
      </c>
    </row>
    <row r="283" spans="1:68" x14ac:dyDescent="0.25">
      <c r="A283" s="4" t="s">
        <v>94</v>
      </c>
      <c r="B283" s="3" t="s">
        <v>95</v>
      </c>
      <c r="C283" s="10">
        <v>6953156259133</v>
      </c>
      <c r="D283" s="10"/>
      <c r="E283" s="10">
        <f>IF(K283&gt;0,1,"")</f>
        <v>1</v>
      </c>
      <c r="F283" s="10" t="str">
        <f>IF(L283&gt;0,1,"")</f>
        <v/>
      </c>
      <c r="G283" s="10" t="str">
        <f>IF(M283&gt;0,1,"")</f>
        <v/>
      </c>
      <c r="H283" s="105" t="str">
        <f>IF(N283&gt;0,1,"")</f>
        <v/>
      </c>
      <c r="I283" s="226">
        <v>27</v>
      </c>
      <c r="J283" s="224" t="str">
        <f>IF(SUM(E283:H283)&lt;2,IF(I283&gt;100,"Not OK",""),"")</f>
        <v/>
      </c>
      <c r="K283" s="68">
        <v>1</v>
      </c>
      <c r="L283" s="64"/>
      <c r="M283" s="64"/>
      <c r="N283" s="64"/>
      <c r="O283" s="129">
        <f>SUM(K283:N283)</f>
        <v>1</v>
      </c>
      <c r="P283" s="79">
        <v>20.210000000000004</v>
      </c>
      <c r="Q283" s="13"/>
      <c r="R283" s="13"/>
      <c r="S283" s="71"/>
      <c r="T283" s="78">
        <f>IF(Q283&gt;0,Q283,P283)</f>
        <v>20.210000000000004</v>
      </c>
      <c r="U283" s="83">
        <v>48.95</v>
      </c>
      <c r="V283" s="71"/>
      <c r="W283" s="71"/>
      <c r="X283" s="84"/>
      <c r="Y283" s="79"/>
      <c r="Z283" s="71"/>
      <c r="AA283" s="71"/>
      <c r="AB283" s="74"/>
      <c r="AC283" s="92"/>
      <c r="AD283" s="93"/>
      <c r="AE283" s="93"/>
      <c r="AF283" s="94"/>
      <c r="AG283" s="129">
        <f>SUM(AC283:AF283)</f>
        <v>0</v>
      </c>
      <c r="AH283" s="99"/>
      <c r="AI283" s="93"/>
      <c r="AJ283" s="93"/>
      <c r="AK283" s="94"/>
      <c r="AL283" s="133">
        <f>SUM(AH283:AK283)</f>
        <v>0</v>
      </c>
      <c r="AM283" s="92"/>
      <c r="AN283" s="93"/>
      <c r="AO283" s="93"/>
      <c r="AP283" s="94"/>
      <c r="AQ283" s="133">
        <f>SUM(AM283:AP283)</f>
        <v>0</v>
      </c>
      <c r="AR283" s="92"/>
      <c r="AS283" s="93"/>
      <c r="AT283" s="93"/>
      <c r="AU283" s="94"/>
      <c r="AV283" s="129">
        <f>SUM(AR283:AU283)</f>
        <v>0</v>
      </c>
      <c r="AW283" s="64">
        <v>1</v>
      </c>
      <c r="AX283" s="6"/>
      <c r="AY283" s="6"/>
      <c r="AZ283" s="102"/>
      <c r="BA283" s="133">
        <f>SUM(AW283:AZ283)</f>
        <v>1</v>
      </c>
      <c r="BB283" s="68"/>
      <c r="BC283" s="6"/>
      <c r="BD283" s="6"/>
      <c r="BE283" s="102"/>
      <c r="BF283" s="129">
        <f>SUM(BB283:BE283)</f>
        <v>0</v>
      </c>
      <c r="BG283" s="68">
        <v>0</v>
      </c>
      <c r="BH283" s="6"/>
      <c r="BI283" s="6"/>
      <c r="BJ283" s="102"/>
      <c r="BK283" s="129">
        <f>SUM(BG283:BJ283)</f>
        <v>0</v>
      </c>
      <c r="BL283" s="68"/>
      <c r="BM283" s="6"/>
      <c r="BN283" s="6"/>
      <c r="BO283" s="102"/>
      <c r="BP283" s="129">
        <f>SUM(BL283:BO283)</f>
        <v>0</v>
      </c>
    </row>
    <row r="284" spans="1:68" x14ac:dyDescent="0.25">
      <c r="A284" s="4" t="s">
        <v>96</v>
      </c>
      <c r="B284" s="3" t="s">
        <v>97</v>
      </c>
      <c r="C284" s="10">
        <v>6953156259157</v>
      </c>
      <c r="D284" s="10"/>
      <c r="E284" s="10">
        <f>IF(K284&gt;0,1,"")</f>
        <v>1</v>
      </c>
      <c r="F284" s="10" t="str">
        <f>IF(L284&gt;0,1,"")</f>
        <v/>
      </c>
      <c r="G284" s="10" t="str">
        <f>IF(M284&gt;0,1,"")</f>
        <v/>
      </c>
      <c r="H284" s="105" t="str">
        <f>IF(N284&gt;0,1,"")</f>
        <v/>
      </c>
      <c r="I284" s="226"/>
      <c r="J284" s="224" t="str">
        <f>IF(SUM(E284:H284)&lt;2,IF(I284&gt;100,"Not OK",""),"")</f>
        <v/>
      </c>
      <c r="K284" s="68">
        <v>3</v>
      </c>
      <c r="L284" s="64"/>
      <c r="M284" s="64"/>
      <c r="N284" s="64"/>
      <c r="O284" s="129">
        <f>SUM(K284:N284)</f>
        <v>3</v>
      </c>
      <c r="P284" s="79">
        <v>19.420000000000005</v>
      </c>
      <c r="Q284" s="13"/>
      <c r="R284" s="13"/>
      <c r="S284" s="71"/>
      <c r="T284" s="78">
        <f>IF(Q284&gt;0,Q284,P284)</f>
        <v>19.420000000000005</v>
      </c>
      <c r="U284" s="83">
        <v>48.95</v>
      </c>
      <c r="V284" s="71"/>
      <c r="W284" s="71"/>
      <c r="X284" s="84"/>
      <c r="Y284" s="79"/>
      <c r="Z284" s="71"/>
      <c r="AA284" s="71"/>
      <c r="AB284" s="74"/>
      <c r="AC284" s="92"/>
      <c r="AD284" s="93"/>
      <c r="AE284" s="93"/>
      <c r="AF284" s="94"/>
      <c r="AG284" s="129">
        <f>SUM(AC284:AF284)</f>
        <v>0</v>
      </c>
      <c r="AH284" s="99"/>
      <c r="AI284" s="93"/>
      <c r="AJ284" s="93"/>
      <c r="AK284" s="94"/>
      <c r="AL284" s="133">
        <f>SUM(AH284:AK284)</f>
        <v>0</v>
      </c>
      <c r="AM284" s="92"/>
      <c r="AN284" s="93"/>
      <c r="AO284" s="93"/>
      <c r="AP284" s="94"/>
      <c r="AQ284" s="133">
        <f>SUM(AM284:AP284)</f>
        <v>0</v>
      </c>
      <c r="AR284" s="92"/>
      <c r="AS284" s="93"/>
      <c r="AT284" s="93"/>
      <c r="AU284" s="94"/>
      <c r="AV284" s="129">
        <f>SUM(AR284:AU284)</f>
        <v>0</v>
      </c>
      <c r="AW284" s="64">
        <v>1</v>
      </c>
      <c r="AX284" s="6"/>
      <c r="AY284" s="6"/>
      <c r="AZ284" s="102"/>
      <c r="BA284" s="133">
        <f>SUM(AW284:AZ284)</f>
        <v>1</v>
      </c>
      <c r="BB284" s="68">
        <v>2</v>
      </c>
      <c r="BC284" s="6"/>
      <c r="BD284" s="6"/>
      <c r="BE284" s="102"/>
      <c r="BF284" s="129">
        <f>SUM(BB284:BE284)</f>
        <v>2</v>
      </c>
      <c r="BG284" s="68">
        <v>0</v>
      </c>
      <c r="BH284" s="6"/>
      <c r="BI284" s="6"/>
      <c r="BJ284" s="102"/>
      <c r="BK284" s="129">
        <f>SUM(BG284:BJ284)</f>
        <v>0</v>
      </c>
      <c r="BL284" s="68"/>
      <c r="BM284" s="6"/>
      <c r="BN284" s="6"/>
      <c r="BO284" s="102"/>
      <c r="BP284" s="129">
        <f>SUM(BL284:BO284)</f>
        <v>0</v>
      </c>
    </row>
    <row r="285" spans="1:68" x14ac:dyDescent="0.25">
      <c r="A285" s="4" t="s">
        <v>98</v>
      </c>
      <c r="B285" s="3" t="s">
        <v>99</v>
      </c>
      <c r="C285" s="10">
        <v>6953156259164</v>
      </c>
      <c r="D285" s="10"/>
      <c r="E285" s="10">
        <f>IF(K285&gt;0,1,"")</f>
        <v>1</v>
      </c>
      <c r="F285" s="10" t="str">
        <f>IF(L285&gt;0,1,"")</f>
        <v/>
      </c>
      <c r="G285" s="10" t="str">
        <f>IF(M285&gt;0,1,"")</f>
        <v/>
      </c>
      <c r="H285" s="105" t="str">
        <f>IF(N285&gt;0,1,"")</f>
        <v/>
      </c>
      <c r="I285" s="226"/>
      <c r="J285" s="224" t="str">
        <f>IF(SUM(E285:H285)&lt;2,IF(I285&gt;100,"Not OK",""),"")</f>
        <v/>
      </c>
      <c r="K285" s="68">
        <v>1</v>
      </c>
      <c r="L285" s="64"/>
      <c r="M285" s="64"/>
      <c r="N285" s="64"/>
      <c r="O285" s="129">
        <f>SUM(K285:N285)</f>
        <v>1</v>
      </c>
      <c r="P285" s="79">
        <v>19.420000000000002</v>
      </c>
      <c r="Q285" s="13"/>
      <c r="R285" s="13"/>
      <c r="S285" s="71"/>
      <c r="T285" s="78">
        <f>IF(Q285&gt;0,Q285,P285)</f>
        <v>19.420000000000002</v>
      </c>
      <c r="U285" s="83">
        <v>48.95</v>
      </c>
      <c r="V285" s="71"/>
      <c r="W285" s="71"/>
      <c r="X285" s="84"/>
      <c r="Y285" s="79"/>
      <c r="Z285" s="71"/>
      <c r="AA285" s="71"/>
      <c r="AB285" s="74"/>
      <c r="AC285" s="92"/>
      <c r="AD285" s="93"/>
      <c r="AE285" s="93"/>
      <c r="AF285" s="94"/>
      <c r="AG285" s="129">
        <f>SUM(AC285:AF285)</f>
        <v>0</v>
      </c>
      <c r="AH285" s="99"/>
      <c r="AI285" s="93"/>
      <c r="AJ285" s="93"/>
      <c r="AK285" s="94"/>
      <c r="AL285" s="133">
        <f>SUM(AH285:AK285)</f>
        <v>0</v>
      </c>
      <c r="AM285" s="92"/>
      <c r="AN285" s="93"/>
      <c r="AO285" s="93"/>
      <c r="AP285" s="94"/>
      <c r="AQ285" s="133">
        <f>SUM(AM285:AP285)</f>
        <v>0</v>
      </c>
      <c r="AR285" s="92"/>
      <c r="AS285" s="93"/>
      <c r="AT285" s="93"/>
      <c r="AU285" s="94"/>
      <c r="AV285" s="129">
        <f>SUM(AR285:AU285)</f>
        <v>0</v>
      </c>
      <c r="AW285" s="64">
        <v>2</v>
      </c>
      <c r="AX285" s="6"/>
      <c r="AY285" s="6"/>
      <c r="AZ285" s="102"/>
      <c r="BA285" s="133">
        <f>SUM(AW285:AZ285)</f>
        <v>2</v>
      </c>
      <c r="BB285" s="68"/>
      <c r="BC285" s="6"/>
      <c r="BD285" s="6"/>
      <c r="BE285" s="102"/>
      <c r="BF285" s="129">
        <f>SUM(BB285:BE285)</f>
        <v>0</v>
      </c>
      <c r="BG285" s="68">
        <v>1</v>
      </c>
      <c r="BH285" s="6"/>
      <c r="BI285" s="6"/>
      <c r="BJ285" s="102"/>
      <c r="BK285" s="129">
        <f>SUM(BG285:BJ285)</f>
        <v>1</v>
      </c>
      <c r="BL285" s="68"/>
      <c r="BM285" s="6"/>
      <c r="BN285" s="6"/>
      <c r="BO285" s="102"/>
      <c r="BP285" s="129">
        <f>SUM(BL285:BO285)</f>
        <v>0</v>
      </c>
    </row>
    <row r="286" spans="1:68" x14ac:dyDescent="0.25">
      <c r="A286" s="4" t="s">
        <v>100</v>
      </c>
      <c r="B286" s="3" t="s">
        <v>101</v>
      </c>
      <c r="C286" s="10">
        <v>6953156259706</v>
      </c>
      <c r="D286" s="10"/>
      <c r="E286" s="10">
        <f>IF(K286&gt;0,1,"")</f>
        <v>1</v>
      </c>
      <c r="F286" s="10" t="str">
        <f>IF(L286&gt;0,1,"")</f>
        <v/>
      </c>
      <c r="G286" s="10" t="str">
        <f>IF(M286&gt;0,1,"")</f>
        <v/>
      </c>
      <c r="H286" s="105">
        <f>IF(N286&gt;0,1,"")</f>
        <v>1</v>
      </c>
      <c r="I286" s="226">
        <v>7</v>
      </c>
      <c r="J286" s="224" t="str">
        <f>IF(SUM(E286:H286)&lt;2,IF(I286&gt;100,"Not OK",""),"")</f>
        <v/>
      </c>
      <c r="K286" s="68">
        <v>4</v>
      </c>
      <c r="L286" s="64"/>
      <c r="M286" s="64"/>
      <c r="N286" s="64">
        <v>4</v>
      </c>
      <c r="O286" s="129">
        <f>SUM(K286:N286)</f>
        <v>8</v>
      </c>
      <c r="P286" s="79">
        <v>7.1899999999999977</v>
      </c>
      <c r="Q286" s="13"/>
      <c r="R286" s="13"/>
      <c r="S286" s="71"/>
      <c r="T286" s="78">
        <f>IF(Q286&gt;0,Q286,P286)</f>
        <v>7.1899999999999977</v>
      </c>
      <c r="U286" s="83">
        <v>32.450000000000003</v>
      </c>
      <c r="V286" s="71"/>
      <c r="W286" s="71"/>
      <c r="X286" s="85">
        <v>32.125500000000002</v>
      </c>
      <c r="Y286" s="79"/>
      <c r="Z286" s="71"/>
      <c r="AA286" s="71"/>
      <c r="AB286" s="75">
        <v>59</v>
      </c>
      <c r="AC286" s="95"/>
      <c r="AD286" s="96"/>
      <c r="AE286" s="96"/>
      <c r="AF286" s="75"/>
      <c r="AG286" s="132">
        <f>SUM(AC286:AF286)</f>
        <v>0</v>
      </c>
      <c r="AH286" s="97"/>
      <c r="AI286" s="96"/>
      <c r="AJ286" s="96"/>
      <c r="AK286" s="75"/>
      <c r="AL286" s="134">
        <f>SUM(AH286:AK286)</f>
        <v>0</v>
      </c>
      <c r="AM286" s="95"/>
      <c r="AN286" s="96"/>
      <c r="AO286" s="96"/>
      <c r="AP286" s="75">
        <v>0</v>
      </c>
      <c r="AQ286" s="135">
        <f>SUM(AM286:AP286)</f>
        <v>0</v>
      </c>
      <c r="AR286" s="95"/>
      <c r="AS286" s="96"/>
      <c r="AT286" s="96"/>
      <c r="AU286" s="75">
        <v>1</v>
      </c>
      <c r="AV286" s="136">
        <f>SUM(AR286:AU286)</f>
        <v>1</v>
      </c>
      <c r="AW286" s="64"/>
      <c r="AX286" s="6"/>
      <c r="AY286" s="6"/>
      <c r="AZ286" s="102">
        <v>0</v>
      </c>
      <c r="BA286" s="135">
        <f>SUM(AW286:AZ286)</f>
        <v>0</v>
      </c>
      <c r="BB286" s="68">
        <v>1</v>
      </c>
      <c r="BC286" s="6"/>
      <c r="BD286" s="6"/>
      <c r="BE286" s="102">
        <v>1</v>
      </c>
      <c r="BF286" s="136">
        <f>SUM(BB286:BE286)</f>
        <v>2</v>
      </c>
      <c r="BG286" s="68">
        <v>0</v>
      </c>
      <c r="BH286" s="6"/>
      <c r="BI286" s="6"/>
      <c r="BJ286" s="102">
        <v>0</v>
      </c>
      <c r="BK286" s="136">
        <f>SUM(BG286:BJ286)</f>
        <v>0</v>
      </c>
      <c r="BL286" s="68"/>
      <c r="BM286" s="6"/>
      <c r="BN286" s="6"/>
      <c r="BO286" s="102"/>
      <c r="BP286" s="136">
        <f>SUM(BL286:BO286)</f>
        <v>0</v>
      </c>
    </row>
    <row r="287" spans="1:68" x14ac:dyDescent="0.25">
      <c r="A287" s="4" t="s">
        <v>102</v>
      </c>
      <c r="B287" s="3" t="s">
        <v>103</v>
      </c>
      <c r="C287" s="10">
        <v>6953156259713</v>
      </c>
      <c r="D287" s="10"/>
      <c r="E287" s="10">
        <f>IF(K287&gt;0,1,"")</f>
        <v>1</v>
      </c>
      <c r="F287" s="10" t="str">
        <f>IF(L287&gt;0,1,"")</f>
        <v/>
      </c>
      <c r="G287" s="10" t="str">
        <f>IF(M287&gt;0,1,"")</f>
        <v/>
      </c>
      <c r="H287" s="105">
        <f>IF(N287&gt;0,1,"")</f>
        <v>1</v>
      </c>
      <c r="I287" s="226">
        <v>33</v>
      </c>
      <c r="J287" s="224" t="str">
        <f>IF(SUM(E287:H287)&lt;2,IF(I287&gt;100,"Not OK",""),"")</f>
        <v/>
      </c>
      <c r="K287" s="68">
        <v>5</v>
      </c>
      <c r="L287" s="64"/>
      <c r="M287" s="64"/>
      <c r="N287" s="64">
        <v>6</v>
      </c>
      <c r="O287" s="129">
        <f>SUM(K287:N287)</f>
        <v>11</v>
      </c>
      <c r="P287" s="79">
        <v>7.19</v>
      </c>
      <c r="Q287" s="13"/>
      <c r="R287" s="13"/>
      <c r="S287" s="71"/>
      <c r="T287" s="78">
        <f>IF(Q287&gt;0,Q287,P287)</f>
        <v>7.19</v>
      </c>
      <c r="U287" s="83">
        <v>32.450000000000003</v>
      </c>
      <c r="V287" s="71"/>
      <c r="W287" s="71"/>
      <c r="X287" s="85">
        <v>32.125500000000002</v>
      </c>
      <c r="Y287" s="79"/>
      <c r="Z287" s="71"/>
      <c r="AA287" s="71"/>
      <c r="AB287" s="75">
        <v>59</v>
      </c>
      <c r="AC287" s="95"/>
      <c r="AD287" s="96"/>
      <c r="AE287" s="96"/>
      <c r="AF287" s="75"/>
      <c r="AG287" s="132">
        <f>SUM(AC287:AF287)</f>
        <v>0</v>
      </c>
      <c r="AH287" s="97"/>
      <c r="AI287" s="96"/>
      <c r="AJ287" s="96"/>
      <c r="AK287" s="75"/>
      <c r="AL287" s="134">
        <f>SUM(AH287:AK287)</f>
        <v>0</v>
      </c>
      <c r="AM287" s="95"/>
      <c r="AN287" s="96"/>
      <c r="AO287" s="96"/>
      <c r="AP287" s="75">
        <v>0</v>
      </c>
      <c r="AQ287" s="135">
        <f>SUM(AM287:AP287)</f>
        <v>0</v>
      </c>
      <c r="AR287" s="95"/>
      <c r="AS287" s="96"/>
      <c r="AT287" s="96"/>
      <c r="AU287" s="75">
        <v>0</v>
      </c>
      <c r="AV287" s="136">
        <f>SUM(AR287:AU287)</f>
        <v>0</v>
      </c>
      <c r="AW287" s="64"/>
      <c r="AX287" s="6"/>
      <c r="AY287" s="6"/>
      <c r="AZ287" s="102">
        <v>0</v>
      </c>
      <c r="BA287" s="135">
        <f>SUM(AW287:AZ287)</f>
        <v>0</v>
      </c>
      <c r="BB287" s="68"/>
      <c r="BC287" s="6"/>
      <c r="BD287" s="6"/>
      <c r="BE287" s="102">
        <v>0</v>
      </c>
      <c r="BF287" s="136">
        <f>SUM(BB287:BE287)</f>
        <v>0</v>
      </c>
      <c r="BG287" s="68">
        <v>0</v>
      </c>
      <c r="BH287" s="6"/>
      <c r="BI287" s="6"/>
      <c r="BJ287" s="102">
        <v>0</v>
      </c>
      <c r="BK287" s="136">
        <f>SUM(BG287:BJ287)</f>
        <v>0</v>
      </c>
      <c r="BL287" s="68"/>
      <c r="BM287" s="6"/>
      <c r="BN287" s="6"/>
      <c r="BO287" s="102"/>
      <c r="BP287" s="136">
        <f>SUM(BL287:BO287)</f>
        <v>0</v>
      </c>
    </row>
    <row r="288" spans="1:68" x14ac:dyDescent="0.25">
      <c r="A288" s="4"/>
      <c r="B288" s="3" t="s">
        <v>256</v>
      </c>
      <c r="C288" s="10">
        <v>6953156259720</v>
      </c>
      <c r="D288" s="10"/>
      <c r="E288" s="10" t="str">
        <f>IF(K288&gt;0,1,"")</f>
        <v/>
      </c>
      <c r="F288" s="10" t="str">
        <f>IF(L288&gt;0,1,"")</f>
        <v/>
      </c>
      <c r="G288" s="10" t="str">
        <f>IF(M288&gt;0,1,"")</f>
        <v/>
      </c>
      <c r="H288" s="105">
        <f>IF(N288&gt;0,1,"")</f>
        <v>1</v>
      </c>
      <c r="I288" s="226">
        <v>25</v>
      </c>
      <c r="J288" s="224" t="str">
        <f>IF(SUM(E288:H288)&lt;2,IF(I288&gt;100,"Not OK",""),"")</f>
        <v/>
      </c>
      <c r="K288" s="68"/>
      <c r="L288" s="64"/>
      <c r="M288" s="64"/>
      <c r="N288" s="64">
        <v>6</v>
      </c>
      <c r="O288" s="129">
        <f>SUM(K288:N288)</f>
        <v>6</v>
      </c>
      <c r="P288" s="79"/>
      <c r="Q288" s="13"/>
      <c r="R288" s="13"/>
      <c r="S288" s="71"/>
      <c r="T288" s="78">
        <f>IF(Q288&gt;0,Q288,P288)</f>
        <v>0</v>
      </c>
      <c r="U288" s="83"/>
      <c r="V288" s="71"/>
      <c r="W288" s="71"/>
      <c r="X288" s="84">
        <v>32.125500000000002</v>
      </c>
      <c r="Y288" s="79"/>
      <c r="Z288" s="71"/>
      <c r="AA288" s="71"/>
      <c r="AB288" s="74">
        <v>59</v>
      </c>
      <c r="AC288" s="92"/>
      <c r="AD288" s="93"/>
      <c r="AE288" s="93"/>
      <c r="AF288" s="94"/>
      <c r="AG288" s="129">
        <f>SUM(AC288:AF288)</f>
        <v>0</v>
      </c>
      <c r="AH288" s="99"/>
      <c r="AI288" s="93"/>
      <c r="AJ288" s="93"/>
      <c r="AK288" s="94"/>
      <c r="AL288" s="133">
        <f>SUM(AH288:AK288)</f>
        <v>0</v>
      </c>
      <c r="AM288" s="92"/>
      <c r="AN288" s="93"/>
      <c r="AO288" s="93"/>
      <c r="AP288" s="94">
        <v>0</v>
      </c>
      <c r="AQ288" s="133">
        <f>SUM(AM288:AP288)</f>
        <v>0</v>
      </c>
      <c r="AR288" s="92"/>
      <c r="AS288" s="93"/>
      <c r="AT288" s="93"/>
      <c r="AU288" s="94">
        <v>0</v>
      </c>
      <c r="AV288" s="129">
        <f>SUM(AR288:AU288)</f>
        <v>0</v>
      </c>
      <c r="AW288" s="64"/>
      <c r="AX288" s="6"/>
      <c r="AY288" s="6"/>
      <c r="AZ288" s="102">
        <v>0</v>
      </c>
      <c r="BA288" s="133">
        <f>SUM(AW288:AZ288)</f>
        <v>0</v>
      </c>
      <c r="BB288" s="68"/>
      <c r="BC288" s="6"/>
      <c r="BD288" s="6"/>
      <c r="BE288" s="102">
        <v>0</v>
      </c>
      <c r="BF288" s="129">
        <f>SUM(BB288:BE288)</f>
        <v>0</v>
      </c>
      <c r="BG288" s="68"/>
      <c r="BH288" s="6"/>
      <c r="BI288" s="6"/>
      <c r="BJ288" s="102">
        <v>0</v>
      </c>
      <c r="BK288" s="129">
        <f>SUM(BG288:BJ288)</f>
        <v>0</v>
      </c>
      <c r="BL288" s="68"/>
      <c r="BM288" s="6"/>
      <c r="BN288" s="6"/>
      <c r="BO288" s="102"/>
      <c r="BP288" s="129">
        <f>SUM(BL288:BO288)</f>
        <v>0</v>
      </c>
    </row>
    <row r="289" spans="1:68" x14ac:dyDescent="0.25">
      <c r="A289" s="4"/>
      <c r="B289" s="3" t="s">
        <v>257</v>
      </c>
      <c r="C289" s="10">
        <v>6953156259737</v>
      </c>
      <c r="D289" s="10"/>
      <c r="E289" s="10" t="str">
        <f>IF(K289&gt;0,1,"")</f>
        <v/>
      </c>
      <c r="F289" s="10" t="str">
        <f>IF(L289&gt;0,1,"")</f>
        <v/>
      </c>
      <c r="G289" s="10" t="str">
        <f>IF(M289&gt;0,1,"")</f>
        <v/>
      </c>
      <c r="H289" s="105">
        <f>IF(N289&gt;0,1,"")</f>
        <v>1</v>
      </c>
      <c r="I289" s="226">
        <v>46</v>
      </c>
      <c r="J289" s="224" t="str">
        <f>IF(SUM(E289:H289)&lt;2,IF(I289&gt;100,"Not OK",""),"")</f>
        <v/>
      </c>
      <c r="K289" s="68"/>
      <c r="L289" s="64"/>
      <c r="M289" s="64"/>
      <c r="N289" s="64">
        <v>5</v>
      </c>
      <c r="O289" s="129">
        <f>SUM(K289:N289)</f>
        <v>5</v>
      </c>
      <c r="P289" s="79"/>
      <c r="Q289" s="13"/>
      <c r="R289" s="13"/>
      <c r="S289" s="71"/>
      <c r="T289" s="78">
        <f>IF(Q289&gt;0,Q289,P289)</f>
        <v>0</v>
      </c>
      <c r="U289" s="83"/>
      <c r="V289" s="71"/>
      <c r="W289" s="71"/>
      <c r="X289" s="84">
        <v>32.125500000000002</v>
      </c>
      <c r="Y289" s="79"/>
      <c r="Z289" s="71"/>
      <c r="AA289" s="71"/>
      <c r="AB289" s="74">
        <v>59</v>
      </c>
      <c r="AC289" s="92"/>
      <c r="AD289" s="93"/>
      <c r="AE289" s="93"/>
      <c r="AF289" s="94"/>
      <c r="AG289" s="129">
        <f>SUM(AC289:AF289)</f>
        <v>0</v>
      </c>
      <c r="AH289" s="99"/>
      <c r="AI289" s="93"/>
      <c r="AJ289" s="93"/>
      <c r="AK289" s="94"/>
      <c r="AL289" s="133">
        <f>SUM(AH289:AK289)</f>
        <v>0</v>
      </c>
      <c r="AM289" s="92"/>
      <c r="AN289" s="93"/>
      <c r="AO289" s="93"/>
      <c r="AP289" s="94">
        <v>0</v>
      </c>
      <c r="AQ289" s="133">
        <f>SUM(AM289:AP289)</f>
        <v>0</v>
      </c>
      <c r="AR289" s="92"/>
      <c r="AS289" s="93"/>
      <c r="AT289" s="93"/>
      <c r="AU289" s="94">
        <v>1</v>
      </c>
      <c r="AV289" s="129">
        <f>SUM(AR289:AU289)</f>
        <v>1</v>
      </c>
      <c r="AW289" s="64"/>
      <c r="AX289" s="6"/>
      <c r="AY289" s="6"/>
      <c r="AZ289" s="102">
        <v>0</v>
      </c>
      <c r="BA289" s="133">
        <f>SUM(AW289:AZ289)</f>
        <v>0</v>
      </c>
      <c r="BB289" s="68"/>
      <c r="BC289" s="6"/>
      <c r="BD289" s="6"/>
      <c r="BE289" s="102">
        <v>0</v>
      </c>
      <c r="BF289" s="129">
        <f>SUM(BB289:BE289)</f>
        <v>0</v>
      </c>
      <c r="BG289" s="68"/>
      <c r="BH289" s="6"/>
      <c r="BI289" s="6"/>
      <c r="BJ289" s="102">
        <v>0</v>
      </c>
      <c r="BK289" s="129">
        <f>SUM(BG289:BJ289)</f>
        <v>0</v>
      </c>
      <c r="BL289" s="68"/>
      <c r="BM289" s="6"/>
      <c r="BN289" s="6"/>
      <c r="BO289" s="102"/>
      <c r="BP289" s="129">
        <f>SUM(BL289:BO289)</f>
        <v>0</v>
      </c>
    </row>
    <row r="290" spans="1:68" x14ac:dyDescent="0.25">
      <c r="A290" s="4" t="s">
        <v>105</v>
      </c>
      <c r="B290" s="3" t="s">
        <v>106</v>
      </c>
      <c r="C290" s="10">
        <v>6953156261372</v>
      </c>
      <c r="D290" s="10"/>
      <c r="E290" s="10">
        <f>IF(K290&gt;0,1,"")</f>
        <v>1</v>
      </c>
      <c r="F290" s="10" t="str">
        <f>IF(L290&gt;0,1,"")</f>
        <v/>
      </c>
      <c r="G290" s="10" t="str">
        <f>IF(M290&gt;0,1,"")</f>
        <v/>
      </c>
      <c r="H290" s="105" t="str">
        <f>IF(N290&gt;0,1,"")</f>
        <v/>
      </c>
      <c r="I290" s="226"/>
      <c r="J290" s="224" t="str">
        <f>IF(SUM(E290:H290)&lt;2,IF(I290&gt;100,"Not OK",""),"")</f>
        <v/>
      </c>
      <c r="K290" s="68">
        <v>2</v>
      </c>
      <c r="L290" s="64"/>
      <c r="M290" s="64"/>
      <c r="N290" s="64"/>
      <c r="O290" s="129">
        <f>SUM(K290:N290)</f>
        <v>2</v>
      </c>
      <c r="P290" s="79"/>
      <c r="Q290" s="13"/>
      <c r="R290" s="13"/>
      <c r="S290" s="71"/>
      <c r="T290" s="78">
        <f>IF(Q290&gt;0,Q290,P290)</f>
        <v>0</v>
      </c>
      <c r="U290" s="83">
        <v>37.950000000000003</v>
      </c>
      <c r="V290" s="71"/>
      <c r="W290" s="71"/>
      <c r="X290" s="84"/>
      <c r="Y290" s="79"/>
      <c r="Z290" s="71"/>
      <c r="AA290" s="71"/>
      <c r="AB290" s="74"/>
      <c r="AC290" s="92"/>
      <c r="AD290" s="93"/>
      <c r="AE290" s="93"/>
      <c r="AF290" s="94"/>
      <c r="AG290" s="129">
        <f>SUM(AC290:AF290)</f>
        <v>0</v>
      </c>
      <c r="AH290" s="99"/>
      <c r="AI290" s="93"/>
      <c r="AJ290" s="93"/>
      <c r="AK290" s="94"/>
      <c r="AL290" s="133">
        <f>SUM(AH290:AK290)</f>
        <v>0</v>
      </c>
      <c r="AM290" s="92"/>
      <c r="AN290" s="93"/>
      <c r="AO290" s="93"/>
      <c r="AP290" s="94"/>
      <c r="AQ290" s="133">
        <f>SUM(AM290:AP290)</f>
        <v>0</v>
      </c>
      <c r="AR290" s="92"/>
      <c r="AS290" s="93"/>
      <c r="AT290" s="93"/>
      <c r="AU290" s="94"/>
      <c r="AV290" s="129">
        <f>SUM(AR290:AU290)</f>
        <v>0</v>
      </c>
      <c r="AW290" s="64"/>
      <c r="AX290" s="6"/>
      <c r="AY290" s="6"/>
      <c r="AZ290" s="102"/>
      <c r="BA290" s="133">
        <f>SUM(AW290:AZ290)</f>
        <v>0</v>
      </c>
      <c r="BB290" s="68"/>
      <c r="BC290" s="6"/>
      <c r="BD290" s="6"/>
      <c r="BE290" s="102"/>
      <c r="BF290" s="129">
        <f>SUM(BB290:BE290)</f>
        <v>0</v>
      </c>
      <c r="BG290" s="68">
        <v>0</v>
      </c>
      <c r="BH290" s="6"/>
      <c r="BI290" s="6"/>
      <c r="BJ290" s="102"/>
      <c r="BK290" s="129">
        <f>SUM(BG290:BJ290)</f>
        <v>0</v>
      </c>
      <c r="BL290" s="68"/>
      <c r="BM290" s="6"/>
      <c r="BN290" s="6"/>
      <c r="BO290" s="102"/>
      <c r="BP290" s="129">
        <f>SUM(BL290:BO290)</f>
        <v>0</v>
      </c>
    </row>
    <row r="291" spans="1:68" x14ac:dyDescent="0.25">
      <c r="A291" s="4"/>
      <c r="B291" s="3" t="s">
        <v>259</v>
      </c>
      <c r="C291" s="10">
        <v>6953156261389</v>
      </c>
      <c r="D291" s="10"/>
      <c r="E291" s="10" t="str">
        <f>IF(K291&gt;0,1,"")</f>
        <v/>
      </c>
      <c r="F291" s="10" t="str">
        <f>IF(L291&gt;0,1,"")</f>
        <v/>
      </c>
      <c r="G291" s="10" t="str">
        <f>IF(M291&gt;0,1,"")</f>
        <v/>
      </c>
      <c r="H291" s="105">
        <f>IF(N291&gt;0,1,"")</f>
        <v>1</v>
      </c>
      <c r="I291" s="226">
        <v>4</v>
      </c>
      <c r="J291" s="224" t="str">
        <f>IF(SUM(E291:H291)&lt;2,IF(I291&gt;100,"Not OK",""),"")</f>
        <v/>
      </c>
      <c r="K291" s="68"/>
      <c r="L291" s="64"/>
      <c r="M291" s="64"/>
      <c r="N291" s="64">
        <v>5</v>
      </c>
      <c r="O291" s="129">
        <f>SUM(K291:N291)</f>
        <v>5</v>
      </c>
      <c r="P291" s="79"/>
      <c r="Q291" s="13"/>
      <c r="R291" s="13"/>
      <c r="S291" s="71"/>
      <c r="T291" s="78">
        <f>IF(Q291&gt;0,Q291,P291)</f>
        <v>0</v>
      </c>
      <c r="U291" s="83"/>
      <c r="V291" s="71"/>
      <c r="W291" s="71"/>
      <c r="X291" s="84">
        <v>26.680499999999999</v>
      </c>
      <c r="Y291" s="79"/>
      <c r="Z291" s="71"/>
      <c r="AA291" s="71"/>
      <c r="AB291" s="74">
        <v>49</v>
      </c>
      <c r="AC291" s="92"/>
      <c r="AD291" s="93"/>
      <c r="AE291" s="93"/>
      <c r="AF291" s="94"/>
      <c r="AG291" s="129">
        <f>SUM(AC291:AF291)</f>
        <v>0</v>
      </c>
      <c r="AH291" s="99"/>
      <c r="AI291" s="93"/>
      <c r="AJ291" s="93"/>
      <c r="AK291" s="94"/>
      <c r="AL291" s="133">
        <f>SUM(AH291:AK291)</f>
        <v>0</v>
      </c>
      <c r="AM291" s="92"/>
      <c r="AN291" s="93"/>
      <c r="AO291" s="93"/>
      <c r="AP291" s="94">
        <v>0</v>
      </c>
      <c r="AQ291" s="133">
        <f>SUM(AM291:AP291)</f>
        <v>0</v>
      </c>
      <c r="AR291" s="92"/>
      <c r="AS291" s="93"/>
      <c r="AT291" s="93"/>
      <c r="AU291" s="94">
        <v>0</v>
      </c>
      <c r="AV291" s="129">
        <f>SUM(AR291:AU291)</f>
        <v>0</v>
      </c>
      <c r="AW291" s="64"/>
      <c r="AX291" s="6"/>
      <c r="AY291" s="6"/>
      <c r="AZ291" s="102">
        <v>0</v>
      </c>
      <c r="BA291" s="133">
        <f>SUM(AW291:AZ291)</f>
        <v>0</v>
      </c>
      <c r="BB291" s="68"/>
      <c r="BC291" s="6"/>
      <c r="BD291" s="6"/>
      <c r="BE291" s="102">
        <v>0</v>
      </c>
      <c r="BF291" s="129">
        <f>SUM(BB291:BE291)</f>
        <v>0</v>
      </c>
      <c r="BG291" s="68"/>
      <c r="BH291" s="6"/>
      <c r="BI291" s="6"/>
      <c r="BJ291" s="102">
        <v>0</v>
      </c>
      <c r="BK291" s="129">
        <f>SUM(BG291:BJ291)</f>
        <v>0</v>
      </c>
      <c r="BL291" s="68"/>
      <c r="BM291" s="6"/>
      <c r="BN291" s="6"/>
      <c r="BO291" s="102"/>
      <c r="BP291" s="129">
        <f>SUM(BL291:BO291)</f>
        <v>0</v>
      </c>
    </row>
    <row r="292" spans="1:68" x14ac:dyDescent="0.25">
      <c r="A292" s="4"/>
      <c r="B292" s="3" t="s">
        <v>251</v>
      </c>
      <c r="C292" s="10">
        <v>6953156262522</v>
      </c>
      <c r="D292" s="10"/>
      <c r="E292" s="10" t="str">
        <f>IF(K292&gt;0,1,"")</f>
        <v/>
      </c>
      <c r="F292" s="10" t="str">
        <f>IF(L292&gt;0,1,"")</f>
        <v/>
      </c>
      <c r="G292" s="10" t="str">
        <f>IF(M292&gt;0,1,"")</f>
        <v/>
      </c>
      <c r="H292" s="105">
        <f>IF(N292&gt;0,1,"")</f>
        <v>1</v>
      </c>
      <c r="I292" s="226">
        <v>56</v>
      </c>
      <c r="J292" s="224" t="str">
        <f>IF(SUM(E292:H292)&lt;2,IF(I292&gt;100,"Not OK",""),"")</f>
        <v/>
      </c>
      <c r="K292" s="68"/>
      <c r="L292" s="64"/>
      <c r="M292" s="64"/>
      <c r="N292" s="64">
        <v>2</v>
      </c>
      <c r="O292" s="129">
        <f>SUM(K292:N292)</f>
        <v>2</v>
      </c>
      <c r="P292" s="79"/>
      <c r="Q292" s="13"/>
      <c r="R292" s="13"/>
      <c r="S292" s="71"/>
      <c r="T292" s="78">
        <f>IF(Q292&gt;0,Q292,P292)</f>
        <v>0</v>
      </c>
      <c r="U292" s="83"/>
      <c r="V292" s="71"/>
      <c r="W292" s="71"/>
      <c r="X292" s="84">
        <v>64.795500000000004</v>
      </c>
      <c r="Y292" s="79"/>
      <c r="Z292" s="71"/>
      <c r="AA292" s="71"/>
      <c r="AB292" s="74">
        <v>119</v>
      </c>
      <c r="AC292" s="92"/>
      <c r="AD292" s="93"/>
      <c r="AE292" s="93"/>
      <c r="AF292" s="94"/>
      <c r="AG292" s="129">
        <f>SUM(AC292:AF292)</f>
        <v>0</v>
      </c>
      <c r="AH292" s="99"/>
      <c r="AI292" s="93"/>
      <c r="AJ292" s="93"/>
      <c r="AK292" s="94"/>
      <c r="AL292" s="133">
        <f>SUM(AH292:AK292)</f>
        <v>0</v>
      </c>
      <c r="AM292" s="92"/>
      <c r="AN292" s="93"/>
      <c r="AO292" s="93"/>
      <c r="AP292" s="94">
        <v>1</v>
      </c>
      <c r="AQ292" s="133">
        <f>SUM(AM292:AP292)</f>
        <v>1</v>
      </c>
      <c r="AR292" s="92"/>
      <c r="AS292" s="93"/>
      <c r="AT292" s="93"/>
      <c r="AU292" s="94">
        <v>0</v>
      </c>
      <c r="AV292" s="129">
        <f>SUM(AR292:AU292)</f>
        <v>0</v>
      </c>
      <c r="AW292" s="64"/>
      <c r="AX292" s="6"/>
      <c r="AY292" s="6"/>
      <c r="AZ292" s="102">
        <v>0</v>
      </c>
      <c r="BA292" s="133">
        <f>SUM(AW292:AZ292)</f>
        <v>0</v>
      </c>
      <c r="BB292" s="68"/>
      <c r="BC292" s="6"/>
      <c r="BD292" s="6"/>
      <c r="BE292" s="102">
        <v>0</v>
      </c>
      <c r="BF292" s="129">
        <f>SUM(BB292:BE292)</f>
        <v>0</v>
      </c>
      <c r="BG292" s="68"/>
      <c r="BH292" s="6"/>
      <c r="BI292" s="6"/>
      <c r="BJ292" s="102">
        <v>0</v>
      </c>
      <c r="BK292" s="129">
        <f>SUM(BG292:BJ292)</f>
        <v>0</v>
      </c>
      <c r="BL292" s="68"/>
      <c r="BM292" s="6"/>
      <c r="BN292" s="6"/>
      <c r="BO292" s="102"/>
      <c r="BP292" s="129">
        <f>SUM(BL292:BO292)</f>
        <v>0</v>
      </c>
    </row>
    <row r="293" spans="1:68" x14ac:dyDescent="0.25">
      <c r="A293" s="4"/>
      <c r="B293" s="3" t="s">
        <v>246</v>
      </c>
      <c r="C293" s="10">
        <v>6953156262751</v>
      </c>
      <c r="D293" s="10"/>
      <c r="E293" s="10" t="str">
        <f>IF(K293&gt;0,1,"")</f>
        <v/>
      </c>
      <c r="F293" s="10" t="str">
        <f>IF(L293&gt;0,1,"")</f>
        <v/>
      </c>
      <c r="G293" s="10" t="str">
        <f>IF(M293&gt;0,1,"")</f>
        <v/>
      </c>
      <c r="H293" s="105">
        <f>IF(N293&gt;0,1,"")</f>
        <v>1</v>
      </c>
      <c r="I293" s="226">
        <v>1</v>
      </c>
      <c r="J293" s="224" t="str">
        <f>IF(SUM(E293:H293)&lt;2,IF(I293&gt;100,"Not OK",""),"")</f>
        <v/>
      </c>
      <c r="K293" s="68"/>
      <c r="L293" s="64"/>
      <c r="M293" s="64"/>
      <c r="N293" s="64">
        <v>3</v>
      </c>
      <c r="O293" s="129">
        <f>SUM(K293:N293)</f>
        <v>3</v>
      </c>
      <c r="P293" s="79"/>
      <c r="Q293" s="13"/>
      <c r="R293" s="13"/>
      <c r="S293" s="71"/>
      <c r="T293" s="78">
        <f>IF(Q293&gt;0,Q293,P293)</f>
        <v>0</v>
      </c>
      <c r="U293" s="83"/>
      <c r="V293" s="71"/>
      <c r="W293" s="71"/>
      <c r="X293" s="84">
        <v>53.905500000000004</v>
      </c>
      <c r="Y293" s="79"/>
      <c r="Z293" s="71"/>
      <c r="AA293" s="71"/>
      <c r="AB293" s="74">
        <v>99</v>
      </c>
      <c r="AC293" s="92"/>
      <c r="AD293" s="93"/>
      <c r="AE293" s="93"/>
      <c r="AF293" s="94"/>
      <c r="AG293" s="129">
        <f>SUM(AC293:AF293)</f>
        <v>0</v>
      </c>
      <c r="AH293" s="99"/>
      <c r="AI293" s="93"/>
      <c r="AJ293" s="93"/>
      <c r="AK293" s="94"/>
      <c r="AL293" s="133">
        <f>SUM(AH293:AK293)</f>
        <v>0</v>
      </c>
      <c r="AM293" s="92"/>
      <c r="AN293" s="93"/>
      <c r="AO293" s="93"/>
      <c r="AP293" s="94">
        <v>0</v>
      </c>
      <c r="AQ293" s="133">
        <f>SUM(AM293:AP293)</f>
        <v>0</v>
      </c>
      <c r="AR293" s="92"/>
      <c r="AS293" s="93"/>
      <c r="AT293" s="93"/>
      <c r="AU293" s="94">
        <v>0</v>
      </c>
      <c r="AV293" s="129">
        <f>SUM(AR293:AU293)</f>
        <v>0</v>
      </c>
      <c r="AW293" s="64"/>
      <c r="AX293" s="6"/>
      <c r="AY293" s="6"/>
      <c r="AZ293" s="102">
        <v>0</v>
      </c>
      <c r="BA293" s="133">
        <f>SUM(AW293:AZ293)</f>
        <v>0</v>
      </c>
      <c r="BB293" s="68"/>
      <c r="BC293" s="6"/>
      <c r="BD293" s="6"/>
      <c r="BE293" s="102">
        <v>0</v>
      </c>
      <c r="BF293" s="129">
        <f>SUM(BB293:BE293)</f>
        <v>0</v>
      </c>
      <c r="BG293" s="68"/>
      <c r="BH293" s="6"/>
      <c r="BI293" s="6"/>
      <c r="BJ293" s="102">
        <v>0</v>
      </c>
      <c r="BK293" s="129">
        <f>SUM(BG293:BJ293)</f>
        <v>0</v>
      </c>
      <c r="BL293" s="68"/>
      <c r="BM293" s="6"/>
      <c r="BN293" s="6"/>
      <c r="BO293" s="102"/>
      <c r="BP293" s="129">
        <f>SUM(BL293:BO293)</f>
        <v>0</v>
      </c>
    </row>
    <row r="294" spans="1:68" x14ac:dyDescent="0.25">
      <c r="A294" s="4"/>
      <c r="B294" s="3" t="s">
        <v>218</v>
      </c>
      <c r="C294" s="10">
        <v>6953156263178</v>
      </c>
      <c r="D294" s="10"/>
      <c r="E294" s="10" t="str">
        <f>IF(K294&gt;0,1,"")</f>
        <v/>
      </c>
      <c r="F294" s="10" t="str">
        <f>IF(L294&gt;0,1,"")</f>
        <v/>
      </c>
      <c r="G294" s="10" t="str">
        <f>IF(M294&gt;0,1,"")</f>
        <v/>
      </c>
      <c r="H294" s="105">
        <f>IF(N294&gt;0,1,"")</f>
        <v>1</v>
      </c>
      <c r="I294" s="226">
        <v>63</v>
      </c>
      <c r="J294" s="224" t="str">
        <f>IF(SUM(E294:H294)&lt;2,IF(I294&gt;100,"Not OK",""),"")</f>
        <v/>
      </c>
      <c r="K294" s="68"/>
      <c r="L294" s="64"/>
      <c r="M294" s="64"/>
      <c r="N294" s="64">
        <v>3</v>
      </c>
      <c r="O294" s="129">
        <f>SUM(K294:N294)</f>
        <v>3</v>
      </c>
      <c r="P294" s="79"/>
      <c r="Q294" s="13"/>
      <c r="R294" s="13"/>
      <c r="S294" s="71"/>
      <c r="T294" s="78">
        <f>IF(Q294&gt;0,Q294,P294)</f>
        <v>0</v>
      </c>
      <c r="U294" s="83"/>
      <c r="V294" s="71"/>
      <c r="W294" s="71"/>
      <c r="X294" s="84">
        <v>119.24550000000001</v>
      </c>
      <c r="Y294" s="79"/>
      <c r="Z294" s="71"/>
      <c r="AA294" s="71"/>
      <c r="AB294" s="74">
        <v>219</v>
      </c>
      <c r="AC294" s="92"/>
      <c r="AD294" s="93"/>
      <c r="AE294" s="93"/>
      <c r="AF294" s="94"/>
      <c r="AG294" s="129">
        <f>SUM(AC294:AF294)</f>
        <v>0</v>
      </c>
      <c r="AH294" s="99"/>
      <c r="AI294" s="93"/>
      <c r="AJ294" s="93"/>
      <c r="AK294" s="94"/>
      <c r="AL294" s="133">
        <f>SUM(AH294:AK294)</f>
        <v>0</v>
      </c>
      <c r="AM294" s="92"/>
      <c r="AN294" s="93"/>
      <c r="AO294" s="93"/>
      <c r="AP294" s="94">
        <v>0</v>
      </c>
      <c r="AQ294" s="133">
        <f>SUM(AM294:AP294)</f>
        <v>0</v>
      </c>
      <c r="AR294" s="92"/>
      <c r="AS294" s="93"/>
      <c r="AT294" s="93"/>
      <c r="AU294" s="94">
        <v>0</v>
      </c>
      <c r="AV294" s="129">
        <f>SUM(AR294:AU294)</f>
        <v>0</v>
      </c>
      <c r="AW294" s="64"/>
      <c r="AX294" s="6"/>
      <c r="AY294" s="6"/>
      <c r="AZ294" s="102">
        <v>0</v>
      </c>
      <c r="BA294" s="133">
        <f>SUM(AW294:AZ294)</f>
        <v>0</v>
      </c>
      <c r="BB294" s="68"/>
      <c r="BC294" s="6"/>
      <c r="BD294" s="6"/>
      <c r="BE294" s="102">
        <v>0</v>
      </c>
      <c r="BF294" s="129">
        <f>SUM(BB294:BE294)</f>
        <v>0</v>
      </c>
      <c r="BG294" s="68"/>
      <c r="BH294" s="6"/>
      <c r="BI294" s="6"/>
      <c r="BJ294" s="102">
        <v>0</v>
      </c>
      <c r="BK294" s="129">
        <f>SUM(BG294:BJ294)</f>
        <v>0</v>
      </c>
      <c r="BL294" s="68"/>
      <c r="BM294" s="6"/>
      <c r="BN294" s="6"/>
      <c r="BO294" s="102"/>
      <c r="BP294" s="129">
        <f>SUM(BL294:BO294)</f>
        <v>0</v>
      </c>
    </row>
    <row r="295" spans="1:68" x14ac:dyDescent="0.25">
      <c r="A295" s="4"/>
      <c r="B295" s="3" t="s">
        <v>219</v>
      </c>
      <c r="C295" s="10">
        <v>6953156263192</v>
      </c>
      <c r="D295" s="10"/>
      <c r="E295" s="10" t="str">
        <f>IF(K295&gt;0,1,"")</f>
        <v/>
      </c>
      <c r="F295" s="10" t="str">
        <f>IF(L295&gt;0,1,"")</f>
        <v/>
      </c>
      <c r="G295" s="10" t="str">
        <f>IF(M295&gt;0,1,"")</f>
        <v/>
      </c>
      <c r="H295" s="105" t="str">
        <f>IF(N295&gt;0,1,"")</f>
        <v/>
      </c>
      <c r="I295" s="226">
        <v>35</v>
      </c>
      <c r="J295" s="224" t="str">
        <f>IF(SUM(E295:H295)&lt;2,IF(I295&gt;100,"Not OK",""),"")</f>
        <v/>
      </c>
      <c r="K295" s="68"/>
      <c r="L295" s="64"/>
      <c r="M295" s="64"/>
      <c r="N295" s="64">
        <v>0</v>
      </c>
      <c r="O295" s="129">
        <f>SUM(K295:N295)</f>
        <v>0</v>
      </c>
      <c r="P295" s="79"/>
      <c r="Q295" s="13"/>
      <c r="R295" s="13"/>
      <c r="S295" s="71"/>
      <c r="T295" s="78">
        <f>IF(Q295&gt;0,Q295,P295)</f>
        <v>0</v>
      </c>
      <c r="U295" s="83"/>
      <c r="V295" s="71"/>
      <c r="W295" s="71"/>
      <c r="X295" s="84">
        <v>119.24550000000001</v>
      </c>
      <c r="Y295" s="79"/>
      <c r="Z295" s="71"/>
      <c r="AA295" s="71"/>
      <c r="AB295" s="74">
        <v>219</v>
      </c>
      <c r="AC295" s="92"/>
      <c r="AD295" s="93"/>
      <c r="AE295" s="93"/>
      <c r="AF295" s="94"/>
      <c r="AG295" s="129">
        <f>SUM(AC295:AF295)</f>
        <v>0</v>
      </c>
      <c r="AH295" s="99"/>
      <c r="AI295" s="93"/>
      <c r="AJ295" s="93"/>
      <c r="AK295" s="94"/>
      <c r="AL295" s="133">
        <f>SUM(AH295:AK295)</f>
        <v>0</v>
      </c>
      <c r="AM295" s="92"/>
      <c r="AN295" s="93"/>
      <c r="AO295" s="93"/>
      <c r="AP295" s="94">
        <v>0</v>
      </c>
      <c r="AQ295" s="133">
        <f>SUM(AM295:AP295)</f>
        <v>0</v>
      </c>
      <c r="AR295" s="92"/>
      <c r="AS295" s="93"/>
      <c r="AT295" s="93"/>
      <c r="AU295" s="94">
        <v>0</v>
      </c>
      <c r="AV295" s="129">
        <f>SUM(AR295:AU295)</f>
        <v>0</v>
      </c>
      <c r="AW295" s="64"/>
      <c r="AX295" s="6"/>
      <c r="AY295" s="6"/>
      <c r="AZ295" s="102">
        <v>1</v>
      </c>
      <c r="BA295" s="133">
        <f>SUM(AW295:AZ295)</f>
        <v>1</v>
      </c>
      <c r="BB295" s="68"/>
      <c r="BC295" s="6"/>
      <c r="BD295" s="6"/>
      <c r="BE295" s="102">
        <v>0</v>
      </c>
      <c r="BF295" s="129">
        <f>SUM(BB295:BE295)</f>
        <v>0</v>
      </c>
      <c r="BG295" s="68"/>
      <c r="BH295" s="6"/>
      <c r="BI295" s="6"/>
      <c r="BJ295" s="102">
        <v>0</v>
      </c>
      <c r="BK295" s="129">
        <f>SUM(BG295:BJ295)</f>
        <v>0</v>
      </c>
      <c r="BL295" s="68"/>
      <c r="BM295" s="6"/>
      <c r="BN295" s="6"/>
      <c r="BO295" s="102"/>
      <c r="BP295" s="129">
        <f>SUM(BL295:BO295)</f>
        <v>0</v>
      </c>
    </row>
    <row r="296" spans="1:68" x14ac:dyDescent="0.25">
      <c r="A296" s="4"/>
      <c r="B296" s="3" t="s">
        <v>254</v>
      </c>
      <c r="C296" s="10">
        <v>6953156263383</v>
      </c>
      <c r="D296" s="10"/>
      <c r="E296" s="10" t="str">
        <f>IF(K296&gt;0,1,"")</f>
        <v/>
      </c>
      <c r="F296" s="10" t="str">
        <f>IF(L296&gt;0,1,"")</f>
        <v/>
      </c>
      <c r="G296" s="10" t="str">
        <f>IF(M296&gt;0,1,"")</f>
        <v/>
      </c>
      <c r="H296" s="105">
        <f>IF(N296&gt;0,1,"")</f>
        <v>1</v>
      </c>
      <c r="I296" s="226"/>
      <c r="J296" s="224" t="str">
        <f>IF(SUM(E296:H296)&lt;2,IF(I296&gt;100,"Not OK",""),"")</f>
        <v/>
      </c>
      <c r="K296" s="68"/>
      <c r="L296" s="64"/>
      <c r="M296" s="64"/>
      <c r="N296" s="64">
        <v>4</v>
      </c>
      <c r="O296" s="129">
        <f>SUM(K296:N296)</f>
        <v>4</v>
      </c>
      <c r="P296" s="79"/>
      <c r="Q296" s="13"/>
      <c r="R296" s="13"/>
      <c r="S296" s="71"/>
      <c r="T296" s="78">
        <f>IF(Q296&gt;0,Q296,P296)</f>
        <v>0</v>
      </c>
      <c r="U296" s="83"/>
      <c r="V296" s="71"/>
      <c r="W296" s="71"/>
      <c r="X296" s="84">
        <v>32.125500000000002</v>
      </c>
      <c r="Y296" s="79"/>
      <c r="Z296" s="71"/>
      <c r="AA296" s="71"/>
      <c r="AB296" s="74">
        <v>59</v>
      </c>
      <c r="AC296" s="92"/>
      <c r="AD296" s="93"/>
      <c r="AE296" s="93"/>
      <c r="AF296" s="94"/>
      <c r="AG296" s="129">
        <f>SUM(AC296:AF296)</f>
        <v>0</v>
      </c>
      <c r="AH296" s="99"/>
      <c r="AI296" s="93"/>
      <c r="AJ296" s="93"/>
      <c r="AK296" s="94"/>
      <c r="AL296" s="133">
        <f>SUM(AH296:AK296)</f>
        <v>0</v>
      </c>
      <c r="AM296" s="92"/>
      <c r="AN296" s="93"/>
      <c r="AO296" s="93"/>
      <c r="AP296" s="94">
        <v>5</v>
      </c>
      <c r="AQ296" s="133">
        <f>SUM(AM296:AP296)</f>
        <v>5</v>
      </c>
      <c r="AR296" s="92"/>
      <c r="AS296" s="93"/>
      <c r="AT296" s="93"/>
      <c r="AU296" s="94">
        <v>0</v>
      </c>
      <c r="AV296" s="129">
        <f>SUM(AR296:AU296)</f>
        <v>0</v>
      </c>
      <c r="AW296" s="64"/>
      <c r="AX296" s="6"/>
      <c r="AY296" s="6"/>
      <c r="AZ296" s="102">
        <v>0</v>
      </c>
      <c r="BA296" s="133">
        <f>SUM(AW296:AZ296)</f>
        <v>0</v>
      </c>
      <c r="BB296" s="68"/>
      <c r="BC296" s="6"/>
      <c r="BD296" s="6"/>
      <c r="BE296" s="102">
        <v>0</v>
      </c>
      <c r="BF296" s="129">
        <f>SUM(BB296:BE296)</f>
        <v>0</v>
      </c>
      <c r="BG296" s="68"/>
      <c r="BH296" s="6"/>
      <c r="BI296" s="6"/>
      <c r="BJ296" s="102">
        <v>1</v>
      </c>
      <c r="BK296" s="129">
        <f>SUM(BG296:BJ296)</f>
        <v>1</v>
      </c>
      <c r="BL296" s="68"/>
      <c r="BM296" s="6"/>
      <c r="BN296" s="6"/>
      <c r="BO296" s="102"/>
      <c r="BP296" s="129">
        <f>SUM(BL296:BO296)</f>
        <v>0</v>
      </c>
    </row>
    <row r="297" spans="1:68" x14ac:dyDescent="0.25">
      <c r="A297" s="4"/>
      <c r="B297" s="3" t="s">
        <v>255</v>
      </c>
      <c r="C297" s="10">
        <v>6953156263390</v>
      </c>
      <c r="D297" s="10"/>
      <c r="E297" s="10" t="str">
        <f>IF(K297&gt;0,1,"")</f>
        <v/>
      </c>
      <c r="F297" s="10" t="str">
        <f>IF(L297&gt;0,1,"")</f>
        <v/>
      </c>
      <c r="G297" s="10" t="str">
        <f>IF(M297&gt;0,1,"")</f>
        <v/>
      </c>
      <c r="H297" s="105">
        <f>IF(N297&gt;0,1,"")</f>
        <v>1</v>
      </c>
      <c r="I297" s="226">
        <v>6</v>
      </c>
      <c r="J297" s="224" t="str">
        <f>IF(SUM(E297:H297)&lt;2,IF(I297&gt;100,"Not OK",""),"")</f>
        <v/>
      </c>
      <c r="K297" s="68"/>
      <c r="L297" s="64"/>
      <c r="M297" s="64"/>
      <c r="N297" s="64">
        <v>5</v>
      </c>
      <c r="O297" s="129">
        <f>SUM(K297:N297)</f>
        <v>5</v>
      </c>
      <c r="P297" s="79"/>
      <c r="Q297" s="13"/>
      <c r="R297" s="13"/>
      <c r="S297" s="71"/>
      <c r="T297" s="78">
        <f>IF(Q297&gt;0,Q297,P297)</f>
        <v>0</v>
      </c>
      <c r="U297" s="83"/>
      <c r="V297" s="71"/>
      <c r="W297" s="71"/>
      <c r="X297" s="84">
        <v>32.125500000000002</v>
      </c>
      <c r="Y297" s="79"/>
      <c r="Z297" s="71"/>
      <c r="AA297" s="71"/>
      <c r="AB297" s="74">
        <v>59</v>
      </c>
      <c r="AC297" s="92"/>
      <c r="AD297" s="93"/>
      <c r="AE297" s="93"/>
      <c r="AF297" s="94"/>
      <c r="AG297" s="129">
        <f>SUM(AC297:AF297)</f>
        <v>0</v>
      </c>
      <c r="AH297" s="99"/>
      <c r="AI297" s="93"/>
      <c r="AJ297" s="93"/>
      <c r="AK297" s="94"/>
      <c r="AL297" s="133">
        <f>SUM(AH297:AK297)</f>
        <v>0</v>
      </c>
      <c r="AM297" s="92"/>
      <c r="AN297" s="93"/>
      <c r="AO297" s="93"/>
      <c r="AP297" s="94">
        <v>1</v>
      </c>
      <c r="AQ297" s="133">
        <f>SUM(AM297:AP297)</f>
        <v>1</v>
      </c>
      <c r="AR297" s="92"/>
      <c r="AS297" s="93"/>
      <c r="AT297" s="93"/>
      <c r="AU297" s="94">
        <v>0</v>
      </c>
      <c r="AV297" s="129">
        <f>SUM(AR297:AU297)</f>
        <v>0</v>
      </c>
      <c r="AW297" s="64"/>
      <c r="AX297" s="6"/>
      <c r="AY297" s="6"/>
      <c r="AZ297" s="102">
        <v>3</v>
      </c>
      <c r="BA297" s="133">
        <f>SUM(AW297:AZ297)</f>
        <v>3</v>
      </c>
      <c r="BB297" s="68"/>
      <c r="BC297" s="6"/>
      <c r="BD297" s="6"/>
      <c r="BE297" s="102">
        <v>0</v>
      </c>
      <c r="BF297" s="129">
        <f>SUM(BB297:BE297)</f>
        <v>0</v>
      </c>
      <c r="BG297" s="68"/>
      <c r="BH297" s="6"/>
      <c r="BI297" s="6"/>
      <c r="BJ297" s="102">
        <v>1</v>
      </c>
      <c r="BK297" s="129">
        <f>SUM(BG297:BJ297)</f>
        <v>1</v>
      </c>
      <c r="BL297" s="68"/>
      <c r="BM297" s="6"/>
      <c r="BN297" s="6"/>
      <c r="BO297" s="102"/>
      <c r="BP297" s="129">
        <f>SUM(BL297:BO297)</f>
        <v>0</v>
      </c>
    </row>
    <row r="298" spans="1:68" x14ac:dyDescent="0.25">
      <c r="A298" s="4"/>
      <c r="B298" s="3" t="s">
        <v>237</v>
      </c>
      <c r="C298" s="10">
        <v>6953156264489</v>
      </c>
      <c r="D298" s="10"/>
      <c r="E298" s="10" t="str">
        <f>IF(K298&gt;0,1,"")</f>
        <v/>
      </c>
      <c r="F298" s="10" t="str">
        <f>IF(L298&gt;0,1,"")</f>
        <v/>
      </c>
      <c r="G298" s="10" t="str">
        <f>IF(M298&gt;0,1,"")</f>
        <v/>
      </c>
      <c r="H298" s="105">
        <f>IF(N298&gt;0,1,"")</f>
        <v>1</v>
      </c>
      <c r="I298" s="226">
        <v>6</v>
      </c>
      <c r="J298" s="224" t="str">
        <f>IF(SUM(E298:H298)&lt;2,IF(I298&gt;100,"Not OK",""),"")</f>
        <v/>
      </c>
      <c r="K298" s="68"/>
      <c r="L298" s="64"/>
      <c r="M298" s="64"/>
      <c r="N298" s="64">
        <v>3</v>
      </c>
      <c r="O298" s="129">
        <f>SUM(K298:N298)</f>
        <v>3</v>
      </c>
      <c r="P298" s="79"/>
      <c r="Q298" s="13"/>
      <c r="R298" s="13"/>
      <c r="S298" s="71"/>
      <c r="T298" s="78">
        <f>IF(Q298&gt;0,Q298,P298)</f>
        <v>0</v>
      </c>
      <c r="U298" s="83"/>
      <c r="V298" s="71"/>
      <c r="W298" s="71"/>
      <c r="X298" s="84">
        <v>124.6905</v>
      </c>
      <c r="Y298" s="79"/>
      <c r="Z298" s="71"/>
      <c r="AA298" s="71"/>
      <c r="AB298" s="74">
        <v>219</v>
      </c>
      <c r="AC298" s="92"/>
      <c r="AD298" s="93"/>
      <c r="AE298" s="93"/>
      <c r="AF298" s="94"/>
      <c r="AG298" s="129">
        <f>SUM(AC298:AF298)</f>
        <v>0</v>
      </c>
      <c r="AH298" s="99"/>
      <c r="AI298" s="93"/>
      <c r="AJ298" s="93"/>
      <c r="AK298" s="94"/>
      <c r="AL298" s="133">
        <f>SUM(AH298:AK298)</f>
        <v>0</v>
      </c>
      <c r="AM298" s="92"/>
      <c r="AN298" s="93"/>
      <c r="AO298" s="93"/>
      <c r="AP298" s="94">
        <v>0</v>
      </c>
      <c r="AQ298" s="133">
        <f>SUM(AM298:AP298)</f>
        <v>0</v>
      </c>
      <c r="AR298" s="92"/>
      <c r="AS298" s="93"/>
      <c r="AT298" s="93"/>
      <c r="AU298" s="94">
        <v>0</v>
      </c>
      <c r="AV298" s="129">
        <f>SUM(AR298:AU298)</f>
        <v>0</v>
      </c>
      <c r="AW298" s="64"/>
      <c r="AX298" s="6"/>
      <c r="AY298" s="6"/>
      <c r="AZ298" s="102">
        <v>0</v>
      </c>
      <c r="BA298" s="133">
        <f>SUM(AW298:AZ298)</f>
        <v>0</v>
      </c>
      <c r="BB298" s="68"/>
      <c r="BC298" s="6"/>
      <c r="BD298" s="6"/>
      <c r="BE298" s="102">
        <v>0</v>
      </c>
      <c r="BF298" s="129">
        <f>SUM(BB298:BE298)</f>
        <v>0</v>
      </c>
      <c r="BG298" s="68"/>
      <c r="BH298" s="6"/>
      <c r="BI298" s="6"/>
      <c r="BJ298" s="102">
        <v>0</v>
      </c>
      <c r="BK298" s="129">
        <f>SUM(BG298:BJ298)</f>
        <v>0</v>
      </c>
      <c r="BL298" s="68"/>
      <c r="BM298" s="6"/>
      <c r="BN298" s="6"/>
      <c r="BO298" s="102"/>
      <c r="BP298" s="129">
        <f>SUM(BL298:BO298)</f>
        <v>0</v>
      </c>
    </row>
    <row r="299" spans="1:68" x14ac:dyDescent="0.25">
      <c r="A299" s="4"/>
      <c r="B299" s="3" t="s">
        <v>238</v>
      </c>
      <c r="C299" s="10">
        <v>6953156264496</v>
      </c>
      <c r="D299" s="10"/>
      <c r="E299" s="10" t="str">
        <f>IF(K299&gt;0,1,"")</f>
        <v/>
      </c>
      <c r="F299" s="10" t="str">
        <f>IF(L299&gt;0,1,"")</f>
        <v/>
      </c>
      <c r="G299" s="10" t="str">
        <f>IF(M299&gt;0,1,"")</f>
        <v/>
      </c>
      <c r="H299" s="105">
        <f>IF(N299&gt;0,1,"")</f>
        <v>1</v>
      </c>
      <c r="I299" s="226">
        <v>39</v>
      </c>
      <c r="J299" s="224" t="str">
        <f>IF(SUM(E299:H299)&lt;2,IF(I299&gt;100,"Not OK",""),"")</f>
        <v/>
      </c>
      <c r="K299" s="68"/>
      <c r="L299" s="64"/>
      <c r="M299" s="64"/>
      <c r="N299" s="64">
        <v>3</v>
      </c>
      <c r="O299" s="129">
        <f>SUM(K299:N299)</f>
        <v>3</v>
      </c>
      <c r="P299" s="79"/>
      <c r="Q299" s="13"/>
      <c r="R299" s="13"/>
      <c r="S299" s="71"/>
      <c r="T299" s="78">
        <f>IF(Q299&gt;0,Q299,P299)</f>
        <v>0</v>
      </c>
      <c r="U299" s="83"/>
      <c r="V299" s="71"/>
      <c r="W299" s="71"/>
      <c r="X299" s="84">
        <v>119.24550000000001</v>
      </c>
      <c r="Y299" s="79"/>
      <c r="Z299" s="71"/>
      <c r="AA299" s="71"/>
      <c r="AB299" s="74">
        <v>219</v>
      </c>
      <c r="AC299" s="92"/>
      <c r="AD299" s="93"/>
      <c r="AE299" s="93"/>
      <c r="AF299" s="94"/>
      <c r="AG299" s="129">
        <f>SUM(AC299:AF299)</f>
        <v>0</v>
      </c>
      <c r="AH299" s="99"/>
      <c r="AI299" s="93"/>
      <c r="AJ299" s="93"/>
      <c r="AK299" s="94"/>
      <c r="AL299" s="133">
        <f>SUM(AH299:AK299)</f>
        <v>0</v>
      </c>
      <c r="AM299" s="92"/>
      <c r="AN299" s="93"/>
      <c r="AO299" s="93"/>
      <c r="AP299" s="94">
        <v>0</v>
      </c>
      <c r="AQ299" s="133">
        <f>SUM(AM299:AP299)</f>
        <v>0</v>
      </c>
      <c r="AR299" s="92"/>
      <c r="AS299" s="93"/>
      <c r="AT299" s="93"/>
      <c r="AU299" s="94">
        <v>0</v>
      </c>
      <c r="AV299" s="129">
        <f>SUM(AR299:AU299)</f>
        <v>0</v>
      </c>
      <c r="AW299" s="64"/>
      <c r="AX299" s="6"/>
      <c r="AY299" s="6"/>
      <c r="AZ299" s="102">
        <v>0</v>
      </c>
      <c r="BA299" s="133">
        <f>SUM(AW299:AZ299)</f>
        <v>0</v>
      </c>
      <c r="BB299" s="68"/>
      <c r="BC299" s="6"/>
      <c r="BD299" s="6"/>
      <c r="BE299" s="102">
        <v>0</v>
      </c>
      <c r="BF299" s="129">
        <f>SUM(BB299:BE299)</f>
        <v>0</v>
      </c>
      <c r="BG299" s="68"/>
      <c r="BH299" s="6"/>
      <c r="BI299" s="6"/>
      <c r="BJ299" s="102">
        <v>0</v>
      </c>
      <c r="BK299" s="129">
        <f>SUM(BG299:BJ299)</f>
        <v>0</v>
      </c>
      <c r="BL299" s="68"/>
      <c r="BM299" s="6"/>
      <c r="BN299" s="6"/>
      <c r="BO299" s="102"/>
      <c r="BP299" s="129">
        <f>SUM(BL299:BO299)</f>
        <v>0</v>
      </c>
    </row>
    <row r="300" spans="1:68" x14ac:dyDescent="0.25">
      <c r="A300" s="4" t="s">
        <v>107</v>
      </c>
      <c r="B300" s="3" t="s">
        <v>108</v>
      </c>
      <c r="C300" s="10">
        <v>6953156268074</v>
      </c>
      <c r="D300" s="10"/>
      <c r="E300" s="10">
        <f>IF(K300&gt;0,1,"")</f>
        <v>1</v>
      </c>
      <c r="F300" s="10" t="str">
        <f>IF(L300&gt;0,1,"")</f>
        <v/>
      </c>
      <c r="G300" s="10" t="str">
        <f>IF(M300&gt;0,1,"")</f>
        <v/>
      </c>
      <c r="H300" s="105" t="str">
        <f>IF(N300&gt;0,1,"")</f>
        <v/>
      </c>
      <c r="I300" s="226">
        <v>6</v>
      </c>
      <c r="J300" s="224" t="str">
        <f>IF(SUM(E300:H300)&lt;2,IF(I300&gt;100,"Not OK",""),"")</f>
        <v/>
      </c>
      <c r="K300" s="68">
        <v>4</v>
      </c>
      <c r="L300" s="64"/>
      <c r="M300" s="64"/>
      <c r="N300" s="64"/>
      <c r="O300" s="129">
        <f>SUM(K300:N300)</f>
        <v>4</v>
      </c>
      <c r="P300" s="79">
        <v>15.089999999999977</v>
      </c>
      <c r="Q300" s="13"/>
      <c r="R300" s="13"/>
      <c r="S300" s="71"/>
      <c r="T300" s="78">
        <f>IF(Q300&gt;0,Q300,P300)</f>
        <v>15.089999999999977</v>
      </c>
      <c r="U300" s="83">
        <v>37.950000000000003</v>
      </c>
      <c r="V300" s="71"/>
      <c r="W300" s="71"/>
      <c r="X300" s="84"/>
      <c r="Y300" s="79"/>
      <c r="Z300" s="71"/>
      <c r="AA300" s="71"/>
      <c r="AB300" s="74"/>
      <c r="AC300" s="92"/>
      <c r="AD300" s="93"/>
      <c r="AE300" s="93"/>
      <c r="AF300" s="94"/>
      <c r="AG300" s="129">
        <f>SUM(AC300:AF300)</f>
        <v>0</v>
      </c>
      <c r="AH300" s="99"/>
      <c r="AI300" s="93"/>
      <c r="AJ300" s="93"/>
      <c r="AK300" s="94"/>
      <c r="AL300" s="133">
        <f>SUM(AH300:AK300)</f>
        <v>0</v>
      </c>
      <c r="AM300" s="92"/>
      <c r="AN300" s="93"/>
      <c r="AO300" s="93"/>
      <c r="AP300" s="94"/>
      <c r="AQ300" s="133">
        <f>SUM(AM300:AP300)</f>
        <v>0</v>
      </c>
      <c r="AR300" s="92"/>
      <c r="AS300" s="93"/>
      <c r="AT300" s="93"/>
      <c r="AU300" s="94"/>
      <c r="AV300" s="129">
        <f>SUM(AR300:AU300)</f>
        <v>0</v>
      </c>
      <c r="AW300" s="64"/>
      <c r="AX300" s="6"/>
      <c r="AY300" s="6"/>
      <c r="AZ300" s="102"/>
      <c r="BA300" s="133">
        <f>SUM(AW300:AZ300)</f>
        <v>0</v>
      </c>
      <c r="BB300" s="68"/>
      <c r="BC300" s="6"/>
      <c r="BD300" s="6"/>
      <c r="BE300" s="102"/>
      <c r="BF300" s="129">
        <f>SUM(BB300:BE300)</f>
        <v>0</v>
      </c>
      <c r="BG300" s="68">
        <v>1</v>
      </c>
      <c r="BH300" s="6"/>
      <c r="BI300" s="6"/>
      <c r="BJ300" s="102"/>
      <c r="BK300" s="129">
        <f>SUM(BG300:BJ300)</f>
        <v>1</v>
      </c>
      <c r="BL300" s="68"/>
      <c r="BM300" s="6"/>
      <c r="BN300" s="6"/>
      <c r="BO300" s="102"/>
      <c r="BP300" s="129">
        <f>SUM(BL300:BO300)</f>
        <v>0</v>
      </c>
    </row>
    <row r="301" spans="1:68" x14ac:dyDescent="0.25">
      <c r="A301" s="4"/>
      <c r="B301" s="3" t="s">
        <v>249</v>
      </c>
      <c r="C301" s="10">
        <v>6953156269323</v>
      </c>
      <c r="D301" s="10"/>
      <c r="E301" s="10" t="str">
        <f>IF(K301&gt;0,1,"")</f>
        <v/>
      </c>
      <c r="F301" s="10" t="str">
        <f>IF(L301&gt;0,1,"")</f>
        <v/>
      </c>
      <c r="G301" s="10" t="str">
        <f>IF(M301&gt;0,1,"")</f>
        <v/>
      </c>
      <c r="H301" s="105">
        <f>IF(N301&gt;0,1,"")</f>
        <v>1</v>
      </c>
      <c r="I301" s="226">
        <v>90</v>
      </c>
      <c r="J301" s="224" t="str">
        <f>IF(SUM(E301:H301)&lt;2,IF(I301&gt;100,"Not OK",""),"")</f>
        <v/>
      </c>
      <c r="K301" s="68"/>
      <c r="L301" s="64"/>
      <c r="M301" s="64"/>
      <c r="N301" s="64">
        <v>2</v>
      </c>
      <c r="O301" s="129">
        <f>SUM(K301:N301)</f>
        <v>2</v>
      </c>
      <c r="P301" s="79"/>
      <c r="Q301" s="13"/>
      <c r="R301" s="13"/>
      <c r="S301" s="71"/>
      <c r="T301" s="78">
        <f>IF(Q301&gt;0,Q301,P301)</f>
        <v>0</v>
      </c>
      <c r="U301" s="83"/>
      <c r="V301" s="71"/>
      <c r="W301" s="71"/>
      <c r="X301" s="84">
        <v>37.570500000000003</v>
      </c>
      <c r="Y301" s="79"/>
      <c r="Z301" s="71"/>
      <c r="AA301" s="71"/>
      <c r="AB301" s="74">
        <v>69</v>
      </c>
      <c r="AC301" s="92"/>
      <c r="AD301" s="93"/>
      <c r="AE301" s="93"/>
      <c r="AF301" s="94"/>
      <c r="AG301" s="129">
        <f>SUM(AC301:AF301)</f>
        <v>0</v>
      </c>
      <c r="AH301" s="99"/>
      <c r="AI301" s="93"/>
      <c r="AJ301" s="93"/>
      <c r="AK301" s="94"/>
      <c r="AL301" s="133">
        <f>SUM(AH301:AK301)</f>
        <v>0</v>
      </c>
      <c r="AM301" s="92"/>
      <c r="AN301" s="93"/>
      <c r="AO301" s="93"/>
      <c r="AP301" s="94">
        <v>1</v>
      </c>
      <c r="AQ301" s="133">
        <f>SUM(AM301:AP301)</f>
        <v>1</v>
      </c>
      <c r="AR301" s="92"/>
      <c r="AS301" s="93"/>
      <c r="AT301" s="93"/>
      <c r="AU301" s="94">
        <v>0</v>
      </c>
      <c r="AV301" s="129">
        <f>SUM(AR301:AU301)</f>
        <v>0</v>
      </c>
      <c r="AW301" s="64"/>
      <c r="AX301" s="6"/>
      <c r="AY301" s="6"/>
      <c r="AZ301" s="102">
        <v>0</v>
      </c>
      <c r="BA301" s="133">
        <f>SUM(AW301:AZ301)</f>
        <v>0</v>
      </c>
      <c r="BB301" s="68"/>
      <c r="BC301" s="6"/>
      <c r="BD301" s="6"/>
      <c r="BE301" s="102">
        <v>0</v>
      </c>
      <c r="BF301" s="129">
        <f>SUM(BB301:BE301)</f>
        <v>0</v>
      </c>
      <c r="BG301" s="68"/>
      <c r="BH301" s="6"/>
      <c r="BI301" s="6"/>
      <c r="BJ301" s="102">
        <v>0</v>
      </c>
      <c r="BK301" s="129">
        <f>SUM(BG301:BJ301)</f>
        <v>0</v>
      </c>
      <c r="BL301" s="68"/>
      <c r="BM301" s="6"/>
      <c r="BN301" s="6"/>
      <c r="BO301" s="102"/>
      <c r="BP301" s="129">
        <f>SUM(BL301:BO301)</f>
        <v>0</v>
      </c>
    </row>
    <row r="302" spans="1:68" x14ac:dyDescent="0.25">
      <c r="A302" s="4"/>
      <c r="B302" s="3" t="s">
        <v>250</v>
      </c>
      <c r="C302" s="10">
        <v>6953156269330</v>
      </c>
      <c r="D302" s="10"/>
      <c r="E302" s="10" t="str">
        <f>IF(K302&gt;0,1,"")</f>
        <v/>
      </c>
      <c r="F302" s="10" t="str">
        <f>IF(L302&gt;0,1,"")</f>
        <v/>
      </c>
      <c r="G302" s="10" t="str">
        <f>IF(M302&gt;0,1,"")</f>
        <v/>
      </c>
      <c r="H302" s="105">
        <f>IF(N302&gt;0,1,"")</f>
        <v>1</v>
      </c>
      <c r="I302" s="226">
        <v>97</v>
      </c>
      <c r="J302" s="224" t="str">
        <f>IF(SUM(E302:H302)&lt;2,IF(I302&gt;100,"Not OK",""),"")</f>
        <v/>
      </c>
      <c r="K302" s="68"/>
      <c r="L302" s="64"/>
      <c r="M302" s="64"/>
      <c r="N302" s="64">
        <v>3</v>
      </c>
      <c r="O302" s="129">
        <f>SUM(K302:N302)</f>
        <v>3</v>
      </c>
      <c r="P302" s="79"/>
      <c r="Q302" s="13"/>
      <c r="R302" s="13"/>
      <c r="S302" s="71"/>
      <c r="T302" s="78">
        <f>IF(Q302&gt;0,Q302,P302)</f>
        <v>0</v>
      </c>
      <c r="U302" s="83"/>
      <c r="V302" s="71"/>
      <c r="W302" s="71"/>
      <c r="X302" s="84">
        <v>37.570500000000003</v>
      </c>
      <c r="Y302" s="79"/>
      <c r="Z302" s="71"/>
      <c r="AA302" s="71"/>
      <c r="AB302" s="74">
        <v>69</v>
      </c>
      <c r="AC302" s="92"/>
      <c r="AD302" s="93"/>
      <c r="AE302" s="93"/>
      <c r="AF302" s="94"/>
      <c r="AG302" s="129">
        <f>SUM(AC302:AF302)</f>
        <v>0</v>
      </c>
      <c r="AH302" s="99"/>
      <c r="AI302" s="93"/>
      <c r="AJ302" s="93"/>
      <c r="AK302" s="94"/>
      <c r="AL302" s="133">
        <f>SUM(AH302:AK302)</f>
        <v>0</v>
      </c>
      <c r="AM302" s="92"/>
      <c r="AN302" s="93"/>
      <c r="AO302" s="93"/>
      <c r="AP302" s="94">
        <v>0</v>
      </c>
      <c r="AQ302" s="133">
        <f>SUM(AM302:AP302)</f>
        <v>0</v>
      </c>
      <c r="AR302" s="92"/>
      <c r="AS302" s="93"/>
      <c r="AT302" s="93"/>
      <c r="AU302" s="94">
        <v>0</v>
      </c>
      <c r="AV302" s="129">
        <f>SUM(AR302:AU302)</f>
        <v>0</v>
      </c>
      <c r="AW302" s="64"/>
      <c r="AX302" s="6"/>
      <c r="AY302" s="6"/>
      <c r="AZ302" s="102">
        <v>0</v>
      </c>
      <c r="BA302" s="133">
        <f>SUM(AW302:AZ302)</f>
        <v>0</v>
      </c>
      <c r="BB302" s="68"/>
      <c r="BC302" s="6"/>
      <c r="BD302" s="6"/>
      <c r="BE302" s="102">
        <v>0</v>
      </c>
      <c r="BF302" s="129">
        <f>SUM(BB302:BE302)</f>
        <v>0</v>
      </c>
      <c r="BG302" s="68"/>
      <c r="BH302" s="6"/>
      <c r="BI302" s="6"/>
      <c r="BJ302" s="102">
        <v>0</v>
      </c>
      <c r="BK302" s="129">
        <f>SUM(BG302:BJ302)</f>
        <v>0</v>
      </c>
      <c r="BL302" s="68"/>
      <c r="BM302" s="6"/>
      <c r="BN302" s="6"/>
      <c r="BO302" s="102"/>
      <c r="BP302" s="129">
        <f>SUM(BL302:BO302)</f>
        <v>0</v>
      </c>
    </row>
    <row r="303" spans="1:68" x14ac:dyDescent="0.25">
      <c r="A303" s="4"/>
      <c r="B303" s="3" t="s">
        <v>240</v>
      </c>
      <c r="C303" s="10">
        <v>6953156269873</v>
      </c>
      <c r="D303" s="10"/>
      <c r="E303" s="10" t="str">
        <f>IF(K303&gt;0,1,"")</f>
        <v/>
      </c>
      <c r="F303" s="10" t="str">
        <f>IF(L303&gt;0,1,"")</f>
        <v/>
      </c>
      <c r="G303" s="10" t="str">
        <f>IF(M303&gt;0,1,"")</f>
        <v/>
      </c>
      <c r="H303" s="105">
        <f>IF(N303&gt;0,1,"")</f>
        <v>1</v>
      </c>
      <c r="I303" s="226">
        <v>9</v>
      </c>
      <c r="J303" s="224" t="str">
        <f>IF(SUM(E303:H303)&lt;2,IF(I303&gt;100,"Not OK",""),"")</f>
        <v/>
      </c>
      <c r="K303" s="68"/>
      <c r="L303" s="64"/>
      <c r="M303" s="64"/>
      <c r="N303" s="64">
        <v>1</v>
      </c>
      <c r="O303" s="129">
        <f>SUM(K303:N303)</f>
        <v>1</v>
      </c>
      <c r="P303" s="79"/>
      <c r="Q303" s="13"/>
      <c r="R303" s="13"/>
      <c r="S303" s="71"/>
      <c r="T303" s="78">
        <f>IF(Q303&gt;0,Q303,P303)</f>
        <v>0</v>
      </c>
      <c r="U303" s="83"/>
      <c r="V303" s="71"/>
      <c r="W303" s="71"/>
      <c r="X303" s="84">
        <v>113.8005</v>
      </c>
      <c r="Y303" s="79"/>
      <c r="Z303" s="71"/>
      <c r="AA303" s="71"/>
      <c r="AB303" s="74">
        <v>209</v>
      </c>
      <c r="AC303" s="92"/>
      <c r="AD303" s="93"/>
      <c r="AE303" s="93"/>
      <c r="AF303" s="94"/>
      <c r="AG303" s="129">
        <f>SUM(AC303:AF303)</f>
        <v>0</v>
      </c>
      <c r="AH303" s="99"/>
      <c r="AI303" s="93"/>
      <c r="AJ303" s="93"/>
      <c r="AK303" s="94"/>
      <c r="AL303" s="133">
        <f>SUM(AH303:AK303)</f>
        <v>0</v>
      </c>
      <c r="AM303" s="92"/>
      <c r="AN303" s="93"/>
      <c r="AO303" s="93"/>
      <c r="AP303" s="94">
        <v>0</v>
      </c>
      <c r="AQ303" s="133">
        <f>SUM(AM303:AP303)</f>
        <v>0</v>
      </c>
      <c r="AR303" s="92"/>
      <c r="AS303" s="93"/>
      <c r="AT303" s="93"/>
      <c r="AU303" s="94">
        <v>1</v>
      </c>
      <c r="AV303" s="129">
        <f>SUM(AR303:AU303)</f>
        <v>1</v>
      </c>
      <c r="AW303" s="64"/>
      <c r="AX303" s="6"/>
      <c r="AY303" s="6"/>
      <c r="AZ303" s="102">
        <v>0</v>
      </c>
      <c r="BA303" s="133">
        <f>SUM(AW303:AZ303)</f>
        <v>0</v>
      </c>
      <c r="BB303" s="68"/>
      <c r="BC303" s="6"/>
      <c r="BD303" s="6"/>
      <c r="BE303" s="102">
        <v>1</v>
      </c>
      <c r="BF303" s="129">
        <f>SUM(BB303:BE303)</f>
        <v>1</v>
      </c>
      <c r="BG303" s="68"/>
      <c r="BH303" s="6"/>
      <c r="BI303" s="6"/>
      <c r="BJ303" s="102">
        <v>0</v>
      </c>
      <c r="BK303" s="129">
        <f>SUM(BG303:BJ303)</f>
        <v>0</v>
      </c>
      <c r="BL303" s="68"/>
      <c r="BM303" s="6"/>
      <c r="BN303" s="6"/>
      <c r="BO303" s="102"/>
      <c r="BP303" s="129">
        <f>SUM(BL303:BO303)</f>
        <v>0</v>
      </c>
    </row>
    <row r="304" spans="1:68" x14ac:dyDescent="0.25">
      <c r="A304" s="4"/>
      <c r="B304" s="3" t="s">
        <v>241</v>
      </c>
      <c r="C304" s="10">
        <v>6953156269880</v>
      </c>
      <c r="D304" s="10"/>
      <c r="E304" s="10" t="str">
        <f>IF(K304&gt;0,1,"")</f>
        <v/>
      </c>
      <c r="F304" s="10" t="str">
        <f>IF(L304&gt;0,1,"")</f>
        <v/>
      </c>
      <c r="G304" s="10" t="str">
        <f>IF(M304&gt;0,1,"")</f>
        <v/>
      </c>
      <c r="H304" s="105">
        <f>IF(N304&gt;0,1,"")</f>
        <v>1</v>
      </c>
      <c r="I304" s="226">
        <v>2</v>
      </c>
      <c r="J304" s="224" t="str">
        <f>IF(SUM(E304:H304)&lt;2,IF(I304&gt;100,"Not OK",""),"")</f>
        <v/>
      </c>
      <c r="K304" s="68"/>
      <c r="L304" s="64"/>
      <c r="M304" s="64"/>
      <c r="N304" s="64">
        <v>1</v>
      </c>
      <c r="O304" s="129">
        <f>SUM(K304:N304)</f>
        <v>1</v>
      </c>
      <c r="P304" s="79"/>
      <c r="Q304" s="13"/>
      <c r="R304" s="13"/>
      <c r="S304" s="71"/>
      <c r="T304" s="78">
        <f>IF(Q304&gt;0,Q304,P304)</f>
        <v>0</v>
      </c>
      <c r="U304" s="83"/>
      <c r="V304" s="71"/>
      <c r="W304" s="71"/>
      <c r="X304" s="84">
        <v>113.8005</v>
      </c>
      <c r="Y304" s="79"/>
      <c r="Z304" s="71"/>
      <c r="AA304" s="71"/>
      <c r="AB304" s="74">
        <v>209</v>
      </c>
      <c r="AC304" s="92"/>
      <c r="AD304" s="93"/>
      <c r="AE304" s="93"/>
      <c r="AF304" s="94"/>
      <c r="AG304" s="129">
        <f>SUM(AC304:AF304)</f>
        <v>0</v>
      </c>
      <c r="AH304" s="99"/>
      <c r="AI304" s="93"/>
      <c r="AJ304" s="93"/>
      <c r="AK304" s="94"/>
      <c r="AL304" s="133">
        <f>SUM(AH304:AK304)</f>
        <v>0</v>
      </c>
      <c r="AM304" s="92"/>
      <c r="AN304" s="93"/>
      <c r="AO304" s="93"/>
      <c r="AP304" s="94">
        <v>0</v>
      </c>
      <c r="AQ304" s="133">
        <f>SUM(AM304:AP304)</f>
        <v>0</v>
      </c>
      <c r="AR304" s="92"/>
      <c r="AS304" s="93"/>
      <c r="AT304" s="93"/>
      <c r="AU304" s="94">
        <v>0</v>
      </c>
      <c r="AV304" s="129">
        <f>SUM(AR304:AU304)</f>
        <v>0</v>
      </c>
      <c r="AW304" s="64"/>
      <c r="AX304" s="6"/>
      <c r="AY304" s="6"/>
      <c r="AZ304" s="102">
        <v>0</v>
      </c>
      <c r="BA304" s="133">
        <f>SUM(AW304:AZ304)</f>
        <v>0</v>
      </c>
      <c r="BB304" s="68"/>
      <c r="BC304" s="6"/>
      <c r="BD304" s="6"/>
      <c r="BE304" s="102">
        <v>1</v>
      </c>
      <c r="BF304" s="129">
        <f>SUM(BB304:BE304)</f>
        <v>1</v>
      </c>
      <c r="BG304" s="68"/>
      <c r="BH304" s="6"/>
      <c r="BI304" s="6"/>
      <c r="BJ304" s="102">
        <v>1</v>
      </c>
      <c r="BK304" s="129">
        <f>SUM(BG304:BJ304)</f>
        <v>1</v>
      </c>
      <c r="BL304" s="68"/>
      <c r="BM304" s="6"/>
      <c r="BN304" s="6"/>
      <c r="BO304" s="102"/>
      <c r="BP304" s="129">
        <f>SUM(BL304:BO304)</f>
        <v>0</v>
      </c>
    </row>
    <row r="305" spans="1:68" x14ac:dyDescent="0.25">
      <c r="A305" s="4"/>
      <c r="B305" s="3" t="s">
        <v>242</v>
      </c>
      <c r="C305" s="10">
        <v>6953156269897</v>
      </c>
      <c r="D305" s="10"/>
      <c r="E305" s="10" t="str">
        <f>IF(K305&gt;0,1,"")</f>
        <v/>
      </c>
      <c r="F305" s="10" t="str">
        <f>IF(L305&gt;0,1,"")</f>
        <v/>
      </c>
      <c r="G305" s="10" t="str">
        <f>IF(M305&gt;0,1,"")</f>
        <v/>
      </c>
      <c r="H305" s="105">
        <f>IF(N305&gt;0,1,"")</f>
        <v>1</v>
      </c>
      <c r="I305" s="226">
        <v>13</v>
      </c>
      <c r="J305" s="224" t="str">
        <f>IF(SUM(E305:H305)&lt;2,IF(I305&gt;100,"Not OK",""),"")</f>
        <v/>
      </c>
      <c r="K305" s="68"/>
      <c r="L305" s="64"/>
      <c r="M305" s="64"/>
      <c r="N305" s="64">
        <v>2</v>
      </c>
      <c r="O305" s="129">
        <f>SUM(K305:N305)</f>
        <v>2</v>
      </c>
      <c r="P305" s="79"/>
      <c r="Q305" s="13"/>
      <c r="R305" s="13"/>
      <c r="S305" s="71"/>
      <c r="T305" s="78">
        <f>IF(Q305&gt;0,Q305,P305)</f>
        <v>0</v>
      </c>
      <c r="U305" s="83"/>
      <c r="V305" s="71"/>
      <c r="W305" s="71"/>
      <c r="X305" s="84">
        <v>113.8005</v>
      </c>
      <c r="Y305" s="79"/>
      <c r="Z305" s="71"/>
      <c r="AA305" s="71"/>
      <c r="AB305" s="74">
        <v>209</v>
      </c>
      <c r="AC305" s="92"/>
      <c r="AD305" s="93"/>
      <c r="AE305" s="93"/>
      <c r="AF305" s="94"/>
      <c r="AG305" s="129">
        <f>SUM(AC305:AF305)</f>
        <v>0</v>
      </c>
      <c r="AH305" s="99"/>
      <c r="AI305" s="93"/>
      <c r="AJ305" s="93"/>
      <c r="AK305" s="94"/>
      <c r="AL305" s="133">
        <f>SUM(AH305:AK305)</f>
        <v>0</v>
      </c>
      <c r="AM305" s="92"/>
      <c r="AN305" s="93"/>
      <c r="AO305" s="93"/>
      <c r="AP305" s="94">
        <v>0</v>
      </c>
      <c r="AQ305" s="133">
        <f>SUM(AM305:AP305)</f>
        <v>0</v>
      </c>
      <c r="AR305" s="92"/>
      <c r="AS305" s="93"/>
      <c r="AT305" s="93"/>
      <c r="AU305" s="94">
        <v>0</v>
      </c>
      <c r="AV305" s="129">
        <f>SUM(AR305:AU305)</f>
        <v>0</v>
      </c>
      <c r="AW305" s="64"/>
      <c r="AX305" s="6"/>
      <c r="AY305" s="6"/>
      <c r="AZ305" s="102">
        <v>0</v>
      </c>
      <c r="BA305" s="133">
        <f>SUM(AW305:AZ305)</f>
        <v>0</v>
      </c>
      <c r="BB305" s="68"/>
      <c r="BC305" s="6"/>
      <c r="BD305" s="6"/>
      <c r="BE305" s="102">
        <v>0</v>
      </c>
      <c r="BF305" s="129">
        <f>SUM(BB305:BE305)</f>
        <v>0</v>
      </c>
      <c r="BG305" s="68"/>
      <c r="BH305" s="6"/>
      <c r="BI305" s="6"/>
      <c r="BJ305" s="102">
        <v>1</v>
      </c>
      <c r="BK305" s="129">
        <f>SUM(BG305:BJ305)</f>
        <v>1</v>
      </c>
      <c r="BL305" s="68"/>
      <c r="BM305" s="6"/>
      <c r="BN305" s="6"/>
      <c r="BO305" s="102"/>
      <c r="BP305" s="129">
        <f>SUM(BL305:BO305)</f>
        <v>0</v>
      </c>
    </row>
    <row r="306" spans="1:68" x14ac:dyDescent="0.25">
      <c r="A306" s="4"/>
      <c r="B306" s="3" t="s">
        <v>243</v>
      </c>
      <c r="C306" s="10">
        <v>6953156271807</v>
      </c>
      <c r="D306" s="10"/>
      <c r="E306" s="10" t="str">
        <f>IF(K306&gt;0,1,"")</f>
        <v/>
      </c>
      <c r="F306" s="10" t="str">
        <f>IF(L306&gt;0,1,"")</f>
        <v/>
      </c>
      <c r="G306" s="10" t="str">
        <f>IF(M306&gt;0,1,"")</f>
        <v/>
      </c>
      <c r="H306" s="105">
        <f>IF(N306&gt;0,1,"")</f>
        <v>1</v>
      </c>
      <c r="I306" s="226">
        <v>32</v>
      </c>
      <c r="J306" s="224" t="str">
        <f>IF(SUM(E306:H306)&lt;2,IF(I306&gt;100,"Not OK",""),"")</f>
        <v/>
      </c>
      <c r="K306" s="68"/>
      <c r="L306" s="64"/>
      <c r="M306" s="64"/>
      <c r="N306" s="64">
        <v>5</v>
      </c>
      <c r="O306" s="129">
        <f>SUM(K306:N306)</f>
        <v>5</v>
      </c>
      <c r="P306" s="79"/>
      <c r="Q306" s="13"/>
      <c r="R306" s="13"/>
      <c r="S306" s="71"/>
      <c r="T306" s="78">
        <f>IF(Q306&gt;0,Q306,P306)</f>
        <v>0</v>
      </c>
      <c r="U306" s="83"/>
      <c r="V306" s="71"/>
      <c r="W306" s="71"/>
      <c r="X306" s="84">
        <v>53.905500000000004</v>
      </c>
      <c r="Y306" s="79"/>
      <c r="Z306" s="71"/>
      <c r="AA306" s="71"/>
      <c r="AB306" s="74">
        <v>99</v>
      </c>
      <c r="AC306" s="92"/>
      <c r="AD306" s="93"/>
      <c r="AE306" s="93"/>
      <c r="AF306" s="94"/>
      <c r="AG306" s="129">
        <f>SUM(AC306:AF306)</f>
        <v>0</v>
      </c>
      <c r="AH306" s="99"/>
      <c r="AI306" s="93"/>
      <c r="AJ306" s="93"/>
      <c r="AK306" s="94"/>
      <c r="AL306" s="133">
        <f>SUM(AH306:AK306)</f>
        <v>0</v>
      </c>
      <c r="AM306" s="92"/>
      <c r="AN306" s="93"/>
      <c r="AO306" s="93"/>
      <c r="AP306" s="94">
        <v>0</v>
      </c>
      <c r="AQ306" s="133">
        <f>SUM(AM306:AP306)</f>
        <v>0</v>
      </c>
      <c r="AR306" s="92"/>
      <c r="AS306" s="93"/>
      <c r="AT306" s="93"/>
      <c r="AU306" s="94">
        <v>0</v>
      </c>
      <c r="AV306" s="129">
        <f>SUM(AR306:AU306)</f>
        <v>0</v>
      </c>
      <c r="AW306" s="64"/>
      <c r="AX306" s="6"/>
      <c r="AY306" s="6"/>
      <c r="AZ306" s="102">
        <v>0</v>
      </c>
      <c r="BA306" s="133">
        <f>SUM(AW306:AZ306)</f>
        <v>0</v>
      </c>
      <c r="BB306" s="68"/>
      <c r="BC306" s="6"/>
      <c r="BD306" s="6"/>
      <c r="BE306" s="102">
        <v>0</v>
      </c>
      <c r="BF306" s="129">
        <f>SUM(BB306:BE306)</f>
        <v>0</v>
      </c>
      <c r="BG306" s="68"/>
      <c r="BH306" s="6"/>
      <c r="BI306" s="6"/>
      <c r="BJ306" s="102">
        <v>0</v>
      </c>
      <c r="BK306" s="129">
        <f>SUM(BG306:BJ306)</f>
        <v>0</v>
      </c>
      <c r="BL306" s="68"/>
      <c r="BM306" s="6"/>
      <c r="BN306" s="6"/>
      <c r="BO306" s="102"/>
      <c r="BP306" s="129">
        <f>SUM(BL306:BO306)</f>
        <v>0</v>
      </c>
    </row>
    <row r="307" spans="1:68" x14ac:dyDescent="0.25">
      <c r="A307" s="4" t="s">
        <v>115</v>
      </c>
      <c r="B307" s="3" t="s">
        <v>116</v>
      </c>
      <c r="C307" s="10">
        <v>6953156273931</v>
      </c>
      <c r="D307" s="10"/>
      <c r="E307" s="10">
        <f>IF(K307&gt;0,1,"")</f>
        <v>1</v>
      </c>
      <c r="F307" s="10" t="str">
        <f>IF(L307&gt;0,1,"")</f>
        <v/>
      </c>
      <c r="G307" s="10" t="str">
        <f>IF(M307&gt;0,1,"")</f>
        <v/>
      </c>
      <c r="H307" s="105" t="str">
        <f>IF(N307&gt;0,1,"")</f>
        <v/>
      </c>
      <c r="I307" s="226">
        <v>91</v>
      </c>
      <c r="J307" s="224" t="str">
        <f>IF(SUM(E307:H307)&lt;2,IF(I307&gt;100,"Not OK",""),"")</f>
        <v/>
      </c>
      <c r="K307" s="68">
        <v>2</v>
      </c>
      <c r="L307" s="64"/>
      <c r="M307" s="64"/>
      <c r="N307" s="64">
        <v>0</v>
      </c>
      <c r="O307" s="129">
        <f>SUM(K307:N307)</f>
        <v>2</v>
      </c>
      <c r="P307" s="79">
        <v>7.9897515527950302</v>
      </c>
      <c r="Q307" s="13"/>
      <c r="R307" s="13"/>
      <c r="S307" s="71"/>
      <c r="T307" s="78">
        <f>IF(Q307&gt;0,Q307,P307)</f>
        <v>7.9897515527950302</v>
      </c>
      <c r="U307" s="83">
        <v>32.450000000000003</v>
      </c>
      <c r="V307" s="71"/>
      <c r="W307" s="71"/>
      <c r="X307" s="85">
        <v>32.125500000000002</v>
      </c>
      <c r="Y307" s="79"/>
      <c r="Z307" s="71"/>
      <c r="AA307" s="71"/>
      <c r="AB307" s="75">
        <v>59</v>
      </c>
      <c r="AC307" s="95"/>
      <c r="AD307" s="96"/>
      <c r="AE307" s="96"/>
      <c r="AF307" s="75"/>
      <c r="AG307" s="132">
        <f>SUM(AC307:AF307)</f>
        <v>0</v>
      </c>
      <c r="AH307" s="97"/>
      <c r="AI307" s="96"/>
      <c r="AJ307" s="96"/>
      <c r="AK307" s="75"/>
      <c r="AL307" s="134">
        <f>SUM(AH307:AK307)</f>
        <v>0</v>
      </c>
      <c r="AM307" s="95"/>
      <c r="AN307" s="96"/>
      <c r="AO307" s="96"/>
      <c r="AP307" s="75">
        <v>1</v>
      </c>
      <c r="AQ307" s="135">
        <f>SUM(AM307:AP307)</f>
        <v>1</v>
      </c>
      <c r="AR307" s="95"/>
      <c r="AS307" s="96"/>
      <c r="AT307" s="96"/>
      <c r="AU307" s="75">
        <v>1</v>
      </c>
      <c r="AV307" s="136">
        <f>SUM(AR307:AU307)</f>
        <v>1</v>
      </c>
      <c r="AW307" s="64">
        <v>1</v>
      </c>
      <c r="AX307" s="6"/>
      <c r="AY307" s="6"/>
      <c r="AZ307" s="102">
        <v>2</v>
      </c>
      <c r="BA307" s="135">
        <f>SUM(AW307:AZ307)</f>
        <v>3</v>
      </c>
      <c r="BB307" s="68">
        <v>1</v>
      </c>
      <c r="BC307" s="6"/>
      <c r="BD307" s="6"/>
      <c r="BE307" s="102">
        <v>3</v>
      </c>
      <c r="BF307" s="136">
        <f>SUM(BB307:BE307)</f>
        <v>4</v>
      </c>
      <c r="BG307" s="68">
        <v>1</v>
      </c>
      <c r="BH307" s="6"/>
      <c r="BI307" s="6"/>
      <c r="BJ307" s="102">
        <v>0</v>
      </c>
      <c r="BK307" s="136">
        <f>SUM(BG307:BJ307)</f>
        <v>1</v>
      </c>
      <c r="BL307" s="68"/>
      <c r="BM307" s="6"/>
      <c r="BN307" s="6"/>
      <c r="BO307" s="102"/>
      <c r="BP307" s="136">
        <f>SUM(BL307:BO307)</f>
        <v>0</v>
      </c>
    </row>
    <row r="308" spans="1:68" x14ac:dyDescent="0.25">
      <c r="A308" s="4" t="s">
        <v>117</v>
      </c>
      <c r="B308" s="3" t="s">
        <v>118</v>
      </c>
      <c r="C308" s="10">
        <v>6953156274778</v>
      </c>
      <c r="D308" s="10"/>
      <c r="E308" s="10">
        <f>IF(K308&gt;0,1,"")</f>
        <v>1</v>
      </c>
      <c r="F308" s="10" t="str">
        <f>IF(L308&gt;0,1,"")</f>
        <v/>
      </c>
      <c r="G308" s="10" t="str">
        <f>IF(M308&gt;0,1,"")</f>
        <v/>
      </c>
      <c r="H308" s="105" t="str">
        <f>IF(N308&gt;0,1,"")</f>
        <v/>
      </c>
      <c r="I308" s="226">
        <v>19</v>
      </c>
      <c r="J308" s="224" t="str">
        <f>IF(SUM(E308:H308)&lt;2,IF(I308&gt;100,"Not OK",""),"")</f>
        <v/>
      </c>
      <c r="K308" s="68">
        <v>5</v>
      </c>
      <c r="L308" s="64"/>
      <c r="M308" s="64"/>
      <c r="N308" s="64">
        <v>0</v>
      </c>
      <c r="O308" s="129">
        <f>SUM(K308:N308)</f>
        <v>5</v>
      </c>
      <c r="P308" s="79">
        <v>7.8499999999999917</v>
      </c>
      <c r="Q308" s="13"/>
      <c r="R308" s="13"/>
      <c r="S308" s="71"/>
      <c r="T308" s="78">
        <f>IF(Q308&gt;0,Q308,P308)</f>
        <v>7.8499999999999917</v>
      </c>
      <c r="U308" s="83">
        <v>32.450000000000003</v>
      </c>
      <c r="V308" s="71"/>
      <c r="W308" s="71"/>
      <c r="X308" s="85">
        <v>32.125500000000002</v>
      </c>
      <c r="Y308" s="79"/>
      <c r="Z308" s="71"/>
      <c r="AA308" s="71"/>
      <c r="AB308" s="75">
        <v>59</v>
      </c>
      <c r="AC308" s="95"/>
      <c r="AD308" s="96"/>
      <c r="AE308" s="96"/>
      <c r="AF308" s="75"/>
      <c r="AG308" s="132">
        <f>SUM(AC308:AF308)</f>
        <v>0</v>
      </c>
      <c r="AH308" s="97"/>
      <c r="AI308" s="96"/>
      <c r="AJ308" s="96"/>
      <c r="AK308" s="75"/>
      <c r="AL308" s="134">
        <f>SUM(AH308:AK308)</f>
        <v>0</v>
      </c>
      <c r="AM308" s="95"/>
      <c r="AN308" s="96"/>
      <c r="AO308" s="96"/>
      <c r="AP308" s="75">
        <v>1</v>
      </c>
      <c r="AQ308" s="135">
        <f>SUM(AM308:AP308)</f>
        <v>1</v>
      </c>
      <c r="AR308" s="95"/>
      <c r="AS308" s="96"/>
      <c r="AT308" s="96"/>
      <c r="AU308" s="75">
        <v>1</v>
      </c>
      <c r="AV308" s="136">
        <f>SUM(AR308:AU308)</f>
        <v>1</v>
      </c>
      <c r="AW308" s="64"/>
      <c r="AX308" s="6"/>
      <c r="AY308" s="6"/>
      <c r="AZ308" s="102">
        <v>1</v>
      </c>
      <c r="BA308" s="135">
        <f>SUM(AW308:AZ308)</f>
        <v>1</v>
      </c>
      <c r="BB308" s="68"/>
      <c r="BC308" s="6"/>
      <c r="BD308" s="6"/>
      <c r="BE308" s="102">
        <v>2</v>
      </c>
      <c r="BF308" s="136">
        <f>SUM(BB308:BE308)</f>
        <v>2</v>
      </c>
      <c r="BG308" s="68">
        <v>0</v>
      </c>
      <c r="BH308" s="6"/>
      <c r="BI308" s="6"/>
      <c r="BJ308" s="102">
        <v>0</v>
      </c>
      <c r="BK308" s="136">
        <f>SUM(BG308:BJ308)</f>
        <v>0</v>
      </c>
      <c r="BL308" s="68"/>
      <c r="BM308" s="6"/>
      <c r="BN308" s="6"/>
      <c r="BO308" s="102"/>
      <c r="BP308" s="136">
        <f>SUM(BL308:BO308)</f>
        <v>0</v>
      </c>
    </row>
    <row r="309" spans="1:68" x14ac:dyDescent="0.25">
      <c r="A309" s="4"/>
      <c r="B309" s="3" t="s">
        <v>228</v>
      </c>
      <c r="C309" s="10">
        <v>6953156274785</v>
      </c>
      <c r="D309" s="10"/>
      <c r="E309" s="10" t="str">
        <f>IF(K309&gt;0,1,"")</f>
        <v/>
      </c>
      <c r="F309" s="10" t="str">
        <f>IF(L309&gt;0,1,"")</f>
        <v/>
      </c>
      <c r="G309" s="10" t="str">
        <f>IF(M309&gt;0,1,"")</f>
        <v/>
      </c>
      <c r="H309" s="105" t="str">
        <f>IF(N309&gt;0,1,"")</f>
        <v/>
      </c>
      <c r="I309" s="226">
        <v>32</v>
      </c>
      <c r="J309" s="224" t="str">
        <f>IF(SUM(E309:H309)&lt;2,IF(I309&gt;100,"Not OK",""),"")</f>
        <v/>
      </c>
      <c r="K309" s="68"/>
      <c r="L309" s="64"/>
      <c r="M309" s="64"/>
      <c r="N309" s="64">
        <v>0</v>
      </c>
      <c r="O309" s="129">
        <f>SUM(K309:N309)</f>
        <v>0</v>
      </c>
      <c r="P309" s="79"/>
      <c r="Q309" s="13"/>
      <c r="R309" s="13"/>
      <c r="S309" s="71"/>
      <c r="T309" s="78">
        <f>IF(Q309&gt;0,Q309,P309)</f>
        <v>0</v>
      </c>
      <c r="U309" s="83"/>
      <c r="V309" s="71"/>
      <c r="W309" s="71"/>
      <c r="X309" s="84">
        <v>32.125500000000002</v>
      </c>
      <c r="Y309" s="79"/>
      <c r="Z309" s="71"/>
      <c r="AA309" s="71"/>
      <c r="AB309" s="74">
        <v>59</v>
      </c>
      <c r="AC309" s="92"/>
      <c r="AD309" s="93"/>
      <c r="AE309" s="93"/>
      <c r="AF309" s="94"/>
      <c r="AG309" s="129">
        <f>SUM(AC309:AF309)</f>
        <v>0</v>
      </c>
      <c r="AH309" s="99"/>
      <c r="AI309" s="93"/>
      <c r="AJ309" s="93"/>
      <c r="AK309" s="94"/>
      <c r="AL309" s="133">
        <f>SUM(AH309:AK309)</f>
        <v>0</v>
      </c>
      <c r="AM309" s="92"/>
      <c r="AN309" s="93"/>
      <c r="AO309" s="93"/>
      <c r="AP309" s="94">
        <v>0</v>
      </c>
      <c r="AQ309" s="133">
        <f>SUM(AM309:AP309)</f>
        <v>0</v>
      </c>
      <c r="AR309" s="92"/>
      <c r="AS309" s="93"/>
      <c r="AT309" s="93"/>
      <c r="AU309" s="94">
        <v>0</v>
      </c>
      <c r="AV309" s="129">
        <f>SUM(AR309:AU309)</f>
        <v>0</v>
      </c>
      <c r="AW309" s="64"/>
      <c r="AX309" s="6"/>
      <c r="AY309" s="6"/>
      <c r="AZ309" s="102">
        <v>2</v>
      </c>
      <c r="BA309" s="133">
        <f>SUM(AW309:AZ309)</f>
        <v>2</v>
      </c>
      <c r="BB309" s="68"/>
      <c r="BC309" s="6"/>
      <c r="BD309" s="6"/>
      <c r="BE309" s="102">
        <v>2</v>
      </c>
      <c r="BF309" s="129">
        <f>SUM(BB309:BE309)</f>
        <v>2</v>
      </c>
      <c r="BG309" s="68"/>
      <c r="BH309" s="6"/>
      <c r="BI309" s="6"/>
      <c r="BJ309" s="102">
        <v>1</v>
      </c>
      <c r="BK309" s="129">
        <f>SUM(BG309:BJ309)</f>
        <v>1</v>
      </c>
      <c r="BL309" s="68"/>
      <c r="BM309" s="6"/>
      <c r="BN309" s="6"/>
      <c r="BO309" s="102"/>
      <c r="BP309" s="129">
        <f>SUM(BL309:BO309)</f>
        <v>0</v>
      </c>
    </row>
    <row r="310" spans="1:68" x14ac:dyDescent="0.25">
      <c r="A310" s="4" t="s">
        <v>119</v>
      </c>
      <c r="B310" s="3" t="s">
        <v>120</v>
      </c>
      <c r="C310" s="10">
        <v>6953156274792</v>
      </c>
      <c r="D310" s="10"/>
      <c r="E310" s="10">
        <f>IF(K310&gt;0,1,"")</f>
        <v>1</v>
      </c>
      <c r="F310" s="10" t="str">
        <f>IF(L310&gt;0,1,"")</f>
        <v/>
      </c>
      <c r="G310" s="10" t="str">
        <f>IF(M310&gt;0,1,"")</f>
        <v/>
      </c>
      <c r="H310" s="105" t="str">
        <f>IF(N310&gt;0,1,"")</f>
        <v/>
      </c>
      <c r="I310" s="226">
        <v>25</v>
      </c>
      <c r="J310" s="224" t="str">
        <f>IF(SUM(E310:H310)&lt;2,IF(I310&gt;100,"Not OK",""),"")</f>
        <v/>
      </c>
      <c r="K310" s="68">
        <v>2</v>
      </c>
      <c r="L310" s="64"/>
      <c r="M310" s="64"/>
      <c r="N310" s="64">
        <v>0</v>
      </c>
      <c r="O310" s="129">
        <f>SUM(K310:N310)</f>
        <v>2</v>
      </c>
      <c r="P310" s="79">
        <v>7.8499999999999979</v>
      </c>
      <c r="Q310" s="13"/>
      <c r="R310" s="13"/>
      <c r="S310" s="71"/>
      <c r="T310" s="78">
        <f>IF(Q310&gt;0,Q310,P310)</f>
        <v>7.8499999999999979</v>
      </c>
      <c r="U310" s="83">
        <v>32.450000000000003</v>
      </c>
      <c r="V310" s="71"/>
      <c r="W310" s="71"/>
      <c r="X310" s="85">
        <v>32.125500000000002</v>
      </c>
      <c r="Y310" s="79"/>
      <c r="Z310" s="71"/>
      <c r="AA310" s="71"/>
      <c r="AB310" s="75">
        <v>59</v>
      </c>
      <c r="AC310" s="95"/>
      <c r="AD310" s="96"/>
      <c r="AE310" s="96"/>
      <c r="AF310" s="75"/>
      <c r="AG310" s="132">
        <f>SUM(AC310:AF310)</f>
        <v>0</v>
      </c>
      <c r="AH310" s="97"/>
      <c r="AI310" s="96"/>
      <c r="AJ310" s="96"/>
      <c r="AK310" s="75"/>
      <c r="AL310" s="134">
        <f>SUM(AH310:AK310)</f>
        <v>0</v>
      </c>
      <c r="AM310" s="95"/>
      <c r="AN310" s="96"/>
      <c r="AO310" s="96"/>
      <c r="AP310" s="75">
        <v>0</v>
      </c>
      <c r="AQ310" s="135">
        <f>SUM(AM310:AP310)</f>
        <v>0</v>
      </c>
      <c r="AR310" s="95"/>
      <c r="AS310" s="96"/>
      <c r="AT310" s="96"/>
      <c r="AU310" s="75">
        <v>0</v>
      </c>
      <c r="AV310" s="136">
        <f>SUM(AR310:AU310)</f>
        <v>0</v>
      </c>
      <c r="AW310" s="64"/>
      <c r="AX310" s="6"/>
      <c r="AY310" s="6"/>
      <c r="AZ310" s="102">
        <v>0</v>
      </c>
      <c r="BA310" s="135">
        <f>SUM(AW310:AZ310)</f>
        <v>0</v>
      </c>
      <c r="BB310" s="68">
        <v>1</v>
      </c>
      <c r="BC310" s="6"/>
      <c r="BD310" s="6"/>
      <c r="BE310" s="102">
        <v>3</v>
      </c>
      <c r="BF310" s="136">
        <f>SUM(BB310:BE310)</f>
        <v>4</v>
      </c>
      <c r="BG310" s="68">
        <v>2</v>
      </c>
      <c r="BH310" s="6"/>
      <c r="BI310" s="6"/>
      <c r="BJ310" s="102">
        <v>2</v>
      </c>
      <c r="BK310" s="136">
        <f>SUM(BG310:BJ310)</f>
        <v>4</v>
      </c>
      <c r="BL310" s="68"/>
      <c r="BM310" s="6"/>
      <c r="BN310" s="6"/>
      <c r="BO310" s="102"/>
      <c r="BP310" s="136">
        <f>SUM(BL310:BO310)</f>
        <v>0</v>
      </c>
    </row>
    <row r="311" spans="1:68" x14ac:dyDescent="0.25">
      <c r="A311" s="4"/>
      <c r="B311" s="3" t="s">
        <v>235</v>
      </c>
      <c r="C311" s="10">
        <v>6953156275614</v>
      </c>
      <c r="D311" s="10"/>
      <c r="E311" s="10" t="str">
        <f>IF(K311&gt;0,1,"")</f>
        <v/>
      </c>
      <c r="F311" s="10" t="str">
        <f>IF(L311&gt;0,1,"")</f>
        <v/>
      </c>
      <c r="G311" s="10" t="str">
        <f>IF(M311&gt;0,1,"")</f>
        <v/>
      </c>
      <c r="H311" s="105">
        <f>IF(N311&gt;0,1,"")</f>
        <v>1</v>
      </c>
      <c r="I311" s="226">
        <v>26</v>
      </c>
      <c r="J311" s="224" t="str">
        <f>IF(SUM(E311:H311)&lt;2,IF(I311&gt;100,"Not OK",""),"")</f>
        <v/>
      </c>
      <c r="K311" s="68"/>
      <c r="L311" s="64"/>
      <c r="M311" s="64"/>
      <c r="N311" s="64">
        <v>3</v>
      </c>
      <c r="O311" s="129">
        <f>SUM(K311:N311)</f>
        <v>3</v>
      </c>
      <c r="P311" s="79"/>
      <c r="Q311" s="13"/>
      <c r="R311" s="13"/>
      <c r="S311" s="71"/>
      <c r="T311" s="78">
        <f>IF(Q311&gt;0,Q311,P311)</f>
        <v>0</v>
      </c>
      <c r="U311" s="83"/>
      <c r="V311" s="71"/>
      <c r="W311" s="71"/>
      <c r="X311" s="84">
        <v>124.6905</v>
      </c>
      <c r="Y311" s="79"/>
      <c r="Z311" s="71"/>
      <c r="AA311" s="71"/>
      <c r="AB311" s="74">
        <v>229</v>
      </c>
      <c r="AC311" s="92"/>
      <c r="AD311" s="93"/>
      <c r="AE311" s="93"/>
      <c r="AF311" s="94"/>
      <c r="AG311" s="129">
        <f>SUM(AC311:AF311)</f>
        <v>0</v>
      </c>
      <c r="AH311" s="99"/>
      <c r="AI311" s="93"/>
      <c r="AJ311" s="93"/>
      <c r="AK311" s="94"/>
      <c r="AL311" s="133">
        <f>SUM(AH311:AK311)</f>
        <v>0</v>
      </c>
      <c r="AM311" s="92"/>
      <c r="AN311" s="93"/>
      <c r="AO311" s="93"/>
      <c r="AP311" s="94">
        <v>0</v>
      </c>
      <c r="AQ311" s="133">
        <f>SUM(AM311:AP311)</f>
        <v>0</v>
      </c>
      <c r="AR311" s="92"/>
      <c r="AS311" s="93"/>
      <c r="AT311" s="93"/>
      <c r="AU311" s="94">
        <v>0</v>
      </c>
      <c r="AV311" s="129">
        <f>SUM(AR311:AU311)</f>
        <v>0</v>
      </c>
      <c r="AW311" s="64"/>
      <c r="AX311" s="6"/>
      <c r="AY311" s="6"/>
      <c r="AZ311" s="102">
        <v>0</v>
      </c>
      <c r="BA311" s="133">
        <f>SUM(AW311:AZ311)</f>
        <v>0</v>
      </c>
      <c r="BB311" s="68"/>
      <c r="BC311" s="6"/>
      <c r="BD311" s="6"/>
      <c r="BE311" s="102">
        <v>0</v>
      </c>
      <c r="BF311" s="129">
        <f>SUM(BB311:BE311)</f>
        <v>0</v>
      </c>
      <c r="BG311" s="68"/>
      <c r="BH311" s="6"/>
      <c r="BI311" s="6"/>
      <c r="BJ311" s="102">
        <v>0</v>
      </c>
      <c r="BK311" s="129">
        <f>SUM(BG311:BJ311)</f>
        <v>0</v>
      </c>
      <c r="BL311" s="68"/>
      <c r="BM311" s="6"/>
      <c r="BN311" s="6"/>
      <c r="BO311" s="102"/>
      <c r="BP311" s="129">
        <f>SUM(BL311:BO311)</f>
        <v>0</v>
      </c>
    </row>
    <row r="312" spans="1:68" x14ac:dyDescent="0.25">
      <c r="A312" s="4"/>
      <c r="B312" s="3" t="s">
        <v>236</v>
      </c>
      <c r="C312" s="10">
        <v>6953156275621</v>
      </c>
      <c r="D312" s="10"/>
      <c r="E312" s="10" t="str">
        <f>IF(K312&gt;0,1,"")</f>
        <v/>
      </c>
      <c r="F312" s="10" t="str">
        <f>IF(L312&gt;0,1,"")</f>
        <v/>
      </c>
      <c r="G312" s="10" t="str">
        <f>IF(M312&gt;0,1,"")</f>
        <v/>
      </c>
      <c r="H312" s="105">
        <f>IF(N312&gt;0,1,"")</f>
        <v>1</v>
      </c>
      <c r="I312" s="226">
        <v>6</v>
      </c>
      <c r="J312" s="224" t="str">
        <f>IF(SUM(E312:H312)&lt;2,IF(I312&gt;100,"Not OK",""),"")</f>
        <v/>
      </c>
      <c r="K312" s="68"/>
      <c r="L312" s="64"/>
      <c r="M312" s="64"/>
      <c r="N312" s="64">
        <v>2</v>
      </c>
      <c r="O312" s="129">
        <f>SUM(K312:N312)</f>
        <v>2</v>
      </c>
      <c r="P312" s="79"/>
      <c r="Q312" s="13"/>
      <c r="R312" s="13"/>
      <c r="S312" s="71"/>
      <c r="T312" s="78">
        <f>IF(Q312&gt;0,Q312,P312)</f>
        <v>0</v>
      </c>
      <c r="U312" s="83"/>
      <c r="V312" s="71"/>
      <c r="W312" s="71"/>
      <c r="X312" s="84">
        <v>124.6905</v>
      </c>
      <c r="Y312" s="79"/>
      <c r="Z312" s="71"/>
      <c r="AA312" s="71"/>
      <c r="AB312" s="74">
        <v>229</v>
      </c>
      <c r="AC312" s="92"/>
      <c r="AD312" s="93"/>
      <c r="AE312" s="93"/>
      <c r="AF312" s="94"/>
      <c r="AG312" s="129">
        <f>SUM(AC312:AF312)</f>
        <v>0</v>
      </c>
      <c r="AH312" s="99"/>
      <c r="AI312" s="93"/>
      <c r="AJ312" s="93"/>
      <c r="AK312" s="94"/>
      <c r="AL312" s="133">
        <f>SUM(AH312:AK312)</f>
        <v>0</v>
      </c>
      <c r="AM312" s="92"/>
      <c r="AN312" s="93"/>
      <c r="AO312" s="93"/>
      <c r="AP312" s="94">
        <v>0</v>
      </c>
      <c r="AQ312" s="133">
        <f>SUM(AM312:AP312)</f>
        <v>0</v>
      </c>
      <c r="AR312" s="92"/>
      <c r="AS312" s="93"/>
      <c r="AT312" s="93"/>
      <c r="AU312" s="94">
        <v>0</v>
      </c>
      <c r="AV312" s="129">
        <f>SUM(AR312:AU312)</f>
        <v>0</v>
      </c>
      <c r="AW312" s="64"/>
      <c r="AX312" s="6"/>
      <c r="AY312" s="6"/>
      <c r="AZ312" s="102">
        <v>0</v>
      </c>
      <c r="BA312" s="133">
        <f>SUM(AW312:AZ312)</f>
        <v>0</v>
      </c>
      <c r="BB312" s="68"/>
      <c r="BC312" s="6"/>
      <c r="BD312" s="6"/>
      <c r="BE312" s="102">
        <v>0</v>
      </c>
      <c r="BF312" s="129">
        <f>SUM(BB312:BE312)</f>
        <v>0</v>
      </c>
      <c r="BG312" s="68"/>
      <c r="BH312" s="6"/>
      <c r="BI312" s="6"/>
      <c r="BJ312" s="102">
        <v>1</v>
      </c>
      <c r="BK312" s="129">
        <f>SUM(BG312:BJ312)</f>
        <v>1</v>
      </c>
      <c r="BL312" s="68"/>
      <c r="BM312" s="6"/>
      <c r="BN312" s="6"/>
      <c r="BO312" s="102"/>
      <c r="BP312" s="129">
        <f>SUM(BL312:BO312)</f>
        <v>0</v>
      </c>
    </row>
    <row r="313" spans="1:68" x14ac:dyDescent="0.25">
      <c r="A313" s="4"/>
      <c r="B313" s="3" t="s">
        <v>226</v>
      </c>
      <c r="C313" s="10">
        <v>6953156276895</v>
      </c>
      <c r="D313" s="10"/>
      <c r="E313" s="10" t="str">
        <f>IF(K313&gt;0,1,"")</f>
        <v/>
      </c>
      <c r="F313" s="10" t="str">
        <f>IF(L313&gt;0,1,"")</f>
        <v/>
      </c>
      <c r="G313" s="10" t="str">
        <f>IF(M313&gt;0,1,"")</f>
        <v/>
      </c>
      <c r="H313" s="105">
        <f>IF(N313&gt;0,1,"")</f>
        <v>1</v>
      </c>
      <c r="I313" s="226"/>
      <c r="J313" s="224" t="str">
        <f>IF(SUM(E313:H313)&lt;2,IF(I313&gt;100,"Not OK",""),"")</f>
        <v/>
      </c>
      <c r="K313" s="68"/>
      <c r="L313" s="64"/>
      <c r="M313" s="64"/>
      <c r="N313" s="64">
        <v>2</v>
      </c>
      <c r="O313" s="129">
        <f>SUM(K313:N313)</f>
        <v>2</v>
      </c>
      <c r="P313" s="79"/>
      <c r="Q313" s="13"/>
      <c r="R313" s="13"/>
      <c r="S313" s="71"/>
      <c r="T313" s="78">
        <f>IF(Q313&gt;0,Q313,P313)</f>
        <v>0</v>
      </c>
      <c r="U313" s="83"/>
      <c r="V313" s="71"/>
      <c r="W313" s="71"/>
      <c r="X313" s="84">
        <v>151.91549999999998</v>
      </c>
      <c r="Y313" s="79"/>
      <c r="Z313" s="71"/>
      <c r="AA313" s="71"/>
      <c r="AB313" s="74">
        <v>279</v>
      </c>
      <c r="AC313" s="92"/>
      <c r="AD313" s="93"/>
      <c r="AE313" s="93"/>
      <c r="AF313" s="94"/>
      <c r="AG313" s="129">
        <f>SUM(AC313:AF313)</f>
        <v>0</v>
      </c>
      <c r="AH313" s="99"/>
      <c r="AI313" s="93"/>
      <c r="AJ313" s="93"/>
      <c r="AK313" s="94"/>
      <c r="AL313" s="133">
        <f>SUM(AH313:AK313)</f>
        <v>0</v>
      </c>
      <c r="AM313" s="92"/>
      <c r="AN313" s="93"/>
      <c r="AO313" s="93"/>
      <c r="AP313" s="94">
        <v>0</v>
      </c>
      <c r="AQ313" s="133">
        <f>SUM(AM313:AP313)</f>
        <v>0</v>
      </c>
      <c r="AR313" s="92"/>
      <c r="AS313" s="93"/>
      <c r="AT313" s="93"/>
      <c r="AU313" s="94">
        <v>1</v>
      </c>
      <c r="AV313" s="129">
        <f>SUM(AR313:AU313)</f>
        <v>1</v>
      </c>
      <c r="AW313" s="64"/>
      <c r="AX313" s="6"/>
      <c r="AY313" s="6"/>
      <c r="AZ313" s="102">
        <v>0</v>
      </c>
      <c r="BA313" s="133">
        <f>SUM(AW313:AZ313)</f>
        <v>0</v>
      </c>
      <c r="BB313" s="68"/>
      <c r="BC313" s="6"/>
      <c r="BD313" s="6"/>
      <c r="BE313" s="102">
        <v>0</v>
      </c>
      <c r="BF313" s="129">
        <f>SUM(BB313:BE313)</f>
        <v>0</v>
      </c>
      <c r="BG313" s="68"/>
      <c r="BH313" s="6"/>
      <c r="BI313" s="6"/>
      <c r="BJ313" s="102">
        <v>0</v>
      </c>
      <c r="BK313" s="129">
        <f>SUM(BG313:BJ313)</f>
        <v>0</v>
      </c>
      <c r="BL313" s="68"/>
      <c r="BM313" s="6"/>
      <c r="BN313" s="6"/>
      <c r="BO313" s="102"/>
      <c r="BP313" s="129">
        <f>SUM(BL313:BO313)</f>
        <v>0</v>
      </c>
    </row>
    <row r="314" spans="1:68" x14ac:dyDescent="0.25">
      <c r="A314" s="4"/>
      <c r="B314" s="3" t="s">
        <v>227</v>
      </c>
      <c r="C314" s="10">
        <v>6953156276901</v>
      </c>
      <c r="D314" s="10"/>
      <c r="E314" s="10" t="str">
        <f>IF(K314&gt;0,1,"")</f>
        <v/>
      </c>
      <c r="F314" s="10" t="str">
        <f>IF(L314&gt;0,1,"")</f>
        <v/>
      </c>
      <c r="G314" s="10" t="str">
        <f>IF(M314&gt;0,1,"")</f>
        <v/>
      </c>
      <c r="H314" s="105">
        <f>IF(N314&gt;0,1,"")</f>
        <v>1</v>
      </c>
      <c r="I314" s="226">
        <v>3</v>
      </c>
      <c r="J314" s="224" t="str">
        <f>IF(SUM(E314:H314)&lt;2,IF(I314&gt;100,"Not OK",""),"")</f>
        <v/>
      </c>
      <c r="K314" s="68"/>
      <c r="L314" s="64"/>
      <c r="M314" s="64"/>
      <c r="N314" s="64">
        <v>3</v>
      </c>
      <c r="O314" s="129">
        <f>SUM(K314:N314)</f>
        <v>3</v>
      </c>
      <c r="P314" s="79"/>
      <c r="Q314" s="13"/>
      <c r="R314" s="13"/>
      <c r="S314" s="71"/>
      <c r="T314" s="78">
        <f>IF(Q314&gt;0,Q314,P314)</f>
        <v>0</v>
      </c>
      <c r="U314" s="83"/>
      <c r="V314" s="71"/>
      <c r="W314" s="71"/>
      <c r="X314" s="84">
        <v>151.91549999999998</v>
      </c>
      <c r="Y314" s="79"/>
      <c r="Z314" s="71"/>
      <c r="AA314" s="71"/>
      <c r="AB314" s="74">
        <v>279</v>
      </c>
      <c r="AC314" s="92"/>
      <c r="AD314" s="93"/>
      <c r="AE314" s="93"/>
      <c r="AF314" s="94"/>
      <c r="AG314" s="129">
        <f>SUM(AC314:AF314)</f>
        <v>0</v>
      </c>
      <c r="AH314" s="99"/>
      <c r="AI314" s="93"/>
      <c r="AJ314" s="93"/>
      <c r="AK314" s="94"/>
      <c r="AL314" s="133">
        <f>SUM(AH314:AK314)</f>
        <v>0</v>
      </c>
      <c r="AM314" s="92"/>
      <c r="AN314" s="93"/>
      <c r="AO314" s="93"/>
      <c r="AP314" s="94">
        <v>0</v>
      </c>
      <c r="AQ314" s="133">
        <f>SUM(AM314:AP314)</f>
        <v>0</v>
      </c>
      <c r="AR314" s="92"/>
      <c r="AS314" s="93"/>
      <c r="AT314" s="93"/>
      <c r="AU314" s="94">
        <v>0</v>
      </c>
      <c r="AV314" s="129">
        <f>SUM(AR314:AU314)</f>
        <v>0</v>
      </c>
      <c r="AW314" s="64"/>
      <c r="AX314" s="6"/>
      <c r="AY314" s="6"/>
      <c r="AZ314" s="102">
        <v>0</v>
      </c>
      <c r="BA314" s="133">
        <f>SUM(AW314:AZ314)</f>
        <v>0</v>
      </c>
      <c r="BB314" s="68"/>
      <c r="BC314" s="6"/>
      <c r="BD314" s="6"/>
      <c r="BE314" s="102">
        <v>0</v>
      </c>
      <c r="BF314" s="129">
        <f>SUM(BB314:BE314)</f>
        <v>0</v>
      </c>
      <c r="BG314" s="68"/>
      <c r="BH314" s="6"/>
      <c r="BI314" s="6"/>
      <c r="BJ314" s="102">
        <v>0</v>
      </c>
      <c r="BK314" s="129">
        <f>SUM(BG314:BJ314)</f>
        <v>0</v>
      </c>
      <c r="BL314" s="68"/>
      <c r="BM314" s="6"/>
      <c r="BN314" s="6"/>
      <c r="BO314" s="102"/>
      <c r="BP314" s="129">
        <f>SUM(BL314:BO314)</f>
        <v>0</v>
      </c>
    </row>
    <row r="315" spans="1:68" x14ac:dyDescent="0.25">
      <c r="A315" s="4" t="s">
        <v>123</v>
      </c>
      <c r="B315" s="3" t="s">
        <v>124</v>
      </c>
      <c r="C315" s="10">
        <v>6953156277304</v>
      </c>
      <c r="D315" s="10"/>
      <c r="E315" s="10">
        <f>IF(K315&gt;0,1,"")</f>
        <v>1</v>
      </c>
      <c r="F315" s="10" t="str">
        <f>IF(L315&gt;0,1,"")</f>
        <v/>
      </c>
      <c r="G315" s="10" t="str">
        <f>IF(M315&gt;0,1,"")</f>
        <v/>
      </c>
      <c r="H315" s="105">
        <f>IF(N315&gt;0,1,"")</f>
        <v>1</v>
      </c>
      <c r="I315" s="226"/>
      <c r="J315" s="224" t="str">
        <f>IF(SUM(E315:H315)&lt;2,IF(I315&gt;100,"Not OK",""),"")</f>
        <v/>
      </c>
      <c r="K315" s="68">
        <v>3</v>
      </c>
      <c r="L315" s="64"/>
      <c r="M315" s="64"/>
      <c r="N315" s="64">
        <v>6</v>
      </c>
      <c r="O315" s="129">
        <f>SUM(K315:N315)</f>
        <v>9</v>
      </c>
      <c r="P315" s="79">
        <v>6.49</v>
      </c>
      <c r="Q315" s="13"/>
      <c r="R315" s="13"/>
      <c r="S315" s="71"/>
      <c r="T315" s="78">
        <f>IF(Q315&gt;0,Q315,P315)</f>
        <v>6.49</v>
      </c>
      <c r="U315" s="83">
        <v>26.95</v>
      </c>
      <c r="V315" s="71"/>
      <c r="W315" s="71"/>
      <c r="X315" s="85">
        <v>26.680499999999999</v>
      </c>
      <c r="Y315" s="79"/>
      <c r="Z315" s="71"/>
      <c r="AA315" s="71"/>
      <c r="AB315" s="75">
        <v>49</v>
      </c>
      <c r="AC315" s="95"/>
      <c r="AD315" s="96"/>
      <c r="AE315" s="96"/>
      <c r="AF315" s="75"/>
      <c r="AG315" s="132">
        <f>SUM(AC315:AF315)</f>
        <v>0</v>
      </c>
      <c r="AH315" s="97"/>
      <c r="AI315" s="96"/>
      <c r="AJ315" s="96"/>
      <c r="AK315" s="75"/>
      <c r="AL315" s="134">
        <f>SUM(AH315:AK315)</f>
        <v>0</v>
      </c>
      <c r="AM315" s="95"/>
      <c r="AN315" s="96"/>
      <c r="AO315" s="96"/>
      <c r="AP315" s="75">
        <v>0</v>
      </c>
      <c r="AQ315" s="135">
        <f>SUM(AM315:AP315)</f>
        <v>0</v>
      </c>
      <c r="AR315" s="95"/>
      <c r="AS315" s="96"/>
      <c r="AT315" s="96"/>
      <c r="AU315" s="75">
        <v>0</v>
      </c>
      <c r="AV315" s="136">
        <f>SUM(AR315:AU315)</f>
        <v>0</v>
      </c>
      <c r="AW315" s="64"/>
      <c r="AX315" s="6"/>
      <c r="AY315" s="6"/>
      <c r="AZ315" s="102">
        <v>0</v>
      </c>
      <c r="BA315" s="135">
        <f>SUM(AW315:AZ315)</f>
        <v>0</v>
      </c>
      <c r="BB315" s="68"/>
      <c r="BC315" s="6"/>
      <c r="BD315" s="6"/>
      <c r="BE315" s="102">
        <v>0</v>
      </c>
      <c r="BF315" s="136">
        <f>SUM(BB315:BE315)</f>
        <v>0</v>
      </c>
      <c r="BG315" s="68">
        <v>1</v>
      </c>
      <c r="BH315" s="6"/>
      <c r="BI315" s="6"/>
      <c r="BJ315" s="102">
        <v>0</v>
      </c>
      <c r="BK315" s="136">
        <f>SUM(BG315:BJ315)</f>
        <v>1</v>
      </c>
      <c r="BL315" s="68"/>
      <c r="BM315" s="6"/>
      <c r="BN315" s="6"/>
      <c r="BO315" s="102"/>
      <c r="BP315" s="136">
        <f>SUM(BL315:BO315)</f>
        <v>0</v>
      </c>
    </row>
    <row r="316" spans="1:68" x14ac:dyDescent="0.25">
      <c r="A316" s="4"/>
      <c r="B316" s="3" t="s">
        <v>258</v>
      </c>
      <c r="C316" s="10">
        <v>6953156277311</v>
      </c>
      <c r="D316" s="10"/>
      <c r="E316" s="10" t="str">
        <f>IF(K316&gt;0,1,"")</f>
        <v/>
      </c>
      <c r="F316" s="10" t="str">
        <f>IF(L316&gt;0,1,"")</f>
        <v/>
      </c>
      <c r="G316" s="10" t="str">
        <f>IF(M316&gt;0,1,"")</f>
        <v/>
      </c>
      <c r="H316" s="105">
        <f>IF(N316&gt;0,1,"")</f>
        <v>1</v>
      </c>
      <c r="I316" s="226">
        <v>2</v>
      </c>
      <c r="J316" s="224" t="str">
        <f>IF(SUM(E316:H316)&lt;2,IF(I316&gt;100,"Not OK",""),"")</f>
        <v/>
      </c>
      <c r="K316" s="68"/>
      <c r="L316" s="64"/>
      <c r="M316" s="64"/>
      <c r="N316" s="64">
        <v>6</v>
      </c>
      <c r="O316" s="129">
        <f>SUM(K316:N316)</f>
        <v>6</v>
      </c>
      <c r="P316" s="79"/>
      <c r="Q316" s="13"/>
      <c r="R316" s="13"/>
      <c r="S316" s="71"/>
      <c r="T316" s="78">
        <f>IF(Q316&gt;0,Q316,P316)</f>
        <v>0</v>
      </c>
      <c r="U316" s="83"/>
      <c r="V316" s="71"/>
      <c r="W316" s="71"/>
      <c r="X316" s="84">
        <v>26.680499999999999</v>
      </c>
      <c r="Y316" s="79"/>
      <c r="Z316" s="71"/>
      <c r="AA316" s="71"/>
      <c r="AB316" s="74">
        <v>49</v>
      </c>
      <c r="AC316" s="92"/>
      <c r="AD316" s="93"/>
      <c r="AE316" s="93"/>
      <c r="AF316" s="94"/>
      <c r="AG316" s="129">
        <f>SUM(AC316:AF316)</f>
        <v>0</v>
      </c>
      <c r="AH316" s="99"/>
      <c r="AI316" s="93"/>
      <c r="AJ316" s="93"/>
      <c r="AK316" s="94"/>
      <c r="AL316" s="133">
        <f>SUM(AH316:AK316)</f>
        <v>0</v>
      </c>
      <c r="AM316" s="92"/>
      <c r="AN316" s="93"/>
      <c r="AO316" s="93"/>
      <c r="AP316" s="94">
        <v>0</v>
      </c>
      <c r="AQ316" s="133">
        <f>SUM(AM316:AP316)</f>
        <v>0</v>
      </c>
      <c r="AR316" s="92"/>
      <c r="AS316" s="93"/>
      <c r="AT316" s="93"/>
      <c r="AU316" s="94">
        <v>0</v>
      </c>
      <c r="AV316" s="129">
        <f>SUM(AR316:AU316)</f>
        <v>0</v>
      </c>
      <c r="AW316" s="64"/>
      <c r="AX316" s="6"/>
      <c r="AY316" s="6"/>
      <c r="AZ316" s="102">
        <v>0</v>
      </c>
      <c r="BA316" s="133">
        <f>SUM(AW316:AZ316)</f>
        <v>0</v>
      </c>
      <c r="BB316" s="68"/>
      <c r="BC316" s="6"/>
      <c r="BD316" s="6"/>
      <c r="BE316" s="102">
        <v>0</v>
      </c>
      <c r="BF316" s="129">
        <f>SUM(BB316:BE316)</f>
        <v>0</v>
      </c>
      <c r="BG316" s="68"/>
      <c r="BH316" s="6"/>
      <c r="BI316" s="6"/>
      <c r="BJ316" s="102">
        <v>0</v>
      </c>
      <c r="BK316" s="129">
        <f>SUM(BG316:BJ316)</f>
        <v>0</v>
      </c>
      <c r="BL316" s="68"/>
      <c r="BM316" s="6"/>
      <c r="BN316" s="6"/>
      <c r="BO316" s="102"/>
      <c r="BP316" s="129">
        <f>SUM(BL316:BO316)</f>
        <v>0</v>
      </c>
    </row>
    <row r="317" spans="1:68" x14ac:dyDescent="0.25">
      <c r="A317" s="4"/>
      <c r="B317" s="3" t="s">
        <v>232</v>
      </c>
      <c r="C317" s="10">
        <v>6953156277397</v>
      </c>
      <c r="D317" s="10"/>
      <c r="E317" s="10" t="str">
        <f>IF(K317&gt;0,1,"")</f>
        <v/>
      </c>
      <c r="F317" s="10" t="str">
        <f>IF(L317&gt;0,1,"")</f>
        <v/>
      </c>
      <c r="G317" s="10" t="str">
        <f>IF(M317&gt;0,1,"")</f>
        <v/>
      </c>
      <c r="H317" s="105">
        <f>IF(N317&gt;0,1,"")</f>
        <v>1</v>
      </c>
      <c r="I317" s="226">
        <v>4</v>
      </c>
      <c r="J317" s="224" t="str">
        <f>IF(SUM(E317:H317)&lt;2,IF(I317&gt;100,"Not OK",""),"")</f>
        <v/>
      </c>
      <c r="K317" s="68"/>
      <c r="L317" s="64"/>
      <c r="M317" s="64"/>
      <c r="N317" s="64">
        <v>2</v>
      </c>
      <c r="O317" s="129">
        <f>SUM(K317:N317)</f>
        <v>2</v>
      </c>
      <c r="P317" s="79"/>
      <c r="Q317" s="13"/>
      <c r="R317" s="13"/>
      <c r="S317" s="71"/>
      <c r="T317" s="78">
        <f>IF(Q317&gt;0,Q317,P317)</f>
        <v>0</v>
      </c>
      <c r="U317" s="83"/>
      <c r="V317" s="71"/>
      <c r="W317" s="71"/>
      <c r="X317" s="84">
        <v>37.570500000000003</v>
      </c>
      <c r="Y317" s="79"/>
      <c r="Z317" s="71"/>
      <c r="AA317" s="71"/>
      <c r="AB317" s="74">
        <v>69</v>
      </c>
      <c r="AC317" s="92"/>
      <c r="AD317" s="93"/>
      <c r="AE317" s="93"/>
      <c r="AF317" s="94"/>
      <c r="AG317" s="129">
        <f>SUM(AC317:AF317)</f>
        <v>0</v>
      </c>
      <c r="AH317" s="99"/>
      <c r="AI317" s="93"/>
      <c r="AJ317" s="93"/>
      <c r="AK317" s="94"/>
      <c r="AL317" s="133">
        <f>SUM(AH317:AK317)</f>
        <v>0</v>
      </c>
      <c r="AM317" s="92"/>
      <c r="AN317" s="93"/>
      <c r="AO317" s="93"/>
      <c r="AP317" s="94">
        <v>0</v>
      </c>
      <c r="AQ317" s="133">
        <f>SUM(AM317:AP317)</f>
        <v>0</v>
      </c>
      <c r="AR317" s="92"/>
      <c r="AS317" s="93"/>
      <c r="AT317" s="93"/>
      <c r="AU317" s="94">
        <v>0</v>
      </c>
      <c r="AV317" s="129">
        <f>SUM(AR317:AU317)</f>
        <v>0</v>
      </c>
      <c r="AW317" s="64"/>
      <c r="AX317" s="6"/>
      <c r="AY317" s="6"/>
      <c r="AZ317" s="102">
        <v>1</v>
      </c>
      <c r="BA317" s="133">
        <f>SUM(AW317:AZ317)</f>
        <v>1</v>
      </c>
      <c r="BB317" s="68"/>
      <c r="BC317" s="6"/>
      <c r="BD317" s="6"/>
      <c r="BE317" s="102">
        <v>2</v>
      </c>
      <c r="BF317" s="129">
        <f>SUM(BB317:BE317)</f>
        <v>2</v>
      </c>
      <c r="BG317" s="68"/>
      <c r="BH317" s="6"/>
      <c r="BI317" s="6"/>
      <c r="BJ317" s="102">
        <v>0</v>
      </c>
      <c r="BK317" s="129">
        <f>SUM(BG317:BJ317)</f>
        <v>0</v>
      </c>
      <c r="BL317" s="68"/>
      <c r="BM317" s="6"/>
      <c r="BN317" s="6"/>
      <c r="BO317" s="102"/>
      <c r="BP317" s="129">
        <f>SUM(BL317:BO317)</f>
        <v>0</v>
      </c>
    </row>
    <row r="318" spans="1:68" x14ac:dyDescent="0.25">
      <c r="A318" s="4"/>
      <c r="B318" s="3" t="s">
        <v>233</v>
      </c>
      <c r="C318" s="10">
        <v>6953156277403</v>
      </c>
      <c r="D318" s="10"/>
      <c r="E318" s="10" t="str">
        <f>IF(K318&gt;0,1,"")</f>
        <v/>
      </c>
      <c r="F318" s="10" t="str">
        <f>IF(L318&gt;0,1,"")</f>
        <v/>
      </c>
      <c r="G318" s="10" t="str">
        <f>IF(M318&gt;0,1,"")</f>
        <v/>
      </c>
      <c r="H318" s="105" t="str">
        <f>IF(N318&gt;0,1,"")</f>
        <v/>
      </c>
      <c r="I318" s="226">
        <v>88</v>
      </c>
      <c r="J318" s="224" t="str">
        <f>IF(SUM(E318:H318)&lt;2,IF(I318&gt;100,"Not OK",""),"")</f>
        <v/>
      </c>
      <c r="K318" s="68"/>
      <c r="L318" s="64"/>
      <c r="M318" s="64"/>
      <c r="N318" s="64">
        <v>0</v>
      </c>
      <c r="O318" s="129">
        <f>SUM(K318:N318)</f>
        <v>0</v>
      </c>
      <c r="P318" s="79"/>
      <c r="Q318" s="13"/>
      <c r="R318" s="13"/>
      <c r="S318" s="71"/>
      <c r="T318" s="78">
        <f>IF(Q318&gt;0,Q318,P318)</f>
        <v>0</v>
      </c>
      <c r="U318" s="83"/>
      <c r="V318" s="71"/>
      <c r="W318" s="71"/>
      <c r="X318" s="84">
        <v>37.570500000000003</v>
      </c>
      <c r="Y318" s="79"/>
      <c r="Z318" s="71"/>
      <c r="AA318" s="71"/>
      <c r="AB318" s="74">
        <v>69</v>
      </c>
      <c r="AC318" s="92"/>
      <c r="AD318" s="93"/>
      <c r="AE318" s="93"/>
      <c r="AF318" s="94"/>
      <c r="AG318" s="129">
        <f>SUM(AC318:AF318)</f>
        <v>0</v>
      </c>
      <c r="AH318" s="99"/>
      <c r="AI318" s="93"/>
      <c r="AJ318" s="93"/>
      <c r="AK318" s="94"/>
      <c r="AL318" s="133">
        <f>SUM(AH318:AK318)</f>
        <v>0</v>
      </c>
      <c r="AM318" s="92"/>
      <c r="AN318" s="93"/>
      <c r="AO318" s="93"/>
      <c r="AP318" s="94">
        <v>2</v>
      </c>
      <c r="AQ318" s="133">
        <f>SUM(AM318:AP318)</f>
        <v>2</v>
      </c>
      <c r="AR318" s="92"/>
      <c r="AS318" s="93"/>
      <c r="AT318" s="93"/>
      <c r="AU318" s="94">
        <v>1</v>
      </c>
      <c r="AV318" s="129">
        <f>SUM(AR318:AU318)</f>
        <v>1</v>
      </c>
      <c r="AW318" s="64"/>
      <c r="AX318" s="6"/>
      <c r="AY318" s="6"/>
      <c r="AZ318" s="102">
        <v>0</v>
      </c>
      <c r="BA318" s="133">
        <f>SUM(AW318:AZ318)</f>
        <v>0</v>
      </c>
      <c r="BB318" s="68"/>
      <c r="BC318" s="6"/>
      <c r="BD318" s="6"/>
      <c r="BE318" s="102">
        <v>0</v>
      </c>
      <c r="BF318" s="129">
        <f>SUM(BB318:BE318)</f>
        <v>0</v>
      </c>
      <c r="BG318" s="68"/>
      <c r="BH318" s="6"/>
      <c r="BI318" s="6"/>
      <c r="BJ318" s="102">
        <v>2</v>
      </c>
      <c r="BK318" s="129">
        <f>SUM(BG318:BJ318)</f>
        <v>2</v>
      </c>
      <c r="BL318" s="68"/>
      <c r="BM318" s="6"/>
      <c r="BN318" s="6"/>
      <c r="BO318" s="102"/>
      <c r="BP318" s="129">
        <f>SUM(BL318:BO318)</f>
        <v>0</v>
      </c>
    </row>
    <row r="319" spans="1:68" x14ac:dyDescent="0.25">
      <c r="A319" s="4" t="s">
        <v>125</v>
      </c>
      <c r="B319" s="3" t="s">
        <v>126</v>
      </c>
      <c r="C319" s="10">
        <v>6953156277618</v>
      </c>
      <c r="D319" s="10"/>
      <c r="E319" s="10">
        <f>IF(K319&gt;0,1,"")</f>
        <v>1</v>
      </c>
      <c r="F319" s="10" t="str">
        <f>IF(L319&gt;0,1,"")</f>
        <v/>
      </c>
      <c r="G319" s="10" t="str">
        <f>IF(M319&gt;0,1,"")</f>
        <v/>
      </c>
      <c r="H319" s="105" t="str">
        <f>IF(N319&gt;0,1,"")</f>
        <v/>
      </c>
      <c r="I319" s="226"/>
      <c r="J319" s="224" t="str">
        <f>IF(SUM(E319:H319)&lt;2,IF(I319&gt;100,"Not OK",""),"")</f>
        <v/>
      </c>
      <c r="K319" s="68">
        <v>3</v>
      </c>
      <c r="L319" s="64"/>
      <c r="M319" s="64"/>
      <c r="N319" s="64"/>
      <c r="O319" s="129">
        <f>SUM(K319:N319)</f>
        <v>3</v>
      </c>
      <c r="P319" s="79">
        <v>10.980000000000009</v>
      </c>
      <c r="Q319" s="13"/>
      <c r="R319" s="13"/>
      <c r="S319" s="71"/>
      <c r="T319" s="78">
        <f>IF(Q319&gt;0,Q319,P319)</f>
        <v>10.980000000000009</v>
      </c>
      <c r="U319" s="83">
        <v>37.950000000000003</v>
      </c>
      <c r="V319" s="71"/>
      <c r="W319" s="71"/>
      <c r="X319" s="84"/>
      <c r="Y319" s="79"/>
      <c r="Z319" s="71"/>
      <c r="AA319" s="71"/>
      <c r="AB319" s="74"/>
      <c r="AC319" s="92"/>
      <c r="AD319" s="93"/>
      <c r="AE319" s="93"/>
      <c r="AF319" s="94"/>
      <c r="AG319" s="129">
        <f>SUM(AC319:AF319)</f>
        <v>0</v>
      </c>
      <c r="AH319" s="99"/>
      <c r="AI319" s="93"/>
      <c r="AJ319" s="93"/>
      <c r="AK319" s="94"/>
      <c r="AL319" s="133">
        <f>SUM(AH319:AK319)</f>
        <v>0</v>
      </c>
      <c r="AM319" s="92"/>
      <c r="AN319" s="93"/>
      <c r="AO319" s="93"/>
      <c r="AP319" s="94"/>
      <c r="AQ319" s="133">
        <f>SUM(AM319:AP319)</f>
        <v>0</v>
      </c>
      <c r="AR319" s="92"/>
      <c r="AS319" s="93"/>
      <c r="AT319" s="93"/>
      <c r="AU319" s="94"/>
      <c r="AV319" s="129">
        <f>SUM(AR319:AU319)</f>
        <v>0</v>
      </c>
      <c r="AW319" s="64">
        <v>1</v>
      </c>
      <c r="AX319" s="6"/>
      <c r="AY319" s="6"/>
      <c r="AZ319" s="102"/>
      <c r="BA319" s="133">
        <f>SUM(AW319:AZ319)</f>
        <v>1</v>
      </c>
      <c r="BB319" s="68"/>
      <c r="BC319" s="6"/>
      <c r="BD319" s="6"/>
      <c r="BE319" s="102"/>
      <c r="BF319" s="129">
        <f>SUM(BB319:BE319)</f>
        <v>0</v>
      </c>
      <c r="BG319" s="68">
        <v>1</v>
      </c>
      <c r="BH319" s="6"/>
      <c r="BI319" s="6"/>
      <c r="BJ319" s="102"/>
      <c r="BK319" s="129">
        <f>SUM(BG319:BJ319)</f>
        <v>1</v>
      </c>
      <c r="BL319" s="68"/>
      <c r="BM319" s="6"/>
      <c r="BN319" s="6"/>
      <c r="BO319" s="102"/>
      <c r="BP319" s="129">
        <f>SUM(BL319:BO319)</f>
        <v>0</v>
      </c>
    </row>
    <row r="320" spans="1:68" x14ac:dyDescent="0.25">
      <c r="A320" s="4" t="s">
        <v>127</v>
      </c>
      <c r="B320" s="3" t="s">
        <v>128</v>
      </c>
      <c r="C320" s="10">
        <v>6953156278493</v>
      </c>
      <c r="D320" s="10"/>
      <c r="E320" s="10">
        <f>IF(K320&gt;0,1,"")</f>
        <v>1</v>
      </c>
      <c r="F320" s="10" t="str">
        <f>IF(L320&gt;0,1,"")</f>
        <v/>
      </c>
      <c r="G320" s="10" t="str">
        <f>IF(M320&gt;0,1,"")</f>
        <v/>
      </c>
      <c r="H320" s="105" t="str">
        <f>IF(N320&gt;0,1,"")</f>
        <v/>
      </c>
      <c r="I320" s="226">
        <v>97</v>
      </c>
      <c r="J320" s="224" t="str">
        <f>IF(SUM(E320:H320)&lt;2,IF(I320&gt;100,"Not OK",""),"")</f>
        <v/>
      </c>
      <c r="K320" s="68">
        <v>4</v>
      </c>
      <c r="L320" s="64"/>
      <c r="M320" s="64"/>
      <c r="N320" s="64"/>
      <c r="O320" s="129">
        <f>SUM(K320:N320)</f>
        <v>4</v>
      </c>
      <c r="P320" s="79">
        <v>10.859999999999934</v>
      </c>
      <c r="Q320" s="13"/>
      <c r="R320" s="13"/>
      <c r="S320" s="71"/>
      <c r="T320" s="78">
        <f>IF(Q320&gt;0,Q320,P320)</f>
        <v>10.859999999999934</v>
      </c>
      <c r="U320" s="83">
        <v>37.950000000000003</v>
      </c>
      <c r="V320" s="71"/>
      <c r="W320" s="71"/>
      <c r="X320" s="84"/>
      <c r="Y320" s="79"/>
      <c r="Z320" s="71"/>
      <c r="AA320" s="71"/>
      <c r="AB320" s="74"/>
      <c r="AC320" s="92"/>
      <c r="AD320" s="93"/>
      <c r="AE320" s="93"/>
      <c r="AF320" s="94"/>
      <c r="AG320" s="129">
        <f>SUM(AC320:AF320)</f>
        <v>0</v>
      </c>
      <c r="AH320" s="99"/>
      <c r="AI320" s="93"/>
      <c r="AJ320" s="93"/>
      <c r="AK320" s="94"/>
      <c r="AL320" s="133">
        <f>SUM(AH320:AK320)</f>
        <v>0</v>
      </c>
      <c r="AM320" s="92"/>
      <c r="AN320" s="93"/>
      <c r="AO320" s="93"/>
      <c r="AP320" s="94"/>
      <c r="AQ320" s="133">
        <f>SUM(AM320:AP320)</f>
        <v>0</v>
      </c>
      <c r="AR320" s="92"/>
      <c r="AS320" s="93"/>
      <c r="AT320" s="93"/>
      <c r="AU320" s="94"/>
      <c r="AV320" s="129">
        <f>SUM(AR320:AU320)</f>
        <v>0</v>
      </c>
      <c r="AW320" s="64"/>
      <c r="AX320" s="6"/>
      <c r="AY320" s="6"/>
      <c r="AZ320" s="102"/>
      <c r="BA320" s="133">
        <f>SUM(AW320:AZ320)</f>
        <v>0</v>
      </c>
      <c r="BB320" s="68"/>
      <c r="BC320" s="6"/>
      <c r="BD320" s="6"/>
      <c r="BE320" s="102"/>
      <c r="BF320" s="129">
        <f>SUM(BB320:BE320)</f>
        <v>0</v>
      </c>
      <c r="BG320" s="68">
        <v>1</v>
      </c>
      <c r="BH320" s="6"/>
      <c r="BI320" s="6"/>
      <c r="BJ320" s="102"/>
      <c r="BK320" s="129">
        <f>SUM(BG320:BJ320)</f>
        <v>1</v>
      </c>
      <c r="BL320" s="68"/>
      <c r="BM320" s="6"/>
      <c r="BN320" s="6"/>
      <c r="BO320" s="102"/>
      <c r="BP320" s="129">
        <f>SUM(BL320:BO320)</f>
        <v>0</v>
      </c>
    </row>
    <row r="321" spans="1:68" x14ac:dyDescent="0.25">
      <c r="A321" s="4"/>
      <c r="B321" s="3" t="s">
        <v>244</v>
      </c>
      <c r="C321" s="10">
        <v>6953156278615</v>
      </c>
      <c r="D321" s="10"/>
      <c r="E321" s="10" t="str">
        <f>IF(K321&gt;0,1,"")</f>
        <v/>
      </c>
      <c r="F321" s="10" t="str">
        <f>IF(L321&gt;0,1,"")</f>
        <v/>
      </c>
      <c r="G321" s="10" t="str">
        <f>IF(M321&gt;0,1,"")</f>
        <v/>
      </c>
      <c r="H321" s="105">
        <f>IF(N321&gt;0,1,"")</f>
        <v>1</v>
      </c>
      <c r="I321" s="226">
        <v>13</v>
      </c>
      <c r="J321" s="224" t="str">
        <f>IF(SUM(E321:H321)&lt;2,IF(I321&gt;100,"Not OK",""),"")</f>
        <v/>
      </c>
      <c r="K321" s="68"/>
      <c r="L321" s="64"/>
      <c r="M321" s="64"/>
      <c r="N321" s="64">
        <v>2</v>
      </c>
      <c r="O321" s="129">
        <f>SUM(K321:N321)</f>
        <v>2</v>
      </c>
      <c r="P321" s="79"/>
      <c r="Q321" s="13"/>
      <c r="R321" s="13"/>
      <c r="S321" s="71"/>
      <c r="T321" s="78">
        <f>IF(Q321&gt;0,Q321,P321)</f>
        <v>0</v>
      </c>
      <c r="U321" s="83"/>
      <c r="V321" s="71"/>
      <c r="W321" s="71"/>
      <c r="X321" s="84">
        <v>70.240499999999997</v>
      </c>
      <c r="Y321" s="79"/>
      <c r="Z321" s="71"/>
      <c r="AA321" s="71"/>
      <c r="AB321" s="74">
        <v>129</v>
      </c>
      <c r="AC321" s="92"/>
      <c r="AD321" s="93"/>
      <c r="AE321" s="93"/>
      <c r="AF321" s="94"/>
      <c r="AG321" s="129">
        <f>SUM(AC321:AF321)</f>
        <v>0</v>
      </c>
      <c r="AH321" s="99"/>
      <c r="AI321" s="93"/>
      <c r="AJ321" s="93"/>
      <c r="AK321" s="94"/>
      <c r="AL321" s="133">
        <f>SUM(AH321:AK321)</f>
        <v>0</v>
      </c>
      <c r="AM321" s="92"/>
      <c r="AN321" s="93"/>
      <c r="AO321" s="93"/>
      <c r="AP321" s="94">
        <v>0</v>
      </c>
      <c r="AQ321" s="133">
        <f>SUM(AM321:AP321)</f>
        <v>0</v>
      </c>
      <c r="AR321" s="92"/>
      <c r="AS321" s="93"/>
      <c r="AT321" s="93"/>
      <c r="AU321" s="94">
        <v>1</v>
      </c>
      <c r="AV321" s="129">
        <f>SUM(AR321:AU321)</f>
        <v>1</v>
      </c>
      <c r="AW321" s="64"/>
      <c r="AX321" s="6"/>
      <c r="AY321" s="6"/>
      <c r="AZ321" s="102">
        <v>0</v>
      </c>
      <c r="BA321" s="133">
        <f>SUM(AW321:AZ321)</f>
        <v>0</v>
      </c>
      <c r="BB321" s="68"/>
      <c r="BC321" s="6"/>
      <c r="BD321" s="6"/>
      <c r="BE321" s="102">
        <v>1</v>
      </c>
      <c r="BF321" s="129">
        <f>SUM(BB321:BE321)</f>
        <v>1</v>
      </c>
      <c r="BG321" s="68"/>
      <c r="BH321" s="6"/>
      <c r="BI321" s="6"/>
      <c r="BJ321" s="102">
        <v>1</v>
      </c>
      <c r="BK321" s="129">
        <f>SUM(BG321:BJ321)</f>
        <v>1</v>
      </c>
      <c r="BL321" s="68"/>
      <c r="BM321" s="6"/>
      <c r="BN321" s="6"/>
      <c r="BO321" s="102"/>
      <c r="BP321" s="129">
        <f>SUM(BL321:BO321)</f>
        <v>0</v>
      </c>
    </row>
    <row r="322" spans="1:68" x14ac:dyDescent="0.25">
      <c r="A322" s="4" t="s">
        <v>133</v>
      </c>
      <c r="B322" s="3" t="s">
        <v>134</v>
      </c>
      <c r="C322" s="10">
        <v>6953156280359</v>
      </c>
      <c r="D322" s="10"/>
      <c r="E322" s="10">
        <f>IF(K322&gt;0,1,"")</f>
        <v>1</v>
      </c>
      <c r="F322" s="10" t="str">
        <f>IF(L322&gt;0,1,"")</f>
        <v/>
      </c>
      <c r="G322" s="10" t="str">
        <f>IF(M322&gt;0,1,"")</f>
        <v/>
      </c>
      <c r="H322" s="105" t="str">
        <f>IF(N322&gt;0,1,"")</f>
        <v/>
      </c>
      <c r="I322" s="226">
        <v>6</v>
      </c>
      <c r="J322" s="224" t="str">
        <f>IF(SUM(E322:H322)&lt;2,IF(I322&gt;100,"Not OK",""),"")</f>
        <v/>
      </c>
      <c r="K322" s="68">
        <v>10</v>
      </c>
      <c r="L322" s="64"/>
      <c r="M322" s="64"/>
      <c r="N322" s="64"/>
      <c r="O322" s="129">
        <f>SUM(K322:N322)</f>
        <v>10</v>
      </c>
      <c r="P322" s="79"/>
      <c r="Q322" s="13"/>
      <c r="R322" s="13"/>
      <c r="S322" s="71"/>
      <c r="T322" s="78">
        <f>IF(Q322&gt;0,Q322,P322)</f>
        <v>0</v>
      </c>
      <c r="U322" s="83"/>
      <c r="V322" s="71"/>
      <c r="W322" s="71"/>
      <c r="X322" s="84"/>
      <c r="Y322" s="79"/>
      <c r="Z322" s="71"/>
      <c r="AA322" s="71"/>
      <c r="AB322" s="74"/>
      <c r="AC322" s="92"/>
      <c r="AD322" s="93"/>
      <c r="AE322" s="93"/>
      <c r="AF322" s="94"/>
      <c r="AG322" s="129">
        <f>SUM(AC322:AF322)</f>
        <v>0</v>
      </c>
      <c r="AH322" s="99"/>
      <c r="AI322" s="93"/>
      <c r="AJ322" s="93"/>
      <c r="AK322" s="94"/>
      <c r="AL322" s="133">
        <f>SUM(AH322:AK322)</f>
        <v>0</v>
      </c>
      <c r="AM322" s="92"/>
      <c r="AN322" s="93"/>
      <c r="AO322" s="93"/>
      <c r="AP322" s="94"/>
      <c r="AQ322" s="133">
        <f>SUM(AM322:AP322)</f>
        <v>0</v>
      </c>
      <c r="AR322" s="92"/>
      <c r="AS322" s="93"/>
      <c r="AT322" s="93"/>
      <c r="AU322" s="94"/>
      <c r="AV322" s="129">
        <f>SUM(AR322:AU322)</f>
        <v>0</v>
      </c>
      <c r="AW322" s="64"/>
      <c r="AX322" s="6"/>
      <c r="AY322" s="6"/>
      <c r="AZ322" s="102"/>
      <c r="BA322" s="133">
        <f>SUM(AW322:AZ322)</f>
        <v>0</v>
      </c>
      <c r="BB322" s="68"/>
      <c r="BC322" s="6"/>
      <c r="BD322" s="6"/>
      <c r="BE322" s="102"/>
      <c r="BF322" s="129">
        <f>SUM(BB322:BE322)</f>
        <v>0</v>
      </c>
      <c r="BG322" s="68">
        <v>0</v>
      </c>
      <c r="BH322" s="6"/>
      <c r="BI322" s="6"/>
      <c r="BJ322" s="102"/>
      <c r="BK322" s="129">
        <f>SUM(BG322:BJ322)</f>
        <v>0</v>
      </c>
      <c r="BL322" s="68"/>
      <c r="BM322" s="6"/>
      <c r="BN322" s="6"/>
      <c r="BO322" s="102"/>
      <c r="BP322" s="129">
        <f>SUM(BL322:BO322)</f>
        <v>0</v>
      </c>
    </row>
    <row r="323" spans="1:68" x14ac:dyDescent="0.25">
      <c r="A323" s="4" t="s">
        <v>135</v>
      </c>
      <c r="B323" s="3" t="s">
        <v>136</v>
      </c>
      <c r="C323" s="10">
        <v>6953156280373</v>
      </c>
      <c r="D323" s="10"/>
      <c r="E323" s="10">
        <f>IF(K323&gt;0,1,"")</f>
        <v>1</v>
      </c>
      <c r="F323" s="10" t="str">
        <f>IF(L323&gt;0,1,"")</f>
        <v/>
      </c>
      <c r="G323" s="10" t="str">
        <f>IF(M323&gt;0,1,"")</f>
        <v/>
      </c>
      <c r="H323" s="105">
        <f>IF(N323&gt;0,1,"")</f>
        <v>1</v>
      </c>
      <c r="I323" s="226">
        <v>18</v>
      </c>
      <c r="J323" s="224" t="str">
        <f>IF(SUM(E323:H323)&lt;2,IF(I323&gt;100,"Not OK",""),"")</f>
        <v/>
      </c>
      <c r="K323" s="68">
        <v>15</v>
      </c>
      <c r="L323" s="64"/>
      <c r="M323" s="64"/>
      <c r="N323" s="64">
        <v>18</v>
      </c>
      <c r="O323" s="129">
        <f>SUM(K323:N323)</f>
        <v>33</v>
      </c>
      <c r="P323" s="79"/>
      <c r="Q323" s="13"/>
      <c r="R323" s="13"/>
      <c r="S323" s="71"/>
      <c r="T323" s="78">
        <f>IF(Q323&gt;0,Q323,P323)</f>
        <v>0</v>
      </c>
      <c r="U323" s="83"/>
      <c r="V323" s="71"/>
      <c r="W323" s="71"/>
      <c r="X323" s="85"/>
      <c r="Y323" s="79"/>
      <c r="Z323" s="71"/>
      <c r="AA323" s="71"/>
      <c r="AB323" s="75">
        <v>37</v>
      </c>
      <c r="AC323" s="95"/>
      <c r="AD323" s="96"/>
      <c r="AE323" s="96"/>
      <c r="AF323" s="75"/>
      <c r="AG323" s="132">
        <f>SUM(AC323:AF323)</f>
        <v>0</v>
      </c>
      <c r="AH323" s="97"/>
      <c r="AI323" s="96"/>
      <c r="AJ323" s="96"/>
      <c r="AK323" s="75"/>
      <c r="AL323" s="134">
        <f>SUM(AH323:AK323)</f>
        <v>0</v>
      </c>
      <c r="AM323" s="95"/>
      <c r="AN323" s="96"/>
      <c r="AO323" s="96"/>
      <c r="AP323" s="75">
        <v>0</v>
      </c>
      <c r="AQ323" s="135">
        <f>SUM(AM323:AP323)</f>
        <v>0</v>
      </c>
      <c r="AR323" s="95"/>
      <c r="AS323" s="96"/>
      <c r="AT323" s="96"/>
      <c r="AU323" s="75"/>
      <c r="AV323" s="136">
        <f>SUM(AR323:AU323)</f>
        <v>0</v>
      </c>
      <c r="AW323" s="64"/>
      <c r="AX323" s="6"/>
      <c r="AY323" s="6"/>
      <c r="AZ323" s="102">
        <v>0</v>
      </c>
      <c r="BA323" s="135">
        <f>SUM(AW323:AZ323)</f>
        <v>0</v>
      </c>
      <c r="BB323" s="68"/>
      <c r="BC323" s="6"/>
      <c r="BD323" s="6"/>
      <c r="BE323" s="102">
        <v>0</v>
      </c>
      <c r="BF323" s="136">
        <f>SUM(BB323:BE323)</f>
        <v>0</v>
      </c>
      <c r="BG323" s="68">
        <v>0</v>
      </c>
      <c r="BH323" s="6"/>
      <c r="BI323" s="6"/>
      <c r="BJ323" s="102">
        <v>32</v>
      </c>
      <c r="BK323" s="136">
        <f>SUM(BG323:BJ323)</f>
        <v>32</v>
      </c>
      <c r="BL323" s="68"/>
      <c r="BM323" s="6"/>
      <c r="BN323" s="6"/>
      <c r="BO323" s="102"/>
      <c r="BP323" s="136">
        <f>SUM(BL323:BO323)</f>
        <v>0</v>
      </c>
    </row>
    <row r="324" spans="1:68" x14ac:dyDescent="0.25">
      <c r="A324" s="4" t="s">
        <v>140</v>
      </c>
      <c r="B324" s="3" t="s">
        <v>141</v>
      </c>
      <c r="C324" s="10">
        <v>6953156282902</v>
      </c>
      <c r="D324" s="10"/>
      <c r="E324" s="10">
        <f>IF(K324&gt;0,1,"")</f>
        <v>1</v>
      </c>
      <c r="F324" s="10" t="str">
        <f>IF(L324&gt;0,1,"")</f>
        <v/>
      </c>
      <c r="G324" s="10" t="str">
        <f>IF(M324&gt;0,1,"")</f>
        <v/>
      </c>
      <c r="H324" s="105" t="str">
        <f>IF(N324&gt;0,1,"")</f>
        <v/>
      </c>
      <c r="I324" s="226">
        <v>40</v>
      </c>
      <c r="J324" s="224" t="str">
        <f>IF(SUM(E324:H324)&lt;2,IF(I324&gt;100,"Not OK",""),"")</f>
        <v/>
      </c>
      <c r="K324" s="68">
        <v>5</v>
      </c>
      <c r="L324" s="64"/>
      <c r="M324" s="64"/>
      <c r="N324" s="64"/>
      <c r="O324" s="129">
        <f>SUM(K324:N324)</f>
        <v>5</v>
      </c>
      <c r="P324" s="79">
        <v>37.730000000000018</v>
      </c>
      <c r="Q324" s="13"/>
      <c r="R324" s="13"/>
      <c r="S324" s="71"/>
      <c r="T324" s="78">
        <f>IF(Q324&gt;0,Q324,P324)</f>
        <v>37.730000000000018</v>
      </c>
      <c r="U324" s="83">
        <v>92.95</v>
      </c>
      <c r="V324" s="71"/>
      <c r="W324" s="71"/>
      <c r="X324" s="84"/>
      <c r="Y324" s="79"/>
      <c r="Z324" s="71"/>
      <c r="AA324" s="71"/>
      <c r="AB324" s="74"/>
      <c r="AC324" s="92"/>
      <c r="AD324" s="93"/>
      <c r="AE324" s="93"/>
      <c r="AF324" s="94"/>
      <c r="AG324" s="129">
        <f>SUM(AC324:AF324)</f>
        <v>0</v>
      </c>
      <c r="AH324" s="99"/>
      <c r="AI324" s="93"/>
      <c r="AJ324" s="93"/>
      <c r="AK324" s="94"/>
      <c r="AL324" s="133">
        <f>SUM(AH324:AK324)</f>
        <v>0</v>
      </c>
      <c r="AM324" s="92"/>
      <c r="AN324" s="93"/>
      <c r="AO324" s="93"/>
      <c r="AP324" s="94"/>
      <c r="AQ324" s="133">
        <f>SUM(AM324:AP324)</f>
        <v>0</v>
      </c>
      <c r="AR324" s="92"/>
      <c r="AS324" s="93"/>
      <c r="AT324" s="93"/>
      <c r="AU324" s="94"/>
      <c r="AV324" s="129">
        <f>SUM(AR324:AU324)</f>
        <v>0</v>
      </c>
      <c r="AW324" s="64"/>
      <c r="AX324" s="6"/>
      <c r="AY324" s="6"/>
      <c r="AZ324" s="102"/>
      <c r="BA324" s="133">
        <f>SUM(AW324:AZ324)</f>
        <v>0</v>
      </c>
      <c r="BB324" s="68"/>
      <c r="BC324" s="6"/>
      <c r="BD324" s="6"/>
      <c r="BE324" s="102"/>
      <c r="BF324" s="129">
        <f>SUM(BB324:BE324)</f>
        <v>0</v>
      </c>
      <c r="BG324" s="68">
        <v>0</v>
      </c>
      <c r="BH324" s="6"/>
      <c r="BI324" s="6"/>
      <c r="BJ324" s="102"/>
      <c r="BK324" s="129">
        <f>SUM(BG324:BJ324)</f>
        <v>0</v>
      </c>
      <c r="BL324" s="68"/>
      <c r="BM324" s="6"/>
      <c r="BN324" s="6"/>
      <c r="BO324" s="102"/>
      <c r="BP324" s="129">
        <f>SUM(BL324:BO324)</f>
        <v>0</v>
      </c>
    </row>
    <row r="325" spans="1:68" x14ac:dyDescent="0.25">
      <c r="A325" s="4"/>
      <c r="B325" s="3" t="s">
        <v>223</v>
      </c>
      <c r="C325" s="10">
        <v>6953156283480</v>
      </c>
      <c r="D325" s="10"/>
      <c r="E325" s="10" t="str">
        <f>IF(K325&gt;0,1,"")</f>
        <v/>
      </c>
      <c r="F325" s="10" t="str">
        <f>IF(L325&gt;0,1,"")</f>
        <v/>
      </c>
      <c r="G325" s="10" t="str">
        <f>IF(M325&gt;0,1,"")</f>
        <v/>
      </c>
      <c r="H325" s="105" t="str">
        <f>IF(N325&gt;0,1,"")</f>
        <v/>
      </c>
      <c r="I325" s="226">
        <v>35</v>
      </c>
      <c r="J325" s="224" t="str">
        <f>IF(SUM(E325:H325)&lt;2,IF(I325&gt;100,"Not OK",""),"")</f>
        <v/>
      </c>
      <c r="K325" s="68"/>
      <c r="L325" s="64"/>
      <c r="M325" s="64"/>
      <c r="N325" s="64">
        <v>0</v>
      </c>
      <c r="O325" s="129">
        <f>SUM(K325:N325)</f>
        <v>0</v>
      </c>
      <c r="P325" s="79"/>
      <c r="Q325" s="13"/>
      <c r="R325" s="13"/>
      <c r="S325" s="71"/>
      <c r="T325" s="78">
        <f>IF(Q325&gt;0,Q325,P325)</f>
        <v>0</v>
      </c>
      <c r="U325" s="83"/>
      <c r="V325" s="71"/>
      <c r="W325" s="71"/>
      <c r="X325" s="84">
        <v>75.685500000000005</v>
      </c>
      <c r="Y325" s="79"/>
      <c r="Z325" s="71"/>
      <c r="AA325" s="71"/>
      <c r="AB325" s="74">
        <v>139</v>
      </c>
      <c r="AC325" s="92"/>
      <c r="AD325" s="93"/>
      <c r="AE325" s="93"/>
      <c r="AF325" s="94"/>
      <c r="AG325" s="129">
        <f>SUM(AC325:AF325)</f>
        <v>0</v>
      </c>
      <c r="AH325" s="99"/>
      <c r="AI325" s="93"/>
      <c r="AJ325" s="93"/>
      <c r="AK325" s="94"/>
      <c r="AL325" s="133">
        <f>SUM(AH325:AK325)</f>
        <v>0</v>
      </c>
      <c r="AM325" s="92"/>
      <c r="AN325" s="93"/>
      <c r="AO325" s="93"/>
      <c r="AP325" s="94">
        <v>4</v>
      </c>
      <c r="AQ325" s="133">
        <f>SUM(AM325:AP325)</f>
        <v>4</v>
      </c>
      <c r="AR325" s="92"/>
      <c r="AS325" s="93"/>
      <c r="AT325" s="93"/>
      <c r="AU325" s="94">
        <v>1</v>
      </c>
      <c r="AV325" s="129">
        <f>SUM(AR325:AU325)</f>
        <v>1</v>
      </c>
      <c r="AW325" s="64"/>
      <c r="AX325" s="6"/>
      <c r="AY325" s="6"/>
      <c r="AZ325" s="102">
        <v>0</v>
      </c>
      <c r="BA325" s="133">
        <f>SUM(AW325:AZ325)</f>
        <v>0</v>
      </c>
      <c r="BB325" s="68"/>
      <c r="BC325" s="6"/>
      <c r="BD325" s="6"/>
      <c r="BE325" s="102">
        <v>0</v>
      </c>
      <c r="BF325" s="129">
        <f>SUM(BB325:BE325)</f>
        <v>0</v>
      </c>
      <c r="BG325" s="68"/>
      <c r="BH325" s="6"/>
      <c r="BI325" s="6"/>
      <c r="BJ325" s="102">
        <v>0</v>
      </c>
      <c r="BK325" s="129">
        <f>SUM(BG325:BJ325)</f>
        <v>0</v>
      </c>
      <c r="BL325" s="68"/>
      <c r="BM325" s="6"/>
      <c r="BN325" s="6"/>
      <c r="BO325" s="102"/>
      <c r="BP325" s="129">
        <f>SUM(BL325:BO325)</f>
        <v>0</v>
      </c>
    </row>
    <row r="326" spans="1:68" x14ac:dyDescent="0.25">
      <c r="A326" s="4"/>
      <c r="B326" s="3" t="s">
        <v>224</v>
      </c>
      <c r="C326" s="10">
        <v>6953156283497</v>
      </c>
      <c r="D326" s="10"/>
      <c r="E326" s="10" t="str">
        <f>IF(K326&gt;0,1,"")</f>
        <v/>
      </c>
      <c r="F326" s="10" t="str">
        <f>IF(L326&gt;0,1,"")</f>
        <v/>
      </c>
      <c r="G326" s="10" t="str">
        <f>IF(M326&gt;0,1,"")</f>
        <v/>
      </c>
      <c r="H326" s="105" t="str">
        <f>IF(N326&gt;0,1,"")</f>
        <v/>
      </c>
      <c r="I326" s="226"/>
      <c r="J326" s="224" t="str">
        <f>IF(SUM(E326:H326)&lt;2,IF(I326&gt;100,"Not OK",""),"")</f>
        <v/>
      </c>
      <c r="K326" s="68"/>
      <c r="L326" s="64"/>
      <c r="M326" s="64"/>
      <c r="N326" s="64">
        <v>0</v>
      </c>
      <c r="O326" s="129">
        <f>SUM(K326:N326)</f>
        <v>0</v>
      </c>
      <c r="P326" s="79"/>
      <c r="Q326" s="13"/>
      <c r="R326" s="13"/>
      <c r="S326" s="71"/>
      <c r="T326" s="78">
        <f>IF(Q326&gt;0,Q326,P326)</f>
        <v>0</v>
      </c>
      <c r="U326" s="83"/>
      <c r="V326" s="71"/>
      <c r="W326" s="71"/>
      <c r="X326" s="84">
        <v>75.685500000000005</v>
      </c>
      <c r="Y326" s="79"/>
      <c r="Z326" s="71"/>
      <c r="AA326" s="71"/>
      <c r="AB326" s="74">
        <v>139</v>
      </c>
      <c r="AC326" s="92"/>
      <c r="AD326" s="93"/>
      <c r="AE326" s="93"/>
      <c r="AF326" s="94"/>
      <c r="AG326" s="129">
        <f>SUM(AC326:AF326)</f>
        <v>0</v>
      </c>
      <c r="AH326" s="99"/>
      <c r="AI326" s="93"/>
      <c r="AJ326" s="93"/>
      <c r="AK326" s="94"/>
      <c r="AL326" s="133">
        <f>SUM(AH326:AK326)</f>
        <v>0</v>
      </c>
      <c r="AM326" s="92"/>
      <c r="AN326" s="93"/>
      <c r="AO326" s="93"/>
      <c r="AP326" s="94">
        <v>2</v>
      </c>
      <c r="AQ326" s="133">
        <f>SUM(AM326:AP326)</f>
        <v>2</v>
      </c>
      <c r="AR326" s="92"/>
      <c r="AS326" s="93"/>
      <c r="AT326" s="93"/>
      <c r="AU326" s="94">
        <v>3</v>
      </c>
      <c r="AV326" s="129">
        <f>SUM(AR326:AU326)</f>
        <v>3</v>
      </c>
      <c r="AW326" s="64"/>
      <c r="AX326" s="6"/>
      <c r="AY326" s="6"/>
      <c r="AZ326" s="102">
        <v>0</v>
      </c>
      <c r="BA326" s="133">
        <f>SUM(AW326:AZ326)</f>
        <v>0</v>
      </c>
      <c r="BB326" s="68"/>
      <c r="BC326" s="6"/>
      <c r="BD326" s="6"/>
      <c r="BE326" s="102">
        <v>0</v>
      </c>
      <c r="BF326" s="129">
        <f>SUM(BB326:BE326)</f>
        <v>0</v>
      </c>
      <c r="BG326" s="68"/>
      <c r="BH326" s="6"/>
      <c r="BI326" s="6"/>
      <c r="BJ326" s="102">
        <v>0</v>
      </c>
      <c r="BK326" s="129">
        <f>SUM(BG326:BJ326)</f>
        <v>0</v>
      </c>
      <c r="BL326" s="68"/>
      <c r="BM326" s="6"/>
      <c r="BN326" s="6"/>
      <c r="BO326" s="102"/>
      <c r="BP326" s="129">
        <f>SUM(BL326:BO326)</f>
        <v>0</v>
      </c>
    </row>
    <row r="327" spans="1:68" x14ac:dyDescent="0.25">
      <c r="A327" s="4" t="s">
        <v>146</v>
      </c>
      <c r="B327" s="3" t="s">
        <v>147</v>
      </c>
      <c r="C327" s="10">
        <v>6953156283787</v>
      </c>
      <c r="D327" s="10"/>
      <c r="E327" s="10">
        <f>IF(K327&gt;0,1,"")</f>
        <v>1</v>
      </c>
      <c r="F327" s="10" t="str">
        <f>IF(L327&gt;0,1,"")</f>
        <v/>
      </c>
      <c r="G327" s="10" t="str">
        <f>IF(M327&gt;0,1,"")</f>
        <v/>
      </c>
      <c r="H327" s="105" t="str">
        <f>IF(N327&gt;0,1,"")</f>
        <v/>
      </c>
      <c r="I327" s="226"/>
      <c r="J327" s="224" t="str">
        <f>IF(SUM(E327:H327)&lt;2,IF(I327&gt;100,"Not OK",""),"")</f>
        <v/>
      </c>
      <c r="K327" s="68">
        <v>1</v>
      </c>
      <c r="L327" s="64"/>
      <c r="M327" s="64"/>
      <c r="N327" s="64"/>
      <c r="O327" s="129">
        <f>SUM(K327:N327)</f>
        <v>1</v>
      </c>
      <c r="P327" s="79">
        <v>51.31</v>
      </c>
      <c r="Q327" s="13"/>
      <c r="R327" s="13"/>
      <c r="S327" s="71"/>
      <c r="T327" s="78">
        <f>IF(Q327&gt;0,Q327,P327)</f>
        <v>51.31</v>
      </c>
      <c r="U327" s="83">
        <v>81.95</v>
      </c>
      <c r="V327" s="71"/>
      <c r="W327" s="71"/>
      <c r="X327" s="84"/>
      <c r="Y327" s="79"/>
      <c r="Z327" s="71"/>
      <c r="AA327" s="71"/>
      <c r="AB327" s="74"/>
      <c r="AC327" s="92"/>
      <c r="AD327" s="93"/>
      <c r="AE327" s="93"/>
      <c r="AF327" s="94"/>
      <c r="AG327" s="129">
        <f>SUM(AC327:AF327)</f>
        <v>0</v>
      </c>
      <c r="AH327" s="99"/>
      <c r="AI327" s="93"/>
      <c r="AJ327" s="93"/>
      <c r="AK327" s="94"/>
      <c r="AL327" s="133">
        <f>SUM(AH327:AK327)</f>
        <v>0</v>
      </c>
      <c r="AM327" s="92"/>
      <c r="AN327" s="93"/>
      <c r="AO327" s="93"/>
      <c r="AP327" s="94"/>
      <c r="AQ327" s="133">
        <f>SUM(AM327:AP327)</f>
        <v>0</v>
      </c>
      <c r="AR327" s="92"/>
      <c r="AS327" s="93"/>
      <c r="AT327" s="93"/>
      <c r="AU327" s="94"/>
      <c r="AV327" s="129">
        <f>SUM(AR327:AU327)</f>
        <v>0</v>
      </c>
      <c r="AW327" s="64">
        <v>1</v>
      </c>
      <c r="AX327" s="6"/>
      <c r="AY327" s="6"/>
      <c r="AZ327" s="102"/>
      <c r="BA327" s="133">
        <f>SUM(AW327:AZ327)</f>
        <v>1</v>
      </c>
      <c r="BB327" s="68"/>
      <c r="BC327" s="6"/>
      <c r="BD327" s="6"/>
      <c r="BE327" s="102"/>
      <c r="BF327" s="129">
        <f>SUM(BB327:BE327)</f>
        <v>0</v>
      </c>
      <c r="BG327" s="68">
        <v>2</v>
      </c>
      <c r="BH327" s="6"/>
      <c r="BI327" s="6"/>
      <c r="BJ327" s="102"/>
      <c r="BK327" s="129">
        <f>SUM(BG327:BJ327)</f>
        <v>2</v>
      </c>
      <c r="BL327" s="68"/>
      <c r="BM327" s="6"/>
      <c r="BN327" s="6"/>
      <c r="BO327" s="102"/>
      <c r="BP327" s="129">
        <f>SUM(BL327:BO327)</f>
        <v>0</v>
      </c>
    </row>
    <row r="328" spans="1:68" x14ac:dyDescent="0.25">
      <c r="A328" s="4" t="s">
        <v>148</v>
      </c>
      <c r="B328" s="3" t="s">
        <v>149</v>
      </c>
      <c r="C328" s="10">
        <v>6953156283800</v>
      </c>
      <c r="D328" s="10"/>
      <c r="E328" s="10">
        <f>IF(K328&gt;0,1,"")</f>
        <v>1</v>
      </c>
      <c r="F328" s="10" t="str">
        <f>IF(L328&gt;0,1,"")</f>
        <v/>
      </c>
      <c r="G328" s="10" t="str">
        <f>IF(M328&gt;0,1,"")</f>
        <v/>
      </c>
      <c r="H328" s="105" t="str">
        <f>IF(N328&gt;0,1,"")</f>
        <v/>
      </c>
      <c r="I328" s="226">
        <v>5</v>
      </c>
      <c r="J328" s="224" t="str">
        <f>IF(SUM(E328:H328)&lt;2,IF(I328&gt;100,"Not OK",""),"")</f>
        <v/>
      </c>
      <c r="K328" s="68">
        <v>4</v>
      </c>
      <c r="L328" s="64"/>
      <c r="M328" s="64"/>
      <c r="N328" s="64"/>
      <c r="O328" s="129">
        <f>SUM(K328:N328)</f>
        <v>4</v>
      </c>
      <c r="P328" s="79">
        <v>51.310000000000016</v>
      </c>
      <c r="Q328" s="13"/>
      <c r="R328" s="13"/>
      <c r="S328" s="71"/>
      <c r="T328" s="78">
        <f>IF(Q328&gt;0,Q328,P328)</f>
        <v>51.310000000000016</v>
      </c>
      <c r="U328" s="83">
        <v>81.95</v>
      </c>
      <c r="V328" s="71"/>
      <c r="W328" s="71"/>
      <c r="X328" s="84"/>
      <c r="Y328" s="79"/>
      <c r="Z328" s="71"/>
      <c r="AA328" s="71"/>
      <c r="AB328" s="74"/>
      <c r="AC328" s="92"/>
      <c r="AD328" s="93"/>
      <c r="AE328" s="93"/>
      <c r="AF328" s="94"/>
      <c r="AG328" s="129">
        <f>SUM(AC328:AF328)</f>
        <v>0</v>
      </c>
      <c r="AH328" s="99"/>
      <c r="AI328" s="93"/>
      <c r="AJ328" s="93"/>
      <c r="AK328" s="94"/>
      <c r="AL328" s="133">
        <f>SUM(AH328:AK328)</f>
        <v>0</v>
      </c>
      <c r="AM328" s="92"/>
      <c r="AN328" s="93"/>
      <c r="AO328" s="93"/>
      <c r="AP328" s="94"/>
      <c r="AQ328" s="133">
        <f>SUM(AM328:AP328)</f>
        <v>0</v>
      </c>
      <c r="AR328" s="92"/>
      <c r="AS328" s="93"/>
      <c r="AT328" s="93"/>
      <c r="AU328" s="94"/>
      <c r="AV328" s="129">
        <f>SUM(AR328:AU328)</f>
        <v>0</v>
      </c>
      <c r="AW328" s="64"/>
      <c r="AX328" s="6"/>
      <c r="AY328" s="6"/>
      <c r="AZ328" s="102"/>
      <c r="BA328" s="133">
        <f>SUM(AW328:AZ328)</f>
        <v>0</v>
      </c>
      <c r="BB328" s="68">
        <v>1</v>
      </c>
      <c r="BC328" s="6"/>
      <c r="BD328" s="6"/>
      <c r="BE328" s="102"/>
      <c r="BF328" s="129">
        <f>SUM(BB328:BE328)</f>
        <v>1</v>
      </c>
      <c r="BG328" s="68">
        <v>0</v>
      </c>
      <c r="BH328" s="6"/>
      <c r="BI328" s="6"/>
      <c r="BJ328" s="102"/>
      <c r="BK328" s="129">
        <f>SUM(BG328:BJ328)</f>
        <v>0</v>
      </c>
      <c r="BL328" s="68"/>
      <c r="BM328" s="6"/>
      <c r="BN328" s="6"/>
      <c r="BO328" s="102"/>
      <c r="BP328" s="129">
        <f>SUM(BL328:BO328)</f>
        <v>0</v>
      </c>
    </row>
    <row r="329" spans="1:68" x14ac:dyDescent="0.25">
      <c r="A329" s="4" t="s">
        <v>152</v>
      </c>
      <c r="B329" s="3" t="s">
        <v>153</v>
      </c>
      <c r="C329" s="10">
        <v>6953156284418</v>
      </c>
      <c r="D329" s="10"/>
      <c r="E329" s="10" t="str">
        <f>IF(K329&gt;0,1,"")</f>
        <v/>
      </c>
      <c r="F329" s="10" t="str">
        <f>IF(L329&gt;0,1,"")</f>
        <v/>
      </c>
      <c r="G329" s="10" t="str">
        <f>IF(M329&gt;0,1,"")</f>
        <v/>
      </c>
      <c r="H329" s="105">
        <f>IF(N329&gt;0,1,"")</f>
        <v>1</v>
      </c>
      <c r="I329" s="226">
        <v>15</v>
      </c>
      <c r="J329" s="224" t="str">
        <f>IF(SUM(E329:H329)&lt;2,IF(I329&gt;100,"Not OK",""),"")</f>
        <v/>
      </c>
      <c r="K329" s="68">
        <v>0</v>
      </c>
      <c r="L329" s="64"/>
      <c r="M329" s="64"/>
      <c r="N329" s="64">
        <v>5</v>
      </c>
      <c r="O329" s="129">
        <f>SUM(K329:N329)</f>
        <v>5</v>
      </c>
      <c r="P329" s="79">
        <v>14.58000000000002</v>
      </c>
      <c r="Q329" s="13"/>
      <c r="R329" s="13"/>
      <c r="S329" s="71"/>
      <c r="T329" s="78">
        <f>IF(Q329&gt;0,Q329,P329)</f>
        <v>14.58000000000002</v>
      </c>
      <c r="U329" s="83">
        <v>43.45</v>
      </c>
      <c r="V329" s="71"/>
      <c r="W329" s="71"/>
      <c r="X329" s="85">
        <v>43.015500000000003</v>
      </c>
      <c r="Y329" s="79"/>
      <c r="Z329" s="71"/>
      <c r="AA329" s="71"/>
      <c r="AB329" s="75">
        <v>79</v>
      </c>
      <c r="AC329" s="95"/>
      <c r="AD329" s="96"/>
      <c r="AE329" s="96"/>
      <c r="AF329" s="75"/>
      <c r="AG329" s="132">
        <f>SUM(AC329:AF329)</f>
        <v>0</v>
      </c>
      <c r="AH329" s="97"/>
      <c r="AI329" s="96"/>
      <c r="AJ329" s="96"/>
      <c r="AK329" s="75"/>
      <c r="AL329" s="134">
        <f>SUM(AH329:AK329)</f>
        <v>0</v>
      </c>
      <c r="AM329" s="95"/>
      <c r="AN329" s="96"/>
      <c r="AO329" s="96"/>
      <c r="AP329" s="75">
        <v>0</v>
      </c>
      <c r="AQ329" s="135">
        <f>SUM(AM329:AP329)</f>
        <v>0</v>
      </c>
      <c r="AR329" s="95"/>
      <c r="AS329" s="96"/>
      <c r="AT329" s="96"/>
      <c r="AU329" s="75">
        <v>0</v>
      </c>
      <c r="AV329" s="136">
        <f>SUM(AR329:AU329)</f>
        <v>0</v>
      </c>
      <c r="AW329" s="64"/>
      <c r="AX329" s="6"/>
      <c r="AY329" s="6"/>
      <c r="AZ329" s="102">
        <v>0</v>
      </c>
      <c r="BA329" s="135">
        <f>SUM(AW329:AZ329)</f>
        <v>0</v>
      </c>
      <c r="BB329" s="68">
        <v>2</v>
      </c>
      <c r="BC329" s="6"/>
      <c r="BD329" s="6"/>
      <c r="BE329" s="102">
        <v>0</v>
      </c>
      <c r="BF329" s="136">
        <f>SUM(BB329:BE329)</f>
        <v>2</v>
      </c>
      <c r="BG329" s="68">
        <v>2</v>
      </c>
      <c r="BH329" s="6"/>
      <c r="BI329" s="6"/>
      <c r="BJ329" s="102">
        <v>0</v>
      </c>
      <c r="BK329" s="136">
        <f>SUM(BG329:BJ329)</f>
        <v>2</v>
      </c>
      <c r="BL329" s="68"/>
      <c r="BM329" s="6"/>
      <c r="BN329" s="6"/>
      <c r="BO329" s="102"/>
      <c r="BP329" s="136">
        <f>SUM(BL329:BO329)</f>
        <v>0</v>
      </c>
    </row>
    <row r="330" spans="1:68" x14ac:dyDescent="0.25">
      <c r="A330" s="4" t="s">
        <v>156</v>
      </c>
      <c r="B330" s="3" t="s">
        <v>157</v>
      </c>
      <c r="C330" s="10">
        <v>6953156286030</v>
      </c>
      <c r="D330" s="10"/>
      <c r="E330" s="10">
        <f>IF(K330&gt;0,1,"")</f>
        <v>1</v>
      </c>
      <c r="F330" s="10" t="str">
        <f>IF(L330&gt;0,1,"")</f>
        <v/>
      </c>
      <c r="G330" s="10" t="str">
        <f>IF(M330&gt;0,1,"")</f>
        <v/>
      </c>
      <c r="H330" s="105" t="str">
        <f>IF(N330&gt;0,1,"")</f>
        <v/>
      </c>
      <c r="I330" s="226">
        <v>1</v>
      </c>
      <c r="J330" s="224" t="str">
        <f>IF(SUM(E330:H330)&lt;2,IF(I330&gt;100,"Not OK",""),"")</f>
        <v/>
      </c>
      <c r="K330" s="68">
        <v>2</v>
      </c>
      <c r="L330" s="64"/>
      <c r="M330" s="64"/>
      <c r="N330" s="64"/>
      <c r="O330" s="129">
        <f>SUM(K330:N330)</f>
        <v>2</v>
      </c>
      <c r="P330" s="79">
        <v>15.040000000000454</v>
      </c>
      <c r="Q330" s="13"/>
      <c r="R330" s="13"/>
      <c r="S330" s="71"/>
      <c r="T330" s="78">
        <f>IF(Q330&gt;0,Q330,P330)</f>
        <v>15.040000000000454</v>
      </c>
      <c r="U330" s="83">
        <v>48.95</v>
      </c>
      <c r="V330" s="71"/>
      <c r="W330" s="71"/>
      <c r="X330" s="84"/>
      <c r="Y330" s="79"/>
      <c r="Z330" s="71"/>
      <c r="AA330" s="71"/>
      <c r="AB330" s="74"/>
      <c r="AC330" s="92"/>
      <c r="AD330" s="93"/>
      <c r="AE330" s="93"/>
      <c r="AF330" s="94"/>
      <c r="AG330" s="129">
        <f>SUM(AC330:AF330)</f>
        <v>0</v>
      </c>
      <c r="AH330" s="99"/>
      <c r="AI330" s="93"/>
      <c r="AJ330" s="93"/>
      <c r="AK330" s="94"/>
      <c r="AL330" s="133">
        <f>SUM(AH330:AK330)</f>
        <v>0</v>
      </c>
      <c r="AM330" s="92"/>
      <c r="AN330" s="93"/>
      <c r="AO330" s="93"/>
      <c r="AP330" s="94"/>
      <c r="AQ330" s="133">
        <f>SUM(AM330:AP330)</f>
        <v>0</v>
      </c>
      <c r="AR330" s="92"/>
      <c r="AS330" s="93"/>
      <c r="AT330" s="93"/>
      <c r="AU330" s="94"/>
      <c r="AV330" s="129">
        <f>SUM(AR330:AU330)</f>
        <v>0</v>
      </c>
      <c r="AW330" s="64"/>
      <c r="AX330" s="6"/>
      <c r="AY330" s="6"/>
      <c r="AZ330" s="102"/>
      <c r="BA330" s="133">
        <f>SUM(AW330:AZ330)</f>
        <v>0</v>
      </c>
      <c r="BB330" s="68"/>
      <c r="BC330" s="6"/>
      <c r="BD330" s="6"/>
      <c r="BE330" s="102"/>
      <c r="BF330" s="129">
        <f>SUM(BB330:BE330)</f>
        <v>0</v>
      </c>
      <c r="BG330" s="68">
        <v>1</v>
      </c>
      <c r="BH330" s="6"/>
      <c r="BI330" s="6"/>
      <c r="BJ330" s="102"/>
      <c r="BK330" s="129">
        <f>SUM(BG330:BJ330)</f>
        <v>1</v>
      </c>
      <c r="BL330" s="68"/>
      <c r="BM330" s="6"/>
      <c r="BN330" s="6"/>
      <c r="BO330" s="102"/>
      <c r="BP330" s="129">
        <f>SUM(BL330:BO330)</f>
        <v>0</v>
      </c>
    </row>
    <row r="331" spans="1:68" x14ac:dyDescent="0.25">
      <c r="A331" s="4" t="s">
        <v>158</v>
      </c>
      <c r="B331" s="3" t="s">
        <v>159</v>
      </c>
      <c r="C331" s="10">
        <v>6953156286559</v>
      </c>
      <c r="D331" s="10"/>
      <c r="E331" s="10">
        <f>IF(K331&gt;0,1,"")</f>
        <v>1</v>
      </c>
      <c r="F331" s="10" t="str">
        <f>IF(L331&gt;0,1,"")</f>
        <v/>
      </c>
      <c r="G331" s="10" t="str">
        <f>IF(M331&gt;0,1,"")</f>
        <v/>
      </c>
      <c r="H331" s="105" t="str">
        <f>IF(N331&gt;0,1,"")</f>
        <v/>
      </c>
      <c r="I331" s="226"/>
      <c r="J331" s="224" t="str">
        <f>IF(SUM(E331:H331)&lt;2,IF(I331&gt;100,"Not OK",""),"")</f>
        <v/>
      </c>
      <c r="K331" s="68">
        <v>5</v>
      </c>
      <c r="L331" s="64"/>
      <c r="M331" s="64"/>
      <c r="N331" s="64"/>
      <c r="O331" s="129">
        <f>SUM(K331:N331)</f>
        <v>5</v>
      </c>
      <c r="P331" s="79">
        <v>61.889999999999915</v>
      </c>
      <c r="Q331" s="13"/>
      <c r="R331" s="13"/>
      <c r="S331" s="71"/>
      <c r="T331" s="78">
        <f>IF(Q331&gt;0,Q331,P331)</f>
        <v>61.889999999999915</v>
      </c>
      <c r="U331" s="83">
        <v>147.94999999999999</v>
      </c>
      <c r="V331" s="71"/>
      <c r="W331" s="71"/>
      <c r="X331" s="84"/>
      <c r="Y331" s="79"/>
      <c r="Z331" s="71"/>
      <c r="AA331" s="71"/>
      <c r="AB331" s="74"/>
      <c r="AC331" s="92"/>
      <c r="AD331" s="93"/>
      <c r="AE331" s="93"/>
      <c r="AF331" s="94"/>
      <c r="AG331" s="129">
        <f>SUM(AC331:AF331)</f>
        <v>0</v>
      </c>
      <c r="AH331" s="99"/>
      <c r="AI331" s="93"/>
      <c r="AJ331" s="93"/>
      <c r="AK331" s="94"/>
      <c r="AL331" s="133">
        <f>SUM(AH331:AK331)</f>
        <v>0</v>
      </c>
      <c r="AM331" s="92"/>
      <c r="AN331" s="93"/>
      <c r="AO331" s="93"/>
      <c r="AP331" s="94"/>
      <c r="AQ331" s="133">
        <f>SUM(AM331:AP331)</f>
        <v>0</v>
      </c>
      <c r="AR331" s="92"/>
      <c r="AS331" s="93"/>
      <c r="AT331" s="93"/>
      <c r="AU331" s="94"/>
      <c r="AV331" s="129">
        <f>SUM(AR331:AU331)</f>
        <v>0</v>
      </c>
      <c r="AW331" s="64"/>
      <c r="AX331" s="6"/>
      <c r="AY331" s="6"/>
      <c r="AZ331" s="102"/>
      <c r="BA331" s="133">
        <f>SUM(AW331:AZ331)</f>
        <v>0</v>
      </c>
      <c r="BB331" s="68"/>
      <c r="BC331" s="6"/>
      <c r="BD331" s="6"/>
      <c r="BE331" s="102"/>
      <c r="BF331" s="129">
        <f>SUM(BB331:BE331)</f>
        <v>0</v>
      </c>
      <c r="BG331" s="68">
        <v>0</v>
      </c>
      <c r="BH331" s="6"/>
      <c r="BI331" s="6"/>
      <c r="BJ331" s="102"/>
      <c r="BK331" s="129">
        <f>SUM(BG331:BJ331)</f>
        <v>0</v>
      </c>
      <c r="BL331" s="68"/>
      <c r="BM331" s="6"/>
      <c r="BN331" s="6"/>
      <c r="BO331" s="102"/>
      <c r="BP331" s="129">
        <f>SUM(BL331:BO331)</f>
        <v>0</v>
      </c>
    </row>
    <row r="332" spans="1:68" x14ac:dyDescent="0.25">
      <c r="A332" s="4" t="s">
        <v>161</v>
      </c>
      <c r="B332" s="3" t="s">
        <v>162</v>
      </c>
      <c r="C332" s="10">
        <v>6953156289116</v>
      </c>
      <c r="D332" s="10"/>
      <c r="E332" s="10">
        <f>IF(K332&gt;0,1,"")</f>
        <v>1</v>
      </c>
      <c r="F332" s="10" t="str">
        <f>IF(L332&gt;0,1,"")</f>
        <v/>
      </c>
      <c r="G332" s="10" t="str">
        <f>IF(M332&gt;0,1,"")</f>
        <v/>
      </c>
      <c r="H332" s="105" t="str">
        <f>IF(N332&gt;0,1,"")</f>
        <v/>
      </c>
      <c r="I332" s="226"/>
      <c r="J332" s="224" t="str">
        <f>IF(SUM(E332:H332)&lt;2,IF(I332&gt;100,"Not OK",""),"")</f>
        <v/>
      </c>
      <c r="K332" s="68">
        <v>5</v>
      </c>
      <c r="L332" s="64"/>
      <c r="M332" s="64"/>
      <c r="N332" s="64"/>
      <c r="O332" s="129">
        <f>SUM(K332:N332)</f>
        <v>5</v>
      </c>
      <c r="P332" s="79"/>
      <c r="Q332" s="13"/>
      <c r="R332" s="13"/>
      <c r="S332" s="71"/>
      <c r="T332" s="78">
        <f>IF(Q332&gt;0,Q332,P332)</f>
        <v>0</v>
      </c>
      <c r="U332" s="83">
        <v>43.45</v>
      </c>
      <c r="V332" s="71"/>
      <c r="W332" s="71"/>
      <c r="X332" s="84"/>
      <c r="Y332" s="79"/>
      <c r="Z332" s="71"/>
      <c r="AA332" s="71"/>
      <c r="AB332" s="74"/>
      <c r="AC332" s="92"/>
      <c r="AD332" s="93"/>
      <c r="AE332" s="93"/>
      <c r="AF332" s="94"/>
      <c r="AG332" s="129">
        <f>SUM(AC332:AF332)</f>
        <v>0</v>
      </c>
      <c r="AH332" s="99"/>
      <c r="AI332" s="93"/>
      <c r="AJ332" s="93"/>
      <c r="AK332" s="94"/>
      <c r="AL332" s="133">
        <f>SUM(AH332:AK332)</f>
        <v>0</v>
      </c>
      <c r="AM332" s="92"/>
      <c r="AN332" s="93"/>
      <c r="AO332" s="93"/>
      <c r="AP332" s="94"/>
      <c r="AQ332" s="133">
        <f>SUM(AM332:AP332)</f>
        <v>0</v>
      </c>
      <c r="AR332" s="92"/>
      <c r="AS332" s="93"/>
      <c r="AT332" s="93"/>
      <c r="AU332" s="94"/>
      <c r="AV332" s="129">
        <f>SUM(AR332:AU332)</f>
        <v>0</v>
      </c>
      <c r="AW332" s="64"/>
      <c r="AX332" s="6"/>
      <c r="AY332" s="6"/>
      <c r="AZ332" s="102"/>
      <c r="BA332" s="133">
        <f>SUM(AW332:AZ332)</f>
        <v>0</v>
      </c>
      <c r="BB332" s="68"/>
      <c r="BC332" s="6"/>
      <c r="BD332" s="6"/>
      <c r="BE332" s="102"/>
      <c r="BF332" s="129">
        <f>SUM(BB332:BE332)</f>
        <v>0</v>
      </c>
      <c r="BG332" s="68">
        <v>0</v>
      </c>
      <c r="BH332" s="6"/>
      <c r="BI332" s="6"/>
      <c r="BJ332" s="102"/>
      <c r="BK332" s="129">
        <f>SUM(BG332:BJ332)</f>
        <v>0</v>
      </c>
      <c r="BL332" s="68"/>
      <c r="BM332" s="6"/>
      <c r="BN332" s="6"/>
      <c r="BO332" s="102"/>
      <c r="BP332" s="129">
        <f>SUM(BL332:BO332)</f>
        <v>0</v>
      </c>
    </row>
    <row r="333" spans="1:68" x14ac:dyDescent="0.25">
      <c r="A333" s="4" t="s">
        <v>163</v>
      </c>
      <c r="B333" s="3" t="s">
        <v>164</v>
      </c>
      <c r="C333" s="10">
        <v>6953156290501</v>
      </c>
      <c r="D333" s="10"/>
      <c r="E333" s="10">
        <f>IF(K333&gt;0,1,"")</f>
        <v>1</v>
      </c>
      <c r="F333" s="10" t="str">
        <f>IF(L333&gt;0,1,"")</f>
        <v/>
      </c>
      <c r="G333" s="10" t="str">
        <f>IF(M333&gt;0,1,"")</f>
        <v/>
      </c>
      <c r="H333" s="105" t="str">
        <f>IF(N333&gt;0,1,"")</f>
        <v/>
      </c>
      <c r="I333" s="226"/>
      <c r="J333" s="224" t="str">
        <f>IF(SUM(E333:H333)&lt;2,IF(I333&gt;100,"Not OK",""),"")</f>
        <v/>
      </c>
      <c r="K333" s="68">
        <v>4</v>
      </c>
      <c r="L333" s="64"/>
      <c r="M333" s="64"/>
      <c r="N333" s="64"/>
      <c r="O333" s="129">
        <f>SUM(K333:N333)</f>
        <v>4</v>
      </c>
      <c r="P333" s="79">
        <v>6.6899999999999951</v>
      </c>
      <c r="Q333" s="13"/>
      <c r="R333" s="13"/>
      <c r="S333" s="71"/>
      <c r="T333" s="78">
        <f>IF(Q333&gt;0,Q333,P333)</f>
        <v>6.6899999999999951</v>
      </c>
      <c r="U333" s="83">
        <v>26.95</v>
      </c>
      <c r="V333" s="71"/>
      <c r="W333" s="71"/>
      <c r="X333" s="84"/>
      <c r="Y333" s="79"/>
      <c r="Z333" s="71"/>
      <c r="AA333" s="71"/>
      <c r="AB333" s="74"/>
      <c r="AC333" s="92"/>
      <c r="AD333" s="93"/>
      <c r="AE333" s="93"/>
      <c r="AF333" s="94"/>
      <c r="AG333" s="129">
        <f>SUM(AC333:AF333)</f>
        <v>0</v>
      </c>
      <c r="AH333" s="99"/>
      <c r="AI333" s="93"/>
      <c r="AJ333" s="93"/>
      <c r="AK333" s="94"/>
      <c r="AL333" s="133">
        <f>SUM(AH333:AK333)</f>
        <v>0</v>
      </c>
      <c r="AM333" s="92"/>
      <c r="AN333" s="93"/>
      <c r="AO333" s="93"/>
      <c r="AP333" s="94"/>
      <c r="AQ333" s="133">
        <f>SUM(AM333:AP333)</f>
        <v>0</v>
      </c>
      <c r="AR333" s="92"/>
      <c r="AS333" s="93"/>
      <c r="AT333" s="93"/>
      <c r="AU333" s="94"/>
      <c r="AV333" s="129">
        <f>SUM(AR333:AU333)</f>
        <v>0</v>
      </c>
      <c r="AW333" s="64"/>
      <c r="AX333" s="6"/>
      <c r="AY333" s="6"/>
      <c r="AZ333" s="102"/>
      <c r="BA333" s="133">
        <f>SUM(AW333:AZ333)</f>
        <v>0</v>
      </c>
      <c r="BB333" s="68"/>
      <c r="BC333" s="6"/>
      <c r="BD333" s="6"/>
      <c r="BE333" s="102"/>
      <c r="BF333" s="129">
        <f>SUM(BB333:BE333)</f>
        <v>0</v>
      </c>
      <c r="BG333" s="68">
        <v>1</v>
      </c>
      <c r="BH333" s="6"/>
      <c r="BI333" s="6"/>
      <c r="BJ333" s="102"/>
      <c r="BK333" s="129">
        <f>SUM(BG333:BJ333)</f>
        <v>1</v>
      </c>
      <c r="BL333" s="68"/>
      <c r="BM333" s="6"/>
      <c r="BN333" s="6"/>
      <c r="BO333" s="102"/>
      <c r="BP333" s="129">
        <f>SUM(BL333:BO333)</f>
        <v>0</v>
      </c>
    </row>
    <row r="334" spans="1:68" x14ac:dyDescent="0.25">
      <c r="A334" s="4" t="s">
        <v>166</v>
      </c>
      <c r="B334" s="3" t="s">
        <v>167</v>
      </c>
      <c r="C334" s="10">
        <v>6953156292338</v>
      </c>
      <c r="D334" s="10"/>
      <c r="E334" s="10">
        <f>IF(K334&gt;0,1,"")</f>
        <v>1</v>
      </c>
      <c r="F334" s="10" t="str">
        <f>IF(L334&gt;0,1,"")</f>
        <v/>
      </c>
      <c r="G334" s="10" t="str">
        <f>IF(M334&gt;0,1,"")</f>
        <v/>
      </c>
      <c r="H334" s="105" t="str">
        <f>IF(N334&gt;0,1,"")</f>
        <v/>
      </c>
      <c r="I334" s="226">
        <v>45</v>
      </c>
      <c r="J334" s="224" t="str">
        <f>IF(SUM(E334:H334)&lt;2,IF(I334&gt;100,"Not OK",""),"")</f>
        <v/>
      </c>
      <c r="K334" s="68">
        <v>5</v>
      </c>
      <c r="L334" s="64"/>
      <c r="M334" s="64"/>
      <c r="N334" s="64"/>
      <c r="O334" s="129">
        <f>SUM(K334:N334)</f>
        <v>5</v>
      </c>
      <c r="P334" s="79"/>
      <c r="Q334" s="13"/>
      <c r="R334" s="13"/>
      <c r="S334" s="71"/>
      <c r="T334" s="78">
        <f>IF(Q334&gt;0,Q334,P334)</f>
        <v>0</v>
      </c>
      <c r="U334" s="83"/>
      <c r="V334" s="71"/>
      <c r="W334" s="71"/>
      <c r="X334" s="84"/>
      <c r="Y334" s="79"/>
      <c r="Z334" s="71"/>
      <c r="AA334" s="71"/>
      <c r="AB334" s="74"/>
      <c r="AC334" s="92"/>
      <c r="AD334" s="93"/>
      <c r="AE334" s="93"/>
      <c r="AF334" s="94"/>
      <c r="AG334" s="129">
        <f>SUM(AC334:AF334)</f>
        <v>0</v>
      </c>
      <c r="AH334" s="99"/>
      <c r="AI334" s="93"/>
      <c r="AJ334" s="93"/>
      <c r="AK334" s="94"/>
      <c r="AL334" s="133">
        <f>SUM(AH334:AK334)</f>
        <v>0</v>
      </c>
      <c r="AM334" s="92"/>
      <c r="AN334" s="93"/>
      <c r="AO334" s="93"/>
      <c r="AP334" s="94"/>
      <c r="AQ334" s="133">
        <f>SUM(AM334:AP334)</f>
        <v>0</v>
      </c>
      <c r="AR334" s="92"/>
      <c r="AS334" s="93"/>
      <c r="AT334" s="93"/>
      <c r="AU334" s="94"/>
      <c r="AV334" s="129">
        <f>SUM(AR334:AU334)</f>
        <v>0</v>
      </c>
      <c r="AW334" s="64"/>
      <c r="AX334" s="6"/>
      <c r="AY334" s="6"/>
      <c r="AZ334" s="102"/>
      <c r="BA334" s="133">
        <f>SUM(AW334:AZ334)</f>
        <v>0</v>
      </c>
      <c r="BB334" s="68"/>
      <c r="BC334" s="6"/>
      <c r="BD334" s="6"/>
      <c r="BE334" s="102"/>
      <c r="BF334" s="129">
        <f>SUM(BB334:BE334)</f>
        <v>0</v>
      </c>
      <c r="BG334" s="68">
        <v>0</v>
      </c>
      <c r="BH334" s="6"/>
      <c r="BI334" s="6"/>
      <c r="BJ334" s="102"/>
      <c r="BK334" s="129">
        <f>SUM(BG334:BJ334)</f>
        <v>0</v>
      </c>
      <c r="BL334" s="68"/>
      <c r="BM334" s="6"/>
      <c r="BN334" s="6"/>
      <c r="BO334" s="102"/>
      <c r="BP334" s="129">
        <f>SUM(BL334:BO334)</f>
        <v>0</v>
      </c>
    </row>
    <row r="335" spans="1:68" x14ac:dyDescent="0.25">
      <c r="A335" s="4" t="s">
        <v>168</v>
      </c>
      <c r="B335" s="3" t="s">
        <v>169</v>
      </c>
      <c r="C335" s="10">
        <v>6953156292345</v>
      </c>
      <c r="D335" s="10"/>
      <c r="E335" s="10">
        <f>IF(K335&gt;0,1,"")</f>
        <v>1</v>
      </c>
      <c r="F335" s="10" t="str">
        <f>IF(L335&gt;0,1,"")</f>
        <v/>
      </c>
      <c r="G335" s="10" t="str">
        <f>IF(M335&gt;0,1,"")</f>
        <v/>
      </c>
      <c r="H335" s="105" t="str">
        <f>IF(N335&gt;0,1,"")</f>
        <v/>
      </c>
      <c r="I335" s="226">
        <v>12</v>
      </c>
      <c r="J335" s="224" t="str">
        <f>IF(SUM(E335:H335)&lt;2,IF(I335&gt;100,"Not OK",""),"")</f>
        <v/>
      </c>
      <c r="K335" s="68">
        <v>5</v>
      </c>
      <c r="L335" s="64"/>
      <c r="M335" s="64"/>
      <c r="N335" s="64"/>
      <c r="O335" s="129">
        <f>SUM(K335:N335)</f>
        <v>5</v>
      </c>
      <c r="P335" s="79"/>
      <c r="Q335" s="13"/>
      <c r="R335" s="13"/>
      <c r="S335" s="71"/>
      <c r="T335" s="78">
        <f>IF(Q335&gt;0,Q335,P335)</f>
        <v>0</v>
      </c>
      <c r="U335" s="83"/>
      <c r="V335" s="71"/>
      <c r="W335" s="71"/>
      <c r="X335" s="84"/>
      <c r="Y335" s="79"/>
      <c r="Z335" s="71"/>
      <c r="AA335" s="71"/>
      <c r="AB335" s="74"/>
      <c r="AC335" s="92"/>
      <c r="AD335" s="93"/>
      <c r="AE335" s="93"/>
      <c r="AF335" s="94"/>
      <c r="AG335" s="129">
        <f>SUM(AC335:AF335)</f>
        <v>0</v>
      </c>
      <c r="AH335" s="99"/>
      <c r="AI335" s="93"/>
      <c r="AJ335" s="93"/>
      <c r="AK335" s="94"/>
      <c r="AL335" s="133">
        <f>SUM(AH335:AK335)</f>
        <v>0</v>
      </c>
      <c r="AM335" s="92"/>
      <c r="AN335" s="93"/>
      <c r="AO335" s="93"/>
      <c r="AP335" s="94"/>
      <c r="AQ335" s="133">
        <f>SUM(AM335:AP335)</f>
        <v>0</v>
      </c>
      <c r="AR335" s="92"/>
      <c r="AS335" s="93"/>
      <c r="AT335" s="93"/>
      <c r="AU335" s="94"/>
      <c r="AV335" s="129">
        <f>SUM(AR335:AU335)</f>
        <v>0</v>
      </c>
      <c r="AW335" s="64"/>
      <c r="AX335" s="6"/>
      <c r="AY335" s="6"/>
      <c r="AZ335" s="102"/>
      <c r="BA335" s="133">
        <f>SUM(AW335:AZ335)</f>
        <v>0</v>
      </c>
      <c r="BB335" s="68"/>
      <c r="BC335" s="6"/>
      <c r="BD335" s="6"/>
      <c r="BE335" s="102"/>
      <c r="BF335" s="129">
        <f>SUM(BB335:BE335)</f>
        <v>0</v>
      </c>
      <c r="BG335" s="68">
        <v>0</v>
      </c>
      <c r="BH335" s="6"/>
      <c r="BI335" s="6"/>
      <c r="BJ335" s="102"/>
      <c r="BK335" s="129">
        <f>SUM(BG335:BJ335)</f>
        <v>0</v>
      </c>
      <c r="BL335" s="68"/>
      <c r="BM335" s="6"/>
      <c r="BN335" s="6"/>
      <c r="BO335" s="102"/>
      <c r="BP335" s="129">
        <f>SUM(BL335:BO335)</f>
        <v>0</v>
      </c>
    </row>
    <row r="336" spans="1:68" x14ac:dyDescent="0.25">
      <c r="A336" s="4" t="s">
        <v>170</v>
      </c>
      <c r="B336" s="3" t="s">
        <v>171</v>
      </c>
      <c r="C336" s="10">
        <v>6953156293038</v>
      </c>
      <c r="D336" s="10"/>
      <c r="E336" s="10">
        <f>IF(K336&gt;0,1,"")</f>
        <v>1</v>
      </c>
      <c r="F336" s="10" t="str">
        <f>IF(L336&gt;0,1,"")</f>
        <v/>
      </c>
      <c r="G336" s="10" t="str">
        <f>IF(M336&gt;0,1,"")</f>
        <v/>
      </c>
      <c r="H336" s="105" t="str">
        <f>IF(N336&gt;0,1,"")</f>
        <v/>
      </c>
      <c r="I336" s="226">
        <v>12</v>
      </c>
      <c r="J336" s="224" t="str">
        <f>IF(SUM(E336:H336)&lt;2,IF(I336&gt;100,"Not OK",""),"")</f>
        <v/>
      </c>
      <c r="K336" s="68">
        <v>5</v>
      </c>
      <c r="L336" s="64"/>
      <c r="M336" s="64"/>
      <c r="N336" s="64"/>
      <c r="O336" s="129">
        <f>SUM(K336:N336)</f>
        <v>5</v>
      </c>
      <c r="P336" s="79"/>
      <c r="Q336" s="13"/>
      <c r="R336" s="13"/>
      <c r="S336" s="71"/>
      <c r="T336" s="78">
        <f>IF(Q336&gt;0,Q336,P336)</f>
        <v>0</v>
      </c>
      <c r="U336" s="83"/>
      <c r="V336" s="71"/>
      <c r="W336" s="71"/>
      <c r="X336" s="84"/>
      <c r="Y336" s="79"/>
      <c r="Z336" s="71"/>
      <c r="AA336" s="71"/>
      <c r="AB336" s="74"/>
      <c r="AC336" s="92"/>
      <c r="AD336" s="93"/>
      <c r="AE336" s="93"/>
      <c r="AF336" s="94"/>
      <c r="AG336" s="129">
        <f>SUM(AC336:AF336)</f>
        <v>0</v>
      </c>
      <c r="AH336" s="99"/>
      <c r="AI336" s="93"/>
      <c r="AJ336" s="93"/>
      <c r="AK336" s="94"/>
      <c r="AL336" s="133">
        <f>SUM(AH336:AK336)</f>
        <v>0</v>
      </c>
      <c r="AM336" s="92"/>
      <c r="AN336" s="93"/>
      <c r="AO336" s="93"/>
      <c r="AP336" s="94"/>
      <c r="AQ336" s="133">
        <f>SUM(AM336:AP336)</f>
        <v>0</v>
      </c>
      <c r="AR336" s="92"/>
      <c r="AS336" s="93"/>
      <c r="AT336" s="93"/>
      <c r="AU336" s="94"/>
      <c r="AV336" s="129">
        <f>SUM(AR336:AU336)</f>
        <v>0</v>
      </c>
      <c r="AW336" s="64"/>
      <c r="AX336" s="6"/>
      <c r="AY336" s="6"/>
      <c r="AZ336" s="102"/>
      <c r="BA336" s="133">
        <f>SUM(AW336:AZ336)</f>
        <v>0</v>
      </c>
      <c r="BB336" s="68"/>
      <c r="BC336" s="6"/>
      <c r="BD336" s="6"/>
      <c r="BE336" s="102"/>
      <c r="BF336" s="129">
        <f>SUM(BB336:BE336)</f>
        <v>0</v>
      </c>
      <c r="BG336" s="68">
        <v>0</v>
      </c>
      <c r="BH336" s="6"/>
      <c r="BI336" s="6"/>
      <c r="BJ336" s="102"/>
      <c r="BK336" s="129">
        <f>SUM(BG336:BJ336)</f>
        <v>0</v>
      </c>
      <c r="BL336" s="68"/>
      <c r="BM336" s="6"/>
      <c r="BN336" s="6"/>
      <c r="BO336" s="102"/>
      <c r="BP336" s="129">
        <f>SUM(BL336:BO336)</f>
        <v>0</v>
      </c>
    </row>
    <row r="337" spans="1:68" x14ac:dyDescent="0.25">
      <c r="A337" s="4" t="s">
        <v>172</v>
      </c>
      <c r="B337" s="3" t="s">
        <v>173</v>
      </c>
      <c r="C337" s="10">
        <v>6953156293045</v>
      </c>
      <c r="D337" s="10"/>
      <c r="E337" s="10">
        <f>IF(K337&gt;0,1,"")</f>
        <v>1</v>
      </c>
      <c r="F337" s="10" t="str">
        <f>IF(L337&gt;0,1,"")</f>
        <v/>
      </c>
      <c r="G337" s="10" t="str">
        <f>IF(M337&gt;0,1,"")</f>
        <v/>
      </c>
      <c r="H337" s="105" t="str">
        <f>IF(N337&gt;0,1,"")</f>
        <v/>
      </c>
      <c r="I337" s="226">
        <v>21</v>
      </c>
      <c r="J337" s="224" t="str">
        <f>IF(SUM(E337:H337)&lt;2,IF(I337&gt;100,"Not OK",""),"")</f>
        <v/>
      </c>
      <c r="K337" s="68">
        <v>5</v>
      </c>
      <c r="L337" s="64"/>
      <c r="M337" s="64"/>
      <c r="N337" s="64"/>
      <c r="O337" s="129">
        <f>SUM(K337:N337)</f>
        <v>5</v>
      </c>
      <c r="P337" s="79"/>
      <c r="Q337" s="13"/>
      <c r="R337" s="13"/>
      <c r="S337" s="71"/>
      <c r="T337" s="78">
        <f>IF(Q337&gt;0,Q337,P337)</f>
        <v>0</v>
      </c>
      <c r="U337" s="83"/>
      <c r="V337" s="71"/>
      <c r="W337" s="71"/>
      <c r="X337" s="84"/>
      <c r="Y337" s="79"/>
      <c r="Z337" s="71"/>
      <c r="AA337" s="71"/>
      <c r="AB337" s="74"/>
      <c r="AC337" s="92"/>
      <c r="AD337" s="93"/>
      <c r="AE337" s="93"/>
      <c r="AF337" s="94"/>
      <c r="AG337" s="129">
        <f>SUM(AC337:AF337)</f>
        <v>0</v>
      </c>
      <c r="AH337" s="99"/>
      <c r="AI337" s="93"/>
      <c r="AJ337" s="93"/>
      <c r="AK337" s="94"/>
      <c r="AL337" s="133">
        <f>SUM(AH337:AK337)</f>
        <v>0</v>
      </c>
      <c r="AM337" s="92"/>
      <c r="AN337" s="93"/>
      <c r="AO337" s="93"/>
      <c r="AP337" s="94"/>
      <c r="AQ337" s="133">
        <f>SUM(AM337:AP337)</f>
        <v>0</v>
      </c>
      <c r="AR337" s="92"/>
      <c r="AS337" s="93"/>
      <c r="AT337" s="93"/>
      <c r="AU337" s="94"/>
      <c r="AV337" s="129">
        <f>SUM(AR337:AU337)</f>
        <v>0</v>
      </c>
      <c r="AW337" s="64"/>
      <c r="AX337" s="6"/>
      <c r="AY337" s="6"/>
      <c r="AZ337" s="102"/>
      <c r="BA337" s="133">
        <f>SUM(AW337:AZ337)</f>
        <v>0</v>
      </c>
      <c r="BB337" s="68"/>
      <c r="BC337" s="6"/>
      <c r="BD337" s="6"/>
      <c r="BE337" s="102"/>
      <c r="BF337" s="129">
        <f>SUM(BB337:BE337)</f>
        <v>0</v>
      </c>
      <c r="BG337" s="68">
        <v>0</v>
      </c>
      <c r="BH337" s="6"/>
      <c r="BI337" s="6"/>
      <c r="BJ337" s="102"/>
      <c r="BK337" s="129">
        <f>SUM(BG337:BJ337)</f>
        <v>0</v>
      </c>
      <c r="BL337" s="68"/>
      <c r="BM337" s="6"/>
      <c r="BN337" s="6"/>
      <c r="BO337" s="102"/>
      <c r="BP337" s="129">
        <f>SUM(BL337:BO337)</f>
        <v>0</v>
      </c>
    </row>
    <row r="338" spans="1:68" x14ac:dyDescent="0.25">
      <c r="A338" s="4" t="s">
        <v>174</v>
      </c>
      <c r="B338" s="3" t="s">
        <v>175</v>
      </c>
      <c r="C338" s="10">
        <v>6953156293052</v>
      </c>
      <c r="D338" s="10"/>
      <c r="E338" s="10">
        <f>IF(K338&gt;0,1,"")</f>
        <v>1</v>
      </c>
      <c r="F338" s="10" t="str">
        <f>IF(L338&gt;0,1,"")</f>
        <v/>
      </c>
      <c r="G338" s="10" t="str">
        <f>IF(M338&gt;0,1,"")</f>
        <v/>
      </c>
      <c r="H338" s="105" t="str">
        <f>IF(N338&gt;0,1,"")</f>
        <v/>
      </c>
      <c r="I338" s="226">
        <v>3</v>
      </c>
      <c r="J338" s="224" t="str">
        <f>IF(SUM(E338:H338)&lt;2,IF(I338&gt;100,"Not OK",""),"")</f>
        <v/>
      </c>
      <c r="K338" s="68">
        <v>5</v>
      </c>
      <c r="L338" s="64"/>
      <c r="M338" s="64"/>
      <c r="N338" s="64"/>
      <c r="O338" s="129">
        <f>SUM(K338:N338)</f>
        <v>5</v>
      </c>
      <c r="P338" s="79"/>
      <c r="Q338" s="13"/>
      <c r="R338" s="13"/>
      <c r="S338" s="71"/>
      <c r="T338" s="78">
        <f>IF(Q338&gt;0,Q338,P338)</f>
        <v>0</v>
      </c>
      <c r="U338" s="83"/>
      <c r="V338" s="71"/>
      <c r="W338" s="71"/>
      <c r="X338" s="84"/>
      <c r="Y338" s="79"/>
      <c r="Z338" s="71"/>
      <c r="AA338" s="71"/>
      <c r="AB338" s="74"/>
      <c r="AC338" s="92"/>
      <c r="AD338" s="93"/>
      <c r="AE338" s="93"/>
      <c r="AF338" s="94"/>
      <c r="AG338" s="129">
        <f>SUM(AC338:AF338)</f>
        <v>0</v>
      </c>
      <c r="AH338" s="99"/>
      <c r="AI338" s="93"/>
      <c r="AJ338" s="93"/>
      <c r="AK338" s="94"/>
      <c r="AL338" s="133">
        <f>SUM(AH338:AK338)</f>
        <v>0</v>
      </c>
      <c r="AM338" s="92"/>
      <c r="AN338" s="93"/>
      <c r="AO338" s="93"/>
      <c r="AP338" s="94"/>
      <c r="AQ338" s="133">
        <f>SUM(AM338:AP338)</f>
        <v>0</v>
      </c>
      <c r="AR338" s="92"/>
      <c r="AS338" s="93"/>
      <c r="AT338" s="93"/>
      <c r="AU338" s="94"/>
      <c r="AV338" s="129">
        <f>SUM(AR338:AU338)</f>
        <v>0</v>
      </c>
      <c r="AW338" s="64"/>
      <c r="AX338" s="6"/>
      <c r="AY338" s="6"/>
      <c r="AZ338" s="102"/>
      <c r="BA338" s="133">
        <f>SUM(AW338:AZ338)</f>
        <v>0</v>
      </c>
      <c r="BB338" s="68"/>
      <c r="BC338" s="6"/>
      <c r="BD338" s="6"/>
      <c r="BE338" s="102"/>
      <c r="BF338" s="129">
        <f>SUM(BB338:BE338)</f>
        <v>0</v>
      </c>
      <c r="BG338" s="68">
        <v>0</v>
      </c>
      <c r="BH338" s="6"/>
      <c r="BI338" s="6"/>
      <c r="BJ338" s="102"/>
      <c r="BK338" s="129">
        <f>SUM(BG338:BJ338)</f>
        <v>0</v>
      </c>
      <c r="BL338" s="68"/>
      <c r="BM338" s="6"/>
      <c r="BN338" s="6"/>
      <c r="BO338" s="102"/>
      <c r="BP338" s="129">
        <f>SUM(BL338:BO338)</f>
        <v>0</v>
      </c>
    </row>
    <row r="339" spans="1:68" x14ac:dyDescent="0.25">
      <c r="A339" s="4" t="s">
        <v>178</v>
      </c>
      <c r="B339" s="3" t="s">
        <v>179</v>
      </c>
      <c r="C339" s="10">
        <v>6953156293427</v>
      </c>
      <c r="D339" s="10"/>
      <c r="E339" s="10">
        <f>IF(K339&gt;0,1,"")</f>
        <v>1</v>
      </c>
      <c r="F339" s="10" t="str">
        <f>IF(L339&gt;0,1,"")</f>
        <v/>
      </c>
      <c r="G339" s="10" t="str">
        <f>IF(M339&gt;0,1,"")</f>
        <v/>
      </c>
      <c r="H339" s="105" t="str">
        <f>IF(N339&gt;0,1,"")</f>
        <v/>
      </c>
      <c r="I339" s="226">
        <v>7</v>
      </c>
      <c r="J339" s="224" t="str">
        <f>IF(SUM(E339:H339)&lt;2,IF(I339&gt;100,"Not OK",""),"")</f>
        <v/>
      </c>
      <c r="K339" s="68">
        <v>10</v>
      </c>
      <c r="L339" s="64"/>
      <c r="M339" s="64"/>
      <c r="N339" s="64"/>
      <c r="O339" s="129">
        <f>SUM(K339:N339)</f>
        <v>10</v>
      </c>
      <c r="P339" s="79"/>
      <c r="Q339" s="13"/>
      <c r="R339" s="13"/>
      <c r="S339" s="71"/>
      <c r="T339" s="78">
        <f>IF(Q339&gt;0,Q339,P339)</f>
        <v>0</v>
      </c>
      <c r="U339" s="83"/>
      <c r="V339" s="71"/>
      <c r="W339" s="71"/>
      <c r="X339" s="84"/>
      <c r="Y339" s="79"/>
      <c r="Z339" s="71"/>
      <c r="AA339" s="71"/>
      <c r="AB339" s="74"/>
      <c r="AC339" s="92"/>
      <c r="AD339" s="93"/>
      <c r="AE339" s="93"/>
      <c r="AF339" s="94"/>
      <c r="AG339" s="129">
        <f>SUM(AC339:AF339)</f>
        <v>0</v>
      </c>
      <c r="AH339" s="99"/>
      <c r="AI339" s="93"/>
      <c r="AJ339" s="93"/>
      <c r="AK339" s="94"/>
      <c r="AL339" s="133">
        <f>SUM(AH339:AK339)</f>
        <v>0</v>
      </c>
      <c r="AM339" s="92"/>
      <c r="AN339" s="93"/>
      <c r="AO339" s="93"/>
      <c r="AP339" s="94"/>
      <c r="AQ339" s="133">
        <f>SUM(AM339:AP339)</f>
        <v>0</v>
      </c>
      <c r="AR339" s="92"/>
      <c r="AS339" s="93"/>
      <c r="AT339" s="93"/>
      <c r="AU339" s="94"/>
      <c r="AV339" s="129">
        <f>SUM(AR339:AU339)</f>
        <v>0</v>
      </c>
      <c r="AW339" s="64"/>
      <c r="AX339" s="6"/>
      <c r="AY339" s="6"/>
      <c r="AZ339" s="102"/>
      <c r="BA339" s="133">
        <f>SUM(AW339:AZ339)</f>
        <v>0</v>
      </c>
      <c r="BB339" s="68"/>
      <c r="BC339" s="6"/>
      <c r="BD339" s="6"/>
      <c r="BE339" s="102"/>
      <c r="BF339" s="129">
        <f>SUM(BB339:BE339)</f>
        <v>0</v>
      </c>
      <c r="BG339" s="68">
        <v>0</v>
      </c>
      <c r="BH339" s="6"/>
      <c r="BI339" s="6"/>
      <c r="BJ339" s="102"/>
      <c r="BK339" s="129">
        <f>SUM(BG339:BJ339)</f>
        <v>0</v>
      </c>
      <c r="BL339" s="68"/>
      <c r="BM339" s="6"/>
      <c r="BN339" s="6"/>
      <c r="BO339" s="102"/>
      <c r="BP339" s="129">
        <f>SUM(BL339:BO339)</f>
        <v>0</v>
      </c>
    </row>
    <row r="340" spans="1:68" x14ac:dyDescent="0.25">
      <c r="A340" s="4" t="s">
        <v>180</v>
      </c>
      <c r="B340" s="3" t="s">
        <v>181</v>
      </c>
      <c r="C340" s="10">
        <v>6953156293434</v>
      </c>
      <c r="D340" s="10"/>
      <c r="E340" s="10">
        <f>IF(K340&gt;0,1,"")</f>
        <v>1</v>
      </c>
      <c r="F340" s="10" t="str">
        <f>IF(L340&gt;0,1,"")</f>
        <v/>
      </c>
      <c r="G340" s="10" t="str">
        <f>IF(M340&gt;0,1,"")</f>
        <v/>
      </c>
      <c r="H340" s="105" t="str">
        <f>IF(N340&gt;0,1,"")</f>
        <v/>
      </c>
      <c r="I340" s="226">
        <v>22</v>
      </c>
      <c r="J340" s="224" t="str">
        <f>IF(SUM(E340:H340)&lt;2,IF(I340&gt;100,"Not OK",""),"")</f>
        <v/>
      </c>
      <c r="K340" s="68">
        <v>10</v>
      </c>
      <c r="L340" s="64"/>
      <c r="M340" s="64"/>
      <c r="N340" s="64"/>
      <c r="O340" s="129">
        <f>SUM(K340:N340)</f>
        <v>10</v>
      </c>
      <c r="P340" s="79"/>
      <c r="Q340" s="13"/>
      <c r="R340" s="13"/>
      <c r="S340" s="71"/>
      <c r="T340" s="78">
        <f>IF(Q340&gt;0,Q340,P340)</f>
        <v>0</v>
      </c>
      <c r="U340" s="83"/>
      <c r="V340" s="71"/>
      <c r="W340" s="71"/>
      <c r="X340" s="84"/>
      <c r="Y340" s="79"/>
      <c r="Z340" s="71"/>
      <c r="AA340" s="71"/>
      <c r="AB340" s="74"/>
      <c r="AC340" s="92"/>
      <c r="AD340" s="93"/>
      <c r="AE340" s="93"/>
      <c r="AF340" s="94"/>
      <c r="AG340" s="129">
        <f>SUM(AC340:AF340)</f>
        <v>0</v>
      </c>
      <c r="AH340" s="99"/>
      <c r="AI340" s="93"/>
      <c r="AJ340" s="93"/>
      <c r="AK340" s="94"/>
      <c r="AL340" s="133">
        <f>SUM(AH340:AK340)</f>
        <v>0</v>
      </c>
      <c r="AM340" s="92"/>
      <c r="AN340" s="93"/>
      <c r="AO340" s="93"/>
      <c r="AP340" s="94"/>
      <c r="AQ340" s="133">
        <f>SUM(AM340:AP340)</f>
        <v>0</v>
      </c>
      <c r="AR340" s="92"/>
      <c r="AS340" s="93"/>
      <c r="AT340" s="93"/>
      <c r="AU340" s="94"/>
      <c r="AV340" s="129">
        <f>SUM(AR340:AU340)</f>
        <v>0</v>
      </c>
      <c r="AW340" s="64"/>
      <c r="AX340" s="6"/>
      <c r="AY340" s="6"/>
      <c r="AZ340" s="102"/>
      <c r="BA340" s="133">
        <f>SUM(AW340:AZ340)</f>
        <v>0</v>
      </c>
      <c r="BB340" s="68"/>
      <c r="BC340" s="6"/>
      <c r="BD340" s="6"/>
      <c r="BE340" s="102"/>
      <c r="BF340" s="129">
        <f>SUM(BB340:BE340)</f>
        <v>0</v>
      </c>
      <c r="BG340" s="68">
        <v>0</v>
      </c>
      <c r="BH340" s="6"/>
      <c r="BI340" s="6"/>
      <c r="BJ340" s="102"/>
      <c r="BK340" s="129">
        <f>SUM(BG340:BJ340)</f>
        <v>0</v>
      </c>
      <c r="BL340" s="68"/>
      <c r="BM340" s="6"/>
      <c r="BN340" s="6"/>
      <c r="BO340" s="102"/>
      <c r="BP340" s="129">
        <f>SUM(BL340:BO340)</f>
        <v>0</v>
      </c>
    </row>
    <row r="341" spans="1:68" x14ac:dyDescent="0.25">
      <c r="A341" s="4" t="s">
        <v>183</v>
      </c>
      <c r="B341" s="3" t="s">
        <v>184</v>
      </c>
      <c r="C341" s="10">
        <v>6953156293632</v>
      </c>
      <c r="D341" s="10"/>
      <c r="E341" s="10">
        <f>IF(K341&gt;0,1,"")</f>
        <v>1</v>
      </c>
      <c r="F341" s="10" t="str">
        <f>IF(L341&gt;0,1,"")</f>
        <v/>
      </c>
      <c r="G341" s="10" t="str">
        <f>IF(M341&gt;0,1,"")</f>
        <v/>
      </c>
      <c r="H341" s="105" t="str">
        <f>IF(N341&gt;0,1,"")</f>
        <v/>
      </c>
      <c r="I341" s="226">
        <v>41</v>
      </c>
      <c r="J341" s="224" t="str">
        <f>IF(SUM(E341:H341)&lt;2,IF(I341&gt;100,"Not OK",""),"")</f>
        <v/>
      </c>
      <c r="K341" s="68">
        <v>5</v>
      </c>
      <c r="L341" s="64"/>
      <c r="M341" s="64"/>
      <c r="N341" s="64"/>
      <c r="O341" s="129">
        <f>SUM(K341:N341)</f>
        <v>5</v>
      </c>
      <c r="P341" s="79"/>
      <c r="Q341" s="13"/>
      <c r="R341" s="13"/>
      <c r="S341" s="71"/>
      <c r="T341" s="78">
        <f>IF(Q341&gt;0,Q341,P341)</f>
        <v>0</v>
      </c>
      <c r="U341" s="83"/>
      <c r="V341" s="71"/>
      <c r="W341" s="71"/>
      <c r="X341" s="84"/>
      <c r="Y341" s="79"/>
      <c r="Z341" s="71"/>
      <c r="AA341" s="71"/>
      <c r="AB341" s="74"/>
      <c r="AC341" s="92"/>
      <c r="AD341" s="93"/>
      <c r="AE341" s="93"/>
      <c r="AF341" s="94"/>
      <c r="AG341" s="129">
        <f>SUM(AC341:AF341)</f>
        <v>0</v>
      </c>
      <c r="AH341" s="99"/>
      <c r="AI341" s="93"/>
      <c r="AJ341" s="93"/>
      <c r="AK341" s="94"/>
      <c r="AL341" s="133">
        <f>SUM(AH341:AK341)</f>
        <v>0</v>
      </c>
      <c r="AM341" s="92"/>
      <c r="AN341" s="93"/>
      <c r="AO341" s="93"/>
      <c r="AP341" s="94"/>
      <c r="AQ341" s="133">
        <f>SUM(AM341:AP341)</f>
        <v>0</v>
      </c>
      <c r="AR341" s="92"/>
      <c r="AS341" s="93"/>
      <c r="AT341" s="93"/>
      <c r="AU341" s="94"/>
      <c r="AV341" s="129">
        <f>SUM(AR341:AU341)</f>
        <v>0</v>
      </c>
      <c r="AW341" s="64"/>
      <c r="AX341" s="6"/>
      <c r="AY341" s="6"/>
      <c r="AZ341" s="102"/>
      <c r="BA341" s="133">
        <f>SUM(AW341:AZ341)</f>
        <v>0</v>
      </c>
      <c r="BB341" s="68"/>
      <c r="BC341" s="6"/>
      <c r="BD341" s="6"/>
      <c r="BE341" s="102"/>
      <c r="BF341" s="129">
        <f>SUM(BB341:BE341)</f>
        <v>0</v>
      </c>
      <c r="BG341" s="68">
        <v>0</v>
      </c>
      <c r="BH341" s="6"/>
      <c r="BI341" s="6"/>
      <c r="BJ341" s="102"/>
      <c r="BK341" s="129">
        <f>SUM(BG341:BJ341)</f>
        <v>0</v>
      </c>
      <c r="BL341" s="68"/>
      <c r="BM341" s="6"/>
      <c r="BN341" s="6"/>
      <c r="BO341" s="102"/>
      <c r="BP341" s="129">
        <f>SUM(BL341:BO341)</f>
        <v>0</v>
      </c>
    </row>
    <row r="342" spans="1:68" x14ac:dyDescent="0.25">
      <c r="A342" s="4" t="s">
        <v>185</v>
      </c>
      <c r="B342" s="3" t="s">
        <v>186</v>
      </c>
      <c r="C342" s="10">
        <v>6953156293649</v>
      </c>
      <c r="D342" s="10"/>
      <c r="E342" s="10">
        <f>IF(K342&gt;0,1,"")</f>
        <v>1</v>
      </c>
      <c r="F342" s="10" t="str">
        <f>IF(L342&gt;0,1,"")</f>
        <v/>
      </c>
      <c r="G342" s="10" t="str">
        <f>IF(M342&gt;0,1,"")</f>
        <v/>
      </c>
      <c r="H342" s="105" t="str">
        <f>IF(N342&gt;0,1,"")</f>
        <v/>
      </c>
      <c r="I342" s="226">
        <v>6</v>
      </c>
      <c r="J342" s="224" t="str">
        <f>IF(SUM(E342:H342)&lt;2,IF(I342&gt;100,"Not OK",""),"")</f>
        <v/>
      </c>
      <c r="K342" s="68">
        <v>5</v>
      </c>
      <c r="L342" s="64"/>
      <c r="M342" s="64"/>
      <c r="N342" s="64"/>
      <c r="O342" s="129">
        <f>SUM(K342:N342)</f>
        <v>5</v>
      </c>
      <c r="P342" s="79"/>
      <c r="Q342" s="13"/>
      <c r="R342" s="13"/>
      <c r="S342" s="71"/>
      <c r="T342" s="78">
        <f>IF(Q342&gt;0,Q342,P342)</f>
        <v>0</v>
      </c>
      <c r="U342" s="83"/>
      <c r="V342" s="71"/>
      <c r="W342" s="71"/>
      <c r="X342" s="84"/>
      <c r="Y342" s="79"/>
      <c r="Z342" s="71"/>
      <c r="AA342" s="71"/>
      <c r="AB342" s="74"/>
      <c r="AC342" s="92"/>
      <c r="AD342" s="93"/>
      <c r="AE342" s="93"/>
      <c r="AF342" s="94"/>
      <c r="AG342" s="129">
        <f>SUM(AC342:AF342)</f>
        <v>0</v>
      </c>
      <c r="AH342" s="99"/>
      <c r="AI342" s="93"/>
      <c r="AJ342" s="93"/>
      <c r="AK342" s="94"/>
      <c r="AL342" s="133">
        <f>SUM(AH342:AK342)</f>
        <v>0</v>
      </c>
      <c r="AM342" s="92"/>
      <c r="AN342" s="93"/>
      <c r="AO342" s="93"/>
      <c r="AP342" s="94"/>
      <c r="AQ342" s="133">
        <f>SUM(AM342:AP342)</f>
        <v>0</v>
      </c>
      <c r="AR342" s="92"/>
      <c r="AS342" s="93"/>
      <c r="AT342" s="93"/>
      <c r="AU342" s="94"/>
      <c r="AV342" s="129">
        <f>SUM(AR342:AU342)</f>
        <v>0</v>
      </c>
      <c r="AW342" s="64"/>
      <c r="AX342" s="6"/>
      <c r="AY342" s="6"/>
      <c r="AZ342" s="102"/>
      <c r="BA342" s="133">
        <f>SUM(AW342:AZ342)</f>
        <v>0</v>
      </c>
      <c r="BB342" s="68"/>
      <c r="BC342" s="6"/>
      <c r="BD342" s="6"/>
      <c r="BE342" s="102"/>
      <c r="BF342" s="129">
        <f>SUM(BB342:BE342)</f>
        <v>0</v>
      </c>
      <c r="BG342" s="68">
        <v>0</v>
      </c>
      <c r="BH342" s="6"/>
      <c r="BI342" s="6"/>
      <c r="BJ342" s="102"/>
      <c r="BK342" s="129">
        <f>SUM(BG342:BJ342)</f>
        <v>0</v>
      </c>
      <c r="BL342" s="68"/>
      <c r="BM342" s="6"/>
      <c r="BN342" s="6"/>
      <c r="BO342" s="102"/>
      <c r="BP342" s="129">
        <f>SUM(BL342:BO342)</f>
        <v>0</v>
      </c>
    </row>
    <row r="343" spans="1:68" x14ac:dyDescent="0.25">
      <c r="A343" s="4" t="s">
        <v>187</v>
      </c>
      <c r="B343" s="3" t="s">
        <v>188</v>
      </c>
      <c r="C343" s="10">
        <v>6953156293892</v>
      </c>
      <c r="D343" s="10"/>
      <c r="E343" s="10">
        <f>IF(K343&gt;0,1,"")</f>
        <v>1</v>
      </c>
      <c r="F343" s="10" t="str">
        <f>IF(L343&gt;0,1,"")</f>
        <v/>
      </c>
      <c r="G343" s="10" t="str">
        <f>IF(M343&gt;0,1,"")</f>
        <v/>
      </c>
      <c r="H343" s="105" t="str">
        <f>IF(N343&gt;0,1,"")</f>
        <v/>
      </c>
      <c r="I343" s="226">
        <v>4</v>
      </c>
      <c r="J343" s="224" t="str">
        <f>IF(SUM(E343:H343)&lt;2,IF(I343&gt;100,"Not OK",""),"")</f>
        <v/>
      </c>
      <c r="K343" s="68">
        <v>5</v>
      </c>
      <c r="L343" s="64"/>
      <c r="M343" s="64"/>
      <c r="N343" s="64"/>
      <c r="O343" s="129">
        <f>SUM(K343:N343)</f>
        <v>5</v>
      </c>
      <c r="P343" s="79"/>
      <c r="Q343" s="13"/>
      <c r="R343" s="13"/>
      <c r="S343" s="71"/>
      <c r="T343" s="78">
        <f>IF(Q343&gt;0,Q343,P343)</f>
        <v>0</v>
      </c>
      <c r="U343" s="83"/>
      <c r="V343" s="71"/>
      <c r="W343" s="71"/>
      <c r="X343" s="84"/>
      <c r="Y343" s="79"/>
      <c r="Z343" s="71"/>
      <c r="AA343" s="71"/>
      <c r="AB343" s="74"/>
      <c r="AC343" s="92"/>
      <c r="AD343" s="93"/>
      <c r="AE343" s="93"/>
      <c r="AF343" s="94"/>
      <c r="AG343" s="129">
        <f>SUM(AC343:AF343)</f>
        <v>0</v>
      </c>
      <c r="AH343" s="99"/>
      <c r="AI343" s="93"/>
      <c r="AJ343" s="93"/>
      <c r="AK343" s="94"/>
      <c r="AL343" s="133">
        <f>SUM(AH343:AK343)</f>
        <v>0</v>
      </c>
      <c r="AM343" s="92"/>
      <c r="AN343" s="93"/>
      <c r="AO343" s="93"/>
      <c r="AP343" s="94"/>
      <c r="AQ343" s="133">
        <f>SUM(AM343:AP343)</f>
        <v>0</v>
      </c>
      <c r="AR343" s="92"/>
      <c r="AS343" s="93"/>
      <c r="AT343" s="93"/>
      <c r="AU343" s="94"/>
      <c r="AV343" s="129">
        <f>SUM(AR343:AU343)</f>
        <v>0</v>
      </c>
      <c r="AW343" s="64"/>
      <c r="AX343" s="6"/>
      <c r="AY343" s="6"/>
      <c r="AZ343" s="102"/>
      <c r="BA343" s="133">
        <f>SUM(AW343:AZ343)</f>
        <v>0</v>
      </c>
      <c r="BB343" s="68"/>
      <c r="BC343" s="6"/>
      <c r="BD343" s="6"/>
      <c r="BE343" s="102"/>
      <c r="BF343" s="129">
        <f>SUM(BB343:BE343)</f>
        <v>0</v>
      </c>
      <c r="BG343" s="68">
        <v>0</v>
      </c>
      <c r="BH343" s="6"/>
      <c r="BI343" s="6"/>
      <c r="BJ343" s="102"/>
      <c r="BK343" s="129">
        <f>SUM(BG343:BJ343)</f>
        <v>0</v>
      </c>
      <c r="BL343" s="68"/>
      <c r="BM343" s="6"/>
      <c r="BN343" s="6"/>
      <c r="BO343" s="102"/>
      <c r="BP343" s="129">
        <f>SUM(BL343:BO343)</f>
        <v>0</v>
      </c>
    </row>
    <row r="344" spans="1:68" x14ac:dyDescent="0.25">
      <c r="A344" s="4" t="s">
        <v>192</v>
      </c>
      <c r="B344" s="3" t="s">
        <v>193</v>
      </c>
      <c r="C344" s="10">
        <v>6953156295131</v>
      </c>
      <c r="D344" s="10"/>
      <c r="E344" s="10">
        <f>IF(K344&gt;0,1,"")</f>
        <v>1</v>
      </c>
      <c r="F344" s="10" t="str">
        <f>IF(L344&gt;0,1,"")</f>
        <v/>
      </c>
      <c r="G344" s="10" t="str">
        <f>IF(M344&gt;0,1,"")</f>
        <v/>
      </c>
      <c r="H344" s="105" t="str">
        <f>IF(N344&gt;0,1,"")</f>
        <v/>
      </c>
      <c r="I344" s="226">
        <v>15</v>
      </c>
      <c r="J344" s="224" t="str">
        <f>IF(SUM(E344:H344)&lt;2,IF(I344&gt;100,"Not OK",""),"")</f>
        <v/>
      </c>
      <c r="K344" s="68">
        <v>5</v>
      </c>
      <c r="L344" s="64"/>
      <c r="M344" s="64"/>
      <c r="N344" s="64"/>
      <c r="O344" s="129">
        <f>SUM(K344:N344)</f>
        <v>5</v>
      </c>
      <c r="P344" s="79"/>
      <c r="Q344" s="13"/>
      <c r="R344" s="13"/>
      <c r="S344" s="71"/>
      <c r="T344" s="78">
        <f>IF(Q344&gt;0,Q344,P344)</f>
        <v>0</v>
      </c>
      <c r="U344" s="83"/>
      <c r="V344" s="71"/>
      <c r="W344" s="71"/>
      <c r="X344" s="84"/>
      <c r="Y344" s="79"/>
      <c r="Z344" s="71"/>
      <c r="AA344" s="71"/>
      <c r="AB344" s="74"/>
      <c r="AC344" s="92"/>
      <c r="AD344" s="93"/>
      <c r="AE344" s="93"/>
      <c r="AF344" s="94"/>
      <c r="AG344" s="129">
        <f>SUM(AC344:AF344)</f>
        <v>0</v>
      </c>
      <c r="AH344" s="99"/>
      <c r="AI344" s="93"/>
      <c r="AJ344" s="93"/>
      <c r="AK344" s="94"/>
      <c r="AL344" s="133">
        <f>SUM(AH344:AK344)</f>
        <v>0</v>
      </c>
      <c r="AM344" s="92"/>
      <c r="AN344" s="93"/>
      <c r="AO344" s="93"/>
      <c r="AP344" s="94"/>
      <c r="AQ344" s="133">
        <f>SUM(AM344:AP344)</f>
        <v>0</v>
      </c>
      <c r="AR344" s="92"/>
      <c r="AS344" s="93"/>
      <c r="AT344" s="93"/>
      <c r="AU344" s="94"/>
      <c r="AV344" s="129">
        <f>SUM(AR344:AU344)</f>
        <v>0</v>
      </c>
      <c r="AW344" s="64"/>
      <c r="AX344" s="6"/>
      <c r="AY344" s="6"/>
      <c r="AZ344" s="102"/>
      <c r="BA344" s="133">
        <f>SUM(AW344:AZ344)</f>
        <v>0</v>
      </c>
      <c r="BB344" s="68"/>
      <c r="BC344" s="6"/>
      <c r="BD344" s="6"/>
      <c r="BE344" s="102"/>
      <c r="BF344" s="129">
        <f>SUM(BB344:BE344)</f>
        <v>0</v>
      </c>
      <c r="BG344" s="68">
        <v>5</v>
      </c>
      <c r="BH344" s="6"/>
      <c r="BI344" s="6"/>
      <c r="BJ344" s="102"/>
      <c r="BK344" s="129">
        <f>SUM(BG344:BJ344)</f>
        <v>5</v>
      </c>
      <c r="BL344" s="68"/>
      <c r="BM344" s="6"/>
      <c r="BN344" s="6"/>
      <c r="BO344" s="102"/>
      <c r="BP344" s="129">
        <f>SUM(BL344:BO344)</f>
        <v>0</v>
      </c>
    </row>
    <row r="345" spans="1:68" x14ac:dyDescent="0.25">
      <c r="A345" s="4" t="s">
        <v>194</v>
      </c>
      <c r="B345" s="3" t="s">
        <v>195</v>
      </c>
      <c r="C345" s="10">
        <v>6953156295148</v>
      </c>
      <c r="D345" s="10"/>
      <c r="E345" s="10" t="str">
        <f>IF(K345&gt;0,1,"")</f>
        <v/>
      </c>
      <c r="F345" s="10" t="str">
        <f>IF(L345&gt;0,1,"")</f>
        <v/>
      </c>
      <c r="G345" s="10" t="str">
        <f>IF(M345&gt;0,1,"")</f>
        <v/>
      </c>
      <c r="H345" s="105" t="str">
        <f>IF(N345&gt;0,1,"")</f>
        <v/>
      </c>
      <c r="I345" s="226">
        <v>40</v>
      </c>
      <c r="J345" s="224" t="str">
        <f>IF(SUM(E345:H345)&lt;2,IF(I345&gt;100,"Not OK",""),"")</f>
        <v/>
      </c>
      <c r="K345" s="68">
        <v>0</v>
      </c>
      <c r="L345" s="64"/>
      <c r="M345" s="64"/>
      <c r="N345" s="64"/>
      <c r="O345" s="129">
        <f>SUM(K345:N345)</f>
        <v>0</v>
      </c>
      <c r="P345" s="79"/>
      <c r="Q345" s="13"/>
      <c r="R345" s="13"/>
      <c r="S345" s="71"/>
      <c r="T345" s="78">
        <f>IF(Q345&gt;0,Q345,P345)</f>
        <v>0</v>
      </c>
      <c r="U345" s="83"/>
      <c r="V345" s="71"/>
      <c r="W345" s="71"/>
      <c r="X345" s="84"/>
      <c r="Y345" s="79"/>
      <c r="Z345" s="71"/>
      <c r="AA345" s="71"/>
      <c r="AB345" s="74"/>
      <c r="AC345" s="92"/>
      <c r="AD345" s="93"/>
      <c r="AE345" s="93"/>
      <c r="AF345" s="94"/>
      <c r="AG345" s="129">
        <f>SUM(AC345:AF345)</f>
        <v>0</v>
      </c>
      <c r="AH345" s="99"/>
      <c r="AI345" s="93"/>
      <c r="AJ345" s="93"/>
      <c r="AK345" s="94"/>
      <c r="AL345" s="133">
        <f>SUM(AH345:AK345)</f>
        <v>0</v>
      </c>
      <c r="AM345" s="92"/>
      <c r="AN345" s="93"/>
      <c r="AO345" s="93"/>
      <c r="AP345" s="94"/>
      <c r="AQ345" s="133">
        <f>SUM(AM345:AP345)</f>
        <v>0</v>
      </c>
      <c r="AR345" s="92"/>
      <c r="AS345" s="93"/>
      <c r="AT345" s="93"/>
      <c r="AU345" s="94"/>
      <c r="AV345" s="129">
        <f>SUM(AR345:AU345)</f>
        <v>0</v>
      </c>
      <c r="AW345" s="64"/>
      <c r="AX345" s="6"/>
      <c r="AY345" s="6"/>
      <c r="AZ345" s="102"/>
      <c r="BA345" s="133">
        <f>SUM(AW345:AZ345)</f>
        <v>0</v>
      </c>
      <c r="BB345" s="68"/>
      <c r="BC345" s="6"/>
      <c r="BD345" s="6"/>
      <c r="BE345" s="102"/>
      <c r="BF345" s="129">
        <f>SUM(BB345:BE345)</f>
        <v>0</v>
      </c>
      <c r="BG345" s="68">
        <v>5</v>
      </c>
      <c r="BH345" s="6"/>
      <c r="BI345" s="6"/>
      <c r="BJ345" s="102"/>
      <c r="BK345" s="129">
        <f>SUM(BG345:BJ345)</f>
        <v>5</v>
      </c>
      <c r="BL345" s="68"/>
      <c r="BM345" s="6"/>
      <c r="BN345" s="6"/>
      <c r="BO345" s="102"/>
      <c r="BP345" s="129">
        <f>SUM(BL345:BO345)</f>
        <v>0</v>
      </c>
    </row>
    <row r="346" spans="1:68" x14ac:dyDescent="0.25">
      <c r="A346" s="4" t="s">
        <v>196</v>
      </c>
      <c r="B346" s="3" t="s">
        <v>197</v>
      </c>
      <c r="C346" s="10">
        <v>6953156295162</v>
      </c>
      <c r="D346" s="10"/>
      <c r="E346" s="10">
        <f>IF(K346&gt;0,1,"")</f>
        <v>1</v>
      </c>
      <c r="F346" s="10" t="str">
        <f>IF(L346&gt;0,1,"")</f>
        <v/>
      </c>
      <c r="G346" s="10" t="str">
        <f>IF(M346&gt;0,1,"")</f>
        <v/>
      </c>
      <c r="H346" s="105" t="str">
        <f>IF(N346&gt;0,1,"")</f>
        <v/>
      </c>
      <c r="I346" s="226">
        <v>32</v>
      </c>
      <c r="J346" s="224" t="str">
        <f>IF(SUM(E346:H346)&lt;2,IF(I346&gt;100,"Not OK",""),"")</f>
        <v/>
      </c>
      <c r="K346" s="68">
        <v>4</v>
      </c>
      <c r="L346" s="64"/>
      <c r="M346" s="64"/>
      <c r="N346" s="64"/>
      <c r="O346" s="129">
        <f>SUM(K346:N346)</f>
        <v>4</v>
      </c>
      <c r="P346" s="79"/>
      <c r="Q346" s="13"/>
      <c r="R346" s="13"/>
      <c r="S346" s="71"/>
      <c r="T346" s="78">
        <f>IF(Q346&gt;0,Q346,P346)</f>
        <v>0</v>
      </c>
      <c r="U346" s="83"/>
      <c r="V346" s="71"/>
      <c r="W346" s="71"/>
      <c r="X346" s="84"/>
      <c r="Y346" s="79"/>
      <c r="Z346" s="71"/>
      <c r="AA346" s="71"/>
      <c r="AB346" s="74"/>
      <c r="AC346" s="92"/>
      <c r="AD346" s="93"/>
      <c r="AE346" s="93"/>
      <c r="AF346" s="94"/>
      <c r="AG346" s="129">
        <f>SUM(AC346:AF346)</f>
        <v>0</v>
      </c>
      <c r="AH346" s="99"/>
      <c r="AI346" s="93"/>
      <c r="AJ346" s="93"/>
      <c r="AK346" s="94"/>
      <c r="AL346" s="133">
        <f>SUM(AH346:AK346)</f>
        <v>0</v>
      </c>
      <c r="AM346" s="92"/>
      <c r="AN346" s="93"/>
      <c r="AO346" s="93"/>
      <c r="AP346" s="94"/>
      <c r="AQ346" s="133">
        <f>SUM(AM346:AP346)</f>
        <v>0</v>
      </c>
      <c r="AR346" s="92"/>
      <c r="AS346" s="93"/>
      <c r="AT346" s="93"/>
      <c r="AU346" s="94"/>
      <c r="AV346" s="129">
        <f>SUM(AR346:AU346)</f>
        <v>0</v>
      </c>
      <c r="AW346" s="64"/>
      <c r="AX346" s="6"/>
      <c r="AY346" s="6"/>
      <c r="AZ346" s="102"/>
      <c r="BA346" s="133">
        <f>SUM(AW346:AZ346)</f>
        <v>0</v>
      </c>
      <c r="BB346" s="68"/>
      <c r="BC346" s="6"/>
      <c r="BD346" s="6"/>
      <c r="BE346" s="102"/>
      <c r="BF346" s="129">
        <f>SUM(BB346:BE346)</f>
        <v>0</v>
      </c>
      <c r="BG346" s="68">
        <v>1</v>
      </c>
      <c r="BH346" s="6"/>
      <c r="BI346" s="6"/>
      <c r="BJ346" s="102"/>
      <c r="BK346" s="129">
        <f>SUM(BG346:BJ346)</f>
        <v>1</v>
      </c>
      <c r="BL346" s="68"/>
      <c r="BM346" s="6"/>
      <c r="BN346" s="6"/>
      <c r="BO346" s="102"/>
      <c r="BP346" s="129">
        <f>SUM(BL346:BO346)</f>
        <v>0</v>
      </c>
    </row>
    <row r="347" spans="1:68" ht="15.75" thickBot="1" x14ac:dyDescent="0.3">
      <c r="A347" s="4" t="s">
        <v>198</v>
      </c>
      <c r="B347" s="3" t="s">
        <v>199</v>
      </c>
      <c r="C347" s="10">
        <v>6953156295179</v>
      </c>
      <c r="D347" s="10"/>
      <c r="E347" s="10">
        <f>IF(K347&gt;0,1,"")</f>
        <v>1</v>
      </c>
      <c r="F347" s="10" t="str">
        <f>IF(L347&gt;0,1,"")</f>
        <v/>
      </c>
      <c r="G347" s="10" t="str">
        <f>IF(M347&gt;0,1,"")</f>
        <v/>
      </c>
      <c r="H347" s="105" t="str">
        <f>IF(N347&gt;0,1,"")</f>
        <v/>
      </c>
      <c r="I347" s="228">
        <v>15</v>
      </c>
      <c r="J347" s="224" t="str">
        <f>IF(SUM(E347:H347)&lt;2,IF(I347&gt;100,"Not OK",""),"")</f>
        <v/>
      </c>
      <c r="K347" s="68">
        <v>5</v>
      </c>
      <c r="L347" s="64"/>
      <c r="M347" s="64"/>
      <c r="N347" s="64"/>
      <c r="O347" s="129">
        <f>SUM(K347:N347)</f>
        <v>5</v>
      </c>
      <c r="P347" s="79"/>
      <c r="Q347" s="13"/>
      <c r="R347" s="13"/>
      <c r="S347" s="71"/>
      <c r="T347" s="78">
        <f>IF(Q347&gt;0,Q347,P347)</f>
        <v>0</v>
      </c>
      <c r="U347" s="83"/>
      <c r="V347" s="71"/>
      <c r="W347" s="71"/>
      <c r="X347" s="84"/>
      <c r="Y347" s="79"/>
      <c r="Z347" s="71"/>
      <c r="AA347" s="71"/>
      <c r="AB347" s="74"/>
      <c r="AC347" s="92"/>
      <c r="AD347" s="93"/>
      <c r="AE347" s="93"/>
      <c r="AF347" s="94"/>
      <c r="AG347" s="129">
        <f>SUM(AC347:AF347)</f>
        <v>0</v>
      </c>
      <c r="AH347" s="99"/>
      <c r="AI347" s="93"/>
      <c r="AJ347" s="93"/>
      <c r="AK347" s="94"/>
      <c r="AL347" s="133">
        <f>SUM(AH347:AK347)</f>
        <v>0</v>
      </c>
      <c r="AM347" s="92"/>
      <c r="AN347" s="93"/>
      <c r="AO347" s="93"/>
      <c r="AP347" s="94"/>
      <c r="AQ347" s="133">
        <f>SUM(AM347:AP347)</f>
        <v>0</v>
      </c>
      <c r="AR347" s="92"/>
      <c r="AS347" s="93"/>
      <c r="AT347" s="93"/>
      <c r="AU347" s="94"/>
      <c r="AV347" s="129">
        <f>SUM(AR347:AU347)</f>
        <v>0</v>
      </c>
      <c r="AW347" s="64"/>
      <c r="AX347" s="6"/>
      <c r="AY347" s="6"/>
      <c r="AZ347" s="102"/>
      <c r="BA347" s="133">
        <f>SUM(AW347:AZ347)</f>
        <v>0</v>
      </c>
      <c r="BB347" s="68"/>
      <c r="BC347" s="6"/>
      <c r="BD347" s="6"/>
      <c r="BE347" s="102"/>
      <c r="BF347" s="129">
        <f>SUM(BB347:BE347)</f>
        <v>0</v>
      </c>
      <c r="BG347" s="68">
        <v>0</v>
      </c>
      <c r="BH347" s="6"/>
      <c r="BI347" s="6"/>
      <c r="BJ347" s="102"/>
      <c r="BK347" s="129">
        <f>SUM(BG347:BJ347)</f>
        <v>0</v>
      </c>
      <c r="BL347" s="68"/>
      <c r="BM347" s="6"/>
      <c r="BN347" s="6"/>
      <c r="BO347" s="102"/>
      <c r="BP347" s="129">
        <f>SUM(BL347:BO347)</f>
        <v>0</v>
      </c>
    </row>
  </sheetData>
  <autoFilter ref="A3:BK347">
    <sortState ref="A4:BK347">
      <sortCondition sortBy="cellColor" ref="C3:C347" dxfId="1"/>
    </sortState>
  </autoFilter>
  <mergeCells count="21">
    <mergeCell ref="BL1:BP1"/>
    <mergeCell ref="J1:J2"/>
    <mergeCell ref="I1:I2"/>
    <mergeCell ref="A1:A2"/>
    <mergeCell ref="B1:B2"/>
    <mergeCell ref="C1:C2"/>
    <mergeCell ref="H1:H2"/>
    <mergeCell ref="E1:E2"/>
    <mergeCell ref="F1:F2"/>
    <mergeCell ref="G1:G2"/>
    <mergeCell ref="Y1:AB1"/>
    <mergeCell ref="K1:O1"/>
    <mergeCell ref="AW1:BA1"/>
    <mergeCell ref="BB1:BF1"/>
    <mergeCell ref="BG1:BK1"/>
    <mergeCell ref="AR1:AV1"/>
    <mergeCell ref="AH1:AL1"/>
    <mergeCell ref="AM1:AQ1"/>
    <mergeCell ref="AC1:AG1"/>
    <mergeCell ref="U1:X1"/>
    <mergeCell ref="P1:T1"/>
  </mergeCells>
  <conditionalFormatting sqref="A348:A1048576 A1:A345">
    <cfRule type="duplicateValues" dxfId="369" priority="411"/>
  </conditionalFormatting>
  <conditionalFormatting sqref="A346:A347">
    <cfRule type="duplicateValues" dxfId="368" priority="3"/>
  </conditionalFormatting>
  <conditionalFormatting sqref="C1:D1048576">
    <cfRule type="duplicateValues" dxfId="367" priority="417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Q379"/>
  <sheetViews>
    <sheetView workbookViewId="0">
      <pane ySplit="4" topLeftCell="A5" activePane="bottomLeft" state="frozen"/>
      <selection activeCell="F1" sqref="F1"/>
      <selection pane="bottomLeft" activeCell="B8" sqref="B8"/>
    </sheetView>
  </sheetViews>
  <sheetFormatPr defaultRowHeight="15" x14ac:dyDescent="0.25"/>
  <cols>
    <col min="1" max="1" width="12" style="223" customWidth="1"/>
    <col min="2" max="2" width="18.7109375" customWidth="1"/>
    <col min="3" max="3" width="16" style="194" bestFit="1" customWidth="1"/>
    <col min="4" max="4" width="8" customWidth="1"/>
    <col min="5" max="5" width="1.28515625" customWidth="1"/>
    <col min="6" max="12" width="7.7109375" bestFit="1" customWidth="1"/>
    <col min="13" max="17" width="0" hidden="1" customWidth="1"/>
    <col min="18" max="18" width="1.42578125" customWidth="1"/>
    <col min="19" max="19" width="5" customWidth="1"/>
    <col min="20" max="20" width="5.140625" customWidth="1"/>
    <col min="21" max="21" width="2.28515625" customWidth="1"/>
    <col min="32" max="32" width="10.7109375" bestFit="1" customWidth="1"/>
    <col min="34" max="34" width="10.140625" bestFit="1" customWidth="1"/>
    <col min="41" max="41" width="10.140625" bestFit="1" customWidth="1"/>
  </cols>
  <sheetData>
    <row r="1" spans="1:43" x14ac:dyDescent="0.25">
      <c r="A1" s="214" t="s">
        <v>754</v>
      </c>
      <c r="B1" s="211"/>
      <c r="C1" s="266">
        <v>43673</v>
      </c>
      <c r="D1" s="266"/>
      <c r="E1" s="137"/>
      <c r="F1" s="264" t="s">
        <v>784</v>
      </c>
      <c r="G1" s="264"/>
      <c r="H1" s="264"/>
      <c r="I1" s="264"/>
      <c r="J1" s="264"/>
      <c r="K1" s="264"/>
      <c r="L1" s="265"/>
      <c r="M1" s="251">
        <v>42978</v>
      </c>
      <c r="N1" s="251">
        <v>42979</v>
      </c>
      <c r="O1" s="251">
        <v>43010</v>
      </c>
      <c r="P1" s="251">
        <v>43042</v>
      </c>
      <c r="Q1" s="251">
        <v>43073</v>
      </c>
      <c r="R1" s="138"/>
      <c r="S1" s="252" t="s">
        <v>755</v>
      </c>
      <c r="T1" s="253"/>
      <c r="U1" s="138"/>
      <c r="V1" s="258" t="s">
        <v>756</v>
      </c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</row>
    <row r="2" spans="1:43" x14ac:dyDescent="0.25">
      <c r="A2" s="215" t="s">
        <v>757</v>
      </c>
      <c r="B2" s="212"/>
      <c r="C2" s="267">
        <v>43466</v>
      </c>
      <c r="D2" s="267"/>
      <c r="E2" s="137"/>
      <c r="F2" s="262" t="s">
        <v>748</v>
      </c>
      <c r="G2" s="262" t="s">
        <v>743</v>
      </c>
      <c r="H2" s="262" t="s">
        <v>788</v>
      </c>
      <c r="I2" s="262" t="s">
        <v>789</v>
      </c>
      <c r="J2" s="262" t="s">
        <v>4</v>
      </c>
      <c r="K2" s="262" t="s">
        <v>790</v>
      </c>
      <c r="L2" s="260" t="s">
        <v>791</v>
      </c>
      <c r="M2" s="251"/>
      <c r="N2" s="251"/>
      <c r="O2" s="251"/>
      <c r="P2" s="251"/>
      <c r="Q2" s="251"/>
      <c r="R2" s="138"/>
      <c r="S2" s="254"/>
      <c r="T2" s="255"/>
      <c r="U2" s="13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</row>
    <row r="3" spans="1:43" ht="15.75" thickBot="1" x14ac:dyDescent="0.3">
      <c r="A3" s="216" t="s">
        <v>758</v>
      </c>
      <c r="B3" s="213"/>
      <c r="C3" s="268">
        <f>ROUND(C1-C2,0)</f>
        <v>207</v>
      </c>
      <c r="D3" s="268"/>
      <c r="E3" s="137"/>
      <c r="F3" s="263"/>
      <c r="G3" s="263"/>
      <c r="H3" s="263"/>
      <c r="I3" s="263"/>
      <c r="J3" s="263"/>
      <c r="K3" s="263"/>
      <c r="L3" s="261"/>
      <c r="M3" s="251"/>
      <c r="N3" s="251"/>
      <c r="O3" s="251"/>
      <c r="P3" s="251"/>
      <c r="Q3" s="251"/>
      <c r="R3" s="138"/>
      <c r="S3" s="256"/>
      <c r="T3" s="257"/>
      <c r="U3" s="138"/>
      <c r="V3" s="259"/>
      <c r="W3" s="259"/>
      <c r="X3" s="259"/>
      <c r="Y3" s="259"/>
      <c r="Z3" s="259"/>
      <c r="AA3" s="259"/>
      <c r="AB3" s="259"/>
      <c r="AC3" s="259"/>
      <c r="AD3" s="259"/>
      <c r="AE3" s="259"/>
      <c r="AF3" s="259"/>
      <c r="AG3" s="259"/>
      <c r="AH3" s="259"/>
      <c r="AI3" s="259"/>
      <c r="AJ3" s="259"/>
      <c r="AK3" s="259"/>
      <c r="AL3" s="259"/>
      <c r="AM3" s="259"/>
      <c r="AN3" s="259"/>
      <c r="AO3" s="259"/>
      <c r="AP3" s="259"/>
      <c r="AQ3" s="259"/>
    </row>
    <row r="4" spans="1:43" ht="60.75" thickBot="1" x14ac:dyDescent="0.3">
      <c r="A4" s="217" t="s">
        <v>759</v>
      </c>
      <c r="B4" s="140" t="s">
        <v>732</v>
      </c>
      <c r="C4" s="190" t="s">
        <v>2</v>
      </c>
      <c r="D4" s="139" t="s">
        <v>760</v>
      </c>
      <c r="E4" s="141"/>
      <c r="F4" s="208" t="s">
        <v>761</v>
      </c>
      <c r="G4" s="208" t="s">
        <v>761</v>
      </c>
      <c r="H4" s="208" t="s">
        <v>761</v>
      </c>
      <c r="I4" s="208" t="s">
        <v>761</v>
      </c>
      <c r="J4" s="208" t="s">
        <v>761</v>
      </c>
      <c r="K4" s="208" t="s">
        <v>761</v>
      </c>
      <c r="L4" s="208" t="s">
        <v>761</v>
      </c>
      <c r="M4" s="142" t="s">
        <v>761</v>
      </c>
      <c r="N4" s="142" t="s">
        <v>761</v>
      </c>
      <c r="O4" s="142" t="s">
        <v>761</v>
      </c>
      <c r="P4" s="142" t="s">
        <v>761</v>
      </c>
      <c r="Q4" s="143" t="s">
        <v>761</v>
      </c>
      <c r="R4" s="144"/>
      <c r="S4" s="209" t="s">
        <v>762</v>
      </c>
      <c r="T4" s="210" t="s">
        <v>763</v>
      </c>
      <c r="U4" s="144"/>
      <c r="V4" s="145" t="s">
        <v>764</v>
      </c>
      <c r="W4" s="146" t="s">
        <v>765</v>
      </c>
      <c r="X4" s="146" t="s">
        <v>766</v>
      </c>
      <c r="Y4" s="147" t="s">
        <v>767</v>
      </c>
      <c r="Z4" s="147" t="s">
        <v>783</v>
      </c>
      <c r="AA4" s="148" t="s">
        <v>768</v>
      </c>
      <c r="AB4" s="146" t="s">
        <v>769</v>
      </c>
      <c r="AC4" s="146" t="s">
        <v>770</v>
      </c>
      <c r="AD4" s="146" t="s">
        <v>771</v>
      </c>
      <c r="AE4" s="146" t="s">
        <v>787</v>
      </c>
      <c r="AF4" s="149" t="s">
        <v>772</v>
      </c>
      <c r="AG4" s="146" t="s">
        <v>773</v>
      </c>
      <c r="AH4" s="146" t="s">
        <v>774</v>
      </c>
      <c r="AI4" s="146" t="s">
        <v>775</v>
      </c>
      <c r="AJ4" s="146" t="s">
        <v>776</v>
      </c>
      <c r="AK4" s="146" t="s">
        <v>777</v>
      </c>
      <c r="AL4" s="146" t="s">
        <v>778</v>
      </c>
      <c r="AM4" s="146" t="s">
        <v>779</v>
      </c>
      <c r="AN4" s="146" t="s">
        <v>780</v>
      </c>
      <c r="AO4" s="146" t="s">
        <v>781</v>
      </c>
      <c r="AP4" s="146"/>
      <c r="AQ4" s="150"/>
    </row>
    <row r="5" spans="1:43" x14ac:dyDescent="0.25">
      <c r="A5" s="218"/>
      <c r="B5" s="172" t="s">
        <v>260</v>
      </c>
      <c r="C5" s="197">
        <v>695315628039</v>
      </c>
      <c r="D5" s="173">
        <v>0</v>
      </c>
      <c r="E5" s="153"/>
      <c r="F5" s="174">
        <v>0</v>
      </c>
      <c r="G5" s="174">
        <v>0</v>
      </c>
      <c r="H5" s="174">
        <v>0</v>
      </c>
      <c r="I5" s="174">
        <v>0</v>
      </c>
      <c r="J5" s="174">
        <v>0</v>
      </c>
      <c r="K5" s="174">
        <v>0</v>
      </c>
      <c r="L5" s="174">
        <v>0</v>
      </c>
      <c r="M5" s="174"/>
      <c r="N5" s="174"/>
      <c r="O5" s="174"/>
      <c r="P5" s="174"/>
      <c r="Q5" s="174"/>
      <c r="R5" s="154"/>
      <c r="S5" s="155">
        <f t="shared" ref="S5:S68" si="0">COUNTIF(F5:L5,"&lt;&gt;0")</f>
        <v>0</v>
      </c>
      <c r="T5" s="156">
        <v>5</v>
      </c>
      <c r="U5" s="154"/>
      <c r="V5" s="157">
        <f t="shared" ref="V5:V68" si="1">SUM(F5:Q5)</f>
        <v>0</v>
      </c>
      <c r="W5" s="158">
        <f t="shared" ref="W5:W68" si="2">IFERROR(IF(L5=0,V5/(S5*30),V5/(((S5-1)*30)+(T5*7))),0)</f>
        <v>0</v>
      </c>
      <c r="X5" s="158">
        <f t="shared" ref="X5:X68" si="3">W5*30</f>
        <v>0</v>
      </c>
      <c r="Y5" s="157"/>
      <c r="Z5" s="157">
        <v>0</v>
      </c>
      <c r="AA5" s="159">
        <f t="shared" ref="AA5:AA68" si="4">Y5+Z5</f>
        <v>0</v>
      </c>
      <c r="AB5" s="158" t="str">
        <f t="shared" ref="AB5:AB68" si="5">IFERROR(AA5/W5,"Not Sold")</f>
        <v>Not Sold</v>
      </c>
      <c r="AC5" s="158">
        <v>14</v>
      </c>
      <c r="AD5" s="158" t="str">
        <f t="shared" ref="AD5:AD68" si="6">IFERROR(AB5-AC5,"-")</f>
        <v>-</v>
      </c>
      <c r="AE5" s="158">
        <f t="shared" ref="AE5:AE68" si="7">X5*2</f>
        <v>0</v>
      </c>
      <c r="AF5" s="160" t="str">
        <f t="shared" ref="AF5:AF68" si="8">IFERROR(AB5+$C$1,"Not Sold")</f>
        <v>Not Sold</v>
      </c>
      <c r="AG5" s="161">
        <f t="shared" ref="AG5:AG68" si="9">$C$1+AC5</f>
        <v>43687</v>
      </c>
      <c r="AH5" s="161">
        <f t="shared" ref="AH5:AH68" si="10">MAX(AF5,AG5)</f>
        <v>43687</v>
      </c>
      <c r="AI5" s="162">
        <f t="shared" ref="AI5:AI68" si="11">W5*AC5</f>
        <v>0</v>
      </c>
      <c r="AJ5" s="162">
        <f t="shared" ref="AJ5:AJ68" si="12">AA5-AI5</f>
        <v>0</v>
      </c>
      <c r="AK5" s="157">
        <v>1</v>
      </c>
      <c r="AL5" s="162">
        <f t="shared" ref="AL5:AL68" si="13">IF(AE5-AJ5&lt;1,0,AE5-AJ5)</f>
        <v>0</v>
      </c>
      <c r="AM5" s="162">
        <f t="shared" ref="AM5:AM68" si="14">AL5*D5</f>
        <v>0</v>
      </c>
      <c r="AN5" s="162" t="str">
        <f t="shared" ref="AN5:AN68" si="15">IFERROR(AL5/W5,"-")</f>
        <v>-</v>
      </c>
      <c r="AO5" s="161" t="str">
        <f t="shared" ref="AO5:AO68" si="16">IFERROR(AN5+AH5,"-")</f>
        <v>-</v>
      </c>
      <c r="AP5" s="207"/>
      <c r="AQ5" s="163"/>
    </row>
    <row r="6" spans="1:43" x14ac:dyDescent="0.25">
      <c r="A6" s="219" t="s">
        <v>663</v>
      </c>
      <c r="B6" s="151" t="s">
        <v>10</v>
      </c>
      <c r="C6" s="195">
        <v>744790286205</v>
      </c>
      <c r="D6" s="152">
        <v>22</v>
      </c>
      <c r="E6" s="153"/>
      <c r="F6" s="96">
        <v>0</v>
      </c>
      <c r="G6" s="96">
        <v>0</v>
      </c>
      <c r="H6" s="96">
        <v>0</v>
      </c>
      <c r="I6" s="96">
        <v>0</v>
      </c>
      <c r="J6" s="96">
        <v>12</v>
      </c>
      <c r="K6" s="96">
        <v>23</v>
      </c>
      <c r="L6" s="96">
        <v>21</v>
      </c>
      <c r="M6" s="96"/>
      <c r="N6" s="96"/>
      <c r="O6" s="96"/>
      <c r="P6" s="96"/>
      <c r="Q6" s="96"/>
      <c r="R6" s="154"/>
      <c r="S6" s="155">
        <f t="shared" si="0"/>
        <v>3</v>
      </c>
      <c r="T6" s="156">
        <v>5</v>
      </c>
      <c r="U6" s="154"/>
      <c r="V6" s="164">
        <f t="shared" si="1"/>
        <v>56</v>
      </c>
      <c r="W6" s="165">
        <f t="shared" si="2"/>
        <v>0.58947368421052626</v>
      </c>
      <c r="X6" s="165">
        <f t="shared" si="3"/>
        <v>17.684210526315788</v>
      </c>
      <c r="Y6" s="164"/>
      <c r="Z6" s="164">
        <v>70</v>
      </c>
      <c r="AA6" s="166">
        <f t="shared" si="4"/>
        <v>70</v>
      </c>
      <c r="AB6" s="165">
        <f t="shared" si="5"/>
        <v>118.75000000000001</v>
      </c>
      <c r="AC6" s="165">
        <v>14</v>
      </c>
      <c r="AD6" s="165">
        <f t="shared" si="6"/>
        <v>104.75000000000001</v>
      </c>
      <c r="AE6" s="165">
        <f t="shared" si="7"/>
        <v>35.368421052631575</v>
      </c>
      <c r="AF6" s="167">
        <f t="shared" si="8"/>
        <v>43791.75</v>
      </c>
      <c r="AG6" s="168">
        <f t="shared" si="9"/>
        <v>43687</v>
      </c>
      <c r="AH6" s="168">
        <f t="shared" si="10"/>
        <v>43791.75</v>
      </c>
      <c r="AI6" s="169">
        <f t="shared" si="11"/>
        <v>8.2526315789473674</v>
      </c>
      <c r="AJ6" s="169">
        <f t="shared" si="12"/>
        <v>61.747368421052634</v>
      </c>
      <c r="AK6" s="164">
        <v>1</v>
      </c>
      <c r="AL6" s="169">
        <f t="shared" si="13"/>
        <v>0</v>
      </c>
      <c r="AM6" s="169">
        <f t="shared" si="14"/>
        <v>0</v>
      </c>
      <c r="AN6" s="169">
        <f t="shared" si="15"/>
        <v>0</v>
      </c>
      <c r="AO6" s="168">
        <f t="shared" si="16"/>
        <v>43791.75</v>
      </c>
      <c r="AP6" s="164"/>
      <c r="AQ6" s="170"/>
    </row>
    <row r="7" spans="1:43" x14ac:dyDescent="0.25">
      <c r="A7" s="218" t="s">
        <v>7</v>
      </c>
      <c r="B7" s="172" t="s">
        <v>8</v>
      </c>
      <c r="C7" s="197">
        <v>744790317350</v>
      </c>
      <c r="D7" s="173">
        <v>0</v>
      </c>
      <c r="E7" s="153"/>
      <c r="F7" s="174">
        <v>0</v>
      </c>
      <c r="G7" s="174">
        <v>0</v>
      </c>
      <c r="H7" s="174">
        <v>0</v>
      </c>
      <c r="I7" s="174">
        <v>0</v>
      </c>
      <c r="J7" s="174">
        <v>0</v>
      </c>
      <c r="K7" s="174">
        <v>0</v>
      </c>
      <c r="L7" s="174">
        <v>3</v>
      </c>
      <c r="M7" s="174"/>
      <c r="N7" s="174"/>
      <c r="O7" s="174"/>
      <c r="P7" s="174"/>
      <c r="Q7" s="174"/>
      <c r="R7" s="154"/>
      <c r="S7" s="155">
        <f t="shared" si="0"/>
        <v>1</v>
      </c>
      <c r="T7" s="156">
        <v>5</v>
      </c>
      <c r="U7" s="154"/>
      <c r="V7" s="164">
        <f t="shared" si="1"/>
        <v>3</v>
      </c>
      <c r="W7" s="165">
        <f t="shared" si="2"/>
        <v>8.5714285714285715E-2</v>
      </c>
      <c r="X7" s="165">
        <f t="shared" si="3"/>
        <v>2.5714285714285716</v>
      </c>
      <c r="Y7" s="164">
        <v>15</v>
      </c>
      <c r="Z7" s="164">
        <v>0</v>
      </c>
      <c r="AA7" s="166">
        <f t="shared" si="4"/>
        <v>15</v>
      </c>
      <c r="AB7" s="165">
        <f t="shared" si="5"/>
        <v>175</v>
      </c>
      <c r="AC7" s="165">
        <v>14</v>
      </c>
      <c r="AD7" s="165">
        <f t="shared" si="6"/>
        <v>161</v>
      </c>
      <c r="AE7" s="165">
        <f t="shared" si="7"/>
        <v>5.1428571428571432</v>
      </c>
      <c r="AF7" s="167">
        <f t="shared" si="8"/>
        <v>43848</v>
      </c>
      <c r="AG7" s="168">
        <f t="shared" si="9"/>
        <v>43687</v>
      </c>
      <c r="AH7" s="168">
        <f t="shared" si="10"/>
        <v>43848</v>
      </c>
      <c r="AI7" s="169">
        <f t="shared" si="11"/>
        <v>1.2</v>
      </c>
      <c r="AJ7" s="169">
        <f t="shared" si="12"/>
        <v>13.8</v>
      </c>
      <c r="AK7" s="164">
        <v>1</v>
      </c>
      <c r="AL7" s="169">
        <f t="shared" si="13"/>
        <v>0</v>
      </c>
      <c r="AM7" s="169">
        <f t="shared" si="14"/>
        <v>0</v>
      </c>
      <c r="AN7" s="169">
        <f t="shared" si="15"/>
        <v>0</v>
      </c>
      <c r="AO7" s="168">
        <f t="shared" si="16"/>
        <v>43848</v>
      </c>
      <c r="AP7" s="175"/>
      <c r="AQ7" s="170"/>
    </row>
    <row r="8" spans="1:43" x14ac:dyDescent="0.25">
      <c r="A8" s="218" t="s">
        <v>629</v>
      </c>
      <c r="B8" s="172" t="s">
        <v>630</v>
      </c>
      <c r="C8" s="197">
        <v>744790317374</v>
      </c>
      <c r="D8" s="173">
        <v>12.99</v>
      </c>
      <c r="E8" s="153"/>
      <c r="F8" s="174">
        <v>6</v>
      </c>
      <c r="G8" s="174">
        <v>13</v>
      </c>
      <c r="H8" s="174">
        <v>16</v>
      </c>
      <c r="I8" s="174">
        <v>21</v>
      </c>
      <c r="J8" s="174">
        <v>5</v>
      </c>
      <c r="K8" s="174">
        <v>10</v>
      </c>
      <c r="L8" s="174">
        <v>30</v>
      </c>
      <c r="M8" s="174"/>
      <c r="N8" s="174"/>
      <c r="O8" s="174"/>
      <c r="P8" s="174"/>
      <c r="Q8" s="174"/>
      <c r="R8" s="154"/>
      <c r="S8" s="155">
        <f t="shared" si="0"/>
        <v>7</v>
      </c>
      <c r="T8" s="156">
        <v>5</v>
      </c>
      <c r="U8" s="154"/>
      <c r="V8" s="164">
        <f t="shared" si="1"/>
        <v>101</v>
      </c>
      <c r="W8" s="165">
        <f t="shared" si="2"/>
        <v>0.4697674418604651</v>
      </c>
      <c r="X8" s="165">
        <f t="shared" si="3"/>
        <v>14.093023255813954</v>
      </c>
      <c r="Y8" s="164"/>
      <c r="Z8" s="164">
        <v>40</v>
      </c>
      <c r="AA8" s="166">
        <f t="shared" si="4"/>
        <v>40</v>
      </c>
      <c r="AB8" s="165">
        <f t="shared" si="5"/>
        <v>85.148514851485146</v>
      </c>
      <c r="AC8" s="165">
        <v>14</v>
      </c>
      <c r="AD8" s="165">
        <f t="shared" si="6"/>
        <v>71.148514851485146</v>
      </c>
      <c r="AE8" s="165">
        <f t="shared" si="7"/>
        <v>28.186046511627907</v>
      </c>
      <c r="AF8" s="167">
        <f t="shared" si="8"/>
        <v>43758.148514851484</v>
      </c>
      <c r="AG8" s="168">
        <f t="shared" si="9"/>
        <v>43687</v>
      </c>
      <c r="AH8" s="168">
        <f t="shared" si="10"/>
        <v>43758.148514851484</v>
      </c>
      <c r="AI8" s="169">
        <f t="shared" si="11"/>
        <v>6.5767441860465112</v>
      </c>
      <c r="AJ8" s="169">
        <f t="shared" si="12"/>
        <v>33.423255813953489</v>
      </c>
      <c r="AK8" s="164">
        <v>1</v>
      </c>
      <c r="AL8" s="169">
        <f t="shared" si="13"/>
        <v>0</v>
      </c>
      <c r="AM8" s="169">
        <f t="shared" si="14"/>
        <v>0</v>
      </c>
      <c r="AN8" s="169">
        <f t="shared" si="15"/>
        <v>0</v>
      </c>
      <c r="AO8" s="168">
        <f t="shared" si="16"/>
        <v>43758.148514851484</v>
      </c>
      <c r="AP8" s="175"/>
      <c r="AQ8" s="170"/>
    </row>
    <row r="9" spans="1:43" x14ac:dyDescent="0.25">
      <c r="A9" s="218" t="s">
        <v>631</v>
      </c>
      <c r="B9" s="172" t="s">
        <v>632</v>
      </c>
      <c r="C9" s="197">
        <v>744790317381</v>
      </c>
      <c r="D9" s="173">
        <v>12.81</v>
      </c>
      <c r="E9" s="153"/>
      <c r="F9" s="174">
        <v>12</v>
      </c>
      <c r="G9" s="174">
        <v>18</v>
      </c>
      <c r="H9" s="174">
        <v>14</v>
      </c>
      <c r="I9" s="174">
        <v>44</v>
      </c>
      <c r="J9" s="174">
        <v>30</v>
      </c>
      <c r="K9" s="174">
        <v>47</v>
      </c>
      <c r="L9" s="174">
        <v>40</v>
      </c>
      <c r="M9" s="174"/>
      <c r="N9" s="174"/>
      <c r="O9" s="174"/>
      <c r="P9" s="174"/>
      <c r="Q9" s="174"/>
      <c r="R9" s="154"/>
      <c r="S9" s="155">
        <f t="shared" si="0"/>
        <v>7</v>
      </c>
      <c r="T9" s="156">
        <v>5</v>
      </c>
      <c r="U9" s="154"/>
      <c r="V9" s="164">
        <f t="shared" si="1"/>
        <v>205</v>
      </c>
      <c r="W9" s="165">
        <f t="shared" si="2"/>
        <v>0.95348837209302328</v>
      </c>
      <c r="X9" s="165">
        <f t="shared" si="3"/>
        <v>28.604651162790699</v>
      </c>
      <c r="Y9" s="164"/>
      <c r="Z9" s="164">
        <v>48</v>
      </c>
      <c r="AA9" s="166">
        <f t="shared" si="4"/>
        <v>48</v>
      </c>
      <c r="AB9" s="165">
        <f t="shared" si="5"/>
        <v>50.341463414634141</v>
      </c>
      <c r="AC9" s="165">
        <v>14</v>
      </c>
      <c r="AD9" s="165">
        <f t="shared" si="6"/>
        <v>36.341463414634141</v>
      </c>
      <c r="AE9" s="165">
        <f t="shared" si="7"/>
        <v>57.209302325581397</v>
      </c>
      <c r="AF9" s="167">
        <f t="shared" si="8"/>
        <v>43723.341463414632</v>
      </c>
      <c r="AG9" s="168">
        <f t="shared" si="9"/>
        <v>43687</v>
      </c>
      <c r="AH9" s="168">
        <f t="shared" si="10"/>
        <v>43723.341463414632</v>
      </c>
      <c r="AI9" s="169">
        <f t="shared" si="11"/>
        <v>13.348837209302326</v>
      </c>
      <c r="AJ9" s="169">
        <f t="shared" si="12"/>
        <v>34.651162790697676</v>
      </c>
      <c r="AK9" s="164">
        <v>1</v>
      </c>
      <c r="AL9" s="169">
        <f t="shared" si="13"/>
        <v>22.558139534883722</v>
      </c>
      <c r="AM9" s="169">
        <f t="shared" si="14"/>
        <v>288.96976744186048</v>
      </c>
      <c r="AN9" s="169">
        <f t="shared" si="15"/>
        <v>23.658536585365855</v>
      </c>
      <c r="AO9" s="168">
        <f t="shared" si="16"/>
        <v>43747</v>
      </c>
      <c r="AP9" s="175"/>
      <c r="AQ9" s="170"/>
    </row>
    <row r="10" spans="1:43" x14ac:dyDescent="0.25">
      <c r="A10" s="218" t="s">
        <v>9</v>
      </c>
      <c r="B10" s="172" t="s">
        <v>10</v>
      </c>
      <c r="C10" s="197">
        <v>744790317428</v>
      </c>
      <c r="D10" s="173">
        <v>0</v>
      </c>
      <c r="E10" s="153"/>
      <c r="F10" s="174">
        <v>0</v>
      </c>
      <c r="G10" s="174">
        <v>0</v>
      </c>
      <c r="H10" s="174">
        <v>0</v>
      </c>
      <c r="I10" s="174">
        <v>0</v>
      </c>
      <c r="J10" s="174">
        <v>0</v>
      </c>
      <c r="K10" s="174">
        <v>0</v>
      </c>
      <c r="L10" s="174">
        <v>0</v>
      </c>
      <c r="M10" s="174"/>
      <c r="N10" s="174"/>
      <c r="O10" s="174"/>
      <c r="P10" s="174"/>
      <c r="Q10" s="174"/>
      <c r="R10" s="154"/>
      <c r="S10" s="155">
        <f t="shared" si="0"/>
        <v>0</v>
      </c>
      <c r="T10" s="156">
        <v>5</v>
      </c>
      <c r="U10" s="154"/>
      <c r="V10" s="164">
        <f t="shared" si="1"/>
        <v>0</v>
      </c>
      <c r="W10" s="165">
        <f t="shared" si="2"/>
        <v>0</v>
      </c>
      <c r="X10" s="165">
        <f t="shared" si="3"/>
        <v>0</v>
      </c>
      <c r="Y10" s="164">
        <v>3662</v>
      </c>
      <c r="Z10" s="164">
        <v>5</v>
      </c>
      <c r="AA10" s="166">
        <f t="shared" si="4"/>
        <v>3667</v>
      </c>
      <c r="AB10" s="165" t="str">
        <f t="shared" si="5"/>
        <v>Not Sold</v>
      </c>
      <c r="AC10" s="165">
        <v>14</v>
      </c>
      <c r="AD10" s="165" t="str">
        <f t="shared" si="6"/>
        <v>-</v>
      </c>
      <c r="AE10" s="165">
        <f t="shared" si="7"/>
        <v>0</v>
      </c>
      <c r="AF10" s="167" t="str">
        <f t="shared" si="8"/>
        <v>Not Sold</v>
      </c>
      <c r="AG10" s="168">
        <f t="shared" si="9"/>
        <v>43687</v>
      </c>
      <c r="AH10" s="168">
        <f t="shared" si="10"/>
        <v>43687</v>
      </c>
      <c r="AI10" s="169">
        <f t="shared" si="11"/>
        <v>0</v>
      </c>
      <c r="AJ10" s="169">
        <f t="shared" si="12"/>
        <v>3667</v>
      </c>
      <c r="AK10" s="164">
        <v>1</v>
      </c>
      <c r="AL10" s="169">
        <f t="shared" si="13"/>
        <v>0</v>
      </c>
      <c r="AM10" s="169">
        <f t="shared" si="14"/>
        <v>0</v>
      </c>
      <c r="AN10" s="169" t="str">
        <f t="shared" si="15"/>
        <v>-</v>
      </c>
      <c r="AO10" s="168" t="str">
        <f t="shared" si="16"/>
        <v>-</v>
      </c>
      <c r="AP10" s="175"/>
      <c r="AQ10" s="170"/>
    </row>
    <row r="11" spans="1:43" x14ac:dyDescent="0.25">
      <c r="A11" s="218" t="s">
        <v>7</v>
      </c>
      <c r="B11" s="172" t="s">
        <v>8</v>
      </c>
      <c r="C11" s="197">
        <v>744796317350</v>
      </c>
      <c r="D11" s="173">
        <v>22.36</v>
      </c>
      <c r="E11" s="153"/>
      <c r="F11" s="174">
        <v>0</v>
      </c>
      <c r="G11" s="174">
        <v>0</v>
      </c>
      <c r="H11" s="174">
        <v>0</v>
      </c>
      <c r="I11" s="174">
        <v>0</v>
      </c>
      <c r="J11" s="174">
        <v>0</v>
      </c>
      <c r="K11" s="174">
        <v>2</v>
      </c>
      <c r="L11" s="174">
        <v>0</v>
      </c>
      <c r="M11" s="174"/>
      <c r="N11" s="174"/>
      <c r="O11" s="174"/>
      <c r="P11" s="174"/>
      <c r="Q11" s="174"/>
      <c r="R11" s="154"/>
      <c r="S11" s="155">
        <f t="shared" si="0"/>
        <v>1</v>
      </c>
      <c r="T11" s="156">
        <v>5</v>
      </c>
      <c r="U11" s="154"/>
      <c r="V11" s="164">
        <f t="shared" si="1"/>
        <v>2</v>
      </c>
      <c r="W11" s="165">
        <f t="shared" si="2"/>
        <v>6.6666666666666666E-2</v>
      </c>
      <c r="X11" s="165">
        <f t="shared" si="3"/>
        <v>2</v>
      </c>
      <c r="Y11" s="164"/>
      <c r="Z11" s="164">
        <v>5</v>
      </c>
      <c r="AA11" s="166">
        <f t="shared" si="4"/>
        <v>5</v>
      </c>
      <c r="AB11" s="165">
        <f t="shared" si="5"/>
        <v>75</v>
      </c>
      <c r="AC11" s="165">
        <v>14</v>
      </c>
      <c r="AD11" s="165">
        <f t="shared" si="6"/>
        <v>61</v>
      </c>
      <c r="AE11" s="165">
        <f t="shared" si="7"/>
        <v>4</v>
      </c>
      <c r="AF11" s="167">
        <f t="shared" si="8"/>
        <v>43748</v>
      </c>
      <c r="AG11" s="168">
        <f t="shared" si="9"/>
        <v>43687</v>
      </c>
      <c r="AH11" s="168">
        <f t="shared" si="10"/>
        <v>43748</v>
      </c>
      <c r="AI11" s="169">
        <f t="shared" si="11"/>
        <v>0.93333333333333335</v>
      </c>
      <c r="AJ11" s="169">
        <f t="shared" si="12"/>
        <v>4.0666666666666664</v>
      </c>
      <c r="AK11" s="164">
        <v>1</v>
      </c>
      <c r="AL11" s="169">
        <f t="shared" si="13"/>
        <v>0</v>
      </c>
      <c r="AM11" s="169">
        <f t="shared" si="14"/>
        <v>0</v>
      </c>
      <c r="AN11" s="169">
        <f t="shared" si="15"/>
        <v>0</v>
      </c>
      <c r="AO11" s="168">
        <f t="shared" si="16"/>
        <v>43748</v>
      </c>
      <c r="AP11" s="175"/>
      <c r="AQ11" s="170"/>
    </row>
    <row r="12" spans="1:43" x14ac:dyDescent="0.25">
      <c r="A12" s="218" t="s">
        <v>11</v>
      </c>
      <c r="B12" s="172" t="s">
        <v>12</v>
      </c>
      <c r="C12" s="197">
        <v>744796317428</v>
      </c>
      <c r="D12" s="173">
        <v>18.71</v>
      </c>
      <c r="E12" s="153"/>
      <c r="F12" s="174">
        <v>0</v>
      </c>
      <c r="G12" s="174">
        <v>0</v>
      </c>
      <c r="H12" s="174">
        <v>0</v>
      </c>
      <c r="I12" s="174">
        <v>0</v>
      </c>
      <c r="J12" s="174">
        <v>0</v>
      </c>
      <c r="K12" s="174">
        <v>0</v>
      </c>
      <c r="L12" s="174">
        <v>0</v>
      </c>
      <c r="M12" s="174"/>
      <c r="N12" s="174"/>
      <c r="O12" s="174"/>
      <c r="P12" s="174"/>
      <c r="Q12" s="174"/>
      <c r="R12" s="154"/>
      <c r="S12" s="155">
        <f t="shared" si="0"/>
        <v>0</v>
      </c>
      <c r="T12" s="156">
        <v>5</v>
      </c>
      <c r="U12" s="154"/>
      <c r="V12" s="164">
        <f t="shared" si="1"/>
        <v>0</v>
      </c>
      <c r="W12" s="165">
        <f t="shared" si="2"/>
        <v>0</v>
      </c>
      <c r="X12" s="165">
        <f t="shared" si="3"/>
        <v>0</v>
      </c>
      <c r="Y12" s="164"/>
      <c r="Z12" s="164">
        <v>5</v>
      </c>
      <c r="AA12" s="166">
        <f t="shared" si="4"/>
        <v>5</v>
      </c>
      <c r="AB12" s="165" t="str">
        <f t="shared" si="5"/>
        <v>Not Sold</v>
      </c>
      <c r="AC12" s="165">
        <v>14</v>
      </c>
      <c r="AD12" s="165" t="str">
        <f t="shared" si="6"/>
        <v>-</v>
      </c>
      <c r="AE12" s="165">
        <f t="shared" si="7"/>
        <v>0</v>
      </c>
      <c r="AF12" s="167" t="str">
        <f t="shared" si="8"/>
        <v>Not Sold</v>
      </c>
      <c r="AG12" s="168">
        <f t="shared" si="9"/>
        <v>43687</v>
      </c>
      <c r="AH12" s="168">
        <f t="shared" si="10"/>
        <v>43687</v>
      </c>
      <c r="AI12" s="169">
        <f t="shared" si="11"/>
        <v>0</v>
      </c>
      <c r="AJ12" s="169">
        <f t="shared" si="12"/>
        <v>5</v>
      </c>
      <c r="AK12" s="164">
        <v>1</v>
      </c>
      <c r="AL12" s="169">
        <f t="shared" si="13"/>
        <v>0</v>
      </c>
      <c r="AM12" s="169">
        <f t="shared" si="14"/>
        <v>0</v>
      </c>
      <c r="AN12" s="169" t="str">
        <f t="shared" si="15"/>
        <v>-</v>
      </c>
      <c r="AO12" s="168" t="str">
        <f t="shared" si="16"/>
        <v>-</v>
      </c>
      <c r="AP12" s="176"/>
      <c r="AQ12" s="170"/>
    </row>
    <row r="13" spans="1:43" x14ac:dyDescent="0.25">
      <c r="A13" s="218" t="s">
        <v>11</v>
      </c>
      <c r="B13" s="172" t="s">
        <v>12</v>
      </c>
      <c r="C13" s="197">
        <v>744796317429</v>
      </c>
      <c r="D13" s="173">
        <v>0</v>
      </c>
      <c r="E13" s="153"/>
      <c r="F13" s="174">
        <v>0</v>
      </c>
      <c r="G13" s="174">
        <v>0</v>
      </c>
      <c r="H13" s="174">
        <v>0</v>
      </c>
      <c r="I13" s="174">
        <v>0</v>
      </c>
      <c r="J13" s="174">
        <v>0</v>
      </c>
      <c r="K13" s="174">
        <v>0</v>
      </c>
      <c r="L13" s="174">
        <v>1</v>
      </c>
      <c r="M13" s="174"/>
      <c r="N13" s="174"/>
      <c r="O13" s="174"/>
      <c r="P13" s="174"/>
      <c r="Q13" s="174"/>
      <c r="R13" s="154"/>
      <c r="S13" s="155">
        <f t="shared" si="0"/>
        <v>1</v>
      </c>
      <c r="T13" s="156">
        <v>5</v>
      </c>
      <c r="U13" s="154"/>
      <c r="V13" s="164">
        <f t="shared" si="1"/>
        <v>1</v>
      </c>
      <c r="W13" s="165">
        <f t="shared" si="2"/>
        <v>2.8571428571428571E-2</v>
      </c>
      <c r="X13" s="165">
        <f t="shared" si="3"/>
        <v>0.8571428571428571</v>
      </c>
      <c r="Y13" s="164"/>
      <c r="Z13" s="164">
        <v>4</v>
      </c>
      <c r="AA13" s="166">
        <f t="shared" si="4"/>
        <v>4</v>
      </c>
      <c r="AB13" s="165">
        <f t="shared" si="5"/>
        <v>140</v>
      </c>
      <c r="AC13" s="165">
        <v>14</v>
      </c>
      <c r="AD13" s="165">
        <f t="shared" si="6"/>
        <v>126</v>
      </c>
      <c r="AE13" s="165">
        <f t="shared" si="7"/>
        <v>1.7142857142857142</v>
      </c>
      <c r="AF13" s="167">
        <f t="shared" si="8"/>
        <v>43813</v>
      </c>
      <c r="AG13" s="168">
        <f t="shared" si="9"/>
        <v>43687</v>
      </c>
      <c r="AH13" s="168">
        <f t="shared" si="10"/>
        <v>43813</v>
      </c>
      <c r="AI13" s="169">
        <f t="shared" si="11"/>
        <v>0.39999999999999997</v>
      </c>
      <c r="AJ13" s="169">
        <f t="shared" si="12"/>
        <v>3.6</v>
      </c>
      <c r="AK13" s="164">
        <v>1</v>
      </c>
      <c r="AL13" s="169">
        <f t="shared" si="13"/>
        <v>0</v>
      </c>
      <c r="AM13" s="169">
        <f t="shared" si="14"/>
        <v>0</v>
      </c>
      <c r="AN13" s="169">
        <f t="shared" si="15"/>
        <v>0</v>
      </c>
      <c r="AO13" s="168">
        <f t="shared" si="16"/>
        <v>43813</v>
      </c>
      <c r="AP13" s="176"/>
      <c r="AQ13" s="170"/>
    </row>
    <row r="14" spans="1:43" x14ac:dyDescent="0.25">
      <c r="A14" s="218" t="s">
        <v>13</v>
      </c>
      <c r="B14" s="172" t="s">
        <v>14</v>
      </c>
      <c r="C14" s="197">
        <v>4712818795646</v>
      </c>
      <c r="D14" s="173">
        <v>7.33</v>
      </c>
      <c r="E14" s="153"/>
      <c r="F14" s="174">
        <v>0</v>
      </c>
      <c r="G14" s="174">
        <v>0</v>
      </c>
      <c r="H14" s="174">
        <v>0</v>
      </c>
      <c r="I14" s="174">
        <v>0</v>
      </c>
      <c r="J14" s="174">
        <v>0</v>
      </c>
      <c r="K14" s="174">
        <v>0</v>
      </c>
      <c r="L14" s="174">
        <v>0</v>
      </c>
      <c r="M14" s="174"/>
      <c r="N14" s="174"/>
      <c r="O14" s="174"/>
      <c r="P14" s="174"/>
      <c r="Q14" s="174"/>
      <c r="R14" s="154"/>
      <c r="S14" s="155">
        <f t="shared" si="0"/>
        <v>0</v>
      </c>
      <c r="T14" s="156">
        <v>5</v>
      </c>
      <c r="U14" s="154"/>
      <c r="V14" s="164">
        <f t="shared" si="1"/>
        <v>0</v>
      </c>
      <c r="W14" s="165">
        <f t="shared" si="2"/>
        <v>0</v>
      </c>
      <c r="X14" s="165">
        <f t="shared" si="3"/>
        <v>0</v>
      </c>
      <c r="Y14" s="164">
        <v>16</v>
      </c>
      <c r="Z14" s="164">
        <v>3</v>
      </c>
      <c r="AA14" s="166">
        <f t="shared" si="4"/>
        <v>19</v>
      </c>
      <c r="AB14" s="165" t="str">
        <f t="shared" si="5"/>
        <v>Not Sold</v>
      </c>
      <c r="AC14" s="165">
        <v>14</v>
      </c>
      <c r="AD14" s="165" t="str">
        <f t="shared" si="6"/>
        <v>-</v>
      </c>
      <c r="AE14" s="165">
        <f t="shared" si="7"/>
        <v>0</v>
      </c>
      <c r="AF14" s="167" t="str">
        <f t="shared" si="8"/>
        <v>Not Sold</v>
      </c>
      <c r="AG14" s="168">
        <f t="shared" si="9"/>
        <v>43687</v>
      </c>
      <c r="AH14" s="168">
        <f t="shared" si="10"/>
        <v>43687</v>
      </c>
      <c r="AI14" s="169">
        <f t="shared" si="11"/>
        <v>0</v>
      </c>
      <c r="AJ14" s="169">
        <f t="shared" si="12"/>
        <v>19</v>
      </c>
      <c r="AK14" s="164">
        <v>1</v>
      </c>
      <c r="AL14" s="169">
        <f t="shared" si="13"/>
        <v>0</v>
      </c>
      <c r="AM14" s="169">
        <f t="shared" si="14"/>
        <v>0</v>
      </c>
      <c r="AN14" s="169" t="str">
        <f t="shared" si="15"/>
        <v>-</v>
      </c>
      <c r="AO14" s="168" t="str">
        <f t="shared" si="16"/>
        <v>-</v>
      </c>
      <c r="AP14" s="176"/>
      <c r="AQ14" s="170"/>
    </row>
    <row r="15" spans="1:43" x14ac:dyDescent="0.25">
      <c r="A15" s="218" t="s">
        <v>15</v>
      </c>
      <c r="B15" s="172" t="s">
        <v>16</v>
      </c>
      <c r="C15" s="197">
        <v>4712818795677</v>
      </c>
      <c r="D15" s="173">
        <v>7.33</v>
      </c>
      <c r="E15" s="153"/>
      <c r="F15" s="174">
        <v>0</v>
      </c>
      <c r="G15" s="174">
        <v>0</v>
      </c>
      <c r="H15" s="174">
        <v>0</v>
      </c>
      <c r="I15" s="174">
        <v>0</v>
      </c>
      <c r="J15" s="174">
        <v>0</v>
      </c>
      <c r="K15" s="174">
        <v>0</v>
      </c>
      <c r="L15" s="174">
        <v>0</v>
      </c>
      <c r="M15" s="174"/>
      <c r="N15" s="174"/>
      <c r="O15" s="174"/>
      <c r="P15" s="174"/>
      <c r="Q15" s="174"/>
      <c r="R15" s="154"/>
      <c r="S15" s="155">
        <f t="shared" si="0"/>
        <v>0</v>
      </c>
      <c r="T15" s="156">
        <v>5</v>
      </c>
      <c r="U15" s="154"/>
      <c r="V15" s="164">
        <f t="shared" si="1"/>
        <v>0</v>
      </c>
      <c r="W15" s="165">
        <f t="shared" si="2"/>
        <v>0</v>
      </c>
      <c r="X15" s="165">
        <f t="shared" si="3"/>
        <v>0</v>
      </c>
      <c r="Y15" s="164">
        <v>19</v>
      </c>
      <c r="Z15" s="164">
        <v>3</v>
      </c>
      <c r="AA15" s="166">
        <f t="shared" si="4"/>
        <v>22</v>
      </c>
      <c r="AB15" s="165" t="str">
        <f t="shared" si="5"/>
        <v>Not Sold</v>
      </c>
      <c r="AC15" s="165">
        <v>14</v>
      </c>
      <c r="AD15" s="165" t="str">
        <f t="shared" si="6"/>
        <v>-</v>
      </c>
      <c r="AE15" s="165">
        <f t="shared" si="7"/>
        <v>0</v>
      </c>
      <c r="AF15" s="167" t="str">
        <f t="shared" si="8"/>
        <v>Not Sold</v>
      </c>
      <c r="AG15" s="168">
        <f t="shared" si="9"/>
        <v>43687</v>
      </c>
      <c r="AH15" s="168">
        <f t="shared" si="10"/>
        <v>43687</v>
      </c>
      <c r="AI15" s="169">
        <f t="shared" si="11"/>
        <v>0</v>
      </c>
      <c r="AJ15" s="169">
        <f t="shared" si="12"/>
        <v>22</v>
      </c>
      <c r="AK15" s="164">
        <v>1</v>
      </c>
      <c r="AL15" s="169">
        <f t="shared" si="13"/>
        <v>0</v>
      </c>
      <c r="AM15" s="169">
        <f t="shared" si="14"/>
        <v>0</v>
      </c>
      <c r="AN15" s="169" t="str">
        <f t="shared" si="15"/>
        <v>-</v>
      </c>
      <c r="AO15" s="168" t="str">
        <f t="shared" si="16"/>
        <v>-</v>
      </c>
      <c r="AP15" s="176"/>
      <c r="AQ15" s="170"/>
    </row>
    <row r="16" spans="1:43" x14ac:dyDescent="0.25">
      <c r="A16" s="218" t="s">
        <v>17</v>
      </c>
      <c r="B16" s="172" t="s">
        <v>18</v>
      </c>
      <c r="C16" s="197">
        <v>4712818799231</v>
      </c>
      <c r="D16" s="173">
        <v>7.33</v>
      </c>
      <c r="E16" s="153"/>
      <c r="F16" s="174">
        <v>0</v>
      </c>
      <c r="G16" s="174">
        <v>0</v>
      </c>
      <c r="H16" s="174">
        <v>0</v>
      </c>
      <c r="I16" s="174">
        <v>0</v>
      </c>
      <c r="J16" s="174">
        <v>0</v>
      </c>
      <c r="K16" s="174">
        <v>0</v>
      </c>
      <c r="L16" s="174">
        <v>0</v>
      </c>
      <c r="M16" s="174"/>
      <c r="N16" s="174"/>
      <c r="O16" s="174"/>
      <c r="P16" s="174"/>
      <c r="Q16" s="174"/>
      <c r="R16" s="154"/>
      <c r="S16" s="155">
        <f t="shared" si="0"/>
        <v>0</v>
      </c>
      <c r="T16" s="156">
        <v>5</v>
      </c>
      <c r="U16" s="154"/>
      <c r="V16" s="164">
        <f t="shared" si="1"/>
        <v>0</v>
      </c>
      <c r="W16" s="165">
        <f t="shared" si="2"/>
        <v>0</v>
      </c>
      <c r="X16" s="165">
        <f t="shared" si="3"/>
        <v>0</v>
      </c>
      <c r="Y16" s="164">
        <v>20</v>
      </c>
      <c r="Z16" s="164">
        <v>3</v>
      </c>
      <c r="AA16" s="166">
        <f t="shared" si="4"/>
        <v>23</v>
      </c>
      <c r="AB16" s="165" t="str">
        <f t="shared" si="5"/>
        <v>Not Sold</v>
      </c>
      <c r="AC16" s="165">
        <v>14</v>
      </c>
      <c r="AD16" s="165" t="str">
        <f t="shared" si="6"/>
        <v>-</v>
      </c>
      <c r="AE16" s="165">
        <f t="shared" si="7"/>
        <v>0</v>
      </c>
      <c r="AF16" s="167" t="str">
        <f t="shared" si="8"/>
        <v>Not Sold</v>
      </c>
      <c r="AG16" s="168">
        <f t="shared" si="9"/>
        <v>43687</v>
      </c>
      <c r="AH16" s="168">
        <f t="shared" si="10"/>
        <v>43687</v>
      </c>
      <c r="AI16" s="169">
        <f t="shared" si="11"/>
        <v>0</v>
      </c>
      <c r="AJ16" s="169">
        <f t="shared" si="12"/>
        <v>23</v>
      </c>
      <c r="AK16" s="164">
        <v>1</v>
      </c>
      <c r="AL16" s="169">
        <f t="shared" si="13"/>
        <v>0</v>
      </c>
      <c r="AM16" s="169">
        <f t="shared" si="14"/>
        <v>0</v>
      </c>
      <c r="AN16" s="169" t="str">
        <f t="shared" si="15"/>
        <v>-</v>
      </c>
      <c r="AO16" s="168" t="str">
        <f t="shared" si="16"/>
        <v>-</v>
      </c>
      <c r="AP16" s="176"/>
      <c r="AQ16" s="170"/>
    </row>
    <row r="17" spans="1:43" x14ac:dyDescent="0.25">
      <c r="A17" s="218" t="s">
        <v>19</v>
      </c>
      <c r="B17" s="172" t="s">
        <v>20</v>
      </c>
      <c r="C17" s="197">
        <v>4712818799477</v>
      </c>
      <c r="D17" s="173">
        <v>7.33</v>
      </c>
      <c r="E17" s="153"/>
      <c r="F17" s="174">
        <v>0</v>
      </c>
      <c r="G17" s="174">
        <v>0</v>
      </c>
      <c r="H17" s="174">
        <v>0</v>
      </c>
      <c r="I17" s="174">
        <v>0</v>
      </c>
      <c r="J17" s="174">
        <v>0</v>
      </c>
      <c r="K17" s="174">
        <v>0</v>
      </c>
      <c r="L17" s="174">
        <v>0</v>
      </c>
      <c r="M17" s="174"/>
      <c r="N17" s="174"/>
      <c r="O17" s="174"/>
      <c r="P17" s="174"/>
      <c r="Q17" s="174"/>
      <c r="R17" s="154"/>
      <c r="S17" s="155">
        <f t="shared" si="0"/>
        <v>0</v>
      </c>
      <c r="T17" s="156">
        <v>5</v>
      </c>
      <c r="U17" s="154"/>
      <c r="V17" s="164">
        <f t="shared" si="1"/>
        <v>0</v>
      </c>
      <c r="W17" s="165">
        <f t="shared" si="2"/>
        <v>0</v>
      </c>
      <c r="X17" s="165">
        <f t="shared" si="3"/>
        <v>0</v>
      </c>
      <c r="Y17" s="164">
        <v>16</v>
      </c>
      <c r="Z17" s="164">
        <v>3</v>
      </c>
      <c r="AA17" s="166">
        <f t="shared" si="4"/>
        <v>19</v>
      </c>
      <c r="AB17" s="165" t="str">
        <f t="shared" si="5"/>
        <v>Not Sold</v>
      </c>
      <c r="AC17" s="165">
        <v>14</v>
      </c>
      <c r="AD17" s="165" t="str">
        <f t="shared" si="6"/>
        <v>-</v>
      </c>
      <c r="AE17" s="165">
        <f t="shared" si="7"/>
        <v>0</v>
      </c>
      <c r="AF17" s="167" t="str">
        <f t="shared" si="8"/>
        <v>Not Sold</v>
      </c>
      <c r="AG17" s="168">
        <f t="shared" si="9"/>
        <v>43687</v>
      </c>
      <c r="AH17" s="168">
        <f t="shared" si="10"/>
        <v>43687</v>
      </c>
      <c r="AI17" s="169">
        <f t="shared" si="11"/>
        <v>0</v>
      </c>
      <c r="AJ17" s="169">
        <f t="shared" si="12"/>
        <v>19</v>
      </c>
      <c r="AK17" s="164">
        <v>1</v>
      </c>
      <c r="AL17" s="169">
        <f t="shared" si="13"/>
        <v>0</v>
      </c>
      <c r="AM17" s="169">
        <f t="shared" si="14"/>
        <v>0</v>
      </c>
      <c r="AN17" s="169" t="str">
        <f t="shared" si="15"/>
        <v>-</v>
      </c>
      <c r="AO17" s="168" t="str">
        <f t="shared" si="16"/>
        <v>-</v>
      </c>
      <c r="AP17" s="176"/>
      <c r="AQ17" s="170"/>
    </row>
    <row r="18" spans="1:43" x14ac:dyDescent="0.25">
      <c r="A18" s="218" t="s">
        <v>21</v>
      </c>
      <c r="B18" s="172" t="s">
        <v>22</v>
      </c>
      <c r="C18" s="197">
        <v>4712818799484</v>
      </c>
      <c r="D18" s="173">
        <v>7.3299999999999992</v>
      </c>
      <c r="E18" s="153"/>
      <c r="F18" s="174">
        <v>0</v>
      </c>
      <c r="G18" s="174">
        <v>0</v>
      </c>
      <c r="H18" s="174">
        <v>0</v>
      </c>
      <c r="I18" s="174">
        <v>0</v>
      </c>
      <c r="J18" s="174">
        <v>0</v>
      </c>
      <c r="K18" s="174">
        <v>0</v>
      </c>
      <c r="L18" s="174">
        <v>0</v>
      </c>
      <c r="M18" s="174"/>
      <c r="N18" s="174"/>
      <c r="O18" s="174"/>
      <c r="P18" s="174"/>
      <c r="Q18" s="174"/>
      <c r="R18" s="154"/>
      <c r="S18" s="155">
        <f t="shared" si="0"/>
        <v>0</v>
      </c>
      <c r="T18" s="156">
        <v>5</v>
      </c>
      <c r="U18" s="154"/>
      <c r="V18" s="164">
        <f t="shared" si="1"/>
        <v>0</v>
      </c>
      <c r="W18" s="165">
        <f t="shared" si="2"/>
        <v>0</v>
      </c>
      <c r="X18" s="165">
        <f t="shared" si="3"/>
        <v>0</v>
      </c>
      <c r="Y18" s="164">
        <v>14</v>
      </c>
      <c r="Z18" s="164">
        <v>3</v>
      </c>
      <c r="AA18" s="166">
        <f t="shared" si="4"/>
        <v>17</v>
      </c>
      <c r="AB18" s="165" t="str">
        <f t="shared" si="5"/>
        <v>Not Sold</v>
      </c>
      <c r="AC18" s="165">
        <v>14</v>
      </c>
      <c r="AD18" s="165" t="str">
        <f t="shared" si="6"/>
        <v>-</v>
      </c>
      <c r="AE18" s="165">
        <f t="shared" si="7"/>
        <v>0</v>
      </c>
      <c r="AF18" s="167" t="str">
        <f t="shared" si="8"/>
        <v>Not Sold</v>
      </c>
      <c r="AG18" s="168">
        <f t="shared" si="9"/>
        <v>43687</v>
      </c>
      <c r="AH18" s="168">
        <f t="shared" si="10"/>
        <v>43687</v>
      </c>
      <c r="AI18" s="169">
        <f t="shared" si="11"/>
        <v>0</v>
      </c>
      <c r="AJ18" s="169">
        <f t="shared" si="12"/>
        <v>17</v>
      </c>
      <c r="AK18" s="164">
        <v>1</v>
      </c>
      <c r="AL18" s="169">
        <f t="shared" si="13"/>
        <v>0</v>
      </c>
      <c r="AM18" s="169">
        <f t="shared" si="14"/>
        <v>0</v>
      </c>
      <c r="AN18" s="169" t="str">
        <f t="shared" si="15"/>
        <v>-</v>
      </c>
      <c r="AO18" s="168" t="str">
        <f t="shared" si="16"/>
        <v>-</v>
      </c>
      <c r="AP18" s="176"/>
      <c r="AQ18" s="170"/>
    </row>
    <row r="19" spans="1:43" x14ac:dyDescent="0.25">
      <c r="A19" s="218" t="s">
        <v>23</v>
      </c>
      <c r="B19" s="172" t="s">
        <v>24</v>
      </c>
      <c r="C19" s="197">
        <v>4712818799705</v>
      </c>
      <c r="D19" s="173">
        <v>7.33</v>
      </c>
      <c r="E19" s="153"/>
      <c r="F19" s="174">
        <v>0</v>
      </c>
      <c r="G19" s="174">
        <v>0</v>
      </c>
      <c r="H19" s="174">
        <v>0</v>
      </c>
      <c r="I19" s="174">
        <v>0</v>
      </c>
      <c r="J19" s="174">
        <v>0</v>
      </c>
      <c r="K19" s="174">
        <v>0</v>
      </c>
      <c r="L19" s="174">
        <v>0</v>
      </c>
      <c r="M19" s="174"/>
      <c r="N19" s="174"/>
      <c r="O19" s="174"/>
      <c r="P19" s="174"/>
      <c r="Q19" s="174"/>
      <c r="R19" s="154"/>
      <c r="S19" s="155">
        <f t="shared" si="0"/>
        <v>0</v>
      </c>
      <c r="T19" s="156">
        <v>5</v>
      </c>
      <c r="U19" s="154"/>
      <c r="V19" s="164">
        <f t="shared" si="1"/>
        <v>0</v>
      </c>
      <c r="W19" s="165">
        <f t="shared" si="2"/>
        <v>0</v>
      </c>
      <c r="X19" s="165">
        <f t="shared" si="3"/>
        <v>0</v>
      </c>
      <c r="Y19" s="164">
        <v>20</v>
      </c>
      <c r="Z19" s="164">
        <v>3</v>
      </c>
      <c r="AA19" s="166">
        <f t="shared" si="4"/>
        <v>23</v>
      </c>
      <c r="AB19" s="165" t="str">
        <f t="shared" si="5"/>
        <v>Not Sold</v>
      </c>
      <c r="AC19" s="165">
        <v>14</v>
      </c>
      <c r="AD19" s="165" t="str">
        <f t="shared" si="6"/>
        <v>-</v>
      </c>
      <c r="AE19" s="165">
        <f t="shared" si="7"/>
        <v>0</v>
      </c>
      <c r="AF19" s="167" t="str">
        <f t="shared" si="8"/>
        <v>Not Sold</v>
      </c>
      <c r="AG19" s="168">
        <f t="shared" si="9"/>
        <v>43687</v>
      </c>
      <c r="AH19" s="168">
        <f t="shared" si="10"/>
        <v>43687</v>
      </c>
      <c r="AI19" s="169">
        <f t="shared" si="11"/>
        <v>0</v>
      </c>
      <c r="AJ19" s="169">
        <f t="shared" si="12"/>
        <v>23</v>
      </c>
      <c r="AK19" s="164">
        <v>1</v>
      </c>
      <c r="AL19" s="169">
        <f t="shared" si="13"/>
        <v>0</v>
      </c>
      <c r="AM19" s="169">
        <f t="shared" si="14"/>
        <v>0</v>
      </c>
      <c r="AN19" s="169" t="str">
        <f t="shared" si="15"/>
        <v>-</v>
      </c>
      <c r="AO19" s="168" t="str">
        <f t="shared" si="16"/>
        <v>-</v>
      </c>
      <c r="AP19" s="176"/>
      <c r="AQ19" s="170"/>
    </row>
    <row r="20" spans="1:43" x14ac:dyDescent="0.25">
      <c r="A20" s="218" t="s">
        <v>25</v>
      </c>
      <c r="B20" s="172" t="s">
        <v>26</v>
      </c>
      <c r="C20" s="197">
        <v>4712818799880</v>
      </c>
      <c r="D20" s="173">
        <v>7.33</v>
      </c>
      <c r="E20" s="153"/>
      <c r="F20" s="174">
        <v>0</v>
      </c>
      <c r="G20" s="174">
        <v>0</v>
      </c>
      <c r="H20" s="174">
        <v>0</v>
      </c>
      <c r="I20" s="174">
        <v>0</v>
      </c>
      <c r="J20" s="174">
        <v>0</v>
      </c>
      <c r="K20" s="174">
        <v>0</v>
      </c>
      <c r="L20" s="174">
        <v>0</v>
      </c>
      <c r="M20" s="174"/>
      <c r="N20" s="174"/>
      <c r="O20" s="174"/>
      <c r="P20" s="174"/>
      <c r="Q20" s="174"/>
      <c r="R20" s="154"/>
      <c r="S20" s="155">
        <f t="shared" si="0"/>
        <v>0</v>
      </c>
      <c r="T20" s="156">
        <v>5</v>
      </c>
      <c r="U20" s="154"/>
      <c r="V20" s="164">
        <f t="shared" si="1"/>
        <v>0</v>
      </c>
      <c r="W20" s="165">
        <f t="shared" si="2"/>
        <v>0</v>
      </c>
      <c r="X20" s="165">
        <f t="shared" si="3"/>
        <v>0</v>
      </c>
      <c r="Y20" s="164">
        <v>19</v>
      </c>
      <c r="Z20" s="164">
        <v>3</v>
      </c>
      <c r="AA20" s="166">
        <f t="shared" si="4"/>
        <v>22</v>
      </c>
      <c r="AB20" s="165" t="str">
        <f t="shared" si="5"/>
        <v>Not Sold</v>
      </c>
      <c r="AC20" s="165">
        <v>14</v>
      </c>
      <c r="AD20" s="165" t="str">
        <f t="shared" si="6"/>
        <v>-</v>
      </c>
      <c r="AE20" s="165">
        <f t="shared" si="7"/>
        <v>0</v>
      </c>
      <c r="AF20" s="167" t="str">
        <f t="shared" si="8"/>
        <v>Not Sold</v>
      </c>
      <c r="AG20" s="168">
        <f t="shared" si="9"/>
        <v>43687</v>
      </c>
      <c r="AH20" s="168">
        <f t="shared" si="10"/>
        <v>43687</v>
      </c>
      <c r="AI20" s="169">
        <f t="shared" si="11"/>
        <v>0</v>
      </c>
      <c r="AJ20" s="169">
        <f t="shared" si="12"/>
        <v>22</v>
      </c>
      <c r="AK20" s="164">
        <v>1</v>
      </c>
      <c r="AL20" s="169">
        <f t="shared" si="13"/>
        <v>0</v>
      </c>
      <c r="AM20" s="169">
        <f t="shared" si="14"/>
        <v>0</v>
      </c>
      <c r="AN20" s="169" t="str">
        <f t="shared" si="15"/>
        <v>-</v>
      </c>
      <c r="AO20" s="168" t="str">
        <f t="shared" si="16"/>
        <v>-</v>
      </c>
      <c r="AP20" s="176"/>
      <c r="AQ20" s="170"/>
    </row>
    <row r="21" spans="1:43" x14ac:dyDescent="0.25">
      <c r="A21" s="218" t="s">
        <v>27</v>
      </c>
      <c r="B21" s="172" t="s">
        <v>28</v>
      </c>
      <c r="C21" s="197">
        <v>4716076151329</v>
      </c>
      <c r="D21" s="173">
        <v>7.33</v>
      </c>
      <c r="E21" s="153"/>
      <c r="F21" s="174">
        <v>0</v>
      </c>
      <c r="G21" s="174">
        <v>0</v>
      </c>
      <c r="H21" s="174">
        <v>0</v>
      </c>
      <c r="I21" s="174">
        <v>0</v>
      </c>
      <c r="J21" s="174">
        <v>0</v>
      </c>
      <c r="K21" s="174">
        <v>0</v>
      </c>
      <c r="L21" s="174">
        <v>0</v>
      </c>
      <c r="M21" s="174"/>
      <c r="N21" s="174"/>
      <c r="O21" s="174"/>
      <c r="P21" s="174"/>
      <c r="Q21" s="174"/>
      <c r="R21" s="154"/>
      <c r="S21" s="155">
        <f t="shared" si="0"/>
        <v>0</v>
      </c>
      <c r="T21" s="156">
        <v>5</v>
      </c>
      <c r="U21" s="154"/>
      <c r="V21" s="164">
        <f t="shared" si="1"/>
        <v>0</v>
      </c>
      <c r="W21" s="165">
        <f t="shared" si="2"/>
        <v>0</v>
      </c>
      <c r="X21" s="165">
        <f t="shared" si="3"/>
        <v>0</v>
      </c>
      <c r="Y21" s="164">
        <v>21</v>
      </c>
      <c r="Z21" s="164">
        <v>3</v>
      </c>
      <c r="AA21" s="166">
        <f t="shared" si="4"/>
        <v>24</v>
      </c>
      <c r="AB21" s="165" t="str">
        <f t="shared" si="5"/>
        <v>Not Sold</v>
      </c>
      <c r="AC21" s="165">
        <v>14</v>
      </c>
      <c r="AD21" s="165" t="str">
        <f t="shared" si="6"/>
        <v>-</v>
      </c>
      <c r="AE21" s="165">
        <f t="shared" si="7"/>
        <v>0</v>
      </c>
      <c r="AF21" s="167" t="str">
        <f t="shared" si="8"/>
        <v>Not Sold</v>
      </c>
      <c r="AG21" s="168">
        <f t="shared" si="9"/>
        <v>43687</v>
      </c>
      <c r="AH21" s="168">
        <f t="shared" si="10"/>
        <v>43687</v>
      </c>
      <c r="AI21" s="169">
        <f t="shared" si="11"/>
        <v>0</v>
      </c>
      <c r="AJ21" s="169">
        <f t="shared" si="12"/>
        <v>24</v>
      </c>
      <c r="AK21" s="164">
        <v>1</v>
      </c>
      <c r="AL21" s="169">
        <f t="shared" si="13"/>
        <v>0</v>
      </c>
      <c r="AM21" s="169">
        <f t="shared" si="14"/>
        <v>0</v>
      </c>
      <c r="AN21" s="169" t="str">
        <f t="shared" si="15"/>
        <v>-</v>
      </c>
      <c r="AO21" s="168" t="str">
        <f t="shared" si="16"/>
        <v>-</v>
      </c>
      <c r="AP21" s="176"/>
      <c r="AQ21" s="170"/>
    </row>
    <row r="22" spans="1:43" x14ac:dyDescent="0.25">
      <c r="A22" s="218" t="s">
        <v>29</v>
      </c>
      <c r="B22" s="172" t="s">
        <v>30</v>
      </c>
      <c r="C22" s="197">
        <v>4716076154436</v>
      </c>
      <c r="D22" s="173">
        <v>7.3299999999999992</v>
      </c>
      <c r="E22" s="153"/>
      <c r="F22" s="174">
        <v>0</v>
      </c>
      <c r="G22" s="174">
        <v>0</v>
      </c>
      <c r="H22" s="174">
        <v>0</v>
      </c>
      <c r="I22" s="174">
        <v>0</v>
      </c>
      <c r="J22" s="174">
        <v>0</v>
      </c>
      <c r="K22" s="174">
        <v>0</v>
      </c>
      <c r="L22" s="174">
        <v>0</v>
      </c>
      <c r="M22" s="174"/>
      <c r="N22" s="174"/>
      <c r="O22" s="174"/>
      <c r="P22" s="174"/>
      <c r="Q22" s="174"/>
      <c r="R22" s="154"/>
      <c r="S22" s="155">
        <f t="shared" si="0"/>
        <v>0</v>
      </c>
      <c r="T22" s="156">
        <v>5</v>
      </c>
      <c r="U22" s="154"/>
      <c r="V22" s="164">
        <f t="shared" si="1"/>
        <v>0</v>
      </c>
      <c r="W22" s="165">
        <f t="shared" si="2"/>
        <v>0</v>
      </c>
      <c r="X22" s="165">
        <f t="shared" si="3"/>
        <v>0</v>
      </c>
      <c r="Y22" s="164">
        <v>27</v>
      </c>
      <c r="Z22" s="164">
        <v>3</v>
      </c>
      <c r="AA22" s="166">
        <f t="shared" si="4"/>
        <v>30</v>
      </c>
      <c r="AB22" s="165" t="str">
        <f t="shared" si="5"/>
        <v>Not Sold</v>
      </c>
      <c r="AC22" s="165">
        <v>14</v>
      </c>
      <c r="AD22" s="165" t="str">
        <f t="shared" si="6"/>
        <v>-</v>
      </c>
      <c r="AE22" s="165">
        <f t="shared" si="7"/>
        <v>0</v>
      </c>
      <c r="AF22" s="167" t="str">
        <f t="shared" si="8"/>
        <v>Not Sold</v>
      </c>
      <c r="AG22" s="168">
        <f t="shared" si="9"/>
        <v>43687</v>
      </c>
      <c r="AH22" s="168">
        <f t="shared" si="10"/>
        <v>43687</v>
      </c>
      <c r="AI22" s="169">
        <f t="shared" si="11"/>
        <v>0</v>
      </c>
      <c r="AJ22" s="169">
        <f t="shared" si="12"/>
        <v>30</v>
      </c>
      <c r="AK22" s="164">
        <v>1</v>
      </c>
      <c r="AL22" s="169">
        <f t="shared" si="13"/>
        <v>0</v>
      </c>
      <c r="AM22" s="169">
        <f t="shared" si="14"/>
        <v>0</v>
      </c>
      <c r="AN22" s="169" t="str">
        <f t="shared" si="15"/>
        <v>-</v>
      </c>
      <c r="AO22" s="168" t="str">
        <f t="shared" si="16"/>
        <v>-</v>
      </c>
      <c r="AP22" s="176"/>
      <c r="AQ22" s="170"/>
    </row>
    <row r="23" spans="1:43" x14ac:dyDescent="0.25">
      <c r="A23" s="218" t="s">
        <v>31</v>
      </c>
      <c r="B23" s="172" t="s">
        <v>32</v>
      </c>
      <c r="C23" s="197">
        <v>4716076157680</v>
      </c>
      <c r="D23" s="173">
        <v>7.35</v>
      </c>
      <c r="E23" s="153"/>
      <c r="F23" s="174">
        <v>0</v>
      </c>
      <c r="G23" s="174">
        <v>0</v>
      </c>
      <c r="H23" s="174">
        <v>0</v>
      </c>
      <c r="I23" s="174">
        <v>0</v>
      </c>
      <c r="J23" s="174">
        <v>0</v>
      </c>
      <c r="K23" s="174">
        <v>0</v>
      </c>
      <c r="L23" s="174">
        <v>0</v>
      </c>
      <c r="M23" s="174"/>
      <c r="N23" s="174"/>
      <c r="O23" s="174"/>
      <c r="P23" s="174"/>
      <c r="Q23" s="174"/>
      <c r="R23" s="154"/>
      <c r="S23" s="155">
        <f t="shared" si="0"/>
        <v>0</v>
      </c>
      <c r="T23" s="156">
        <v>5</v>
      </c>
      <c r="U23" s="154"/>
      <c r="V23" s="164">
        <f t="shared" si="1"/>
        <v>0</v>
      </c>
      <c r="W23" s="165">
        <f t="shared" si="2"/>
        <v>0</v>
      </c>
      <c r="X23" s="165">
        <f t="shared" si="3"/>
        <v>0</v>
      </c>
      <c r="Y23" s="164">
        <v>83</v>
      </c>
      <c r="Z23" s="164">
        <v>3</v>
      </c>
      <c r="AA23" s="166">
        <f t="shared" si="4"/>
        <v>86</v>
      </c>
      <c r="AB23" s="165" t="str">
        <f t="shared" si="5"/>
        <v>Not Sold</v>
      </c>
      <c r="AC23" s="165">
        <v>14</v>
      </c>
      <c r="AD23" s="165" t="str">
        <f t="shared" si="6"/>
        <v>-</v>
      </c>
      <c r="AE23" s="165">
        <f t="shared" si="7"/>
        <v>0</v>
      </c>
      <c r="AF23" s="167" t="str">
        <f t="shared" si="8"/>
        <v>Not Sold</v>
      </c>
      <c r="AG23" s="168">
        <f t="shared" si="9"/>
        <v>43687</v>
      </c>
      <c r="AH23" s="168">
        <f t="shared" si="10"/>
        <v>43687</v>
      </c>
      <c r="AI23" s="169">
        <f t="shared" si="11"/>
        <v>0</v>
      </c>
      <c r="AJ23" s="169">
        <f t="shared" si="12"/>
        <v>86</v>
      </c>
      <c r="AK23" s="164">
        <v>1</v>
      </c>
      <c r="AL23" s="169">
        <f t="shared" si="13"/>
        <v>0</v>
      </c>
      <c r="AM23" s="169">
        <f t="shared" si="14"/>
        <v>0</v>
      </c>
      <c r="AN23" s="169" t="str">
        <f t="shared" si="15"/>
        <v>-</v>
      </c>
      <c r="AO23" s="168" t="str">
        <f t="shared" si="16"/>
        <v>-</v>
      </c>
      <c r="AP23" s="176"/>
      <c r="AQ23" s="170"/>
    </row>
    <row r="24" spans="1:43" x14ac:dyDescent="0.25">
      <c r="A24" s="218" t="s">
        <v>651</v>
      </c>
      <c r="B24" s="172" t="s">
        <v>33</v>
      </c>
      <c r="C24" s="197">
        <v>4716076161304</v>
      </c>
      <c r="D24" s="173">
        <v>25.089999999999989</v>
      </c>
      <c r="E24" s="153"/>
      <c r="F24" s="174">
        <v>1</v>
      </c>
      <c r="G24" s="174">
        <v>7</v>
      </c>
      <c r="H24" s="174">
        <v>0</v>
      </c>
      <c r="I24" s="174">
        <v>2</v>
      </c>
      <c r="J24" s="174">
        <v>0</v>
      </c>
      <c r="K24" s="174">
        <v>0</v>
      </c>
      <c r="L24" s="174">
        <v>0</v>
      </c>
      <c r="M24" s="174"/>
      <c r="N24" s="174"/>
      <c r="O24" s="174"/>
      <c r="P24" s="174"/>
      <c r="Q24" s="174"/>
      <c r="R24" s="154"/>
      <c r="S24" s="155">
        <f t="shared" si="0"/>
        <v>3</v>
      </c>
      <c r="T24" s="156">
        <v>5</v>
      </c>
      <c r="U24" s="154"/>
      <c r="V24" s="164">
        <f t="shared" si="1"/>
        <v>10</v>
      </c>
      <c r="W24" s="165">
        <f t="shared" si="2"/>
        <v>0.1111111111111111</v>
      </c>
      <c r="X24" s="165">
        <f t="shared" si="3"/>
        <v>3.333333333333333</v>
      </c>
      <c r="Y24" s="164">
        <v>33</v>
      </c>
      <c r="Z24" s="164">
        <v>7</v>
      </c>
      <c r="AA24" s="166">
        <f t="shared" si="4"/>
        <v>40</v>
      </c>
      <c r="AB24" s="165">
        <f t="shared" si="5"/>
        <v>360</v>
      </c>
      <c r="AC24" s="165">
        <v>14</v>
      </c>
      <c r="AD24" s="165">
        <f t="shared" si="6"/>
        <v>346</v>
      </c>
      <c r="AE24" s="165">
        <f t="shared" si="7"/>
        <v>6.6666666666666661</v>
      </c>
      <c r="AF24" s="167">
        <f t="shared" si="8"/>
        <v>44033</v>
      </c>
      <c r="AG24" s="168">
        <f t="shared" si="9"/>
        <v>43687</v>
      </c>
      <c r="AH24" s="168">
        <f t="shared" si="10"/>
        <v>44033</v>
      </c>
      <c r="AI24" s="169">
        <f t="shared" si="11"/>
        <v>1.5555555555555554</v>
      </c>
      <c r="AJ24" s="169">
        <f t="shared" si="12"/>
        <v>38.444444444444443</v>
      </c>
      <c r="AK24" s="164">
        <v>1</v>
      </c>
      <c r="AL24" s="169">
        <f t="shared" si="13"/>
        <v>0</v>
      </c>
      <c r="AM24" s="169">
        <f t="shared" si="14"/>
        <v>0</v>
      </c>
      <c r="AN24" s="169">
        <f t="shared" si="15"/>
        <v>0</v>
      </c>
      <c r="AO24" s="168">
        <f t="shared" si="16"/>
        <v>44033</v>
      </c>
      <c r="AP24" s="176"/>
      <c r="AQ24" s="170"/>
    </row>
    <row r="25" spans="1:43" x14ac:dyDescent="0.25">
      <c r="A25" s="218" t="s">
        <v>34</v>
      </c>
      <c r="B25" s="172" t="s">
        <v>35</v>
      </c>
      <c r="C25" s="197">
        <v>4716076161816</v>
      </c>
      <c r="D25" s="173">
        <v>11.190000000000003</v>
      </c>
      <c r="E25" s="153"/>
      <c r="F25" s="174">
        <v>0</v>
      </c>
      <c r="G25" s="174">
        <v>0</v>
      </c>
      <c r="H25" s="174">
        <v>0</v>
      </c>
      <c r="I25" s="174">
        <v>0</v>
      </c>
      <c r="J25" s="174">
        <v>0</v>
      </c>
      <c r="K25" s="174">
        <v>1</v>
      </c>
      <c r="L25" s="174">
        <v>0</v>
      </c>
      <c r="M25" s="174"/>
      <c r="N25" s="174"/>
      <c r="O25" s="174"/>
      <c r="P25" s="174"/>
      <c r="Q25" s="174"/>
      <c r="R25" s="154"/>
      <c r="S25" s="155">
        <f t="shared" si="0"/>
        <v>1</v>
      </c>
      <c r="T25" s="156">
        <v>5</v>
      </c>
      <c r="U25" s="154"/>
      <c r="V25" s="164">
        <f t="shared" si="1"/>
        <v>1</v>
      </c>
      <c r="W25" s="165">
        <f t="shared" si="2"/>
        <v>3.3333333333333333E-2</v>
      </c>
      <c r="X25" s="165">
        <f t="shared" si="3"/>
        <v>1</v>
      </c>
      <c r="Y25" s="164">
        <v>30</v>
      </c>
      <c r="Z25" s="164">
        <v>2</v>
      </c>
      <c r="AA25" s="166">
        <f t="shared" si="4"/>
        <v>32</v>
      </c>
      <c r="AB25" s="165">
        <f t="shared" si="5"/>
        <v>960</v>
      </c>
      <c r="AC25" s="165">
        <v>14</v>
      </c>
      <c r="AD25" s="165">
        <f t="shared" si="6"/>
        <v>946</v>
      </c>
      <c r="AE25" s="165">
        <f t="shared" si="7"/>
        <v>2</v>
      </c>
      <c r="AF25" s="167">
        <f t="shared" si="8"/>
        <v>44633</v>
      </c>
      <c r="AG25" s="168">
        <f t="shared" si="9"/>
        <v>43687</v>
      </c>
      <c r="AH25" s="168">
        <f t="shared" si="10"/>
        <v>44633</v>
      </c>
      <c r="AI25" s="169">
        <f t="shared" si="11"/>
        <v>0.46666666666666667</v>
      </c>
      <c r="AJ25" s="169">
        <f t="shared" si="12"/>
        <v>31.533333333333335</v>
      </c>
      <c r="AK25" s="164">
        <v>1</v>
      </c>
      <c r="AL25" s="169">
        <f t="shared" si="13"/>
        <v>0</v>
      </c>
      <c r="AM25" s="169">
        <f t="shared" si="14"/>
        <v>0</v>
      </c>
      <c r="AN25" s="169">
        <f t="shared" si="15"/>
        <v>0</v>
      </c>
      <c r="AO25" s="168">
        <f t="shared" si="16"/>
        <v>44633</v>
      </c>
      <c r="AP25" s="176"/>
      <c r="AQ25" s="170"/>
    </row>
    <row r="26" spans="1:43" x14ac:dyDescent="0.25">
      <c r="A26" s="218" t="s">
        <v>36</v>
      </c>
      <c r="B26" s="172" t="s">
        <v>37</v>
      </c>
      <c r="C26" s="197">
        <v>4716076162028</v>
      </c>
      <c r="D26" s="173">
        <v>11.19</v>
      </c>
      <c r="E26" s="153"/>
      <c r="F26" s="174">
        <v>0</v>
      </c>
      <c r="G26" s="174">
        <v>0</v>
      </c>
      <c r="H26" s="174">
        <v>0</v>
      </c>
      <c r="I26" s="174">
        <v>0</v>
      </c>
      <c r="J26" s="174">
        <v>0</v>
      </c>
      <c r="K26" s="174">
        <v>1</v>
      </c>
      <c r="L26" s="174">
        <v>0</v>
      </c>
      <c r="M26" s="174"/>
      <c r="N26" s="174"/>
      <c r="O26" s="174"/>
      <c r="P26" s="174"/>
      <c r="Q26" s="174"/>
      <c r="R26" s="154"/>
      <c r="S26" s="155">
        <f t="shared" si="0"/>
        <v>1</v>
      </c>
      <c r="T26" s="156">
        <v>5</v>
      </c>
      <c r="U26" s="154"/>
      <c r="V26" s="164">
        <f t="shared" si="1"/>
        <v>1</v>
      </c>
      <c r="W26" s="165">
        <f t="shared" si="2"/>
        <v>3.3333333333333333E-2</v>
      </c>
      <c r="X26" s="165">
        <f t="shared" si="3"/>
        <v>1</v>
      </c>
      <c r="Y26" s="164">
        <v>86</v>
      </c>
      <c r="Z26" s="164">
        <v>2</v>
      </c>
      <c r="AA26" s="166">
        <f t="shared" si="4"/>
        <v>88</v>
      </c>
      <c r="AB26" s="165">
        <f t="shared" si="5"/>
        <v>2640</v>
      </c>
      <c r="AC26" s="165">
        <v>14</v>
      </c>
      <c r="AD26" s="165">
        <f t="shared" si="6"/>
        <v>2626</v>
      </c>
      <c r="AE26" s="165">
        <f t="shared" si="7"/>
        <v>2</v>
      </c>
      <c r="AF26" s="167">
        <f t="shared" si="8"/>
        <v>46313</v>
      </c>
      <c r="AG26" s="168">
        <f t="shared" si="9"/>
        <v>43687</v>
      </c>
      <c r="AH26" s="168">
        <f t="shared" si="10"/>
        <v>46313</v>
      </c>
      <c r="AI26" s="169">
        <f t="shared" si="11"/>
        <v>0.46666666666666667</v>
      </c>
      <c r="AJ26" s="169">
        <f t="shared" si="12"/>
        <v>87.533333333333331</v>
      </c>
      <c r="AK26" s="164">
        <v>1</v>
      </c>
      <c r="AL26" s="169">
        <f t="shared" si="13"/>
        <v>0</v>
      </c>
      <c r="AM26" s="169">
        <f t="shared" si="14"/>
        <v>0</v>
      </c>
      <c r="AN26" s="169">
        <f t="shared" si="15"/>
        <v>0</v>
      </c>
      <c r="AO26" s="168">
        <f t="shared" si="16"/>
        <v>46313</v>
      </c>
      <c r="AP26" s="176"/>
      <c r="AQ26" s="170"/>
    </row>
    <row r="27" spans="1:43" x14ac:dyDescent="0.25">
      <c r="A27" s="218" t="s">
        <v>38</v>
      </c>
      <c r="B27" s="172" t="s">
        <v>39</v>
      </c>
      <c r="C27" s="197">
        <v>4716076164176</v>
      </c>
      <c r="D27" s="173">
        <v>10.809999999999997</v>
      </c>
      <c r="E27" s="153"/>
      <c r="F27" s="174">
        <v>0</v>
      </c>
      <c r="G27" s="174">
        <v>0</v>
      </c>
      <c r="H27" s="174">
        <v>0</v>
      </c>
      <c r="I27" s="174">
        <v>0</v>
      </c>
      <c r="J27" s="174">
        <v>0</v>
      </c>
      <c r="K27" s="174">
        <v>0</v>
      </c>
      <c r="L27" s="174">
        <v>0</v>
      </c>
      <c r="M27" s="174"/>
      <c r="N27" s="174"/>
      <c r="O27" s="174"/>
      <c r="P27" s="174"/>
      <c r="Q27" s="174"/>
      <c r="R27" s="154"/>
      <c r="S27" s="155">
        <f t="shared" si="0"/>
        <v>0</v>
      </c>
      <c r="T27" s="156">
        <v>5</v>
      </c>
      <c r="U27" s="154"/>
      <c r="V27" s="164">
        <f t="shared" si="1"/>
        <v>0</v>
      </c>
      <c r="W27" s="165">
        <f t="shared" si="2"/>
        <v>0</v>
      </c>
      <c r="X27" s="165">
        <f t="shared" si="3"/>
        <v>0</v>
      </c>
      <c r="Y27" s="164">
        <v>16</v>
      </c>
      <c r="Z27" s="164">
        <v>3</v>
      </c>
      <c r="AA27" s="166">
        <f t="shared" si="4"/>
        <v>19</v>
      </c>
      <c r="AB27" s="165" t="str">
        <f t="shared" si="5"/>
        <v>Not Sold</v>
      </c>
      <c r="AC27" s="165">
        <v>14</v>
      </c>
      <c r="AD27" s="165" t="str">
        <f t="shared" si="6"/>
        <v>-</v>
      </c>
      <c r="AE27" s="165">
        <f t="shared" si="7"/>
        <v>0</v>
      </c>
      <c r="AF27" s="167" t="str">
        <f t="shared" si="8"/>
        <v>Not Sold</v>
      </c>
      <c r="AG27" s="168">
        <f t="shared" si="9"/>
        <v>43687</v>
      </c>
      <c r="AH27" s="168">
        <f t="shared" si="10"/>
        <v>43687</v>
      </c>
      <c r="AI27" s="169">
        <f t="shared" si="11"/>
        <v>0</v>
      </c>
      <c r="AJ27" s="169">
        <f t="shared" si="12"/>
        <v>19</v>
      </c>
      <c r="AK27" s="164">
        <v>1</v>
      </c>
      <c r="AL27" s="169">
        <f t="shared" si="13"/>
        <v>0</v>
      </c>
      <c r="AM27" s="169">
        <f t="shared" si="14"/>
        <v>0</v>
      </c>
      <c r="AN27" s="169" t="str">
        <f t="shared" si="15"/>
        <v>-</v>
      </c>
      <c r="AO27" s="168" t="str">
        <f t="shared" si="16"/>
        <v>-</v>
      </c>
      <c r="AP27" s="176"/>
      <c r="AQ27" s="170"/>
    </row>
    <row r="28" spans="1:43" x14ac:dyDescent="0.25">
      <c r="A28" s="218" t="s">
        <v>40</v>
      </c>
      <c r="B28" s="172" t="s">
        <v>41</v>
      </c>
      <c r="C28" s="197">
        <v>4716076164183</v>
      </c>
      <c r="D28" s="173">
        <v>10.809999999999997</v>
      </c>
      <c r="E28" s="153"/>
      <c r="F28" s="174">
        <v>0</v>
      </c>
      <c r="G28" s="174">
        <v>0</v>
      </c>
      <c r="H28" s="174">
        <v>0</v>
      </c>
      <c r="I28" s="174">
        <v>0</v>
      </c>
      <c r="J28" s="174">
        <v>0</v>
      </c>
      <c r="K28" s="174">
        <v>0</v>
      </c>
      <c r="L28" s="174">
        <v>0</v>
      </c>
      <c r="M28" s="174"/>
      <c r="N28" s="174"/>
      <c r="O28" s="174"/>
      <c r="P28" s="174"/>
      <c r="Q28" s="174"/>
      <c r="R28" s="154"/>
      <c r="S28" s="155">
        <f t="shared" si="0"/>
        <v>0</v>
      </c>
      <c r="T28" s="156">
        <v>5</v>
      </c>
      <c r="U28" s="154"/>
      <c r="V28" s="164">
        <f t="shared" si="1"/>
        <v>0</v>
      </c>
      <c r="W28" s="165">
        <f t="shared" si="2"/>
        <v>0</v>
      </c>
      <c r="X28" s="165">
        <f t="shared" si="3"/>
        <v>0</v>
      </c>
      <c r="Y28" s="164">
        <v>17</v>
      </c>
      <c r="Z28" s="164">
        <v>3</v>
      </c>
      <c r="AA28" s="166">
        <f t="shared" si="4"/>
        <v>20</v>
      </c>
      <c r="AB28" s="165" t="str">
        <f t="shared" si="5"/>
        <v>Not Sold</v>
      </c>
      <c r="AC28" s="165">
        <v>14</v>
      </c>
      <c r="AD28" s="165" t="str">
        <f t="shared" si="6"/>
        <v>-</v>
      </c>
      <c r="AE28" s="165">
        <f t="shared" si="7"/>
        <v>0</v>
      </c>
      <c r="AF28" s="167" t="str">
        <f t="shared" si="8"/>
        <v>Not Sold</v>
      </c>
      <c r="AG28" s="168">
        <f t="shared" si="9"/>
        <v>43687</v>
      </c>
      <c r="AH28" s="168">
        <f t="shared" si="10"/>
        <v>43687</v>
      </c>
      <c r="AI28" s="169">
        <f t="shared" si="11"/>
        <v>0</v>
      </c>
      <c r="AJ28" s="169">
        <f t="shared" si="12"/>
        <v>20</v>
      </c>
      <c r="AK28" s="164">
        <v>1</v>
      </c>
      <c r="AL28" s="169">
        <f t="shared" si="13"/>
        <v>0</v>
      </c>
      <c r="AM28" s="169">
        <f t="shared" si="14"/>
        <v>0</v>
      </c>
      <c r="AN28" s="169" t="str">
        <f t="shared" si="15"/>
        <v>-</v>
      </c>
      <c r="AO28" s="168" t="str">
        <f t="shared" si="16"/>
        <v>-</v>
      </c>
      <c r="AP28" s="176"/>
      <c r="AQ28" s="170"/>
    </row>
    <row r="29" spans="1:43" x14ac:dyDescent="0.25">
      <c r="A29" s="218" t="s">
        <v>42</v>
      </c>
      <c r="B29" s="172" t="s">
        <v>43</v>
      </c>
      <c r="C29" s="197">
        <v>4716076164190</v>
      </c>
      <c r="D29" s="173">
        <v>10.809999999999997</v>
      </c>
      <c r="E29" s="153"/>
      <c r="F29" s="174">
        <v>0</v>
      </c>
      <c r="G29" s="174">
        <v>0</v>
      </c>
      <c r="H29" s="174">
        <v>0</v>
      </c>
      <c r="I29" s="174">
        <v>0</v>
      </c>
      <c r="J29" s="174">
        <v>0</v>
      </c>
      <c r="K29" s="174">
        <v>0</v>
      </c>
      <c r="L29" s="174">
        <v>0</v>
      </c>
      <c r="M29" s="174"/>
      <c r="N29" s="174"/>
      <c r="O29" s="174"/>
      <c r="P29" s="174"/>
      <c r="Q29" s="174"/>
      <c r="R29" s="154"/>
      <c r="S29" s="155">
        <f t="shared" si="0"/>
        <v>0</v>
      </c>
      <c r="T29" s="156">
        <v>5</v>
      </c>
      <c r="U29" s="154"/>
      <c r="V29" s="164">
        <f t="shared" si="1"/>
        <v>0</v>
      </c>
      <c r="W29" s="165">
        <f t="shared" si="2"/>
        <v>0</v>
      </c>
      <c r="X29" s="165">
        <f t="shared" si="3"/>
        <v>0</v>
      </c>
      <c r="Y29" s="164">
        <v>16</v>
      </c>
      <c r="Z29" s="164">
        <v>3</v>
      </c>
      <c r="AA29" s="166">
        <f t="shared" si="4"/>
        <v>19</v>
      </c>
      <c r="AB29" s="165" t="str">
        <f t="shared" si="5"/>
        <v>Not Sold</v>
      </c>
      <c r="AC29" s="165">
        <v>14</v>
      </c>
      <c r="AD29" s="165" t="str">
        <f t="shared" si="6"/>
        <v>-</v>
      </c>
      <c r="AE29" s="165">
        <f t="shared" si="7"/>
        <v>0</v>
      </c>
      <c r="AF29" s="167" t="str">
        <f t="shared" si="8"/>
        <v>Not Sold</v>
      </c>
      <c r="AG29" s="168">
        <f t="shared" si="9"/>
        <v>43687</v>
      </c>
      <c r="AH29" s="168">
        <f t="shared" si="10"/>
        <v>43687</v>
      </c>
      <c r="AI29" s="169">
        <f t="shared" si="11"/>
        <v>0</v>
      </c>
      <c r="AJ29" s="169">
        <f t="shared" si="12"/>
        <v>19</v>
      </c>
      <c r="AK29" s="164">
        <v>1</v>
      </c>
      <c r="AL29" s="169">
        <f t="shared" si="13"/>
        <v>0</v>
      </c>
      <c r="AM29" s="169">
        <f t="shared" si="14"/>
        <v>0</v>
      </c>
      <c r="AN29" s="169" t="str">
        <f t="shared" si="15"/>
        <v>-</v>
      </c>
      <c r="AO29" s="168" t="str">
        <f t="shared" si="16"/>
        <v>-</v>
      </c>
      <c r="AP29" s="176"/>
      <c r="AQ29" s="170"/>
    </row>
    <row r="30" spans="1:43" x14ac:dyDescent="0.25">
      <c r="A30" s="218" t="s">
        <v>44</v>
      </c>
      <c r="B30" s="172" t="s">
        <v>45</v>
      </c>
      <c r="C30" s="197">
        <v>4716076164534</v>
      </c>
      <c r="D30" s="173">
        <v>11.19</v>
      </c>
      <c r="E30" s="153"/>
      <c r="F30" s="174">
        <v>0</v>
      </c>
      <c r="G30" s="174">
        <v>0</v>
      </c>
      <c r="H30" s="174">
        <v>0</v>
      </c>
      <c r="I30" s="174">
        <v>0</v>
      </c>
      <c r="J30" s="174">
        <v>0</v>
      </c>
      <c r="K30" s="174">
        <v>0</v>
      </c>
      <c r="L30" s="174">
        <v>0</v>
      </c>
      <c r="M30" s="174"/>
      <c r="N30" s="174"/>
      <c r="O30" s="174"/>
      <c r="P30" s="174"/>
      <c r="Q30" s="174"/>
      <c r="R30" s="154"/>
      <c r="S30" s="155">
        <f t="shared" si="0"/>
        <v>0</v>
      </c>
      <c r="T30" s="156">
        <v>5</v>
      </c>
      <c r="U30" s="154"/>
      <c r="V30" s="164">
        <f t="shared" si="1"/>
        <v>0</v>
      </c>
      <c r="W30" s="165">
        <f t="shared" si="2"/>
        <v>0</v>
      </c>
      <c r="X30" s="165">
        <f t="shared" si="3"/>
        <v>0</v>
      </c>
      <c r="Y30" s="164">
        <v>48</v>
      </c>
      <c r="Z30" s="164">
        <v>5</v>
      </c>
      <c r="AA30" s="166">
        <f t="shared" si="4"/>
        <v>53</v>
      </c>
      <c r="AB30" s="165" t="str">
        <f t="shared" si="5"/>
        <v>Not Sold</v>
      </c>
      <c r="AC30" s="165">
        <v>14</v>
      </c>
      <c r="AD30" s="165" t="str">
        <f t="shared" si="6"/>
        <v>-</v>
      </c>
      <c r="AE30" s="165">
        <f t="shared" si="7"/>
        <v>0</v>
      </c>
      <c r="AF30" s="167" t="str">
        <f t="shared" si="8"/>
        <v>Not Sold</v>
      </c>
      <c r="AG30" s="168">
        <f t="shared" si="9"/>
        <v>43687</v>
      </c>
      <c r="AH30" s="168">
        <f t="shared" si="10"/>
        <v>43687</v>
      </c>
      <c r="AI30" s="169">
        <f t="shared" si="11"/>
        <v>0</v>
      </c>
      <c r="AJ30" s="169">
        <f t="shared" si="12"/>
        <v>53</v>
      </c>
      <c r="AK30" s="164">
        <v>1</v>
      </c>
      <c r="AL30" s="169">
        <f t="shared" si="13"/>
        <v>0</v>
      </c>
      <c r="AM30" s="169">
        <f t="shared" si="14"/>
        <v>0</v>
      </c>
      <c r="AN30" s="169" t="str">
        <f t="shared" si="15"/>
        <v>-</v>
      </c>
      <c r="AO30" s="168" t="str">
        <f t="shared" si="16"/>
        <v>-</v>
      </c>
      <c r="AP30" s="176"/>
      <c r="AQ30" s="170"/>
    </row>
    <row r="31" spans="1:43" x14ac:dyDescent="0.25">
      <c r="A31" s="218" t="s">
        <v>46</v>
      </c>
      <c r="B31" s="172" t="s">
        <v>47</v>
      </c>
      <c r="C31" s="197">
        <v>4716076164541</v>
      </c>
      <c r="D31" s="173">
        <v>11.19</v>
      </c>
      <c r="E31" s="153"/>
      <c r="F31" s="174">
        <v>0</v>
      </c>
      <c r="G31" s="174">
        <v>0</v>
      </c>
      <c r="H31" s="174">
        <v>0</v>
      </c>
      <c r="I31" s="174">
        <v>0</v>
      </c>
      <c r="J31" s="174">
        <v>0</v>
      </c>
      <c r="K31" s="174">
        <v>0</v>
      </c>
      <c r="L31" s="174">
        <v>0</v>
      </c>
      <c r="M31" s="174"/>
      <c r="N31" s="174"/>
      <c r="O31" s="174"/>
      <c r="P31" s="174"/>
      <c r="Q31" s="174"/>
      <c r="R31" s="154"/>
      <c r="S31" s="155">
        <f t="shared" si="0"/>
        <v>0</v>
      </c>
      <c r="T31" s="156">
        <v>5</v>
      </c>
      <c r="U31" s="154"/>
      <c r="V31" s="164">
        <f t="shared" si="1"/>
        <v>0</v>
      </c>
      <c r="W31" s="165">
        <f t="shared" si="2"/>
        <v>0</v>
      </c>
      <c r="X31" s="165">
        <f t="shared" si="3"/>
        <v>0</v>
      </c>
      <c r="Y31" s="164">
        <v>49</v>
      </c>
      <c r="Z31" s="164">
        <v>5</v>
      </c>
      <c r="AA31" s="166">
        <f t="shared" si="4"/>
        <v>54</v>
      </c>
      <c r="AB31" s="165" t="str">
        <f t="shared" si="5"/>
        <v>Not Sold</v>
      </c>
      <c r="AC31" s="165">
        <v>14</v>
      </c>
      <c r="AD31" s="165" t="str">
        <f t="shared" si="6"/>
        <v>-</v>
      </c>
      <c r="AE31" s="165">
        <f t="shared" si="7"/>
        <v>0</v>
      </c>
      <c r="AF31" s="167" t="str">
        <f t="shared" si="8"/>
        <v>Not Sold</v>
      </c>
      <c r="AG31" s="168">
        <f t="shared" si="9"/>
        <v>43687</v>
      </c>
      <c r="AH31" s="168">
        <f t="shared" si="10"/>
        <v>43687</v>
      </c>
      <c r="AI31" s="169">
        <f t="shared" si="11"/>
        <v>0</v>
      </c>
      <c r="AJ31" s="169">
        <f t="shared" si="12"/>
        <v>54</v>
      </c>
      <c r="AK31" s="164">
        <v>1</v>
      </c>
      <c r="AL31" s="169">
        <f t="shared" si="13"/>
        <v>0</v>
      </c>
      <c r="AM31" s="169">
        <f t="shared" si="14"/>
        <v>0</v>
      </c>
      <c r="AN31" s="169" t="str">
        <f t="shared" si="15"/>
        <v>-</v>
      </c>
      <c r="AO31" s="168" t="str">
        <f t="shared" si="16"/>
        <v>-</v>
      </c>
      <c r="AP31" s="176"/>
      <c r="AQ31" s="170"/>
    </row>
    <row r="32" spans="1:43" x14ac:dyDescent="0.25">
      <c r="A32" s="218" t="s">
        <v>48</v>
      </c>
      <c r="B32" s="172" t="s">
        <v>49</v>
      </c>
      <c r="C32" s="197">
        <v>4716076164558</v>
      </c>
      <c r="D32" s="173">
        <v>11.189999999999998</v>
      </c>
      <c r="E32" s="153"/>
      <c r="F32" s="174">
        <v>0</v>
      </c>
      <c r="G32" s="174">
        <v>0</v>
      </c>
      <c r="H32" s="174">
        <v>0</v>
      </c>
      <c r="I32" s="174">
        <v>0</v>
      </c>
      <c r="J32" s="174">
        <v>0</v>
      </c>
      <c r="K32" s="174">
        <v>0</v>
      </c>
      <c r="L32" s="174">
        <v>0</v>
      </c>
      <c r="M32" s="174"/>
      <c r="N32" s="174"/>
      <c r="O32" s="174"/>
      <c r="P32" s="174"/>
      <c r="Q32" s="174"/>
      <c r="R32" s="154"/>
      <c r="S32" s="155">
        <f t="shared" si="0"/>
        <v>0</v>
      </c>
      <c r="T32" s="156">
        <v>5</v>
      </c>
      <c r="U32" s="154"/>
      <c r="V32" s="164">
        <f t="shared" si="1"/>
        <v>0</v>
      </c>
      <c r="W32" s="165">
        <f t="shared" si="2"/>
        <v>0</v>
      </c>
      <c r="X32" s="165">
        <f t="shared" si="3"/>
        <v>0</v>
      </c>
      <c r="Y32" s="164">
        <v>45</v>
      </c>
      <c r="Z32" s="164">
        <v>5</v>
      </c>
      <c r="AA32" s="166">
        <f t="shared" si="4"/>
        <v>50</v>
      </c>
      <c r="AB32" s="165" t="str">
        <f t="shared" si="5"/>
        <v>Not Sold</v>
      </c>
      <c r="AC32" s="165">
        <v>14</v>
      </c>
      <c r="AD32" s="165" t="str">
        <f t="shared" si="6"/>
        <v>-</v>
      </c>
      <c r="AE32" s="165">
        <f t="shared" si="7"/>
        <v>0</v>
      </c>
      <c r="AF32" s="167" t="str">
        <f t="shared" si="8"/>
        <v>Not Sold</v>
      </c>
      <c r="AG32" s="168">
        <f t="shared" si="9"/>
        <v>43687</v>
      </c>
      <c r="AH32" s="168">
        <f t="shared" si="10"/>
        <v>43687</v>
      </c>
      <c r="AI32" s="169">
        <f t="shared" si="11"/>
        <v>0</v>
      </c>
      <c r="AJ32" s="169">
        <f t="shared" si="12"/>
        <v>50</v>
      </c>
      <c r="AK32" s="164">
        <v>1</v>
      </c>
      <c r="AL32" s="169">
        <f t="shared" si="13"/>
        <v>0</v>
      </c>
      <c r="AM32" s="169">
        <f t="shared" si="14"/>
        <v>0</v>
      </c>
      <c r="AN32" s="169" t="str">
        <f t="shared" si="15"/>
        <v>-</v>
      </c>
      <c r="AO32" s="168" t="str">
        <f t="shared" si="16"/>
        <v>-</v>
      </c>
      <c r="AP32" s="176"/>
      <c r="AQ32" s="170"/>
    </row>
    <row r="33" spans="1:43" x14ac:dyDescent="0.25">
      <c r="A33" s="219" t="s">
        <v>263</v>
      </c>
      <c r="B33" s="151" t="s">
        <v>264</v>
      </c>
      <c r="C33" s="195">
        <v>4716076166941</v>
      </c>
      <c r="D33" s="152">
        <v>23.16</v>
      </c>
      <c r="E33" s="153"/>
      <c r="F33" s="96">
        <v>0</v>
      </c>
      <c r="G33" s="96">
        <v>0</v>
      </c>
      <c r="H33" s="96">
        <v>0</v>
      </c>
      <c r="I33" s="96">
        <v>0</v>
      </c>
      <c r="J33" s="96">
        <v>0</v>
      </c>
      <c r="K33" s="96">
        <v>0</v>
      </c>
      <c r="L33" s="96">
        <v>3</v>
      </c>
      <c r="M33" s="96"/>
      <c r="N33" s="96"/>
      <c r="O33" s="96"/>
      <c r="P33" s="96"/>
      <c r="Q33" s="96"/>
      <c r="R33" s="154"/>
      <c r="S33" s="155">
        <f t="shared" si="0"/>
        <v>1</v>
      </c>
      <c r="T33" s="156">
        <v>5</v>
      </c>
      <c r="U33" s="154"/>
      <c r="V33" s="164">
        <f t="shared" si="1"/>
        <v>3</v>
      </c>
      <c r="W33" s="165">
        <f t="shared" si="2"/>
        <v>8.5714285714285715E-2</v>
      </c>
      <c r="X33" s="165">
        <f t="shared" si="3"/>
        <v>2.5714285714285716</v>
      </c>
      <c r="Y33" s="164">
        <v>2</v>
      </c>
      <c r="Z33" s="164">
        <v>41</v>
      </c>
      <c r="AA33" s="166">
        <f t="shared" si="4"/>
        <v>43</v>
      </c>
      <c r="AB33" s="165">
        <f t="shared" si="5"/>
        <v>501.66666666666669</v>
      </c>
      <c r="AC33" s="165">
        <v>14</v>
      </c>
      <c r="AD33" s="165">
        <f t="shared" si="6"/>
        <v>487.66666666666669</v>
      </c>
      <c r="AE33" s="165">
        <f t="shared" si="7"/>
        <v>5.1428571428571432</v>
      </c>
      <c r="AF33" s="167">
        <f t="shared" si="8"/>
        <v>44174.666666666664</v>
      </c>
      <c r="AG33" s="168">
        <f t="shared" si="9"/>
        <v>43687</v>
      </c>
      <c r="AH33" s="168">
        <f t="shared" si="10"/>
        <v>44174.666666666664</v>
      </c>
      <c r="AI33" s="169">
        <f t="shared" si="11"/>
        <v>1.2</v>
      </c>
      <c r="AJ33" s="169">
        <f t="shared" si="12"/>
        <v>41.8</v>
      </c>
      <c r="AK33" s="164">
        <v>1</v>
      </c>
      <c r="AL33" s="169">
        <f t="shared" si="13"/>
        <v>0</v>
      </c>
      <c r="AM33" s="169">
        <f t="shared" si="14"/>
        <v>0</v>
      </c>
      <c r="AN33" s="169">
        <f t="shared" si="15"/>
        <v>0</v>
      </c>
      <c r="AO33" s="168">
        <f t="shared" si="16"/>
        <v>44174.666666666664</v>
      </c>
      <c r="AP33" s="164"/>
      <c r="AQ33" s="170"/>
    </row>
    <row r="34" spans="1:43" x14ac:dyDescent="0.25">
      <c r="A34" s="219" t="s">
        <v>261</v>
      </c>
      <c r="B34" s="151" t="s">
        <v>262</v>
      </c>
      <c r="C34" s="195">
        <v>4716076166958</v>
      </c>
      <c r="D34" s="152">
        <v>23.16</v>
      </c>
      <c r="E34" s="153"/>
      <c r="F34" s="96">
        <v>0</v>
      </c>
      <c r="G34" s="96">
        <v>0</v>
      </c>
      <c r="H34" s="96">
        <v>0</v>
      </c>
      <c r="I34" s="96">
        <v>0</v>
      </c>
      <c r="J34" s="96">
        <v>0</v>
      </c>
      <c r="K34" s="96">
        <v>0</v>
      </c>
      <c r="L34" s="96">
        <v>6</v>
      </c>
      <c r="M34" s="96"/>
      <c r="N34" s="96"/>
      <c r="O34" s="96"/>
      <c r="P34" s="96"/>
      <c r="Q34" s="96"/>
      <c r="R34" s="154"/>
      <c r="S34" s="155">
        <f t="shared" si="0"/>
        <v>1</v>
      </c>
      <c r="T34" s="156">
        <v>5</v>
      </c>
      <c r="U34" s="154"/>
      <c r="V34" s="164">
        <f t="shared" si="1"/>
        <v>6</v>
      </c>
      <c r="W34" s="165">
        <f t="shared" si="2"/>
        <v>0.17142857142857143</v>
      </c>
      <c r="X34" s="165">
        <f t="shared" si="3"/>
        <v>5.1428571428571432</v>
      </c>
      <c r="Y34" s="164">
        <v>1</v>
      </c>
      <c r="Z34" s="164">
        <v>6</v>
      </c>
      <c r="AA34" s="166">
        <f t="shared" si="4"/>
        <v>7</v>
      </c>
      <c r="AB34" s="165">
        <f t="shared" si="5"/>
        <v>40.833333333333336</v>
      </c>
      <c r="AC34" s="165">
        <v>14</v>
      </c>
      <c r="AD34" s="165">
        <f t="shared" si="6"/>
        <v>26.833333333333336</v>
      </c>
      <c r="AE34" s="165">
        <f t="shared" si="7"/>
        <v>10.285714285714286</v>
      </c>
      <c r="AF34" s="167">
        <f t="shared" si="8"/>
        <v>43713.833333333336</v>
      </c>
      <c r="AG34" s="168">
        <f t="shared" si="9"/>
        <v>43687</v>
      </c>
      <c r="AH34" s="168">
        <f t="shared" si="10"/>
        <v>43713.833333333336</v>
      </c>
      <c r="AI34" s="169">
        <f t="shared" si="11"/>
        <v>2.4</v>
      </c>
      <c r="AJ34" s="169">
        <f t="shared" si="12"/>
        <v>4.5999999999999996</v>
      </c>
      <c r="AK34" s="164">
        <v>1</v>
      </c>
      <c r="AL34" s="169">
        <f t="shared" si="13"/>
        <v>5.6857142857142868</v>
      </c>
      <c r="AM34" s="169">
        <f t="shared" si="14"/>
        <v>131.68114285714287</v>
      </c>
      <c r="AN34" s="169">
        <f t="shared" si="15"/>
        <v>33.166666666666671</v>
      </c>
      <c r="AO34" s="168">
        <f t="shared" si="16"/>
        <v>43747</v>
      </c>
      <c r="AP34" s="164"/>
      <c r="AQ34" s="170"/>
    </row>
    <row r="35" spans="1:43" x14ac:dyDescent="0.25">
      <c r="A35" s="219" t="s">
        <v>265</v>
      </c>
      <c r="B35" s="151" t="s">
        <v>266</v>
      </c>
      <c r="C35" s="195">
        <v>4716076166965</v>
      </c>
      <c r="D35" s="152">
        <v>23.16</v>
      </c>
      <c r="E35" s="153"/>
      <c r="F35" s="96">
        <v>0</v>
      </c>
      <c r="G35" s="96">
        <v>0</v>
      </c>
      <c r="H35" s="96">
        <v>0</v>
      </c>
      <c r="I35" s="96">
        <v>0</v>
      </c>
      <c r="J35" s="96">
        <v>0</v>
      </c>
      <c r="K35" s="96">
        <v>2</v>
      </c>
      <c r="L35" s="96">
        <v>9</v>
      </c>
      <c r="M35" s="96"/>
      <c r="N35" s="96"/>
      <c r="O35" s="96"/>
      <c r="P35" s="96"/>
      <c r="Q35" s="96"/>
      <c r="R35" s="154"/>
      <c r="S35" s="155">
        <f t="shared" si="0"/>
        <v>2</v>
      </c>
      <c r="T35" s="156">
        <v>5</v>
      </c>
      <c r="U35" s="154"/>
      <c r="V35" s="164">
        <f t="shared" si="1"/>
        <v>11</v>
      </c>
      <c r="W35" s="165">
        <f t="shared" si="2"/>
        <v>0.16923076923076924</v>
      </c>
      <c r="X35" s="165">
        <f t="shared" si="3"/>
        <v>5.0769230769230775</v>
      </c>
      <c r="Y35" s="164">
        <v>1</v>
      </c>
      <c r="Z35" s="164">
        <v>35</v>
      </c>
      <c r="AA35" s="166">
        <f t="shared" si="4"/>
        <v>36</v>
      </c>
      <c r="AB35" s="165">
        <f t="shared" si="5"/>
        <v>212.72727272727272</v>
      </c>
      <c r="AC35" s="165">
        <v>14</v>
      </c>
      <c r="AD35" s="165">
        <f t="shared" si="6"/>
        <v>198.72727272727272</v>
      </c>
      <c r="AE35" s="165">
        <f t="shared" si="7"/>
        <v>10.153846153846155</v>
      </c>
      <c r="AF35" s="167">
        <f t="shared" si="8"/>
        <v>43885.727272727272</v>
      </c>
      <c r="AG35" s="168">
        <f t="shared" si="9"/>
        <v>43687</v>
      </c>
      <c r="AH35" s="168">
        <f t="shared" si="10"/>
        <v>43885.727272727272</v>
      </c>
      <c r="AI35" s="169">
        <f t="shared" si="11"/>
        <v>2.3692307692307693</v>
      </c>
      <c r="AJ35" s="169">
        <f t="shared" si="12"/>
        <v>33.630769230769232</v>
      </c>
      <c r="AK35" s="164">
        <v>1</v>
      </c>
      <c r="AL35" s="169">
        <f t="shared" si="13"/>
        <v>0</v>
      </c>
      <c r="AM35" s="169">
        <f t="shared" si="14"/>
        <v>0</v>
      </c>
      <c r="AN35" s="169">
        <f t="shared" si="15"/>
        <v>0</v>
      </c>
      <c r="AO35" s="168">
        <f t="shared" si="16"/>
        <v>43885.727272727272</v>
      </c>
      <c r="AP35" s="164"/>
      <c r="AQ35" s="170"/>
    </row>
    <row r="36" spans="1:43" x14ac:dyDescent="0.25">
      <c r="A36" s="219" t="s">
        <v>647</v>
      </c>
      <c r="B36" s="151" t="s">
        <v>648</v>
      </c>
      <c r="C36" s="195">
        <v>4716076167313</v>
      </c>
      <c r="D36" s="152">
        <v>38.220000000000006</v>
      </c>
      <c r="E36" s="153"/>
      <c r="F36" s="96">
        <v>3</v>
      </c>
      <c r="G36" s="96">
        <v>2</v>
      </c>
      <c r="H36" s="96">
        <v>2</v>
      </c>
      <c r="I36" s="96">
        <v>1</v>
      </c>
      <c r="J36" s="96">
        <v>0</v>
      </c>
      <c r="K36" s="96">
        <v>5</v>
      </c>
      <c r="L36" s="96">
        <v>2</v>
      </c>
      <c r="M36" s="96"/>
      <c r="N36" s="96"/>
      <c r="O36" s="96"/>
      <c r="P36" s="96"/>
      <c r="Q36" s="96"/>
      <c r="R36" s="154"/>
      <c r="S36" s="155">
        <f t="shared" si="0"/>
        <v>6</v>
      </c>
      <c r="T36" s="156">
        <v>5</v>
      </c>
      <c r="U36" s="154"/>
      <c r="V36" s="164">
        <f t="shared" si="1"/>
        <v>15</v>
      </c>
      <c r="W36" s="165">
        <f t="shared" si="2"/>
        <v>8.1081081081081086E-2</v>
      </c>
      <c r="X36" s="165">
        <f t="shared" si="3"/>
        <v>2.4324324324324325</v>
      </c>
      <c r="Y36" s="164">
        <v>22</v>
      </c>
      <c r="Z36" s="164">
        <v>83</v>
      </c>
      <c r="AA36" s="166">
        <f t="shared" si="4"/>
        <v>105</v>
      </c>
      <c r="AB36" s="165">
        <f t="shared" si="5"/>
        <v>1295</v>
      </c>
      <c r="AC36" s="165">
        <v>14</v>
      </c>
      <c r="AD36" s="165">
        <f t="shared" si="6"/>
        <v>1281</v>
      </c>
      <c r="AE36" s="165">
        <f t="shared" si="7"/>
        <v>4.8648648648648649</v>
      </c>
      <c r="AF36" s="167">
        <f t="shared" si="8"/>
        <v>44968</v>
      </c>
      <c r="AG36" s="168">
        <f t="shared" si="9"/>
        <v>43687</v>
      </c>
      <c r="AH36" s="168">
        <f t="shared" si="10"/>
        <v>44968</v>
      </c>
      <c r="AI36" s="169">
        <f t="shared" si="11"/>
        <v>1.1351351351351351</v>
      </c>
      <c r="AJ36" s="169">
        <f t="shared" si="12"/>
        <v>103.86486486486487</v>
      </c>
      <c r="AK36" s="164">
        <v>1</v>
      </c>
      <c r="AL36" s="169">
        <f t="shared" si="13"/>
        <v>0</v>
      </c>
      <c r="AM36" s="169">
        <f t="shared" si="14"/>
        <v>0</v>
      </c>
      <c r="AN36" s="169">
        <f t="shared" si="15"/>
        <v>0</v>
      </c>
      <c r="AO36" s="168">
        <f t="shared" si="16"/>
        <v>44968</v>
      </c>
      <c r="AP36" s="164"/>
      <c r="AQ36" s="170"/>
    </row>
    <row r="37" spans="1:43" x14ac:dyDescent="0.25">
      <c r="A37" s="219" t="s">
        <v>649</v>
      </c>
      <c r="B37" s="151" t="s">
        <v>650</v>
      </c>
      <c r="C37" s="195">
        <v>4716076167337</v>
      </c>
      <c r="D37" s="152">
        <v>38.220000000000006</v>
      </c>
      <c r="E37" s="153"/>
      <c r="F37" s="96">
        <v>1</v>
      </c>
      <c r="G37" s="96">
        <v>1</v>
      </c>
      <c r="H37" s="96">
        <v>0</v>
      </c>
      <c r="I37" s="96">
        <v>0</v>
      </c>
      <c r="J37" s="96">
        <v>0</v>
      </c>
      <c r="K37" s="96">
        <v>5</v>
      </c>
      <c r="L37" s="96">
        <v>3</v>
      </c>
      <c r="M37" s="96"/>
      <c r="N37" s="96"/>
      <c r="O37" s="96"/>
      <c r="P37" s="96"/>
      <c r="Q37" s="96"/>
      <c r="R37" s="154"/>
      <c r="S37" s="155">
        <f t="shared" si="0"/>
        <v>4</v>
      </c>
      <c r="T37" s="156">
        <v>5</v>
      </c>
      <c r="U37" s="154"/>
      <c r="V37" s="164">
        <f t="shared" si="1"/>
        <v>10</v>
      </c>
      <c r="W37" s="165">
        <f t="shared" si="2"/>
        <v>0.08</v>
      </c>
      <c r="X37" s="165">
        <f t="shared" si="3"/>
        <v>2.4</v>
      </c>
      <c r="Y37" s="164">
        <v>22</v>
      </c>
      <c r="Z37" s="164">
        <v>88</v>
      </c>
      <c r="AA37" s="166">
        <f t="shared" si="4"/>
        <v>110</v>
      </c>
      <c r="AB37" s="165">
        <f t="shared" si="5"/>
        <v>1375</v>
      </c>
      <c r="AC37" s="165">
        <v>14</v>
      </c>
      <c r="AD37" s="165">
        <f t="shared" si="6"/>
        <v>1361</v>
      </c>
      <c r="AE37" s="165">
        <f t="shared" si="7"/>
        <v>4.8</v>
      </c>
      <c r="AF37" s="167">
        <f t="shared" si="8"/>
        <v>45048</v>
      </c>
      <c r="AG37" s="168">
        <f t="shared" si="9"/>
        <v>43687</v>
      </c>
      <c r="AH37" s="168">
        <f t="shared" si="10"/>
        <v>45048</v>
      </c>
      <c r="AI37" s="169">
        <f t="shared" si="11"/>
        <v>1.1200000000000001</v>
      </c>
      <c r="AJ37" s="169">
        <f t="shared" si="12"/>
        <v>108.88</v>
      </c>
      <c r="AK37" s="164">
        <v>1</v>
      </c>
      <c r="AL37" s="169">
        <f t="shared" si="13"/>
        <v>0</v>
      </c>
      <c r="AM37" s="169">
        <f t="shared" si="14"/>
        <v>0</v>
      </c>
      <c r="AN37" s="169">
        <f t="shared" si="15"/>
        <v>0</v>
      </c>
      <c r="AO37" s="168">
        <f t="shared" si="16"/>
        <v>45048</v>
      </c>
      <c r="AP37" s="164"/>
      <c r="AQ37" s="170"/>
    </row>
    <row r="38" spans="1:43" x14ac:dyDescent="0.25">
      <c r="A38" s="218" t="s">
        <v>645</v>
      </c>
      <c r="B38" s="172" t="s">
        <v>646</v>
      </c>
      <c r="C38" s="197">
        <v>4716076167443</v>
      </c>
      <c r="D38" s="173">
        <v>28.950000000000067</v>
      </c>
      <c r="E38" s="153"/>
      <c r="F38" s="174">
        <v>7</v>
      </c>
      <c r="G38" s="174">
        <v>6</v>
      </c>
      <c r="H38" s="174">
        <v>1</v>
      </c>
      <c r="I38" s="174">
        <v>0</v>
      </c>
      <c r="J38" s="174">
        <v>1</v>
      </c>
      <c r="K38" s="174">
        <v>1</v>
      </c>
      <c r="L38" s="174">
        <v>0</v>
      </c>
      <c r="M38" s="174"/>
      <c r="N38" s="174"/>
      <c r="O38" s="174"/>
      <c r="P38" s="174"/>
      <c r="Q38" s="174"/>
      <c r="R38" s="154"/>
      <c r="S38" s="155">
        <f t="shared" si="0"/>
        <v>5</v>
      </c>
      <c r="T38" s="156">
        <v>5</v>
      </c>
      <c r="U38" s="154"/>
      <c r="V38" s="164">
        <f t="shared" si="1"/>
        <v>16</v>
      </c>
      <c r="W38" s="165">
        <f t="shared" si="2"/>
        <v>0.10666666666666667</v>
      </c>
      <c r="X38" s="165">
        <f t="shared" si="3"/>
        <v>3.2</v>
      </c>
      <c r="Y38" s="164">
        <v>31</v>
      </c>
      <c r="Z38" s="164">
        <v>2</v>
      </c>
      <c r="AA38" s="166">
        <f t="shared" si="4"/>
        <v>33</v>
      </c>
      <c r="AB38" s="165">
        <f t="shared" si="5"/>
        <v>309.375</v>
      </c>
      <c r="AC38" s="165">
        <v>14</v>
      </c>
      <c r="AD38" s="165">
        <f t="shared" si="6"/>
        <v>295.375</v>
      </c>
      <c r="AE38" s="165">
        <f t="shared" si="7"/>
        <v>6.4</v>
      </c>
      <c r="AF38" s="167">
        <f t="shared" si="8"/>
        <v>43982.375</v>
      </c>
      <c r="AG38" s="168">
        <f t="shared" si="9"/>
        <v>43687</v>
      </c>
      <c r="AH38" s="168">
        <f t="shared" si="10"/>
        <v>43982.375</v>
      </c>
      <c r="AI38" s="169">
        <f t="shared" si="11"/>
        <v>1.4933333333333334</v>
      </c>
      <c r="AJ38" s="169">
        <f t="shared" si="12"/>
        <v>31.506666666666668</v>
      </c>
      <c r="AK38" s="164">
        <v>1</v>
      </c>
      <c r="AL38" s="169">
        <f t="shared" si="13"/>
        <v>0</v>
      </c>
      <c r="AM38" s="169">
        <f t="shared" si="14"/>
        <v>0</v>
      </c>
      <c r="AN38" s="169">
        <f t="shared" si="15"/>
        <v>0</v>
      </c>
      <c r="AO38" s="168">
        <f t="shared" si="16"/>
        <v>43982.375</v>
      </c>
      <c r="AP38" s="176"/>
      <c r="AQ38" s="170"/>
    </row>
    <row r="39" spans="1:43" x14ac:dyDescent="0.25">
      <c r="A39" s="219" t="s">
        <v>269</v>
      </c>
      <c r="B39" s="171" t="s">
        <v>270</v>
      </c>
      <c r="C39" s="196">
        <v>4716076167450</v>
      </c>
      <c r="D39" s="152">
        <v>28.950000000000003</v>
      </c>
      <c r="E39" s="153"/>
      <c r="F39" s="96">
        <v>0</v>
      </c>
      <c r="G39" s="96">
        <v>0</v>
      </c>
      <c r="H39" s="96">
        <v>0</v>
      </c>
      <c r="I39" s="96">
        <v>0</v>
      </c>
      <c r="J39" s="96">
        <v>0</v>
      </c>
      <c r="K39" s="96">
        <v>2</v>
      </c>
      <c r="L39" s="96">
        <v>0</v>
      </c>
      <c r="M39" s="96"/>
      <c r="N39" s="96"/>
      <c r="O39" s="96"/>
      <c r="P39" s="96"/>
      <c r="Q39" s="96"/>
      <c r="R39" s="154"/>
      <c r="S39" s="155">
        <f t="shared" si="0"/>
        <v>1</v>
      </c>
      <c r="T39" s="156">
        <v>5</v>
      </c>
      <c r="U39" s="154"/>
      <c r="V39" s="164">
        <f t="shared" si="1"/>
        <v>2</v>
      </c>
      <c r="W39" s="165">
        <f t="shared" si="2"/>
        <v>6.6666666666666666E-2</v>
      </c>
      <c r="X39" s="165">
        <f t="shared" si="3"/>
        <v>2</v>
      </c>
      <c r="Y39" s="164"/>
      <c r="Z39" s="164">
        <v>38</v>
      </c>
      <c r="AA39" s="166">
        <f t="shared" si="4"/>
        <v>38</v>
      </c>
      <c r="AB39" s="165">
        <f t="shared" si="5"/>
        <v>570</v>
      </c>
      <c r="AC39" s="165">
        <v>14</v>
      </c>
      <c r="AD39" s="165">
        <f t="shared" si="6"/>
        <v>556</v>
      </c>
      <c r="AE39" s="165">
        <f t="shared" si="7"/>
        <v>4</v>
      </c>
      <c r="AF39" s="167">
        <f t="shared" si="8"/>
        <v>44243</v>
      </c>
      <c r="AG39" s="168">
        <f t="shared" si="9"/>
        <v>43687</v>
      </c>
      <c r="AH39" s="168">
        <f t="shared" si="10"/>
        <v>44243</v>
      </c>
      <c r="AI39" s="169">
        <f t="shared" si="11"/>
        <v>0.93333333333333335</v>
      </c>
      <c r="AJ39" s="169">
        <f t="shared" si="12"/>
        <v>37.06666666666667</v>
      </c>
      <c r="AK39" s="164">
        <v>1</v>
      </c>
      <c r="AL39" s="169">
        <f t="shared" si="13"/>
        <v>0</v>
      </c>
      <c r="AM39" s="169">
        <f t="shared" si="14"/>
        <v>0</v>
      </c>
      <c r="AN39" s="169">
        <f t="shared" si="15"/>
        <v>0</v>
      </c>
      <c r="AO39" s="168">
        <f t="shared" si="16"/>
        <v>44243</v>
      </c>
      <c r="AP39" s="164"/>
      <c r="AQ39" s="170"/>
    </row>
    <row r="40" spans="1:43" x14ac:dyDescent="0.25">
      <c r="A40" s="219" t="s">
        <v>643</v>
      </c>
      <c r="B40" s="151" t="s">
        <v>644</v>
      </c>
      <c r="C40" s="195">
        <v>4716076167467</v>
      </c>
      <c r="D40" s="152">
        <v>28.950000000000003</v>
      </c>
      <c r="E40" s="153"/>
      <c r="F40" s="96">
        <v>11</v>
      </c>
      <c r="G40" s="96">
        <v>2</v>
      </c>
      <c r="H40" s="96">
        <v>6</v>
      </c>
      <c r="I40" s="96">
        <v>0</v>
      </c>
      <c r="J40" s="96">
        <v>1</v>
      </c>
      <c r="K40" s="96">
        <v>5</v>
      </c>
      <c r="L40" s="96">
        <v>4</v>
      </c>
      <c r="M40" s="96"/>
      <c r="N40" s="96"/>
      <c r="O40" s="96"/>
      <c r="P40" s="96"/>
      <c r="Q40" s="96"/>
      <c r="R40" s="154"/>
      <c r="S40" s="155">
        <f t="shared" si="0"/>
        <v>6</v>
      </c>
      <c r="T40" s="156">
        <v>5</v>
      </c>
      <c r="U40" s="154"/>
      <c r="V40" s="164">
        <f t="shared" si="1"/>
        <v>29</v>
      </c>
      <c r="W40" s="165">
        <f t="shared" si="2"/>
        <v>0.15675675675675677</v>
      </c>
      <c r="X40" s="165">
        <f t="shared" si="3"/>
        <v>4.7027027027027026</v>
      </c>
      <c r="Y40" s="164">
        <v>1</v>
      </c>
      <c r="Z40" s="164">
        <v>31</v>
      </c>
      <c r="AA40" s="166">
        <f t="shared" si="4"/>
        <v>32</v>
      </c>
      <c r="AB40" s="165">
        <f t="shared" si="5"/>
        <v>204.13793103448273</v>
      </c>
      <c r="AC40" s="165">
        <v>14</v>
      </c>
      <c r="AD40" s="165">
        <f t="shared" si="6"/>
        <v>190.13793103448273</v>
      </c>
      <c r="AE40" s="165">
        <f t="shared" si="7"/>
        <v>9.4054054054054053</v>
      </c>
      <c r="AF40" s="167">
        <f t="shared" si="8"/>
        <v>43877.137931034486</v>
      </c>
      <c r="AG40" s="168">
        <f t="shared" si="9"/>
        <v>43687</v>
      </c>
      <c r="AH40" s="168">
        <f t="shared" si="10"/>
        <v>43877.137931034486</v>
      </c>
      <c r="AI40" s="169">
        <f t="shared" si="11"/>
        <v>2.1945945945945948</v>
      </c>
      <c r="AJ40" s="169">
        <f t="shared" si="12"/>
        <v>29.805405405405406</v>
      </c>
      <c r="AK40" s="164">
        <v>1</v>
      </c>
      <c r="AL40" s="169">
        <f t="shared" si="13"/>
        <v>0</v>
      </c>
      <c r="AM40" s="169">
        <f t="shared" si="14"/>
        <v>0</v>
      </c>
      <c r="AN40" s="169">
        <f t="shared" si="15"/>
        <v>0</v>
      </c>
      <c r="AO40" s="168">
        <f t="shared" si="16"/>
        <v>43877.137931034486</v>
      </c>
      <c r="AP40" s="164"/>
      <c r="AQ40" s="170"/>
    </row>
    <row r="41" spans="1:43" x14ac:dyDescent="0.25">
      <c r="A41" s="219" t="s">
        <v>267</v>
      </c>
      <c r="B41" s="151" t="s">
        <v>268</v>
      </c>
      <c r="C41" s="195">
        <v>4716076167474</v>
      </c>
      <c r="D41" s="152">
        <v>28.95</v>
      </c>
      <c r="E41" s="153"/>
      <c r="F41" s="96">
        <v>0</v>
      </c>
      <c r="G41" s="96">
        <v>0</v>
      </c>
      <c r="H41" s="96">
        <v>0</v>
      </c>
      <c r="I41" s="96">
        <v>0</v>
      </c>
      <c r="J41" s="96">
        <v>0</v>
      </c>
      <c r="K41" s="96">
        <v>4</v>
      </c>
      <c r="L41" s="96">
        <v>9</v>
      </c>
      <c r="M41" s="96"/>
      <c r="N41" s="96"/>
      <c r="O41" s="96"/>
      <c r="P41" s="96"/>
      <c r="Q41" s="96"/>
      <c r="R41" s="154"/>
      <c r="S41" s="155">
        <f t="shared" si="0"/>
        <v>2</v>
      </c>
      <c r="T41" s="156">
        <v>5</v>
      </c>
      <c r="U41" s="154"/>
      <c r="V41" s="164">
        <f t="shared" si="1"/>
        <v>13</v>
      </c>
      <c r="W41" s="165">
        <f t="shared" si="2"/>
        <v>0.2</v>
      </c>
      <c r="X41" s="165">
        <f t="shared" si="3"/>
        <v>6</v>
      </c>
      <c r="Y41" s="164">
        <v>10</v>
      </c>
      <c r="Z41" s="164">
        <v>74</v>
      </c>
      <c r="AA41" s="166">
        <f t="shared" si="4"/>
        <v>84</v>
      </c>
      <c r="AB41" s="165">
        <f t="shared" si="5"/>
        <v>420</v>
      </c>
      <c r="AC41" s="165">
        <v>14</v>
      </c>
      <c r="AD41" s="165">
        <f t="shared" si="6"/>
        <v>406</v>
      </c>
      <c r="AE41" s="165">
        <f t="shared" si="7"/>
        <v>12</v>
      </c>
      <c r="AF41" s="167">
        <f t="shared" si="8"/>
        <v>44093</v>
      </c>
      <c r="AG41" s="168">
        <f t="shared" si="9"/>
        <v>43687</v>
      </c>
      <c r="AH41" s="168">
        <f t="shared" si="10"/>
        <v>44093</v>
      </c>
      <c r="AI41" s="169">
        <f t="shared" si="11"/>
        <v>2.8000000000000003</v>
      </c>
      <c r="AJ41" s="169">
        <f t="shared" si="12"/>
        <v>81.2</v>
      </c>
      <c r="AK41" s="164">
        <v>1</v>
      </c>
      <c r="AL41" s="169">
        <f t="shared" si="13"/>
        <v>0</v>
      </c>
      <c r="AM41" s="169">
        <f t="shared" si="14"/>
        <v>0</v>
      </c>
      <c r="AN41" s="169">
        <f t="shared" si="15"/>
        <v>0</v>
      </c>
      <c r="AO41" s="168">
        <f t="shared" si="16"/>
        <v>44093</v>
      </c>
      <c r="AP41" s="164"/>
      <c r="AQ41" s="170"/>
    </row>
    <row r="42" spans="1:43" x14ac:dyDescent="0.25">
      <c r="A42" s="218" t="s">
        <v>50</v>
      </c>
      <c r="B42" s="172" t="s">
        <v>51</v>
      </c>
      <c r="C42" s="197">
        <v>4716076167825</v>
      </c>
      <c r="D42" s="173">
        <v>21.229999999999997</v>
      </c>
      <c r="E42" s="153"/>
      <c r="F42" s="174">
        <v>0</v>
      </c>
      <c r="G42" s="174">
        <v>0</v>
      </c>
      <c r="H42" s="174">
        <v>0</v>
      </c>
      <c r="I42" s="174">
        <v>0</v>
      </c>
      <c r="J42" s="174">
        <v>0</v>
      </c>
      <c r="K42" s="174">
        <v>0</v>
      </c>
      <c r="L42" s="174">
        <v>0</v>
      </c>
      <c r="M42" s="174"/>
      <c r="N42" s="174"/>
      <c r="O42" s="174"/>
      <c r="P42" s="174"/>
      <c r="Q42" s="174"/>
      <c r="R42" s="154"/>
      <c r="S42" s="155">
        <f t="shared" si="0"/>
        <v>0</v>
      </c>
      <c r="T42" s="156">
        <v>5</v>
      </c>
      <c r="U42" s="154"/>
      <c r="V42" s="164">
        <f t="shared" si="1"/>
        <v>0</v>
      </c>
      <c r="W42" s="165">
        <f t="shared" si="2"/>
        <v>0</v>
      </c>
      <c r="X42" s="165">
        <f t="shared" si="3"/>
        <v>0</v>
      </c>
      <c r="Y42" s="164">
        <v>55</v>
      </c>
      <c r="Z42" s="164">
        <v>3</v>
      </c>
      <c r="AA42" s="166">
        <f t="shared" si="4"/>
        <v>58</v>
      </c>
      <c r="AB42" s="165" t="str">
        <f t="shared" si="5"/>
        <v>Not Sold</v>
      </c>
      <c r="AC42" s="165">
        <v>14</v>
      </c>
      <c r="AD42" s="165" t="str">
        <f t="shared" si="6"/>
        <v>-</v>
      </c>
      <c r="AE42" s="165">
        <f t="shared" si="7"/>
        <v>0</v>
      </c>
      <c r="AF42" s="167" t="str">
        <f t="shared" si="8"/>
        <v>Not Sold</v>
      </c>
      <c r="AG42" s="168">
        <f t="shared" si="9"/>
        <v>43687</v>
      </c>
      <c r="AH42" s="168">
        <f t="shared" si="10"/>
        <v>43687</v>
      </c>
      <c r="AI42" s="169">
        <f t="shared" si="11"/>
        <v>0</v>
      </c>
      <c r="AJ42" s="169">
        <f t="shared" si="12"/>
        <v>58</v>
      </c>
      <c r="AK42" s="164">
        <v>1</v>
      </c>
      <c r="AL42" s="169">
        <f t="shared" si="13"/>
        <v>0</v>
      </c>
      <c r="AM42" s="169">
        <f t="shared" si="14"/>
        <v>0</v>
      </c>
      <c r="AN42" s="169" t="str">
        <f t="shared" si="15"/>
        <v>-</v>
      </c>
      <c r="AO42" s="168" t="str">
        <f t="shared" si="16"/>
        <v>-</v>
      </c>
      <c r="AP42" s="176"/>
      <c r="AQ42" s="170"/>
    </row>
    <row r="43" spans="1:43" x14ac:dyDescent="0.25">
      <c r="A43" s="218" t="s">
        <v>52</v>
      </c>
      <c r="B43" s="172" t="s">
        <v>53</v>
      </c>
      <c r="C43" s="197">
        <v>4716076167832</v>
      </c>
      <c r="D43" s="173">
        <v>21.22999999999999</v>
      </c>
      <c r="E43" s="153"/>
      <c r="F43" s="174">
        <v>0</v>
      </c>
      <c r="G43" s="174">
        <v>0</v>
      </c>
      <c r="H43" s="174">
        <v>0</v>
      </c>
      <c r="I43" s="174">
        <v>0</v>
      </c>
      <c r="J43" s="174">
        <v>0</v>
      </c>
      <c r="K43" s="174">
        <v>0</v>
      </c>
      <c r="L43" s="174">
        <v>0</v>
      </c>
      <c r="M43" s="174"/>
      <c r="N43" s="174"/>
      <c r="O43" s="174"/>
      <c r="P43" s="174"/>
      <c r="Q43" s="174"/>
      <c r="R43" s="154"/>
      <c r="S43" s="155">
        <f t="shared" si="0"/>
        <v>0</v>
      </c>
      <c r="T43" s="156">
        <v>5</v>
      </c>
      <c r="U43" s="154"/>
      <c r="V43" s="164">
        <f t="shared" si="1"/>
        <v>0</v>
      </c>
      <c r="W43" s="165">
        <f t="shared" si="2"/>
        <v>0</v>
      </c>
      <c r="X43" s="165">
        <f t="shared" si="3"/>
        <v>0</v>
      </c>
      <c r="Y43" s="164">
        <v>24</v>
      </c>
      <c r="Z43" s="164">
        <v>3</v>
      </c>
      <c r="AA43" s="166">
        <f t="shared" si="4"/>
        <v>27</v>
      </c>
      <c r="AB43" s="165" t="str">
        <f t="shared" si="5"/>
        <v>Not Sold</v>
      </c>
      <c r="AC43" s="165">
        <v>14</v>
      </c>
      <c r="AD43" s="165" t="str">
        <f t="shared" si="6"/>
        <v>-</v>
      </c>
      <c r="AE43" s="165">
        <f t="shared" si="7"/>
        <v>0</v>
      </c>
      <c r="AF43" s="167" t="str">
        <f t="shared" si="8"/>
        <v>Not Sold</v>
      </c>
      <c r="AG43" s="168">
        <f t="shared" si="9"/>
        <v>43687</v>
      </c>
      <c r="AH43" s="168">
        <f t="shared" si="10"/>
        <v>43687</v>
      </c>
      <c r="AI43" s="169">
        <f t="shared" si="11"/>
        <v>0</v>
      </c>
      <c r="AJ43" s="169">
        <f t="shared" si="12"/>
        <v>27</v>
      </c>
      <c r="AK43" s="164">
        <v>1</v>
      </c>
      <c r="AL43" s="169">
        <f t="shared" si="13"/>
        <v>0</v>
      </c>
      <c r="AM43" s="169">
        <f t="shared" si="14"/>
        <v>0</v>
      </c>
      <c r="AN43" s="169" t="str">
        <f t="shared" si="15"/>
        <v>-</v>
      </c>
      <c r="AO43" s="168" t="str">
        <f t="shared" si="16"/>
        <v>-</v>
      </c>
      <c r="AP43" s="176"/>
      <c r="AQ43" s="170"/>
    </row>
    <row r="44" spans="1:43" x14ac:dyDescent="0.25">
      <c r="A44" s="218" t="s">
        <v>54</v>
      </c>
      <c r="B44" s="177" t="s">
        <v>55</v>
      </c>
      <c r="C44" s="198">
        <v>4716076167849</v>
      </c>
      <c r="D44" s="173">
        <v>21.229999999999997</v>
      </c>
      <c r="E44" s="153"/>
      <c r="F44" s="174">
        <v>0</v>
      </c>
      <c r="G44" s="174">
        <v>0</v>
      </c>
      <c r="H44" s="174">
        <v>0</v>
      </c>
      <c r="I44" s="174">
        <v>0</v>
      </c>
      <c r="J44" s="174">
        <v>0</v>
      </c>
      <c r="K44" s="174">
        <v>0</v>
      </c>
      <c r="L44" s="174">
        <v>0</v>
      </c>
      <c r="M44" s="174"/>
      <c r="N44" s="174"/>
      <c r="O44" s="174"/>
      <c r="P44" s="174"/>
      <c r="Q44" s="174"/>
      <c r="R44" s="154"/>
      <c r="S44" s="155">
        <f t="shared" si="0"/>
        <v>0</v>
      </c>
      <c r="T44" s="156">
        <v>5</v>
      </c>
      <c r="U44" s="154"/>
      <c r="V44" s="164">
        <f t="shared" si="1"/>
        <v>0</v>
      </c>
      <c r="W44" s="165">
        <f t="shared" si="2"/>
        <v>0</v>
      </c>
      <c r="X44" s="165">
        <f t="shared" si="3"/>
        <v>0</v>
      </c>
      <c r="Y44" s="164">
        <v>60</v>
      </c>
      <c r="Z44" s="164">
        <v>3</v>
      </c>
      <c r="AA44" s="166">
        <f t="shared" si="4"/>
        <v>63</v>
      </c>
      <c r="AB44" s="165" t="str">
        <f t="shared" si="5"/>
        <v>Not Sold</v>
      </c>
      <c r="AC44" s="165">
        <v>14</v>
      </c>
      <c r="AD44" s="165" t="str">
        <f t="shared" si="6"/>
        <v>-</v>
      </c>
      <c r="AE44" s="165">
        <f t="shared" si="7"/>
        <v>0</v>
      </c>
      <c r="AF44" s="167" t="str">
        <f t="shared" si="8"/>
        <v>Not Sold</v>
      </c>
      <c r="AG44" s="168">
        <f t="shared" si="9"/>
        <v>43687</v>
      </c>
      <c r="AH44" s="168">
        <f t="shared" si="10"/>
        <v>43687</v>
      </c>
      <c r="AI44" s="169">
        <f t="shared" si="11"/>
        <v>0</v>
      </c>
      <c r="AJ44" s="169">
        <f t="shared" si="12"/>
        <v>63</v>
      </c>
      <c r="AK44" s="164">
        <v>1</v>
      </c>
      <c r="AL44" s="169">
        <f t="shared" si="13"/>
        <v>0</v>
      </c>
      <c r="AM44" s="169">
        <f t="shared" si="14"/>
        <v>0</v>
      </c>
      <c r="AN44" s="169" t="str">
        <f t="shared" si="15"/>
        <v>-</v>
      </c>
      <c r="AO44" s="168" t="str">
        <f t="shared" si="16"/>
        <v>-</v>
      </c>
      <c r="AP44" s="176"/>
      <c r="AQ44" s="170"/>
    </row>
    <row r="45" spans="1:43" x14ac:dyDescent="0.25">
      <c r="A45" s="219" t="s">
        <v>277</v>
      </c>
      <c r="B45" s="151" t="s">
        <v>56</v>
      </c>
      <c r="C45" s="195">
        <v>4716076167856</v>
      </c>
      <c r="D45" s="152">
        <v>21.229999999999997</v>
      </c>
      <c r="E45" s="153"/>
      <c r="F45" s="96">
        <v>0</v>
      </c>
      <c r="G45" s="96">
        <v>0</v>
      </c>
      <c r="H45" s="96">
        <v>0</v>
      </c>
      <c r="I45" s="96">
        <v>0</v>
      </c>
      <c r="J45" s="96">
        <v>0</v>
      </c>
      <c r="K45" s="96">
        <v>3</v>
      </c>
      <c r="L45" s="96">
        <v>12</v>
      </c>
      <c r="M45" s="96"/>
      <c r="N45" s="96"/>
      <c r="O45" s="96"/>
      <c r="P45" s="96"/>
      <c r="Q45" s="96"/>
      <c r="R45" s="154"/>
      <c r="S45" s="155">
        <f t="shared" si="0"/>
        <v>2</v>
      </c>
      <c r="T45" s="156">
        <v>5</v>
      </c>
      <c r="U45" s="154"/>
      <c r="V45" s="164">
        <f t="shared" si="1"/>
        <v>15</v>
      </c>
      <c r="W45" s="165">
        <f t="shared" si="2"/>
        <v>0.23076923076923078</v>
      </c>
      <c r="X45" s="165">
        <f t="shared" si="3"/>
        <v>6.9230769230769234</v>
      </c>
      <c r="Y45" s="164">
        <v>2</v>
      </c>
      <c r="Z45" s="164">
        <v>37</v>
      </c>
      <c r="AA45" s="166">
        <f t="shared" si="4"/>
        <v>39</v>
      </c>
      <c r="AB45" s="165">
        <f t="shared" si="5"/>
        <v>169</v>
      </c>
      <c r="AC45" s="165">
        <v>14</v>
      </c>
      <c r="AD45" s="165">
        <f t="shared" si="6"/>
        <v>155</v>
      </c>
      <c r="AE45" s="165">
        <f t="shared" si="7"/>
        <v>13.846153846153847</v>
      </c>
      <c r="AF45" s="167">
        <f t="shared" si="8"/>
        <v>43842</v>
      </c>
      <c r="AG45" s="168">
        <f t="shared" si="9"/>
        <v>43687</v>
      </c>
      <c r="AH45" s="168">
        <f t="shared" si="10"/>
        <v>43842</v>
      </c>
      <c r="AI45" s="169">
        <f t="shared" si="11"/>
        <v>3.2307692307692308</v>
      </c>
      <c r="AJ45" s="169">
        <f t="shared" si="12"/>
        <v>35.769230769230766</v>
      </c>
      <c r="AK45" s="164">
        <v>1</v>
      </c>
      <c r="AL45" s="169">
        <f t="shared" si="13"/>
        <v>0</v>
      </c>
      <c r="AM45" s="169">
        <f t="shared" si="14"/>
        <v>0</v>
      </c>
      <c r="AN45" s="169">
        <f t="shared" si="15"/>
        <v>0</v>
      </c>
      <c r="AO45" s="168">
        <f t="shared" si="16"/>
        <v>43842</v>
      </c>
      <c r="AP45" s="164"/>
      <c r="AQ45" s="170"/>
    </row>
    <row r="46" spans="1:43" x14ac:dyDescent="0.25">
      <c r="A46" s="219" t="s">
        <v>279</v>
      </c>
      <c r="B46" s="151" t="s">
        <v>57</v>
      </c>
      <c r="C46" s="195">
        <v>4716076167863</v>
      </c>
      <c r="D46" s="152">
        <v>21.229999999999997</v>
      </c>
      <c r="E46" s="153"/>
      <c r="F46" s="96">
        <v>0</v>
      </c>
      <c r="G46" s="96">
        <v>0</v>
      </c>
      <c r="H46" s="96">
        <v>0</v>
      </c>
      <c r="I46" s="96">
        <v>0</v>
      </c>
      <c r="J46" s="96">
        <v>0</v>
      </c>
      <c r="K46" s="96">
        <v>1</v>
      </c>
      <c r="L46" s="96">
        <v>5</v>
      </c>
      <c r="M46" s="96"/>
      <c r="N46" s="96"/>
      <c r="O46" s="96"/>
      <c r="P46" s="96"/>
      <c r="Q46" s="96"/>
      <c r="R46" s="154"/>
      <c r="S46" s="155">
        <f t="shared" si="0"/>
        <v>2</v>
      </c>
      <c r="T46" s="156">
        <v>5</v>
      </c>
      <c r="U46" s="154"/>
      <c r="V46" s="164">
        <f t="shared" si="1"/>
        <v>6</v>
      </c>
      <c r="W46" s="165">
        <f t="shared" si="2"/>
        <v>9.2307692307692313E-2</v>
      </c>
      <c r="X46" s="165">
        <f t="shared" si="3"/>
        <v>2.7692307692307692</v>
      </c>
      <c r="Y46" s="164">
        <v>2</v>
      </c>
      <c r="Z46" s="164">
        <v>3</v>
      </c>
      <c r="AA46" s="166">
        <f t="shared" si="4"/>
        <v>5</v>
      </c>
      <c r="AB46" s="165">
        <f t="shared" si="5"/>
        <v>54.166666666666664</v>
      </c>
      <c r="AC46" s="165">
        <v>14</v>
      </c>
      <c r="AD46" s="165">
        <f t="shared" si="6"/>
        <v>40.166666666666664</v>
      </c>
      <c r="AE46" s="165">
        <f t="shared" si="7"/>
        <v>5.5384615384615383</v>
      </c>
      <c r="AF46" s="167">
        <f t="shared" si="8"/>
        <v>43727.166666666664</v>
      </c>
      <c r="AG46" s="168">
        <f t="shared" si="9"/>
        <v>43687</v>
      </c>
      <c r="AH46" s="168">
        <f t="shared" si="10"/>
        <v>43727.166666666664</v>
      </c>
      <c r="AI46" s="169">
        <f t="shared" si="11"/>
        <v>1.2923076923076924</v>
      </c>
      <c r="AJ46" s="169">
        <f t="shared" si="12"/>
        <v>3.7076923076923078</v>
      </c>
      <c r="AK46" s="164">
        <v>1</v>
      </c>
      <c r="AL46" s="169">
        <f t="shared" si="13"/>
        <v>1.8307692307692305</v>
      </c>
      <c r="AM46" s="169">
        <f t="shared" si="14"/>
        <v>38.867230769230758</v>
      </c>
      <c r="AN46" s="169">
        <f t="shared" si="15"/>
        <v>19.833333333333329</v>
      </c>
      <c r="AO46" s="168">
        <f t="shared" si="16"/>
        <v>43747</v>
      </c>
      <c r="AP46" s="164"/>
      <c r="AQ46" s="170"/>
    </row>
    <row r="47" spans="1:43" x14ac:dyDescent="0.25">
      <c r="A47" s="219" t="s">
        <v>281</v>
      </c>
      <c r="B47" s="151" t="s">
        <v>58</v>
      </c>
      <c r="C47" s="195">
        <v>4716076167870</v>
      </c>
      <c r="D47" s="152">
        <v>21.229999999999997</v>
      </c>
      <c r="E47" s="153"/>
      <c r="F47" s="96">
        <v>0</v>
      </c>
      <c r="G47" s="96">
        <v>0</v>
      </c>
      <c r="H47" s="96">
        <v>0</v>
      </c>
      <c r="I47" s="96">
        <v>0</v>
      </c>
      <c r="J47" s="96">
        <v>0</v>
      </c>
      <c r="K47" s="96">
        <v>6</v>
      </c>
      <c r="L47" s="96">
        <v>13</v>
      </c>
      <c r="M47" s="96"/>
      <c r="N47" s="96"/>
      <c r="O47" s="96"/>
      <c r="P47" s="96"/>
      <c r="Q47" s="96"/>
      <c r="R47" s="154"/>
      <c r="S47" s="155">
        <f t="shared" si="0"/>
        <v>2</v>
      </c>
      <c r="T47" s="156">
        <v>5</v>
      </c>
      <c r="U47" s="154"/>
      <c r="V47" s="164">
        <f t="shared" si="1"/>
        <v>19</v>
      </c>
      <c r="W47" s="165">
        <f t="shared" si="2"/>
        <v>0.29230769230769232</v>
      </c>
      <c r="X47" s="165">
        <f t="shared" si="3"/>
        <v>8.7692307692307701</v>
      </c>
      <c r="Y47" s="164">
        <v>2</v>
      </c>
      <c r="Z47" s="164">
        <v>24</v>
      </c>
      <c r="AA47" s="166">
        <f t="shared" si="4"/>
        <v>26</v>
      </c>
      <c r="AB47" s="165">
        <f t="shared" si="5"/>
        <v>88.94736842105263</v>
      </c>
      <c r="AC47" s="165">
        <v>14</v>
      </c>
      <c r="AD47" s="165">
        <f t="shared" si="6"/>
        <v>74.94736842105263</v>
      </c>
      <c r="AE47" s="165">
        <f t="shared" si="7"/>
        <v>17.53846153846154</v>
      </c>
      <c r="AF47" s="167">
        <f t="shared" si="8"/>
        <v>43761.947368421053</v>
      </c>
      <c r="AG47" s="168">
        <f t="shared" si="9"/>
        <v>43687</v>
      </c>
      <c r="AH47" s="168">
        <f t="shared" si="10"/>
        <v>43761.947368421053</v>
      </c>
      <c r="AI47" s="169">
        <f t="shared" si="11"/>
        <v>4.0923076923076929</v>
      </c>
      <c r="AJ47" s="169">
        <f t="shared" si="12"/>
        <v>21.907692307692308</v>
      </c>
      <c r="AK47" s="164">
        <v>1</v>
      </c>
      <c r="AL47" s="169">
        <f t="shared" si="13"/>
        <v>0</v>
      </c>
      <c r="AM47" s="169">
        <f t="shared" si="14"/>
        <v>0</v>
      </c>
      <c r="AN47" s="169">
        <f t="shared" si="15"/>
        <v>0</v>
      </c>
      <c r="AO47" s="168">
        <f t="shared" si="16"/>
        <v>43761.947368421053</v>
      </c>
      <c r="AP47" s="164"/>
      <c r="AQ47" s="170"/>
    </row>
    <row r="48" spans="1:43" x14ac:dyDescent="0.25">
      <c r="A48" s="219" t="s">
        <v>283</v>
      </c>
      <c r="B48" s="151" t="s">
        <v>59</v>
      </c>
      <c r="C48" s="195">
        <v>4716076167924</v>
      </c>
      <c r="D48" s="152">
        <v>22.39</v>
      </c>
      <c r="E48" s="153"/>
      <c r="F48" s="96">
        <v>0</v>
      </c>
      <c r="G48" s="96">
        <v>0</v>
      </c>
      <c r="H48" s="96">
        <v>0</v>
      </c>
      <c r="I48" s="96">
        <v>0</v>
      </c>
      <c r="J48" s="96">
        <v>0</v>
      </c>
      <c r="K48" s="96">
        <v>0</v>
      </c>
      <c r="L48" s="96">
        <v>2</v>
      </c>
      <c r="M48" s="96"/>
      <c r="N48" s="96"/>
      <c r="O48" s="96"/>
      <c r="P48" s="96"/>
      <c r="Q48" s="96"/>
      <c r="R48" s="154"/>
      <c r="S48" s="155">
        <f t="shared" si="0"/>
        <v>1</v>
      </c>
      <c r="T48" s="156">
        <v>5</v>
      </c>
      <c r="U48" s="154"/>
      <c r="V48" s="164">
        <f t="shared" si="1"/>
        <v>2</v>
      </c>
      <c r="W48" s="165">
        <f t="shared" si="2"/>
        <v>5.7142857142857141E-2</v>
      </c>
      <c r="X48" s="165">
        <f t="shared" si="3"/>
        <v>1.7142857142857142</v>
      </c>
      <c r="Y48" s="164">
        <v>2</v>
      </c>
      <c r="Z48" s="164">
        <v>18</v>
      </c>
      <c r="AA48" s="166">
        <f t="shared" si="4"/>
        <v>20</v>
      </c>
      <c r="AB48" s="165">
        <f t="shared" si="5"/>
        <v>350</v>
      </c>
      <c r="AC48" s="165">
        <v>14</v>
      </c>
      <c r="AD48" s="165">
        <f t="shared" si="6"/>
        <v>336</v>
      </c>
      <c r="AE48" s="165">
        <f t="shared" si="7"/>
        <v>3.4285714285714284</v>
      </c>
      <c r="AF48" s="167">
        <f t="shared" si="8"/>
        <v>44023</v>
      </c>
      <c r="AG48" s="168">
        <f t="shared" si="9"/>
        <v>43687</v>
      </c>
      <c r="AH48" s="168">
        <f t="shared" si="10"/>
        <v>44023</v>
      </c>
      <c r="AI48" s="169">
        <f t="shared" si="11"/>
        <v>0.79999999999999993</v>
      </c>
      <c r="AJ48" s="169">
        <f t="shared" si="12"/>
        <v>19.2</v>
      </c>
      <c r="AK48" s="164">
        <v>1</v>
      </c>
      <c r="AL48" s="169">
        <f t="shared" si="13"/>
        <v>0</v>
      </c>
      <c r="AM48" s="169">
        <f t="shared" si="14"/>
        <v>0</v>
      </c>
      <c r="AN48" s="169">
        <f t="shared" si="15"/>
        <v>0</v>
      </c>
      <c r="AO48" s="168">
        <f t="shared" si="16"/>
        <v>44023</v>
      </c>
      <c r="AP48" s="164"/>
      <c r="AQ48" s="170"/>
    </row>
    <row r="49" spans="1:43" x14ac:dyDescent="0.25">
      <c r="A49" s="219" t="s">
        <v>285</v>
      </c>
      <c r="B49" s="151" t="s">
        <v>60</v>
      </c>
      <c r="C49" s="195">
        <v>4716076167931</v>
      </c>
      <c r="D49" s="152">
        <v>22.39</v>
      </c>
      <c r="E49" s="153"/>
      <c r="F49" s="96">
        <v>0</v>
      </c>
      <c r="G49" s="96">
        <v>0</v>
      </c>
      <c r="H49" s="96">
        <v>0</v>
      </c>
      <c r="I49" s="96">
        <v>0</v>
      </c>
      <c r="J49" s="96">
        <v>0</v>
      </c>
      <c r="K49" s="96">
        <v>0</v>
      </c>
      <c r="L49" s="96">
        <v>5</v>
      </c>
      <c r="M49" s="96"/>
      <c r="N49" s="96"/>
      <c r="O49" s="96"/>
      <c r="P49" s="96"/>
      <c r="Q49" s="96"/>
      <c r="R49" s="154"/>
      <c r="S49" s="155">
        <f t="shared" si="0"/>
        <v>1</v>
      </c>
      <c r="T49" s="156">
        <v>5</v>
      </c>
      <c r="U49" s="154"/>
      <c r="V49" s="164">
        <f t="shared" si="1"/>
        <v>5</v>
      </c>
      <c r="W49" s="165">
        <f t="shared" si="2"/>
        <v>0.14285714285714285</v>
      </c>
      <c r="X49" s="165">
        <f t="shared" si="3"/>
        <v>4.2857142857142856</v>
      </c>
      <c r="Y49" s="164">
        <v>2</v>
      </c>
      <c r="Z49" s="164">
        <v>52</v>
      </c>
      <c r="AA49" s="166">
        <f t="shared" si="4"/>
        <v>54</v>
      </c>
      <c r="AB49" s="165">
        <f t="shared" si="5"/>
        <v>378</v>
      </c>
      <c r="AC49" s="165">
        <v>14</v>
      </c>
      <c r="AD49" s="165">
        <f t="shared" si="6"/>
        <v>364</v>
      </c>
      <c r="AE49" s="165">
        <f t="shared" si="7"/>
        <v>8.5714285714285712</v>
      </c>
      <c r="AF49" s="167">
        <f t="shared" si="8"/>
        <v>44051</v>
      </c>
      <c r="AG49" s="168">
        <f t="shared" si="9"/>
        <v>43687</v>
      </c>
      <c r="AH49" s="168">
        <f t="shared" si="10"/>
        <v>44051</v>
      </c>
      <c r="AI49" s="169">
        <f t="shared" si="11"/>
        <v>2</v>
      </c>
      <c r="AJ49" s="169">
        <f t="shared" si="12"/>
        <v>52</v>
      </c>
      <c r="AK49" s="164">
        <v>1</v>
      </c>
      <c r="AL49" s="169">
        <f t="shared" si="13"/>
        <v>0</v>
      </c>
      <c r="AM49" s="169">
        <f t="shared" si="14"/>
        <v>0</v>
      </c>
      <c r="AN49" s="169">
        <f t="shared" si="15"/>
        <v>0</v>
      </c>
      <c r="AO49" s="168">
        <f t="shared" si="16"/>
        <v>44051</v>
      </c>
      <c r="AP49" s="164"/>
      <c r="AQ49" s="170"/>
    </row>
    <row r="50" spans="1:43" x14ac:dyDescent="0.25">
      <c r="A50" s="219" t="s">
        <v>287</v>
      </c>
      <c r="B50" s="151" t="s">
        <v>61</v>
      </c>
      <c r="C50" s="195">
        <v>4716076167948</v>
      </c>
      <c r="D50" s="152">
        <v>22.39</v>
      </c>
      <c r="E50" s="153"/>
      <c r="F50" s="96">
        <v>0</v>
      </c>
      <c r="G50" s="96">
        <v>0</v>
      </c>
      <c r="H50" s="96">
        <v>0</v>
      </c>
      <c r="I50" s="96">
        <v>0</v>
      </c>
      <c r="J50" s="96">
        <v>0</v>
      </c>
      <c r="K50" s="96">
        <v>2</v>
      </c>
      <c r="L50" s="96">
        <v>5</v>
      </c>
      <c r="M50" s="96"/>
      <c r="N50" s="96"/>
      <c r="O50" s="96"/>
      <c r="P50" s="96"/>
      <c r="Q50" s="96"/>
      <c r="R50" s="154"/>
      <c r="S50" s="155">
        <f t="shared" si="0"/>
        <v>2</v>
      </c>
      <c r="T50" s="156">
        <v>5</v>
      </c>
      <c r="U50" s="154"/>
      <c r="V50" s="164">
        <f t="shared" si="1"/>
        <v>7</v>
      </c>
      <c r="W50" s="165">
        <f t="shared" si="2"/>
        <v>0.1076923076923077</v>
      </c>
      <c r="X50" s="165">
        <f t="shared" si="3"/>
        <v>3.2307692307692308</v>
      </c>
      <c r="Y50" s="164">
        <v>2</v>
      </c>
      <c r="Z50" s="164">
        <v>19</v>
      </c>
      <c r="AA50" s="166">
        <f t="shared" si="4"/>
        <v>21</v>
      </c>
      <c r="AB50" s="165">
        <f t="shared" si="5"/>
        <v>195</v>
      </c>
      <c r="AC50" s="165">
        <v>14</v>
      </c>
      <c r="AD50" s="165">
        <f t="shared" si="6"/>
        <v>181</v>
      </c>
      <c r="AE50" s="165">
        <f t="shared" si="7"/>
        <v>6.4615384615384617</v>
      </c>
      <c r="AF50" s="167">
        <f t="shared" si="8"/>
        <v>43868</v>
      </c>
      <c r="AG50" s="168">
        <f t="shared" si="9"/>
        <v>43687</v>
      </c>
      <c r="AH50" s="168">
        <f t="shared" si="10"/>
        <v>43868</v>
      </c>
      <c r="AI50" s="169">
        <f t="shared" si="11"/>
        <v>1.5076923076923077</v>
      </c>
      <c r="AJ50" s="169">
        <f t="shared" si="12"/>
        <v>19.492307692307691</v>
      </c>
      <c r="AK50" s="164">
        <v>1</v>
      </c>
      <c r="AL50" s="169">
        <f t="shared" si="13"/>
        <v>0</v>
      </c>
      <c r="AM50" s="169">
        <f t="shared" si="14"/>
        <v>0</v>
      </c>
      <c r="AN50" s="169">
        <f t="shared" si="15"/>
        <v>0</v>
      </c>
      <c r="AO50" s="168">
        <f t="shared" si="16"/>
        <v>43868</v>
      </c>
      <c r="AP50" s="164"/>
      <c r="AQ50" s="170"/>
    </row>
    <row r="51" spans="1:43" x14ac:dyDescent="0.25">
      <c r="A51" s="219" t="s">
        <v>289</v>
      </c>
      <c r="B51" s="151" t="s">
        <v>62</v>
      </c>
      <c r="C51" s="195">
        <v>4716076167955</v>
      </c>
      <c r="D51" s="152">
        <v>22.39</v>
      </c>
      <c r="E51" s="153"/>
      <c r="F51" s="96">
        <v>0</v>
      </c>
      <c r="G51" s="96">
        <v>0</v>
      </c>
      <c r="H51" s="96">
        <v>0</v>
      </c>
      <c r="I51" s="96">
        <v>0</v>
      </c>
      <c r="J51" s="96">
        <v>0</v>
      </c>
      <c r="K51" s="96">
        <v>1</v>
      </c>
      <c r="L51" s="96">
        <v>13</v>
      </c>
      <c r="M51" s="96"/>
      <c r="N51" s="96"/>
      <c r="O51" s="96"/>
      <c r="P51" s="96"/>
      <c r="Q51" s="96"/>
      <c r="R51" s="154"/>
      <c r="S51" s="155">
        <f t="shared" si="0"/>
        <v>2</v>
      </c>
      <c r="T51" s="156">
        <v>5</v>
      </c>
      <c r="U51" s="154"/>
      <c r="V51" s="164">
        <f t="shared" si="1"/>
        <v>14</v>
      </c>
      <c r="W51" s="165">
        <f t="shared" si="2"/>
        <v>0.2153846153846154</v>
      </c>
      <c r="X51" s="165">
        <f t="shared" si="3"/>
        <v>6.4615384615384617</v>
      </c>
      <c r="Y51" s="164"/>
      <c r="Z51" s="164">
        <v>34</v>
      </c>
      <c r="AA51" s="166">
        <f t="shared" si="4"/>
        <v>34</v>
      </c>
      <c r="AB51" s="165">
        <f t="shared" si="5"/>
        <v>157.85714285714286</v>
      </c>
      <c r="AC51" s="165">
        <v>14</v>
      </c>
      <c r="AD51" s="165">
        <f t="shared" si="6"/>
        <v>143.85714285714286</v>
      </c>
      <c r="AE51" s="165">
        <f t="shared" si="7"/>
        <v>12.923076923076923</v>
      </c>
      <c r="AF51" s="167">
        <f t="shared" si="8"/>
        <v>43830.857142857145</v>
      </c>
      <c r="AG51" s="168">
        <f t="shared" si="9"/>
        <v>43687</v>
      </c>
      <c r="AH51" s="168">
        <f t="shared" si="10"/>
        <v>43830.857142857145</v>
      </c>
      <c r="AI51" s="169">
        <f t="shared" si="11"/>
        <v>3.0153846153846153</v>
      </c>
      <c r="AJ51" s="169">
        <f t="shared" si="12"/>
        <v>30.984615384615385</v>
      </c>
      <c r="AK51" s="164">
        <v>1</v>
      </c>
      <c r="AL51" s="169">
        <f t="shared" si="13"/>
        <v>0</v>
      </c>
      <c r="AM51" s="169">
        <f t="shared" si="14"/>
        <v>0</v>
      </c>
      <c r="AN51" s="169">
        <f t="shared" si="15"/>
        <v>0</v>
      </c>
      <c r="AO51" s="168">
        <f t="shared" si="16"/>
        <v>43830.857142857145</v>
      </c>
      <c r="AP51" s="164"/>
      <c r="AQ51" s="170"/>
    </row>
    <row r="52" spans="1:43" x14ac:dyDescent="0.25">
      <c r="A52" s="219" t="s">
        <v>291</v>
      </c>
      <c r="B52" s="151" t="s">
        <v>63</v>
      </c>
      <c r="C52" s="195">
        <v>4716076167979</v>
      </c>
      <c r="D52" s="152">
        <v>22.39</v>
      </c>
      <c r="E52" s="153"/>
      <c r="F52" s="96">
        <v>0</v>
      </c>
      <c r="G52" s="96">
        <v>0</v>
      </c>
      <c r="H52" s="96">
        <v>0</v>
      </c>
      <c r="I52" s="96">
        <v>0</v>
      </c>
      <c r="J52" s="96">
        <v>0</v>
      </c>
      <c r="K52" s="96">
        <v>0</v>
      </c>
      <c r="L52" s="96">
        <v>5</v>
      </c>
      <c r="M52" s="96"/>
      <c r="N52" s="96"/>
      <c r="O52" s="96"/>
      <c r="P52" s="96"/>
      <c r="Q52" s="96"/>
      <c r="R52" s="154"/>
      <c r="S52" s="155">
        <f t="shared" si="0"/>
        <v>1</v>
      </c>
      <c r="T52" s="156">
        <v>5</v>
      </c>
      <c r="U52" s="154"/>
      <c r="V52" s="164">
        <f t="shared" si="1"/>
        <v>5</v>
      </c>
      <c r="W52" s="165">
        <f t="shared" si="2"/>
        <v>0.14285714285714285</v>
      </c>
      <c r="X52" s="165">
        <f t="shared" si="3"/>
        <v>4.2857142857142856</v>
      </c>
      <c r="Y52" s="164">
        <v>3</v>
      </c>
      <c r="Z52" s="164">
        <v>71</v>
      </c>
      <c r="AA52" s="166">
        <f t="shared" si="4"/>
        <v>74</v>
      </c>
      <c r="AB52" s="165">
        <f t="shared" si="5"/>
        <v>518</v>
      </c>
      <c r="AC52" s="165">
        <v>14</v>
      </c>
      <c r="AD52" s="165">
        <f t="shared" si="6"/>
        <v>504</v>
      </c>
      <c r="AE52" s="165">
        <f t="shared" si="7"/>
        <v>8.5714285714285712</v>
      </c>
      <c r="AF52" s="167">
        <f t="shared" si="8"/>
        <v>44191</v>
      </c>
      <c r="AG52" s="168">
        <f t="shared" si="9"/>
        <v>43687</v>
      </c>
      <c r="AH52" s="168">
        <f t="shared" si="10"/>
        <v>44191</v>
      </c>
      <c r="AI52" s="169">
        <f t="shared" si="11"/>
        <v>2</v>
      </c>
      <c r="AJ52" s="169">
        <f t="shared" si="12"/>
        <v>72</v>
      </c>
      <c r="AK52" s="164">
        <v>1</v>
      </c>
      <c r="AL52" s="169">
        <f t="shared" si="13"/>
        <v>0</v>
      </c>
      <c r="AM52" s="169">
        <f t="shared" si="14"/>
        <v>0</v>
      </c>
      <c r="AN52" s="169">
        <f t="shared" si="15"/>
        <v>0</v>
      </c>
      <c r="AO52" s="168">
        <f t="shared" si="16"/>
        <v>44191</v>
      </c>
      <c r="AP52" s="164"/>
      <c r="AQ52" s="170"/>
    </row>
    <row r="53" spans="1:43" x14ac:dyDescent="0.25">
      <c r="A53" s="219" t="s">
        <v>293</v>
      </c>
      <c r="B53" s="151" t="s">
        <v>64</v>
      </c>
      <c r="C53" s="195">
        <v>4716076167993</v>
      </c>
      <c r="D53" s="152">
        <v>22.39</v>
      </c>
      <c r="E53" s="153"/>
      <c r="F53" s="96">
        <v>0</v>
      </c>
      <c r="G53" s="96">
        <v>0</v>
      </c>
      <c r="H53" s="96">
        <v>0</v>
      </c>
      <c r="I53" s="96">
        <v>0</v>
      </c>
      <c r="J53" s="96">
        <v>2</v>
      </c>
      <c r="K53" s="96">
        <v>1</v>
      </c>
      <c r="L53" s="96">
        <v>11</v>
      </c>
      <c r="M53" s="96"/>
      <c r="N53" s="96"/>
      <c r="O53" s="96"/>
      <c r="P53" s="96"/>
      <c r="Q53" s="96"/>
      <c r="R53" s="154"/>
      <c r="S53" s="155">
        <f t="shared" si="0"/>
        <v>3</v>
      </c>
      <c r="T53" s="156">
        <v>5</v>
      </c>
      <c r="U53" s="154"/>
      <c r="V53" s="164">
        <f t="shared" si="1"/>
        <v>14</v>
      </c>
      <c r="W53" s="165">
        <f t="shared" si="2"/>
        <v>0.14736842105263157</v>
      </c>
      <c r="X53" s="165">
        <f t="shared" si="3"/>
        <v>4.4210526315789469</v>
      </c>
      <c r="Y53" s="164">
        <v>10</v>
      </c>
      <c r="Z53" s="164">
        <v>46</v>
      </c>
      <c r="AA53" s="166">
        <f t="shared" si="4"/>
        <v>56</v>
      </c>
      <c r="AB53" s="165">
        <f t="shared" si="5"/>
        <v>380.00000000000006</v>
      </c>
      <c r="AC53" s="165">
        <v>14</v>
      </c>
      <c r="AD53" s="165">
        <f t="shared" si="6"/>
        <v>366.00000000000006</v>
      </c>
      <c r="AE53" s="165">
        <f t="shared" si="7"/>
        <v>8.8421052631578938</v>
      </c>
      <c r="AF53" s="167">
        <f t="shared" si="8"/>
        <v>44053</v>
      </c>
      <c r="AG53" s="168">
        <f t="shared" si="9"/>
        <v>43687</v>
      </c>
      <c r="AH53" s="168">
        <f t="shared" si="10"/>
        <v>44053</v>
      </c>
      <c r="AI53" s="169">
        <f t="shared" si="11"/>
        <v>2.0631578947368419</v>
      </c>
      <c r="AJ53" s="169">
        <f t="shared" si="12"/>
        <v>53.93684210526316</v>
      </c>
      <c r="AK53" s="164">
        <v>1</v>
      </c>
      <c r="AL53" s="169">
        <f t="shared" si="13"/>
        <v>0</v>
      </c>
      <c r="AM53" s="169">
        <f t="shared" si="14"/>
        <v>0</v>
      </c>
      <c r="AN53" s="169">
        <f t="shared" si="15"/>
        <v>0</v>
      </c>
      <c r="AO53" s="168">
        <f t="shared" si="16"/>
        <v>44053</v>
      </c>
      <c r="AP53" s="164"/>
      <c r="AQ53" s="170"/>
    </row>
    <row r="54" spans="1:43" x14ac:dyDescent="0.25">
      <c r="A54" s="218" t="s">
        <v>65</v>
      </c>
      <c r="B54" s="172" t="s">
        <v>66</v>
      </c>
      <c r="C54" s="197">
        <v>4716076168280</v>
      </c>
      <c r="D54" s="173">
        <v>22</v>
      </c>
      <c r="E54" s="153"/>
      <c r="F54" s="174">
        <v>0</v>
      </c>
      <c r="G54" s="174">
        <v>0</v>
      </c>
      <c r="H54" s="174">
        <v>0</v>
      </c>
      <c r="I54" s="174">
        <v>0</v>
      </c>
      <c r="J54" s="174">
        <v>0</v>
      </c>
      <c r="K54" s="174">
        <v>0</v>
      </c>
      <c r="L54" s="174">
        <v>0</v>
      </c>
      <c r="M54" s="174"/>
      <c r="N54" s="174"/>
      <c r="O54" s="174"/>
      <c r="P54" s="174"/>
      <c r="Q54" s="174"/>
      <c r="R54" s="154"/>
      <c r="S54" s="155">
        <f t="shared" si="0"/>
        <v>0</v>
      </c>
      <c r="T54" s="156">
        <v>5</v>
      </c>
      <c r="U54" s="154"/>
      <c r="V54" s="164">
        <f t="shared" si="1"/>
        <v>0</v>
      </c>
      <c r="W54" s="165">
        <f t="shared" si="2"/>
        <v>0</v>
      </c>
      <c r="X54" s="165">
        <f t="shared" si="3"/>
        <v>0</v>
      </c>
      <c r="Y54" s="164">
        <v>5</v>
      </c>
      <c r="Z54" s="164">
        <v>3</v>
      </c>
      <c r="AA54" s="166">
        <f t="shared" si="4"/>
        <v>8</v>
      </c>
      <c r="AB54" s="165" t="str">
        <f t="shared" si="5"/>
        <v>Not Sold</v>
      </c>
      <c r="AC54" s="165">
        <v>14</v>
      </c>
      <c r="AD54" s="165" t="str">
        <f t="shared" si="6"/>
        <v>-</v>
      </c>
      <c r="AE54" s="165">
        <f t="shared" si="7"/>
        <v>0</v>
      </c>
      <c r="AF54" s="167" t="str">
        <f t="shared" si="8"/>
        <v>Not Sold</v>
      </c>
      <c r="AG54" s="168">
        <f t="shared" si="9"/>
        <v>43687</v>
      </c>
      <c r="AH54" s="168">
        <f t="shared" si="10"/>
        <v>43687</v>
      </c>
      <c r="AI54" s="169">
        <f t="shared" si="11"/>
        <v>0</v>
      </c>
      <c r="AJ54" s="169">
        <f t="shared" si="12"/>
        <v>8</v>
      </c>
      <c r="AK54" s="164">
        <v>1</v>
      </c>
      <c r="AL54" s="169">
        <f t="shared" si="13"/>
        <v>0</v>
      </c>
      <c r="AM54" s="169">
        <f t="shared" si="14"/>
        <v>0</v>
      </c>
      <c r="AN54" s="169" t="str">
        <f t="shared" si="15"/>
        <v>-</v>
      </c>
      <c r="AO54" s="168" t="str">
        <f t="shared" si="16"/>
        <v>-</v>
      </c>
      <c r="AP54" s="176"/>
      <c r="AQ54" s="170"/>
    </row>
    <row r="55" spans="1:43" x14ac:dyDescent="0.25">
      <c r="A55" s="218" t="s">
        <v>67</v>
      </c>
      <c r="B55" s="172" t="s">
        <v>68</v>
      </c>
      <c r="C55" s="197">
        <v>4716076168327</v>
      </c>
      <c r="D55" s="173">
        <v>18.140000000000008</v>
      </c>
      <c r="E55" s="153"/>
      <c r="F55" s="174">
        <v>0</v>
      </c>
      <c r="G55" s="174">
        <v>0</v>
      </c>
      <c r="H55" s="174">
        <v>0</v>
      </c>
      <c r="I55" s="174">
        <v>0</v>
      </c>
      <c r="J55" s="174">
        <v>0</v>
      </c>
      <c r="K55" s="174">
        <v>2</v>
      </c>
      <c r="L55" s="174">
        <v>0</v>
      </c>
      <c r="M55" s="174"/>
      <c r="N55" s="174"/>
      <c r="O55" s="174"/>
      <c r="P55" s="174"/>
      <c r="Q55" s="174"/>
      <c r="R55" s="154"/>
      <c r="S55" s="155">
        <f t="shared" si="0"/>
        <v>1</v>
      </c>
      <c r="T55" s="156">
        <v>5</v>
      </c>
      <c r="U55" s="154"/>
      <c r="V55" s="164">
        <f t="shared" si="1"/>
        <v>2</v>
      </c>
      <c r="W55" s="165">
        <f t="shared" si="2"/>
        <v>6.6666666666666666E-2</v>
      </c>
      <c r="X55" s="165">
        <f t="shared" si="3"/>
        <v>2</v>
      </c>
      <c r="Y55" s="164">
        <v>4</v>
      </c>
      <c r="Z55" s="164">
        <v>1</v>
      </c>
      <c r="AA55" s="166">
        <f t="shared" si="4"/>
        <v>5</v>
      </c>
      <c r="AB55" s="165">
        <f t="shared" si="5"/>
        <v>75</v>
      </c>
      <c r="AC55" s="165">
        <v>14</v>
      </c>
      <c r="AD55" s="165">
        <f t="shared" si="6"/>
        <v>61</v>
      </c>
      <c r="AE55" s="165">
        <f t="shared" si="7"/>
        <v>4</v>
      </c>
      <c r="AF55" s="167">
        <f t="shared" si="8"/>
        <v>43748</v>
      </c>
      <c r="AG55" s="168">
        <f t="shared" si="9"/>
        <v>43687</v>
      </c>
      <c r="AH55" s="168">
        <f t="shared" si="10"/>
        <v>43748</v>
      </c>
      <c r="AI55" s="169">
        <f t="shared" si="11"/>
        <v>0.93333333333333335</v>
      </c>
      <c r="AJ55" s="169">
        <f t="shared" si="12"/>
        <v>4.0666666666666664</v>
      </c>
      <c r="AK55" s="164">
        <v>1</v>
      </c>
      <c r="AL55" s="169">
        <f t="shared" si="13"/>
        <v>0</v>
      </c>
      <c r="AM55" s="169">
        <f t="shared" si="14"/>
        <v>0</v>
      </c>
      <c r="AN55" s="169">
        <f t="shared" si="15"/>
        <v>0</v>
      </c>
      <c r="AO55" s="168">
        <f t="shared" si="16"/>
        <v>43748</v>
      </c>
      <c r="AP55" s="176"/>
      <c r="AQ55" s="170"/>
    </row>
    <row r="56" spans="1:43" x14ac:dyDescent="0.25">
      <c r="A56" s="218" t="s">
        <v>69</v>
      </c>
      <c r="B56" s="172" t="s">
        <v>70</v>
      </c>
      <c r="C56" s="197">
        <v>4716076168334</v>
      </c>
      <c r="D56" s="173">
        <v>18.140000000000008</v>
      </c>
      <c r="E56" s="153"/>
      <c r="F56" s="174">
        <v>0</v>
      </c>
      <c r="G56" s="174">
        <v>0</v>
      </c>
      <c r="H56" s="174">
        <v>0</v>
      </c>
      <c r="I56" s="174">
        <v>0</v>
      </c>
      <c r="J56" s="174">
        <v>0</v>
      </c>
      <c r="K56" s="174">
        <v>1</v>
      </c>
      <c r="L56" s="174">
        <v>0</v>
      </c>
      <c r="M56" s="174"/>
      <c r="N56" s="174"/>
      <c r="O56" s="174"/>
      <c r="P56" s="174"/>
      <c r="Q56" s="174"/>
      <c r="R56" s="154"/>
      <c r="S56" s="155">
        <f t="shared" si="0"/>
        <v>1</v>
      </c>
      <c r="T56" s="156">
        <v>5</v>
      </c>
      <c r="U56" s="154"/>
      <c r="V56" s="164">
        <f t="shared" si="1"/>
        <v>1</v>
      </c>
      <c r="W56" s="165">
        <f t="shared" si="2"/>
        <v>3.3333333333333333E-2</v>
      </c>
      <c r="X56" s="165">
        <f t="shared" si="3"/>
        <v>1</v>
      </c>
      <c r="Y56" s="164">
        <v>1</v>
      </c>
      <c r="Z56" s="164">
        <v>2</v>
      </c>
      <c r="AA56" s="166">
        <f t="shared" si="4"/>
        <v>3</v>
      </c>
      <c r="AB56" s="165">
        <f t="shared" si="5"/>
        <v>90</v>
      </c>
      <c r="AC56" s="165">
        <v>14</v>
      </c>
      <c r="AD56" s="165">
        <f t="shared" si="6"/>
        <v>76</v>
      </c>
      <c r="AE56" s="165">
        <f t="shared" si="7"/>
        <v>2</v>
      </c>
      <c r="AF56" s="167">
        <f t="shared" si="8"/>
        <v>43763</v>
      </c>
      <c r="AG56" s="168">
        <f t="shared" si="9"/>
        <v>43687</v>
      </c>
      <c r="AH56" s="168">
        <f t="shared" si="10"/>
        <v>43763</v>
      </c>
      <c r="AI56" s="169">
        <f t="shared" si="11"/>
        <v>0.46666666666666667</v>
      </c>
      <c r="AJ56" s="169">
        <f t="shared" si="12"/>
        <v>2.5333333333333332</v>
      </c>
      <c r="AK56" s="164">
        <v>1</v>
      </c>
      <c r="AL56" s="169">
        <f t="shared" si="13"/>
        <v>0</v>
      </c>
      <c r="AM56" s="169">
        <f t="shared" si="14"/>
        <v>0</v>
      </c>
      <c r="AN56" s="169">
        <f t="shared" si="15"/>
        <v>0</v>
      </c>
      <c r="AO56" s="168">
        <f t="shared" si="16"/>
        <v>43763</v>
      </c>
      <c r="AP56" s="176"/>
      <c r="AQ56" s="170"/>
    </row>
    <row r="57" spans="1:43" x14ac:dyDescent="0.25">
      <c r="A57" s="219" t="s">
        <v>271</v>
      </c>
      <c r="B57" s="151" t="s">
        <v>210</v>
      </c>
      <c r="C57" s="195">
        <v>4716076168341</v>
      </c>
      <c r="D57" s="152">
        <v>22.39</v>
      </c>
      <c r="E57" s="153"/>
      <c r="F57" s="96">
        <v>0</v>
      </c>
      <c r="G57" s="96">
        <v>0</v>
      </c>
      <c r="H57" s="96">
        <v>0</v>
      </c>
      <c r="I57" s="96">
        <v>0</v>
      </c>
      <c r="J57" s="96">
        <v>0</v>
      </c>
      <c r="K57" s="96">
        <v>6</v>
      </c>
      <c r="L57" s="96">
        <v>11</v>
      </c>
      <c r="M57" s="96"/>
      <c r="N57" s="96"/>
      <c r="O57" s="96"/>
      <c r="P57" s="96"/>
      <c r="Q57" s="96"/>
      <c r="R57" s="154"/>
      <c r="S57" s="155">
        <f t="shared" si="0"/>
        <v>2</v>
      </c>
      <c r="T57" s="156">
        <v>5</v>
      </c>
      <c r="U57" s="154"/>
      <c r="V57" s="164">
        <f t="shared" si="1"/>
        <v>17</v>
      </c>
      <c r="W57" s="165">
        <f t="shared" si="2"/>
        <v>0.26153846153846155</v>
      </c>
      <c r="X57" s="165">
        <f t="shared" si="3"/>
        <v>7.8461538461538467</v>
      </c>
      <c r="Y57" s="164">
        <v>4</v>
      </c>
      <c r="Z57" s="164">
        <v>43</v>
      </c>
      <c r="AA57" s="166">
        <f t="shared" si="4"/>
        <v>47</v>
      </c>
      <c r="AB57" s="165">
        <f t="shared" si="5"/>
        <v>179.70588235294116</v>
      </c>
      <c r="AC57" s="165">
        <v>14</v>
      </c>
      <c r="AD57" s="165">
        <f t="shared" si="6"/>
        <v>165.70588235294116</v>
      </c>
      <c r="AE57" s="165">
        <f t="shared" si="7"/>
        <v>15.692307692307693</v>
      </c>
      <c r="AF57" s="167">
        <f t="shared" si="8"/>
        <v>43852.705882352944</v>
      </c>
      <c r="AG57" s="168">
        <f t="shared" si="9"/>
        <v>43687</v>
      </c>
      <c r="AH57" s="168">
        <f t="shared" si="10"/>
        <v>43852.705882352944</v>
      </c>
      <c r="AI57" s="169">
        <f t="shared" si="11"/>
        <v>3.6615384615384619</v>
      </c>
      <c r="AJ57" s="169">
        <f t="shared" si="12"/>
        <v>43.338461538461537</v>
      </c>
      <c r="AK57" s="164">
        <v>1</v>
      </c>
      <c r="AL57" s="169">
        <f t="shared" si="13"/>
        <v>0</v>
      </c>
      <c r="AM57" s="169">
        <f t="shared" si="14"/>
        <v>0</v>
      </c>
      <c r="AN57" s="169">
        <f t="shared" si="15"/>
        <v>0</v>
      </c>
      <c r="AO57" s="168">
        <f t="shared" si="16"/>
        <v>43852.705882352944</v>
      </c>
      <c r="AP57" s="164"/>
      <c r="AQ57" s="170"/>
    </row>
    <row r="58" spans="1:43" x14ac:dyDescent="0.25">
      <c r="A58" s="219" t="s">
        <v>273</v>
      </c>
      <c r="B58" s="151" t="s">
        <v>274</v>
      </c>
      <c r="C58" s="195">
        <v>4716076168358</v>
      </c>
      <c r="D58" s="152">
        <v>22.39</v>
      </c>
      <c r="E58" s="153"/>
      <c r="F58" s="96">
        <v>0</v>
      </c>
      <c r="G58" s="96">
        <v>0</v>
      </c>
      <c r="H58" s="96">
        <v>0</v>
      </c>
      <c r="I58" s="96">
        <v>0</v>
      </c>
      <c r="J58" s="96">
        <v>0</v>
      </c>
      <c r="K58" s="96">
        <v>2</v>
      </c>
      <c r="L58" s="96">
        <v>8</v>
      </c>
      <c r="M58" s="96"/>
      <c r="N58" s="96"/>
      <c r="O58" s="96"/>
      <c r="P58" s="96"/>
      <c r="Q58" s="96"/>
      <c r="R58" s="154"/>
      <c r="S58" s="155">
        <f t="shared" si="0"/>
        <v>2</v>
      </c>
      <c r="T58" s="156">
        <v>5</v>
      </c>
      <c r="U58" s="154"/>
      <c r="V58" s="164">
        <f t="shared" si="1"/>
        <v>10</v>
      </c>
      <c r="W58" s="165">
        <f t="shared" si="2"/>
        <v>0.15384615384615385</v>
      </c>
      <c r="X58" s="165">
        <f t="shared" si="3"/>
        <v>4.6153846153846159</v>
      </c>
      <c r="Y58" s="164">
        <v>2</v>
      </c>
      <c r="Z58" s="164">
        <v>2</v>
      </c>
      <c r="AA58" s="166">
        <f t="shared" si="4"/>
        <v>4</v>
      </c>
      <c r="AB58" s="165">
        <f t="shared" si="5"/>
        <v>26</v>
      </c>
      <c r="AC58" s="165">
        <v>14</v>
      </c>
      <c r="AD58" s="165">
        <f t="shared" si="6"/>
        <v>12</v>
      </c>
      <c r="AE58" s="165">
        <f t="shared" si="7"/>
        <v>9.2307692307692317</v>
      </c>
      <c r="AF58" s="167">
        <f t="shared" si="8"/>
        <v>43699</v>
      </c>
      <c r="AG58" s="168">
        <f t="shared" si="9"/>
        <v>43687</v>
      </c>
      <c r="AH58" s="168">
        <f t="shared" si="10"/>
        <v>43699</v>
      </c>
      <c r="AI58" s="169">
        <f t="shared" si="11"/>
        <v>2.1538461538461542</v>
      </c>
      <c r="AJ58" s="169">
        <f t="shared" si="12"/>
        <v>1.8461538461538458</v>
      </c>
      <c r="AK58" s="164">
        <v>1</v>
      </c>
      <c r="AL58" s="169">
        <f t="shared" si="13"/>
        <v>7.3846153846153859</v>
      </c>
      <c r="AM58" s="169">
        <f t="shared" si="14"/>
        <v>165.34153846153851</v>
      </c>
      <c r="AN58" s="169">
        <f t="shared" si="15"/>
        <v>48.000000000000007</v>
      </c>
      <c r="AO58" s="168">
        <f t="shared" si="16"/>
        <v>43747</v>
      </c>
      <c r="AP58" s="164"/>
      <c r="AQ58" s="170"/>
    </row>
    <row r="59" spans="1:43" x14ac:dyDescent="0.25">
      <c r="A59" s="219" t="s">
        <v>275</v>
      </c>
      <c r="B59" s="151" t="s">
        <v>71</v>
      </c>
      <c r="C59" s="195">
        <v>4716076168365</v>
      </c>
      <c r="D59" s="152">
        <v>22.39</v>
      </c>
      <c r="E59" s="153"/>
      <c r="F59" s="96">
        <v>0</v>
      </c>
      <c r="G59" s="96">
        <v>0</v>
      </c>
      <c r="H59" s="96">
        <v>0</v>
      </c>
      <c r="I59" s="96">
        <v>0</v>
      </c>
      <c r="J59" s="96">
        <v>0</v>
      </c>
      <c r="K59" s="96">
        <v>8</v>
      </c>
      <c r="L59" s="96">
        <v>15</v>
      </c>
      <c r="M59" s="96"/>
      <c r="N59" s="96"/>
      <c r="O59" s="96"/>
      <c r="P59" s="96"/>
      <c r="Q59" s="96"/>
      <c r="R59" s="154"/>
      <c r="S59" s="155">
        <f t="shared" si="0"/>
        <v>2</v>
      </c>
      <c r="T59" s="156">
        <v>5</v>
      </c>
      <c r="U59" s="154"/>
      <c r="V59" s="164">
        <f t="shared" si="1"/>
        <v>23</v>
      </c>
      <c r="W59" s="165">
        <f t="shared" si="2"/>
        <v>0.35384615384615387</v>
      </c>
      <c r="X59" s="165">
        <f t="shared" si="3"/>
        <v>10.615384615384617</v>
      </c>
      <c r="Y59" s="164">
        <v>3</v>
      </c>
      <c r="Z59" s="164">
        <v>13</v>
      </c>
      <c r="AA59" s="166">
        <f t="shared" si="4"/>
        <v>16</v>
      </c>
      <c r="AB59" s="165">
        <f t="shared" si="5"/>
        <v>45.217391304347821</v>
      </c>
      <c r="AC59" s="165">
        <v>14</v>
      </c>
      <c r="AD59" s="165">
        <f t="shared" si="6"/>
        <v>31.217391304347821</v>
      </c>
      <c r="AE59" s="165">
        <f t="shared" si="7"/>
        <v>21.230769230769234</v>
      </c>
      <c r="AF59" s="167">
        <f t="shared" si="8"/>
        <v>43718.217391304344</v>
      </c>
      <c r="AG59" s="168">
        <f t="shared" si="9"/>
        <v>43687</v>
      </c>
      <c r="AH59" s="168">
        <f t="shared" si="10"/>
        <v>43718.217391304344</v>
      </c>
      <c r="AI59" s="169">
        <f t="shared" si="11"/>
        <v>4.953846153846154</v>
      </c>
      <c r="AJ59" s="169">
        <f t="shared" si="12"/>
        <v>11.046153846153846</v>
      </c>
      <c r="AK59" s="164">
        <v>1</v>
      </c>
      <c r="AL59" s="169">
        <f t="shared" si="13"/>
        <v>10.184615384615388</v>
      </c>
      <c r="AM59" s="169">
        <f t="shared" si="14"/>
        <v>228.03353846153854</v>
      </c>
      <c r="AN59" s="169">
        <f t="shared" si="15"/>
        <v>28.782608695652179</v>
      </c>
      <c r="AO59" s="168">
        <f t="shared" si="16"/>
        <v>43747</v>
      </c>
      <c r="AP59" s="164"/>
      <c r="AQ59" s="170"/>
    </row>
    <row r="60" spans="1:43" x14ac:dyDescent="0.25">
      <c r="A60" s="218" t="s">
        <v>72</v>
      </c>
      <c r="B60" s="172" t="s">
        <v>73</v>
      </c>
      <c r="C60" s="197">
        <v>6953156245662</v>
      </c>
      <c r="D60" s="173">
        <v>7.2799999999999985</v>
      </c>
      <c r="E60" s="153"/>
      <c r="F60" s="174">
        <v>0</v>
      </c>
      <c r="G60" s="174">
        <v>0</v>
      </c>
      <c r="H60" s="174">
        <v>0</v>
      </c>
      <c r="I60" s="174">
        <v>0</v>
      </c>
      <c r="J60" s="174">
        <v>1</v>
      </c>
      <c r="K60" s="174">
        <v>0</v>
      </c>
      <c r="L60" s="174">
        <v>0</v>
      </c>
      <c r="M60" s="174"/>
      <c r="N60" s="174"/>
      <c r="O60" s="174"/>
      <c r="P60" s="174"/>
      <c r="Q60" s="174"/>
      <c r="R60" s="154"/>
      <c r="S60" s="155">
        <f t="shared" si="0"/>
        <v>1</v>
      </c>
      <c r="T60" s="156">
        <v>5</v>
      </c>
      <c r="U60" s="154"/>
      <c r="V60" s="164">
        <f t="shared" si="1"/>
        <v>1</v>
      </c>
      <c r="W60" s="165">
        <f t="shared" si="2"/>
        <v>3.3333333333333333E-2</v>
      </c>
      <c r="X60" s="165">
        <f t="shared" si="3"/>
        <v>1</v>
      </c>
      <c r="Y60" s="164">
        <v>282</v>
      </c>
      <c r="Z60" s="164">
        <v>4</v>
      </c>
      <c r="AA60" s="166">
        <f t="shared" si="4"/>
        <v>286</v>
      </c>
      <c r="AB60" s="165">
        <f t="shared" si="5"/>
        <v>8580</v>
      </c>
      <c r="AC60" s="165">
        <v>14</v>
      </c>
      <c r="AD60" s="165">
        <f t="shared" si="6"/>
        <v>8566</v>
      </c>
      <c r="AE60" s="165">
        <f t="shared" si="7"/>
        <v>2</v>
      </c>
      <c r="AF60" s="167">
        <f t="shared" si="8"/>
        <v>52253</v>
      </c>
      <c r="AG60" s="168">
        <f t="shared" si="9"/>
        <v>43687</v>
      </c>
      <c r="AH60" s="168">
        <f t="shared" si="10"/>
        <v>52253</v>
      </c>
      <c r="AI60" s="169">
        <f t="shared" si="11"/>
        <v>0.46666666666666667</v>
      </c>
      <c r="AJ60" s="169">
        <f t="shared" si="12"/>
        <v>285.53333333333336</v>
      </c>
      <c r="AK60" s="164">
        <v>1</v>
      </c>
      <c r="AL60" s="169">
        <f t="shared" si="13"/>
        <v>0</v>
      </c>
      <c r="AM60" s="169">
        <f t="shared" si="14"/>
        <v>0</v>
      </c>
      <c r="AN60" s="169">
        <f t="shared" si="15"/>
        <v>0</v>
      </c>
      <c r="AO60" s="168">
        <f t="shared" si="16"/>
        <v>52253</v>
      </c>
      <c r="AP60" s="176"/>
      <c r="AQ60" s="170"/>
    </row>
    <row r="61" spans="1:43" x14ac:dyDescent="0.25">
      <c r="A61" s="218" t="s">
        <v>74</v>
      </c>
      <c r="B61" s="172" t="s">
        <v>75</v>
      </c>
      <c r="C61" s="197">
        <v>6953156251700</v>
      </c>
      <c r="D61" s="173">
        <v>6.5900000000000034</v>
      </c>
      <c r="E61" s="153"/>
      <c r="F61" s="174">
        <v>0</v>
      </c>
      <c r="G61" s="174">
        <v>0</v>
      </c>
      <c r="H61" s="174">
        <v>0</v>
      </c>
      <c r="I61" s="174">
        <v>0</v>
      </c>
      <c r="J61" s="174">
        <v>0</v>
      </c>
      <c r="K61" s="174">
        <v>1</v>
      </c>
      <c r="L61" s="174">
        <v>3</v>
      </c>
      <c r="M61" s="174"/>
      <c r="N61" s="174"/>
      <c r="O61" s="174"/>
      <c r="P61" s="174"/>
      <c r="Q61" s="174"/>
      <c r="R61" s="154"/>
      <c r="S61" s="155">
        <f t="shared" si="0"/>
        <v>2</v>
      </c>
      <c r="T61" s="156">
        <v>5</v>
      </c>
      <c r="U61" s="154"/>
      <c r="V61" s="164">
        <f t="shared" si="1"/>
        <v>4</v>
      </c>
      <c r="W61" s="165">
        <f t="shared" si="2"/>
        <v>6.1538461538461542E-2</v>
      </c>
      <c r="X61" s="165">
        <f t="shared" si="3"/>
        <v>1.8461538461538463</v>
      </c>
      <c r="Y61" s="164">
        <v>93</v>
      </c>
      <c r="Z61" s="164">
        <v>1</v>
      </c>
      <c r="AA61" s="166">
        <f t="shared" si="4"/>
        <v>94</v>
      </c>
      <c r="AB61" s="165">
        <f t="shared" si="5"/>
        <v>1527.5</v>
      </c>
      <c r="AC61" s="165">
        <v>14</v>
      </c>
      <c r="AD61" s="165">
        <f t="shared" si="6"/>
        <v>1513.5</v>
      </c>
      <c r="AE61" s="165">
        <f t="shared" si="7"/>
        <v>3.6923076923076925</v>
      </c>
      <c r="AF61" s="167">
        <f t="shared" si="8"/>
        <v>45200.5</v>
      </c>
      <c r="AG61" s="168">
        <f t="shared" si="9"/>
        <v>43687</v>
      </c>
      <c r="AH61" s="168">
        <f t="shared" si="10"/>
        <v>45200.5</v>
      </c>
      <c r="AI61" s="169">
        <f t="shared" si="11"/>
        <v>0.86153846153846159</v>
      </c>
      <c r="AJ61" s="169">
        <f t="shared" si="12"/>
        <v>93.138461538461542</v>
      </c>
      <c r="AK61" s="164">
        <v>1</v>
      </c>
      <c r="AL61" s="169">
        <f t="shared" si="13"/>
        <v>0</v>
      </c>
      <c r="AM61" s="169">
        <f t="shared" si="14"/>
        <v>0</v>
      </c>
      <c r="AN61" s="169">
        <f t="shared" si="15"/>
        <v>0</v>
      </c>
      <c r="AO61" s="168">
        <f t="shared" si="16"/>
        <v>45200.5</v>
      </c>
      <c r="AP61" s="176"/>
      <c r="AQ61" s="170"/>
    </row>
    <row r="62" spans="1:43" x14ac:dyDescent="0.25">
      <c r="A62" s="219" t="s">
        <v>433</v>
      </c>
      <c r="B62" s="171" t="s">
        <v>434</v>
      </c>
      <c r="C62" s="196">
        <v>6953156253025</v>
      </c>
      <c r="D62" s="152">
        <v>11.76</v>
      </c>
      <c r="E62" s="153"/>
      <c r="F62" s="96">
        <v>3</v>
      </c>
      <c r="G62" s="96">
        <v>15</v>
      </c>
      <c r="H62" s="96">
        <v>16</v>
      </c>
      <c r="I62" s="96">
        <v>15</v>
      </c>
      <c r="J62" s="96">
        <v>10</v>
      </c>
      <c r="K62" s="96">
        <v>15</v>
      </c>
      <c r="L62" s="96">
        <v>8</v>
      </c>
      <c r="M62" s="96"/>
      <c r="N62" s="96"/>
      <c r="O62" s="96"/>
      <c r="P62" s="96"/>
      <c r="Q62" s="96"/>
      <c r="R62" s="154"/>
      <c r="S62" s="155">
        <f t="shared" si="0"/>
        <v>7</v>
      </c>
      <c r="T62" s="156">
        <v>5</v>
      </c>
      <c r="U62" s="154"/>
      <c r="V62" s="164">
        <f t="shared" si="1"/>
        <v>82</v>
      </c>
      <c r="W62" s="165">
        <f t="shared" si="2"/>
        <v>0.38139534883720932</v>
      </c>
      <c r="X62" s="165">
        <f t="shared" si="3"/>
        <v>11.44186046511628</v>
      </c>
      <c r="Y62" s="164">
        <v>174</v>
      </c>
      <c r="Z62" s="164">
        <v>19</v>
      </c>
      <c r="AA62" s="166">
        <f t="shared" si="4"/>
        <v>193</v>
      </c>
      <c r="AB62" s="165">
        <f t="shared" si="5"/>
        <v>506.03658536585363</v>
      </c>
      <c r="AC62" s="165">
        <v>14</v>
      </c>
      <c r="AD62" s="165">
        <f t="shared" si="6"/>
        <v>492.03658536585363</v>
      </c>
      <c r="AE62" s="165">
        <f t="shared" si="7"/>
        <v>22.88372093023256</v>
      </c>
      <c r="AF62" s="167">
        <f t="shared" si="8"/>
        <v>44179.036585365851</v>
      </c>
      <c r="AG62" s="168">
        <f t="shared" si="9"/>
        <v>43687</v>
      </c>
      <c r="AH62" s="168">
        <f t="shared" si="10"/>
        <v>44179.036585365851</v>
      </c>
      <c r="AI62" s="169">
        <f t="shared" si="11"/>
        <v>5.3395348837209307</v>
      </c>
      <c r="AJ62" s="169">
        <f t="shared" si="12"/>
        <v>187.66046511627906</v>
      </c>
      <c r="AK62" s="164">
        <v>1</v>
      </c>
      <c r="AL62" s="169">
        <f t="shared" si="13"/>
        <v>0</v>
      </c>
      <c r="AM62" s="169">
        <f t="shared" si="14"/>
        <v>0</v>
      </c>
      <c r="AN62" s="169">
        <f t="shared" si="15"/>
        <v>0</v>
      </c>
      <c r="AO62" s="168">
        <f t="shared" si="16"/>
        <v>44179.036585365851</v>
      </c>
      <c r="AP62" s="164"/>
      <c r="AQ62" s="170"/>
    </row>
    <row r="63" spans="1:43" x14ac:dyDescent="0.25">
      <c r="A63" s="219" t="s">
        <v>437</v>
      </c>
      <c r="B63" s="151" t="s">
        <v>438</v>
      </c>
      <c r="C63" s="195">
        <v>6953156253032</v>
      </c>
      <c r="D63" s="152">
        <v>12.049999999999997</v>
      </c>
      <c r="E63" s="153"/>
      <c r="F63" s="96">
        <v>4</v>
      </c>
      <c r="G63" s="96">
        <v>9</v>
      </c>
      <c r="H63" s="96">
        <v>14</v>
      </c>
      <c r="I63" s="96">
        <v>19</v>
      </c>
      <c r="J63" s="96">
        <v>8</v>
      </c>
      <c r="K63" s="96">
        <v>5</v>
      </c>
      <c r="L63" s="96">
        <v>1</v>
      </c>
      <c r="M63" s="96"/>
      <c r="N63" s="96"/>
      <c r="O63" s="96"/>
      <c r="P63" s="96"/>
      <c r="Q63" s="96"/>
      <c r="R63" s="154"/>
      <c r="S63" s="155">
        <f t="shared" si="0"/>
        <v>7</v>
      </c>
      <c r="T63" s="156">
        <v>5</v>
      </c>
      <c r="U63" s="154"/>
      <c r="V63" s="164">
        <f t="shared" si="1"/>
        <v>60</v>
      </c>
      <c r="W63" s="165">
        <f t="shared" si="2"/>
        <v>0.27906976744186046</v>
      </c>
      <c r="X63" s="165">
        <f t="shared" si="3"/>
        <v>8.3720930232558146</v>
      </c>
      <c r="Y63" s="164">
        <v>139</v>
      </c>
      <c r="Z63" s="164">
        <v>11</v>
      </c>
      <c r="AA63" s="166">
        <f t="shared" si="4"/>
        <v>150</v>
      </c>
      <c r="AB63" s="165">
        <f t="shared" si="5"/>
        <v>537.5</v>
      </c>
      <c r="AC63" s="165">
        <v>14</v>
      </c>
      <c r="AD63" s="165">
        <f t="shared" si="6"/>
        <v>523.5</v>
      </c>
      <c r="AE63" s="165">
        <f t="shared" si="7"/>
        <v>16.744186046511629</v>
      </c>
      <c r="AF63" s="167">
        <f t="shared" si="8"/>
        <v>44210.5</v>
      </c>
      <c r="AG63" s="168">
        <f t="shared" si="9"/>
        <v>43687</v>
      </c>
      <c r="AH63" s="168">
        <f t="shared" si="10"/>
        <v>44210.5</v>
      </c>
      <c r="AI63" s="169">
        <f t="shared" si="11"/>
        <v>3.9069767441860463</v>
      </c>
      <c r="AJ63" s="169">
        <f t="shared" si="12"/>
        <v>146.09302325581396</v>
      </c>
      <c r="AK63" s="164">
        <v>1</v>
      </c>
      <c r="AL63" s="169">
        <f t="shared" si="13"/>
        <v>0</v>
      </c>
      <c r="AM63" s="169">
        <f t="shared" si="14"/>
        <v>0</v>
      </c>
      <c r="AN63" s="169">
        <f t="shared" si="15"/>
        <v>0</v>
      </c>
      <c r="AO63" s="168">
        <f t="shared" si="16"/>
        <v>44210.5</v>
      </c>
      <c r="AP63" s="164"/>
      <c r="AQ63" s="170"/>
    </row>
    <row r="64" spans="1:43" x14ac:dyDescent="0.25">
      <c r="A64" s="218" t="s">
        <v>435</v>
      </c>
      <c r="B64" s="172" t="s">
        <v>436</v>
      </c>
      <c r="C64" s="197">
        <v>6953156253049</v>
      </c>
      <c r="D64" s="173">
        <v>11.109999999999998</v>
      </c>
      <c r="E64" s="153"/>
      <c r="F64" s="174">
        <v>2</v>
      </c>
      <c r="G64" s="174">
        <v>1</v>
      </c>
      <c r="H64" s="174">
        <v>1</v>
      </c>
      <c r="I64" s="174">
        <v>0</v>
      </c>
      <c r="J64" s="174">
        <v>0</v>
      </c>
      <c r="K64" s="174">
        <v>1</v>
      </c>
      <c r="L64" s="174">
        <v>0</v>
      </c>
      <c r="M64" s="174"/>
      <c r="N64" s="174"/>
      <c r="O64" s="174"/>
      <c r="P64" s="174"/>
      <c r="Q64" s="174"/>
      <c r="R64" s="154"/>
      <c r="S64" s="155">
        <f t="shared" si="0"/>
        <v>4</v>
      </c>
      <c r="T64" s="156">
        <v>5</v>
      </c>
      <c r="U64" s="154"/>
      <c r="V64" s="164">
        <f t="shared" si="1"/>
        <v>5</v>
      </c>
      <c r="W64" s="165">
        <f t="shared" si="2"/>
        <v>4.1666666666666664E-2</v>
      </c>
      <c r="X64" s="165">
        <f t="shared" si="3"/>
        <v>1.25</v>
      </c>
      <c r="Y64" s="164"/>
      <c r="Z64" s="164">
        <v>2</v>
      </c>
      <c r="AA64" s="166">
        <f t="shared" si="4"/>
        <v>2</v>
      </c>
      <c r="AB64" s="165">
        <f t="shared" si="5"/>
        <v>48</v>
      </c>
      <c r="AC64" s="165">
        <v>14</v>
      </c>
      <c r="AD64" s="165">
        <f t="shared" si="6"/>
        <v>34</v>
      </c>
      <c r="AE64" s="165">
        <f t="shared" si="7"/>
        <v>2.5</v>
      </c>
      <c r="AF64" s="167">
        <f t="shared" si="8"/>
        <v>43721</v>
      </c>
      <c r="AG64" s="168">
        <f t="shared" si="9"/>
        <v>43687</v>
      </c>
      <c r="AH64" s="168">
        <f t="shared" si="10"/>
        <v>43721</v>
      </c>
      <c r="AI64" s="169">
        <f t="shared" si="11"/>
        <v>0.58333333333333326</v>
      </c>
      <c r="AJ64" s="169">
        <f t="shared" si="12"/>
        <v>1.4166666666666667</v>
      </c>
      <c r="AK64" s="164">
        <v>1</v>
      </c>
      <c r="AL64" s="169">
        <f t="shared" si="13"/>
        <v>1.0833333333333333</v>
      </c>
      <c r="AM64" s="169">
        <f t="shared" si="14"/>
        <v>12.035833333333329</v>
      </c>
      <c r="AN64" s="169">
        <f t="shared" si="15"/>
        <v>26</v>
      </c>
      <c r="AO64" s="168">
        <f t="shared" si="16"/>
        <v>43747</v>
      </c>
      <c r="AP64" s="176"/>
      <c r="AQ64" s="170"/>
    </row>
    <row r="65" spans="1:43" x14ac:dyDescent="0.25">
      <c r="A65" s="219" t="s">
        <v>441</v>
      </c>
      <c r="B65" s="151" t="s">
        <v>436</v>
      </c>
      <c r="C65" s="195">
        <v>6953156253056</v>
      </c>
      <c r="D65" s="152">
        <v>11.109999999999996</v>
      </c>
      <c r="E65" s="153"/>
      <c r="F65" s="96">
        <v>3</v>
      </c>
      <c r="G65" s="96">
        <v>0</v>
      </c>
      <c r="H65" s="96">
        <v>6</v>
      </c>
      <c r="I65" s="96">
        <v>1</v>
      </c>
      <c r="J65" s="96">
        <v>0</v>
      </c>
      <c r="K65" s="96">
        <v>4</v>
      </c>
      <c r="L65" s="96">
        <v>2</v>
      </c>
      <c r="M65" s="96"/>
      <c r="N65" s="96"/>
      <c r="O65" s="96"/>
      <c r="P65" s="96"/>
      <c r="Q65" s="96"/>
      <c r="R65" s="154"/>
      <c r="S65" s="155">
        <f t="shared" si="0"/>
        <v>5</v>
      </c>
      <c r="T65" s="156">
        <v>5</v>
      </c>
      <c r="U65" s="154"/>
      <c r="V65" s="164">
        <f t="shared" si="1"/>
        <v>16</v>
      </c>
      <c r="W65" s="165">
        <f t="shared" si="2"/>
        <v>0.1032258064516129</v>
      </c>
      <c r="X65" s="165">
        <f t="shared" si="3"/>
        <v>3.096774193548387</v>
      </c>
      <c r="Y65" s="164">
        <v>131</v>
      </c>
      <c r="Z65" s="164">
        <v>2</v>
      </c>
      <c r="AA65" s="166">
        <f t="shared" si="4"/>
        <v>133</v>
      </c>
      <c r="AB65" s="165">
        <f t="shared" si="5"/>
        <v>1288.4375</v>
      </c>
      <c r="AC65" s="165">
        <v>14</v>
      </c>
      <c r="AD65" s="165">
        <f t="shared" si="6"/>
        <v>1274.4375</v>
      </c>
      <c r="AE65" s="165">
        <f t="shared" si="7"/>
        <v>6.193548387096774</v>
      </c>
      <c r="AF65" s="167">
        <f t="shared" si="8"/>
        <v>44961.4375</v>
      </c>
      <c r="AG65" s="168">
        <f t="shared" si="9"/>
        <v>43687</v>
      </c>
      <c r="AH65" s="168">
        <f t="shared" si="10"/>
        <v>44961.4375</v>
      </c>
      <c r="AI65" s="169">
        <f t="shared" si="11"/>
        <v>1.4451612903225806</v>
      </c>
      <c r="AJ65" s="169">
        <f t="shared" si="12"/>
        <v>131.55483870967743</v>
      </c>
      <c r="AK65" s="164">
        <v>1</v>
      </c>
      <c r="AL65" s="169">
        <f t="shared" si="13"/>
        <v>0</v>
      </c>
      <c r="AM65" s="169">
        <f t="shared" si="14"/>
        <v>0</v>
      </c>
      <c r="AN65" s="169">
        <f t="shared" si="15"/>
        <v>0</v>
      </c>
      <c r="AO65" s="168">
        <f t="shared" si="16"/>
        <v>44961.4375</v>
      </c>
      <c r="AP65" s="164"/>
      <c r="AQ65" s="170"/>
    </row>
    <row r="66" spans="1:43" x14ac:dyDescent="0.25">
      <c r="A66" s="219" t="s">
        <v>466</v>
      </c>
      <c r="B66" s="151" t="s">
        <v>76</v>
      </c>
      <c r="C66" s="195">
        <v>6953156253063</v>
      </c>
      <c r="D66" s="152">
        <v>11.760000000000007</v>
      </c>
      <c r="E66" s="153"/>
      <c r="F66" s="96">
        <v>12</v>
      </c>
      <c r="G66" s="96">
        <v>20</v>
      </c>
      <c r="H66" s="96">
        <v>24</v>
      </c>
      <c r="I66" s="96">
        <v>34</v>
      </c>
      <c r="J66" s="96">
        <v>25</v>
      </c>
      <c r="K66" s="96">
        <v>14</v>
      </c>
      <c r="L66" s="96">
        <v>15</v>
      </c>
      <c r="M66" s="96"/>
      <c r="N66" s="96"/>
      <c r="O66" s="96"/>
      <c r="P66" s="96"/>
      <c r="Q66" s="96"/>
      <c r="R66" s="154"/>
      <c r="S66" s="155">
        <f t="shared" si="0"/>
        <v>7</v>
      </c>
      <c r="T66" s="156">
        <v>5</v>
      </c>
      <c r="U66" s="154"/>
      <c r="V66" s="164">
        <f t="shared" si="1"/>
        <v>144</v>
      </c>
      <c r="W66" s="165">
        <f t="shared" si="2"/>
        <v>0.66976744186046511</v>
      </c>
      <c r="X66" s="165">
        <f t="shared" si="3"/>
        <v>20.093023255813954</v>
      </c>
      <c r="Y66" s="164">
        <v>523</v>
      </c>
      <c r="Z66" s="164">
        <v>25</v>
      </c>
      <c r="AA66" s="166">
        <f t="shared" si="4"/>
        <v>548</v>
      </c>
      <c r="AB66" s="165">
        <f t="shared" si="5"/>
        <v>818.19444444444446</v>
      </c>
      <c r="AC66" s="165">
        <v>14</v>
      </c>
      <c r="AD66" s="165">
        <f t="shared" si="6"/>
        <v>804.19444444444446</v>
      </c>
      <c r="AE66" s="165">
        <f t="shared" si="7"/>
        <v>40.186046511627907</v>
      </c>
      <c r="AF66" s="167">
        <f t="shared" si="8"/>
        <v>44491.194444444445</v>
      </c>
      <c r="AG66" s="168">
        <f t="shared" si="9"/>
        <v>43687</v>
      </c>
      <c r="AH66" s="168">
        <f t="shared" si="10"/>
        <v>44491.194444444445</v>
      </c>
      <c r="AI66" s="169">
        <f t="shared" si="11"/>
        <v>9.3767441860465119</v>
      </c>
      <c r="AJ66" s="169">
        <f t="shared" si="12"/>
        <v>538.62325581395351</v>
      </c>
      <c r="AK66" s="164">
        <v>1</v>
      </c>
      <c r="AL66" s="169">
        <f t="shared" si="13"/>
        <v>0</v>
      </c>
      <c r="AM66" s="169">
        <f t="shared" si="14"/>
        <v>0</v>
      </c>
      <c r="AN66" s="169">
        <f t="shared" si="15"/>
        <v>0</v>
      </c>
      <c r="AO66" s="168">
        <f t="shared" si="16"/>
        <v>44491.194444444445</v>
      </c>
      <c r="AP66" s="164"/>
      <c r="AQ66" s="170"/>
    </row>
    <row r="67" spans="1:43" x14ac:dyDescent="0.25">
      <c r="A67" s="219" t="s">
        <v>468</v>
      </c>
      <c r="B67" s="151" t="s">
        <v>77</v>
      </c>
      <c r="C67" s="195">
        <v>6953156253070</v>
      </c>
      <c r="D67" s="152">
        <v>11.76</v>
      </c>
      <c r="E67" s="153"/>
      <c r="F67" s="96">
        <v>1</v>
      </c>
      <c r="G67" s="96">
        <v>10</v>
      </c>
      <c r="H67" s="96">
        <v>15</v>
      </c>
      <c r="I67" s="96">
        <v>12</v>
      </c>
      <c r="J67" s="96">
        <v>9</v>
      </c>
      <c r="K67" s="96">
        <v>15</v>
      </c>
      <c r="L67" s="96">
        <v>31</v>
      </c>
      <c r="M67" s="96"/>
      <c r="N67" s="96"/>
      <c r="O67" s="96"/>
      <c r="P67" s="96"/>
      <c r="Q67" s="96"/>
      <c r="R67" s="154"/>
      <c r="S67" s="155">
        <f t="shared" si="0"/>
        <v>7</v>
      </c>
      <c r="T67" s="156">
        <v>5</v>
      </c>
      <c r="U67" s="154"/>
      <c r="V67" s="164">
        <f t="shared" si="1"/>
        <v>93</v>
      </c>
      <c r="W67" s="165">
        <f t="shared" si="2"/>
        <v>0.4325581395348837</v>
      </c>
      <c r="X67" s="165">
        <f t="shared" si="3"/>
        <v>12.976744186046512</v>
      </c>
      <c r="Y67" s="164"/>
      <c r="Z67" s="164">
        <v>37</v>
      </c>
      <c r="AA67" s="166">
        <f t="shared" si="4"/>
        <v>37</v>
      </c>
      <c r="AB67" s="165">
        <f t="shared" si="5"/>
        <v>85.537634408602159</v>
      </c>
      <c r="AC67" s="165">
        <v>14</v>
      </c>
      <c r="AD67" s="165">
        <f t="shared" si="6"/>
        <v>71.537634408602159</v>
      </c>
      <c r="AE67" s="165">
        <f t="shared" si="7"/>
        <v>25.953488372093023</v>
      </c>
      <c r="AF67" s="167">
        <f t="shared" si="8"/>
        <v>43758.537634408603</v>
      </c>
      <c r="AG67" s="168">
        <f t="shared" si="9"/>
        <v>43687</v>
      </c>
      <c r="AH67" s="168">
        <f t="shared" si="10"/>
        <v>43758.537634408603</v>
      </c>
      <c r="AI67" s="169">
        <f t="shared" si="11"/>
        <v>6.0558139534883715</v>
      </c>
      <c r="AJ67" s="169">
        <f t="shared" si="12"/>
        <v>30.944186046511629</v>
      </c>
      <c r="AK67" s="164">
        <v>1</v>
      </c>
      <c r="AL67" s="169">
        <f t="shared" si="13"/>
        <v>0</v>
      </c>
      <c r="AM67" s="169">
        <f t="shared" si="14"/>
        <v>0</v>
      </c>
      <c r="AN67" s="169">
        <f t="shared" si="15"/>
        <v>0</v>
      </c>
      <c r="AO67" s="168">
        <f t="shared" si="16"/>
        <v>43758.537634408603</v>
      </c>
      <c r="AP67" s="164"/>
      <c r="AQ67" s="170"/>
    </row>
    <row r="68" spans="1:43" x14ac:dyDescent="0.25">
      <c r="A68" s="219" t="s">
        <v>522</v>
      </c>
      <c r="B68" s="151" t="s">
        <v>473</v>
      </c>
      <c r="C68" s="195">
        <v>6953156253087</v>
      </c>
      <c r="D68" s="152">
        <v>11.760000000000002</v>
      </c>
      <c r="E68" s="153"/>
      <c r="F68" s="96">
        <v>0</v>
      </c>
      <c r="G68" s="96">
        <v>3</v>
      </c>
      <c r="H68" s="96">
        <v>2</v>
      </c>
      <c r="I68" s="96">
        <v>2</v>
      </c>
      <c r="J68" s="96">
        <v>0</v>
      </c>
      <c r="K68" s="96">
        <v>2</v>
      </c>
      <c r="L68" s="96">
        <v>0</v>
      </c>
      <c r="M68" s="96"/>
      <c r="N68" s="96"/>
      <c r="O68" s="96"/>
      <c r="P68" s="96"/>
      <c r="Q68" s="96"/>
      <c r="R68" s="154"/>
      <c r="S68" s="155">
        <f t="shared" si="0"/>
        <v>4</v>
      </c>
      <c r="T68" s="156">
        <v>5</v>
      </c>
      <c r="U68" s="154"/>
      <c r="V68" s="164">
        <f t="shared" si="1"/>
        <v>9</v>
      </c>
      <c r="W68" s="165">
        <f t="shared" si="2"/>
        <v>7.4999999999999997E-2</v>
      </c>
      <c r="X68" s="165">
        <f t="shared" si="3"/>
        <v>2.25</v>
      </c>
      <c r="Y68" s="164">
        <v>4</v>
      </c>
      <c r="Z68" s="164">
        <v>0</v>
      </c>
      <c r="AA68" s="166">
        <f t="shared" si="4"/>
        <v>4</v>
      </c>
      <c r="AB68" s="165">
        <f t="shared" si="5"/>
        <v>53.333333333333336</v>
      </c>
      <c r="AC68" s="165">
        <v>14</v>
      </c>
      <c r="AD68" s="165">
        <f t="shared" si="6"/>
        <v>39.333333333333336</v>
      </c>
      <c r="AE68" s="165">
        <f t="shared" si="7"/>
        <v>4.5</v>
      </c>
      <c r="AF68" s="167">
        <f t="shared" si="8"/>
        <v>43726.333333333336</v>
      </c>
      <c r="AG68" s="168">
        <f t="shared" si="9"/>
        <v>43687</v>
      </c>
      <c r="AH68" s="168">
        <f t="shared" si="10"/>
        <v>43726.333333333336</v>
      </c>
      <c r="AI68" s="169">
        <f t="shared" si="11"/>
        <v>1.05</v>
      </c>
      <c r="AJ68" s="169">
        <f t="shared" si="12"/>
        <v>2.95</v>
      </c>
      <c r="AK68" s="164">
        <v>1</v>
      </c>
      <c r="AL68" s="169">
        <f t="shared" si="13"/>
        <v>1.5499999999999998</v>
      </c>
      <c r="AM68" s="169">
        <f t="shared" si="14"/>
        <v>18.228000000000002</v>
      </c>
      <c r="AN68" s="169">
        <f t="shared" si="15"/>
        <v>20.666666666666664</v>
      </c>
      <c r="AO68" s="168">
        <f t="shared" si="16"/>
        <v>43747</v>
      </c>
      <c r="AP68" s="164"/>
      <c r="AQ68" s="170"/>
    </row>
    <row r="69" spans="1:43" x14ac:dyDescent="0.25">
      <c r="A69" s="219" t="s">
        <v>472</v>
      </c>
      <c r="B69" s="151" t="s">
        <v>473</v>
      </c>
      <c r="C69" s="195">
        <v>6953156253094</v>
      </c>
      <c r="D69" s="152">
        <v>12.049999999999988</v>
      </c>
      <c r="E69" s="153"/>
      <c r="F69" s="96">
        <v>5</v>
      </c>
      <c r="G69" s="96">
        <v>5</v>
      </c>
      <c r="H69" s="96">
        <v>0</v>
      </c>
      <c r="I69" s="96">
        <v>9</v>
      </c>
      <c r="J69" s="96">
        <v>4</v>
      </c>
      <c r="K69" s="96">
        <v>5</v>
      </c>
      <c r="L69" s="96">
        <v>6</v>
      </c>
      <c r="M69" s="96"/>
      <c r="N69" s="96"/>
      <c r="O69" s="96"/>
      <c r="P69" s="96"/>
      <c r="Q69" s="96"/>
      <c r="R69" s="154"/>
      <c r="S69" s="155">
        <f t="shared" ref="S69:S132" si="17">COUNTIF(F69:L69,"&lt;&gt;0")</f>
        <v>6</v>
      </c>
      <c r="T69" s="156">
        <v>5</v>
      </c>
      <c r="U69" s="154"/>
      <c r="V69" s="164">
        <f t="shared" ref="V69:V132" si="18">SUM(F69:Q69)</f>
        <v>34</v>
      </c>
      <c r="W69" s="165">
        <f t="shared" ref="W69:W132" si="19">IFERROR(IF(L69=0,V69/(S69*30),V69/(((S69-1)*30)+(T69*7))),0)</f>
        <v>0.18378378378378379</v>
      </c>
      <c r="X69" s="165">
        <f t="shared" ref="X69:X132" si="20">W69*30</f>
        <v>5.513513513513514</v>
      </c>
      <c r="Y69" s="164"/>
      <c r="Z69" s="164">
        <v>6</v>
      </c>
      <c r="AA69" s="166">
        <f t="shared" ref="AA69:AA132" si="21">Y69+Z69</f>
        <v>6</v>
      </c>
      <c r="AB69" s="165">
        <f t="shared" ref="AB69:AB132" si="22">IFERROR(AA69/W69,"Not Sold")</f>
        <v>32.647058823529413</v>
      </c>
      <c r="AC69" s="165">
        <v>14</v>
      </c>
      <c r="AD69" s="165">
        <f t="shared" ref="AD69:AD132" si="23">IFERROR(AB69-AC69,"-")</f>
        <v>18.647058823529413</v>
      </c>
      <c r="AE69" s="165">
        <f t="shared" ref="AE69:AE132" si="24">X69*2</f>
        <v>11.027027027027028</v>
      </c>
      <c r="AF69" s="167">
        <f t="shared" ref="AF69:AF132" si="25">IFERROR(AB69+$C$1,"Not Sold")</f>
        <v>43705.647058823532</v>
      </c>
      <c r="AG69" s="168">
        <f t="shared" ref="AG69:AG132" si="26">$C$1+AC69</f>
        <v>43687</v>
      </c>
      <c r="AH69" s="168">
        <f t="shared" ref="AH69:AH132" si="27">MAX(AF69,AG69)</f>
        <v>43705.647058823532</v>
      </c>
      <c r="AI69" s="169">
        <f t="shared" ref="AI69:AI132" si="28">W69*AC69</f>
        <v>2.5729729729729733</v>
      </c>
      <c r="AJ69" s="169">
        <f t="shared" ref="AJ69:AJ132" si="29">AA69-AI69</f>
        <v>3.4270270270270267</v>
      </c>
      <c r="AK69" s="164">
        <v>1</v>
      </c>
      <c r="AL69" s="169">
        <f t="shared" ref="AL69:AL132" si="30">IF(AE69-AJ69&lt;1,0,AE69-AJ69)</f>
        <v>7.6000000000000014</v>
      </c>
      <c r="AM69" s="169">
        <f t="shared" ref="AM69:AM132" si="31">AL69*D69</f>
        <v>91.579999999999927</v>
      </c>
      <c r="AN69" s="169">
        <f t="shared" ref="AN69:AN132" si="32">IFERROR(AL69/W69,"-")</f>
        <v>41.352941176470594</v>
      </c>
      <c r="AO69" s="168">
        <f t="shared" ref="AO69:AO132" si="33">IFERROR(AN69+AH69,"-")</f>
        <v>43747</v>
      </c>
      <c r="AP69" s="164"/>
      <c r="AQ69" s="170"/>
    </row>
    <row r="70" spans="1:43" x14ac:dyDescent="0.25">
      <c r="A70" s="219" t="s">
        <v>78</v>
      </c>
      <c r="B70" s="151" t="s">
        <v>79</v>
      </c>
      <c r="C70" s="195">
        <v>6953156253131</v>
      </c>
      <c r="D70" s="152">
        <v>7.7600000000000069</v>
      </c>
      <c r="E70" s="153"/>
      <c r="F70" s="96">
        <v>0</v>
      </c>
      <c r="G70" s="96">
        <v>0</v>
      </c>
      <c r="H70" s="96">
        <v>0</v>
      </c>
      <c r="I70" s="96">
        <v>0</v>
      </c>
      <c r="J70" s="96">
        <v>0</v>
      </c>
      <c r="K70" s="96">
        <v>0</v>
      </c>
      <c r="L70" s="96">
        <v>0</v>
      </c>
      <c r="M70" s="96"/>
      <c r="N70" s="96"/>
      <c r="O70" s="96"/>
      <c r="P70" s="96"/>
      <c r="Q70" s="96"/>
      <c r="R70" s="154"/>
      <c r="S70" s="155">
        <f t="shared" si="17"/>
        <v>0</v>
      </c>
      <c r="T70" s="156">
        <v>5</v>
      </c>
      <c r="U70" s="154"/>
      <c r="V70" s="164">
        <f t="shared" si="18"/>
        <v>0</v>
      </c>
      <c r="W70" s="165">
        <f t="shared" si="19"/>
        <v>0</v>
      </c>
      <c r="X70" s="165">
        <f t="shared" si="20"/>
        <v>0</v>
      </c>
      <c r="Y70" s="164">
        <v>8</v>
      </c>
      <c r="Z70" s="164">
        <v>5</v>
      </c>
      <c r="AA70" s="166">
        <f t="shared" si="21"/>
        <v>13</v>
      </c>
      <c r="AB70" s="165" t="str">
        <f t="shared" si="22"/>
        <v>Not Sold</v>
      </c>
      <c r="AC70" s="165">
        <v>14</v>
      </c>
      <c r="AD70" s="165" t="str">
        <f t="shared" si="23"/>
        <v>-</v>
      </c>
      <c r="AE70" s="165">
        <f t="shared" si="24"/>
        <v>0</v>
      </c>
      <c r="AF70" s="167" t="str">
        <f t="shared" si="25"/>
        <v>Not Sold</v>
      </c>
      <c r="AG70" s="168">
        <f t="shared" si="26"/>
        <v>43687</v>
      </c>
      <c r="AH70" s="168">
        <f t="shared" si="27"/>
        <v>43687</v>
      </c>
      <c r="AI70" s="169">
        <f t="shared" si="28"/>
        <v>0</v>
      </c>
      <c r="AJ70" s="169">
        <f t="shared" si="29"/>
        <v>13</v>
      </c>
      <c r="AK70" s="164">
        <v>1</v>
      </c>
      <c r="AL70" s="169">
        <f t="shared" si="30"/>
        <v>0</v>
      </c>
      <c r="AM70" s="169">
        <f t="shared" si="31"/>
        <v>0</v>
      </c>
      <c r="AN70" s="169" t="str">
        <f t="shared" si="32"/>
        <v>-</v>
      </c>
      <c r="AO70" s="168" t="str">
        <f t="shared" si="33"/>
        <v>-</v>
      </c>
      <c r="AP70" s="164"/>
      <c r="AQ70" s="170"/>
    </row>
    <row r="71" spans="1:43" x14ac:dyDescent="0.25">
      <c r="A71" s="219" t="s">
        <v>80</v>
      </c>
      <c r="B71" s="151" t="s">
        <v>81</v>
      </c>
      <c r="C71" s="195">
        <v>6953156253742</v>
      </c>
      <c r="D71" s="152">
        <v>3.6500000000000004</v>
      </c>
      <c r="E71" s="153"/>
      <c r="F71" s="96">
        <v>0</v>
      </c>
      <c r="G71" s="96">
        <v>0</v>
      </c>
      <c r="H71" s="96">
        <v>0</v>
      </c>
      <c r="I71" s="96">
        <v>0</v>
      </c>
      <c r="J71" s="96">
        <v>0</v>
      </c>
      <c r="K71" s="96">
        <v>1</v>
      </c>
      <c r="L71" s="96">
        <v>0</v>
      </c>
      <c r="M71" s="96"/>
      <c r="N71" s="96"/>
      <c r="O71" s="96"/>
      <c r="P71" s="96"/>
      <c r="Q71" s="96"/>
      <c r="R71" s="154"/>
      <c r="S71" s="155">
        <f t="shared" si="17"/>
        <v>1</v>
      </c>
      <c r="T71" s="156">
        <v>5</v>
      </c>
      <c r="U71" s="154"/>
      <c r="V71" s="164">
        <f t="shared" si="18"/>
        <v>1</v>
      </c>
      <c r="W71" s="165">
        <f t="shared" si="19"/>
        <v>3.3333333333333333E-2</v>
      </c>
      <c r="X71" s="165">
        <f t="shared" si="20"/>
        <v>1</v>
      </c>
      <c r="Y71" s="164">
        <v>5</v>
      </c>
      <c r="Z71" s="164">
        <v>4</v>
      </c>
      <c r="AA71" s="166">
        <f t="shared" si="21"/>
        <v>9</v>
      </c>
      <c r="AB71" s="165">
        <f t="shared" si="22"/>
        <v>270</v>
      </c>
      <c r="AC71" s="165">
        <v>14</v>
      </c>
      <c r="AD71" s="165">
        <f t="shared" si="23"/>
        <v>256</v>
      </c>
      <c r="AE71" s="165">
        <f t="shared" si="24"/>
        <v>2</v>
      </c>
      <c r="AF71" s="167">
        <f t="shared" si="25"/>
        <v>43943</v>
      </c>
      <c r="AG71" s="168">
        <f t="shared" si="26"/>
        <v>43687</v>
      </c>
      <c r="AH71" s="168">
        <f t="shared" si="27"/>
        <v>43943</v>
      </c>
      <c r="AI71" s="169">
        <f t="shared" si="28"/>
        <v>0.46666666666666667</v>
      </c>
      <c r="AJ71" s="169">
        <f t="shared" si="29"/>
        <v>8.5333333333333332</v>
      </c>
      <c r="AK71" s="164">
        <v>1</v>
      </c>
      <c r="AL71" s="169">
        <f t="shared" si="30"/>
        <v>0</v>
      </c>
      <c r="AM71" s="169">
        <f t="shared" si="31"/>
        <v>0</v>
      </c>
      <c r="AN71" s="169">
        <f t="shared" si="32"/>
        <v>0</v>
      </c>
      <c r="AO71" s="168">
        <f t="shared" si="33"/>
        <v>43943</v>
      </c>
      <c r="AP71" s="164"/>
      <c r="AQ71" s="170"/>
    </row>
    <row r="72" spans="1:43" x14ac:dyDescent="0.25">
      <c r="A72" s="219" t="s">
        <v>82</v>
      </c>
      <c r="B72" s="151" t="s">
        <v>83</v>
      </c>
      <c r="C72" s="195">
        <v>6953156253759</v>
      </c>
      <c r="D72" s="152">
        <v>3.649999999999999</v>
      </c>
      <c r="E72" s="153"/>
      <c r="F72" s="96">
        <v>0</v>
      </c>
      <c r="G72" s="96">
        <v>0</v>
      </c>
      <c r="H72" s="96">
        <v>0</v>
      </c>
      <c r="I72" s="96">
        <v>0</v>
      </c>
      <c r="J72" s="96">
        <v>0</v>
      </c>
      <c r="K72" s="96">
        <v>1</v>
      </c>
      <c r="L72" s="96">
        <v>0</v>
      </c>
      <c r="M72" s="96"/>
      <c r="N72" s="96"/>
      <c r="O72" s="96"/>
      <c r="P72" s="96"/>
      <c r="Q72" s="96"/>
      <c r="R72" s="154"/>
      <c r="S72" s="155">
        <f t="shared" si="17"/>
        <v>1</v>
      </c>
      <c r="T72" s="156">
        <v>5</v>
      </c>
      <c r="U72" s="154"/>
      <c r="V72" s="164">
        <f t="shared" si="18"/>
        <v>1</v>
      </c>
      <c r="W72" s="165">
        <f t="shared" si="19"/>
        <v>3.3333333333333333E-2</v>
      </c>
      <c r="X72" s="165">
        <f t="shared" si="20"/>
        <v>1</v>
      </c>
      <c r="Y72" s="164"/>
      <c r="Z72" s="164">
        <v>4</v>
      </c>
      <c r="AA72" s="166">
        <f t="shared" si="21"/>
        <v>4</v>
      </c>
      <c r="AB72" s="165">
        <f t="shared" si="22"/>
        <v>120</v>
      </c>
      <c r="AC72" s="165">
        <v>14</v>
      </c>
      <c r="AD72" s="165">
        <f t="shared" si="23"/>
        <v>106</v>
      </c>
      <c r="AE72" s="165">
        <f t="shared" si="24"/>
        <v>2</v>
      </c>
      <c r="AF72" s="167">
        <f t="shared" si="25"/>
        <v>43793</v>
      </c>
      <c r="AG72" s="168">
        <f t="shared" si="26"/>
        <v>43687</v>
      </c>
      <c r="AH72" s="168">
        <f t="shared" si="27"/>
        <v>43793</v>
      </c>
      <c r="AI72" s="169">
        <f t="shared" si="28"/>
        <v>0.46666666666666667</v>
      </c>
      <c r="AJ72" s="169">
        <f t="shared" si="29"/>
        <v>3.5333333333333332</v>
      </c>
      <c r="AK72" s="164">
        <v>1</v>
      </c>
      <c r="AL72" s="169">
        <f t="shared" si="30"/>
        <v>0</v>
      </c>
      <c r="AM72" s="169">
        <f t="shared" si="31"/>
        <v>0</v>
      </c>
      <c r="AN72" s="169">
        <f t="shared" si="32"/>
        <v>0</v>
      </c>
      <c r="AO72" s="168">
        <f t="shared" si="33"/>
        <v>43793</v>
      </c>
      <c r="AP72" s="164"/>
      <c r="AQ72" s="170"/>
    </row>
    <row r="73" spans="1:43" x14ac:dyDescent="0.25">
      <c r="A73" s="219" t="s">
        <v>84</v>
      </c>
      <c r="B73" s="151" t="s">
        <v>85</v>
      </c>
      <c r="C73" s="195">
        <v>6953156255098</v>
      </c>
      <c r="D73" s="152">
        <v>3.6599999999999993</v>
      </c>
      <c r="E73" s="153"/>
      <c r="F73" s="96">
        <v>0</v>
      </c>
      <c r="G73" s="96">
        <v>0</v>
      </c>
      <c r="H73" s="96">
        <v>0</v>
      </c>
      <c r="I73" s="96">
        <v>0</v>
      </c>
      <c r="J73" s="96">
        <v>1</v>
      </c>
      <c r="K73" s="96">
        <v>1</v>
      </c>
      <c r="L73" s="96">
        <v>1</v>
      </c>
      <c r="M73" s="96"/>
      <c r="N73" s="96"/>
      <c r="O73" s="96"/>
      <c r="P73" s="96"/>
      <c r="Q73" s="96"/>
      <c r="R73" s="154"/>
      <c r="S73" s="155">
        <f t="shared" si="17"/>
        <v>3</v>
      </c>
      <c r="T73" s="156">
        <v>5</v>
      </c>
      <c r="U73" s="154"/>
      <c r="V73" s="164">
        <f t="shared" si="18"/>
        <v>3</v>
      </c>
      <c r="W73" s="165">
        <f t="shared" si="19"/>
        <v>3.1578947368421054E-2</v>
      </c>
      <c r="X73" s="165">
        <f t="shared" si="20"/>
        <v>0.94736842105263164</v>
      </c>
      <c r="Y73" s="164">
        <v>134</v>
      </c>
      <c r="Z73" s="164">
        <v>1</v>
      </c>
      <c r="AA73" s="166">
        <f t="shared" si="21"/>
        <v>135</v>
      </c>
      <c r="AB73" s="165">
        <f t="shared" si="22"/>
        <v>4275</v>
      </c>
      <c r="AC73" s="165">
        <v>14</v>
      </c>
      <c r="AD73" s="165">
        <f t="shared" si="23"/>
        <v>4261</v>
      </c>
      <c r="AE73" s="165">
        <f t="shared" si="24"/>
        <v>1.8947368421052633</v>
      </c>
      <c r="AF73" s="167">
        <f t="shared" si="25"/>
        <v>47948</v>
      </c>
      <c r="AG73" s="168">
        <f t="shared" si="26"/>
        <v>43687</v>
      </c>
      <c r="AH73" s="168">
        <f t="shared" si="27"/>
        <v>47948</v>
      </c>
      <c r="AI73" s="169">
        <f t="shared" si="28"/>
        <v>0.44210526315789478</v>
      </c>
      <c r="AJ73" s="169">
        <f t="shared" si="29"/>
        <v>134.55789473684212</v>
      </c>
      <c r="AK73" s="164">
        <v>1</v>
      </c>
      <c r="AL73" s="169">
        <f t="shared" si="30"/>
        <v>0</v>
      </c>
      <c r="AM73" s="169">
        <f t="shared" si="31"/>
        <v>0</v>
      </c>
      <c r="AN73" s="169">
        <f t="shared" si="32"/>
        <v>0</v>
      </c>
      <c r="AO73" s="168">
        <f t="shared" si="33"/>
        <v>47948</v>
      </c>
      <c r="AP73" s="164"/>
      <c r="AQ73" s="170"/>
    </row>
    <row r="74" spans="1:43" x14ac:dyDescent="0.25">
      <c r="A74" s="219" t="s">
        <v>431</v>
      </c>
      <c r="B74" s="151" t="s">
        <v>432</v>
      </c>
      <c r="C74" s="195">
        <v>6953156255814</v>
      </c>
      <c r="D74" s="152">
        <v>11</v>
      </c>
      <c r="E74" s="153"/>
      <c r="F74" s="96">
        <v>0</v>
      </c>
      <c r="G74" s="96">
        <v>0</v>
      </c>
      <c r="H74" s="96">
        <v>2</v>
      </c>
      <c r="I74" s="96">
        <v>0</v>
      </c>
      <c r="J74" s="96">
        <v>0</v>
      </c>
      <c r="K74" s="96">
        <v>0</v>
      </c>
      <c r="L74" s="96">
        <v>0</v>
      </c>
      <c r="M74" s="96"/>
      <c r="N74" s="96"/>
      <c r="O74" s="96"/>
      <c r="P74" s="96"/>
      <c r="Q74" s="96"/>
      <c r="R74" s="154"/>
      <c r="S74" s="155">
        <f t="shared" si="17"/>
        <v>1</v>
      </c>
      <c r="T74" s="156">
        <v>5</v>
      </c>
      <c r="U74" s="154"/>
      <c r="V74" s="164">
        <f t="shared" si="18"/>
        <v>2</v>
      </c>
      <c r="W74" s="165">
        <f t="shared" si="19"/>
        <v>6.6666666666666666E-2</v>
      </c>
      <c r="X74" s="165">
        <f t="shared" si="20"/>
        <v>2</v>
      </c>
      <c r="Y74" s="164">
        <v>1</v>
      </c>
      <c r="Z74" s="164">
        <v>0</v>
      </c>
      <c r="AA74" s="166">
        <f t="shared" si="21"/>
        <v>1</v>
      </c>
      <c r="AB74" s="165">
        <f t="shared" si="22"/>
        <v>15</v>
      </c>
      <c r="AC74" s="165">
        <v>14</v>
      </c>
      <c r="AD74" s="165">
        <f t="shared" si="23"/>
        <v>1</v>
      </c>
      <c r="AE74" s="165">
        <f t="shared" si="24"/>
        <v>4</v>
      </c>
      <c r="AF74" s="167">
        <f t="shared" si="25"/>
        <v>43688</v>
      </c>
      <c r="AG74" s="168">
        <f t="shared" si="26"/>
        <v>43687</v>
      </c>
      <c r="AH74" s="168">
        <f t="shared" si="27"/>
        <v>43688</v>
      </c>
      <c r="AI74" s="169">
        <f t="shared" si="28"/>
        <v>0.93333333333333335</v>
      </c>
      <c r="AJ74" s="169">
        <f t="shared" si="29"/>
        <v>6.6666666666666652E-2</v>
      </c>
      <c r="AK74" s="164">
        <v>1</v>
      </c>
      <c r="AL74" s="169">
        <f t="shared" si="30"/>
        <v>3.9333333333333336</v>
      </c>
      <c r="AM74" s="169">
        <f t="shared" si="31"/>
        <v>43.266666666666666</v>
      </c>
      <c r="AN74" s="169">
        <f t="shared" si="32"/>
        <v>59.000000000000007</v>
      </c>
      <c r="AO74" s="168">
        <f t="shared" si="33"/>
        <v>43747</v>
      </c>
      <c r="AP74" s="164"/>
      <c r="AQ74" s="170"/>
    </row>
    <row r="75" spans="1:43" x14ac:dyDescent="0.25">
      <c r="A75" s="219"/>
      <c r="B75" s="151" t="s">
        <v>229</v>
      </c>
      <c r="C75" s="195">
        <v>6953156256378</v>
      </c>
      <c r="D75" s="152">
        <v>0</v>
      </c>
      <c r="E75" s="153"/>
      <c r="F75" s="96">
        <v>0</v>
      </c>
      <c r="G75" s="96">
        <v>0</v>
      </c>
      <c r="H75" s="96">
        <v>0</v>
      </c>
      <c r="I75" s="96">
        <v>0</v>
      </c>
      <c r="J75" s="96">
        <v>4</v>
      </c>
      <c r="K75" s="96">
        <v>3</v>
      </c>
      <c r="L75" s="96">
        <v>1</v>
      </c>
      <c r="M75" s="96"/>
      <c r="N75" s="96"/>
      <c r="O75" s="96"/>
      <c r="P75" s="96"/>
      <c r="Q75" s="96"/>
      <c r="R75" s="154"/>
      <c r="S75" s="155">
        <f t="shared" si="17"/>
        <v>3</v>
      </c>
      <c r="T75" s="156">
        <v>5</v>
      </c>
      <c r="U75" s="154"/>
      <c r="V75" s="164">
        <f t="shared" si="18"/>
        <v>8</v>
      </c>
      <c r="W75" s="165">
        <f t="shared" si="19"/>
        <v>8.4210526315789472E-2</v>
      </c>
      <c r="X75" s="165">
        <f t="shared" si="20"/>
        <v>2.5263157894736841</v>
      </c>
      <c r="Y75" s="164"/>
      <c r="Z75" s="164">
        <v>2</v>
      </c>
      <c r="AA75" s="166">
        <f t="shared" si="21"/>
        <v>2</v>
      </c>
      <c r="AB75" s="165">
        <f t="shared" si="22"/>
        <v>23.75</v>
      </c>
      <c r="AC75" s="165">
        <v>14</v>
      </c>
      <c r="AD75" s="165">
        <f t="shared" si="23"/>
        <v>9.75</v>
      </c>
      <c r="AE75" s="165">
        <f t="shared" si="24"/>
        <v>5.0526315789473681</v>
      </c>
      <c r="AF75" s="167">
        <f t="shared" si="25"/>
        <v>43696.75</v>
      </c>
      <c r="AG75" s="168">
        <f t="shared" si="26"/>
        <v>43687</v>
      </c>
      <c r="AH75" s="168">
        <f t="shared" si="27"/>
        <v>43696.75</v>
      </c>
      <c r="AI75" s="169">
        <f t="shared" si="28"/>
        <v>1.1789473684210525</v>
      </c>
      <c r="AJ75" s="169">
        <f t="shared" si="29"/>
        <v>0.82105263157894748</v>
      </c>
      <c r="AK75" s="164">
        <v>1</v>
      </c>
      <c r="AL75" s="169">
        <f t="shared" si="30"/>
        <v>4.2315789473684209</v>
      </c>
      <c r="AM75" s="169">
        <f t="shared" si="31"/>
        <v>0</v>
      </c>
      <c r="AN75" s="169">
        <f t="shared" si="32"/>
        <v>50.25</v>
      </c>
      <c r="AO75" s="168">
        <f t="shared" si="33"/>
        <v>43747</v>
      </c>
      <c r="AP75" s="164"/>
      <c r="AQ75" s="170"/>
    </row>
    <row r="76" spans="1:43" x14ac:dyDescent="0.25">
      <c r="A76" s="219"/>
      <c r="B76" s="151" t="s">
        <v>230</v>
      </c>
      <c r="C76" s="195">
        <v>6953156256385</v>
      </c>
      <c r="D76" s="152">
        <v>0</v>
      </c>
      <c r="E76" s="153"/>
      <c r="F76" s="96">
        <v>0</v>
      </c>
      <c r="G76" s="96">
        <v>0</v>
      </c>
      <c r="H76" s="96">
        <v>0</v>
      </c>
      <c r="I76" s="96">
        <v>1</v>
      </c>
      <c r="J76" s="96">
        <v>1</v>
      </c>
      <c r="K76" s="96">
        <v>2</v>
      </c>
      <c r="L76" s="96">
        <v>2</v>
      </c>
      <c r="M76" s="96"/>
      <c r="N76" s="96"/>
      <c r="O76" s="96"/>
      <c r="P76" s="96"/>
      <c r="Q76" s="96"/>
      <c r="R76" s="154"/>
      <c r="S76" s="155">
        <f t="shared" si="17"/>
        <v>4</v>
      </c>
      <c r="T76" s="156">
        <v>5</v>
      </c>
      <c r="U76" s="154"/>
      <c r="V76" s="164">
        <f t="shared" si="18"/>
        <v>6</v>
      </c>
      <c r="W76" s="165">
        <f t="shared" si="19"/>
        <v>4.8000000000000001E-2</v>
      </c>
      <c r="X76" s="165">
        <f t="shared" si="20"/>
        <v>1.44</v>
      </c>
      <c r="Y76" s="164">
        <v>2</v>
      </c>
      <c r="Z76" s="164">
        <v>4</v>
      </c>
      <c r="AA76" s="166">
        <f t="shared" si="21"/>
        <v>6</v>
      </c>
      <c r="AB76" s="165">
        <f t="shared" si="22"/>
        <v>125</v>
      </c>
      <c r="AC76" s="165">
        <v>14</v>
      </c>
      <c r="AD76" s="165">
        <f t="shared" si="23"/>
        <v>111</v>
      </c>
      <c r="AE76" s="165">
        <f t="shared" si="24"/>
        <v>2.88</v>
      </c>
      <c r="AF76" s="167">
        <f t="shared" si="25"/>
        <v>43798</v>
      </c>
      <c r="AG76" s="168">
        <f t="shared" si="26"/>
        <v>43687</v>
      </c>
      <c r="AH76" s="168">
        <f t="shared" si="27"/>
        <v>43798</v>
      </c>
      <c r="AI76" s="169">
        <f t="shared" si="28"/>
        <v>0.67200000000000004</v>
      </c>
      <c r="AJ76" s="169">
        <f t="shared" si="29"/>
        <v>5.3280000000000003</v>
      </c>
      <c r="AK76" s="164">
        <v>1</v>
      </c>
      <c r="AL76" s="169">
        <f t="shared" si="30"/>
        <v>0</v>
      </c>
      <c r="AM76" s="169">
        <f t="shared" si="31"/>
        <v>0</v>
      </c>
      <c r="AN76" s="169">
        <f t="shared" si="32"/>
        <v>0</v>
      </c>
      <c r="AO76" s="168">
        <f t="shared" si="33"/>
        <v>43798</v>
      </c>
      <c r="AP76" s="164"/>
      <c r="AQ76" s="170"/>
    </row>
    <row r="77" spans="1:43" x14ac:dyDescent="0.25">
      <c r="A77" s="219"/>
      <c r="B77" s="151" t="s">
        <v>231</v>
      </c>
      <c r="C77" s="195">
        <v>6953156256392</v>
      </c>
      <c r="D77" s="152">
        <v>0</v>
      </c>
      <c r="E77" s="153"/>
      <c r="F77" s="96">
        <v>0</v>
      </c>
      <c r="G77" s="96">
        <v>0</v>
      </c>
      <c r="H77" s="96">
        <v>0</v>
      </c>
      <c r="I77" s="96">
        <v>2</v>
      </c>
      <c r="J77" s="96">
        <v>0</v>
      </c>
      <c r="K77" s="96">
        <v>7</v>
      </c>
      <c r="L77" s="96">
        <v>1</v>
      </c>
      <c r="M77" s="96"/>
      <c r="N77" s="96"/>
      <c r="O77" s="96"/>
      <c r="P77" s="96"/>
      <c r="Q77" s="96"/>
      <c r="R77" s="154"/>
      <c r="S77" s="155">
        <f t="shared" si="17"/>
        <v>3</v>
      </c>
      <c r="T77" s="156">
        <v>5</v>
      </c>
      <c r="U77" s="154"/>
      <c r="V77" s="164">
        <f t="shared" si="18"/>
        <v>10</v>
      </c>
      <c r="W77" s="165">
        <f t="shared" si="19"/>
        <v>0.10526315789473684</v>
      </c>
      <c r="X77" s="165">
        <f t="shared" si="20"/>
        <v>3.1578947368421053</v>
      </c>
      <c r="Y77" s="164">
        <v>1</v>
      </c>
      <c r="Z77" s="164">
        <v>0</v>
      </c>
      <c r="AA77" s="166">
        <f t="shared" si="21"/>
        <v>1</v>
      </c>
      <c r="AB77" s="165">
        <f t="shared" si="22"/>
        <v>9.5</v>
      </c>
      <c r="AC77" s="165">
        <v>14</v>
      </c>
      <c r="AD77" s="165">
        <f t="shared" si="23"/>
        <v>-4.5</v>
      </c>
      <c r="AE77" s="165">
        <f t="shared" si="24"/>
        <v>6.3157894736842106</v>
      </c>
      <c r="AF77" s="167">
        <f t="shared" si="25"/>
        <v>43682.5</v>
      </c>
      <c r="AG77" s="168">
        <f t="shared" si="26"/>
        <v>43687</v>
      </c>
      <c r="AH77" s="168">
        <f t="shared" si="27"/>
        <v>43687</v>
      </c>
      <c r="AI77" s="169">
        <f t="shared" si="28"/>
        <v>1.4736842105263157</v>
      </c>
      <c r="AJ77" s="169">
        <f t="shared" si="29"/>
        <v>-0.47368421052631571</v>
      </c>
      <c r="AK77" s="164">
        <v>1</v>
      </c>
      <c r="AL77" s="169">
        <f t="shared" si="30"/>
        <v>6.7894736842105265</v>
      </c>
      <c r="AM77" s="169">
        <f t="shared" si="31"/>
        <v>0</v>
      </c>
      <c r="AN77" s="169">
        <f t="shared" si="32"/>
        <v>64.5</v>
      </c>
      <c r="AO77" s="168">
        <f t="shared" si="33"/>
        <v>43751.5</v>
      </c>
      <c r="AP77" s="164"/>
      <c r="AQ77" s="170"/>
    </row>
    <row r="78" spans="1:43" x14ac:dyDescent="0.25">
      <c r="A78" s="219" t="s">
        <v>86</v>
      </c>
      <c r="B78" s="171" t="s">
        <v>87</v>
      </c>
      <c r="C78" s="196">
        <v>6953156256415</v>
      </c>
      <c r="D78" s="152">
        <v>9.6599999999999984</v>
      </c>
      <c r="E78" s="153"/>
      <c r="F78" s="96">
        <v>0</v>
      </c>
      <c r="G78" s="96">
        <v>0</v>
      </c>
      <c r="H78" s="96">
        <v>0</v>
      </c>
      <c r="I78" s="96">
        <v>0</v>
      </c>
      <c r="J78" s="96">
        <v>0</v>
      </c>
      <c r="K78" s="96">
        <v>2</v>
      </c>
      <c r="L78" s="96">
        <v>0</v>
      </c>
      <c r="M78" s="96"/>
      <c r="N78" s="96"/>
      <c r="O78" s="96"/>
      <c r="P78" s="96"/>
      <c r="Q78" s="96"/>
      <c r="R78" s="154"/>
      <c r="S78" s="155">
        <f t="shared" si="17"/>
        <v>1</v>
      </c>
      <c r="T78" s="156">
        <v>5</v>
      </c>
      <c r="U78" s="154"/>
      <c r="V78" s="164">
        <f t="shared" si="18"/>
        <v>2</v>
      </c>
      <c r="W78" s="165">
        <f t="shared" si="19"/>
        <v>6.6666666666666666E-2</v>
      </c>
      <c r="X78" s="165">
        <f t="shared" si="20"/>
        <v>2</v>
      </c>
      <c r="Y78" s="164">
        <v>81</v>
      </c>
      <c r="Z78" s="164">
        <v>3</v>
      </c>
      <c r="AA78" s="166">
        <f t="shared" si="21"/>
        <v>84</v>
      </c>
      <c r="AB78" s="165">
        <f t="shared" si="22"/>
        <v>1260</v>
      </c>
      <c r="AC78" s="165">
        <v>14</v>
      </c>
      <c r="AD78" s="165">
        <f t="shared" si="23"/>
        <v>1246</v>
      </c>
      <c r="AE78" s="165">
        <f t="shared" si="24"/>
        <v>4</v>
      </c>
      <c r="AF78" s="167">
        <f t="shared" si="25"/>
        <v>44933</v>
      </c>
      <c r="AG78" s="168">
        <f t="shared" si="26"/>
        <v>43687</v>
      </c>
      <c r="AH78" s="168">
        <f t="shared" si="27"/>
        <v>44933</v>
      </c>
      <c r="AI78" s="169">
        <f t="shared" si="28"/>
        <v>0.93333333333333335</v>
      </c>
      <c r="AJ78" s="169">
        <f t="shared" si="29"/>
        <v>83.066666666666663</v>
      </c>
      <c r="AK78" s="164">
        <v>1</v>
      </c>
      <c r="AL78" s="169">
        <f t="shared" si="30"/>
        <v>0</v>
      </c>
      <c r="AM78" s="169">
        <f t="shared" si="31"/>
        <v>0</v>
      </c>
      <c r="AN78" s="169">
        <f t="shared" si="32"/>
        <v>0</v>
      </c>
      <c r="AO78" s="168">
        <f t="shared" si="33"/>
        <v>44933</v>
      </c>
      <c r="AP78" s="164"/>
      <c r="AQ78" s="170"/>
    </row>
    <row r="79" spans="1:43" x14ac:dyDescent="0.25">
      <c r="A79" s="219" t="s">
        <v>88</v>
      </c>
      <c r="B79" s="151" t="s">
        <v>89</v>
      </c>
      <c r="C79" s="195">
        <v>6953156257153</v>
      </c>
      <c r="D79" s="152">
        <v>4.8099999999999996</v>
      </c>
      <c r="E79" s="153"/>
      <c r="F79" s="96">
        <v>0</v>
      </c>
      <c r="G79" s="96">
        <v>0</v>
      </c>
      <c r="H79" s="96">
        <v>0</v>
      </c>
      <c r="I79" s="96">
        <v>0</v>
      </c>
      <c r="J79" s="96">
        <v>0</v>
      </c>
      <c r="K79" s="96">
        <v>0</v>
      </c>
      <c r="L79" s="96">
        <v>0</v>
      </c>
      <c r="M79" s="96"/>
      <c r="N79" s="96"/>
      <c r="O79" s="96"/>
      <c r="P79" s="96"/>
      <c r="Q79" s="96"/>
      <c r="R79" s="154"/>
      <c r="S79" s="155">
        <f t="shared" si="17"/>
        <v>0</v>
      </c>
      <c r="T79" s="156">
        <v>5</v>
      </c>
      <c r="U79" s="154"/>
      <c r="V79" s="164">
        <f t="shared" si="18"/>
        <v>0</v>
      </c>
      <c r="W79" s="165">
        <f t="shared" si="19"/>
        <v>0</v>
      </c>
      <c r="X79" s="165">
        <f t="shared" si="20"/>
        <v>0</v>
      </c>
      <c r="Y79" s="164">
        <v>3</v>
      </c>
      <c r="Z79" s="164">
        <v>5</v>
      </c>
      <c r="AA79" s="166">
        <f t="shared" si="21"/>
        <v>8</v>
      </c>
      <c r="AB79" s="165" t="str">
        <f t="shared" si="22"/>
        <v>Not Sold</v>
      </c>
      <c r="AC79" s="165">
        <v>14</v>
      </c>
      <c r="AD79" s="165" t="str">
        <f t="shared" si="23"/>
        <v>-</v>
      </c>
      <c r="AE79" s="165">
        <f t="shared" si="24"/>
        <v>0</v>
      </c>
      <c r="AF79" s="167" t="str">
        <f t="shared" si="25"/>
        <v>Not Sold</v>
      </c>
      <c r="AG79" s="168">
        <f t="shared" si="26"/>
        <v>43687</v>
      </c>
      <c r="AH79" s="168">
        <f t="shared" si="27"/>
        <v>43687</v>
      </c>
      <c r="AI79" s="169">
        <f t="shared" si="28"/>
        <v>0</v>
      </c>
      <c r="AJ79" s="169">
        <f t="shared" si="29"/>
        <v>8</v>
      </c>
      <c r="AK79" s="164">
        <v>1</v>
      </c>
      <c r="AL79" s="169">
        <f t="shared" si="30"/>
        <v>0</v>
      </c>
      <c r="AM79" s="169">
        <f t="shared" si="31"/>
        <v>0</v>
      </c>
      <c r="AN79" s="169" t="str">
        <f t="shared" si="32"/>
        <v>-</v>
      </c>
      <c r="AO79" s="168" t="str">
        <f t="shared" si="33"/>
        <v>-</v>
      </c>
      <c r="AP79" s="164"/>
      <c r="AQ79" s="170"/>
    </row>
    <row r="80" spans="1:43" x14ac:dyDescent="0.25">
      <c r="A80" s="219" t="s">
        <v>90</v>
      </c>
      <c r="B80" s="151" t="s">
        <v>91</v>
      </c>
      <c r="C80" s="195">
        <v>6953156257177</v>
      </c>
      <c r="D80" s="152">
        <v>5.4899999999999958</v>
      </c>
      <c r="E80" s="153"/>
      <c r="F80" s="96">
        <v>0</v>
      </c>
      <c r="G80" s="96">
        <v>0</v>
      </c>
      <c r="H80" s="96">
        <v>0</v>
      </c>
      <c r="I80" s="96">
        <v>0</v>
      </c>
      <c r="J80" s="96">
        <v>0</v>
      </c>
      <c r="K80" s="96">
        <v>0</v>
      </c>
      <c r="L80" s="96">
        <v>0</v>
      </c>
      <c r="M80" s="96"/>
      <c r="N80" s="96"/>
      <c r="O80" s="96"/>
      <c r="P80" s="96"/>
      <c r="Q80" s="96"/>
      <c r="R80" s="154"/>
      <c r="S80" s="155">
        <f t="shared" si="17"/>
        <v>0</v>
      </c>
      <c r="T80" s="156">
        <v>5</v>
      </c>
      <c r="U80" s="154"/>
      <c r="V80" s="164">
        <f t="shared" si="18"/>
        <v>0</v>
      </c>
      <c r="W80" s="165">
        <f t="shared" si="19"/>
        <v>0</v>
      </c>
      <c r="X80" s="165">
        <f t="shared" si="20"/>
        <v>0</v>
      </c>
      <c r="Y80" s="164">
        <v>49</v>
      </c>
      <c r="Z80" s="164">
        <v>5</v>
      </c>
      <c r="AA80" s="166">
        <f t="shared" si="21"/>
        <v>54</v>
      </c>
      <c r="AB80" s="165" t="str">
        <f t="shared" si="22"/>
        <v>Not Sold</v>
      </c>
      <c r="AC80" s="165">
        <v>14</v>
      </c>
      <c r="AD80" s="165" t="str">
        <f t="shared" si="23"/>
        <v>-</v>
      </c>
      <c r="AE80" s="165">
        <f t="shared" si="24"/>
        <v>0</v>
      </c>
      <c r="AF80" s="167" t="str">
        <f t="shared" si="25"/>
        <v>Not Sold</v>
      </c>
      <c r="AG80" s="168">
        <f t="shared" si="26"/>
        <v>43687</v>
      </c>
      <c r="AH80" s="168">
        <f t="shared" si="27"/>
        <v>43687</v>
      </c>
      <c r="AI80" s="169">
        <f t="shared" si="28"/>
        <v>0</v>
      </c>
      <c r="AJ80" s="169">
        <f t="shared" si="29"/>
        <v>54</v>
      </c>
      <c r="AK80" s="164">
        <v>1</v>
      </c>
      <c r="AL80" s="169">
        <f t="shared" si="30"/>
        <v>0</v>
      </c>
      <c r="AM80" s="169">
        <f t="shared" si="31"/>
        <v>0</v>
      </c>
      <c r="AN80" s="169" t="str">
        <f t="shared" si="32"/>
        <v>-</v>
      </c>
      <c r="AO80" s="168" t="str">
        <f t="shared" si="33"/>
        <v>-</v>
      </c>
      <c r="AP80" s="164"/>
      <c r="AQ80" s="170"/>
    </row>
    <row r="81" spans="1:43" x14ac:dyDescent="0.25">
      <c r="A81" s="219" t="s">
        <v>92</v>
      </c>
      <c r="B81" s="151" t="s">
        <v>93</v>
      </c>
      <c r="C81" s="195">
        <v>6953156257184</v>
      </c>
      <c r="D81" s="152">
        <v>5.4600000000000239</v>
      </c>
      <c r="E81" s="153"/>
      <c r="F81" s="96">
        <v>0</v>
      </c>
      <c r="G81" s="96">
        <v>0</v>
      </c>
      <c r="H81" s="96">
        <v>0</v>
      </c>
      <c r="I81" s="96">
        <v>0</v>
      </c>
      <c r="J81" s="96">
        <v>0</v>
      </c>
      <c r="K81" s="96">
        <v>2</v>
      </c>
      <c r="L81" s="96">
        <v>3</v>
      </c>
      <c r="M81" s="96"/>
      <c r="N81" s="96"/>
      <c r="O81" s="96"/>
      <c r="P81" s="96"/>
      <c r="Q81" s="96"/>
      <c r="R81" s="154"/>
      <c r="S81" s="155">
        <f t="shared" si="17"/>
        <v>2</v>
      </c>
      <c r="T81" s="156">
        <v>5</v>
      </c>
      <c r="U81" s="154"/>
      <c r="V81" s="164">
        <f t="shared" si="18"/>
        <v>5</v>
      </c>
      <c r="W81" s="165">
        <f t="shared" si="19"/>
        <v>7.6923076923076927E-2</v>
      </c>
      <c r="X81" s="165">
        <f t="shared" si="20"/>
        <v>2.3076923076923079</v>
      </c>
      <c r="Y81" s="164">
        <v>1</v>
      </c>
      <c r="Z81" s="164">
        <v>0</v>
      </c>
      <c r="AA81" s="166">
        <f t="shared" si="21"/>
        <v>1</v>
      </c>
      <c r="AB81" s="165">
        <f t="shared" si="22"/>
        <v>13</v>
      </c>
      <c r="AC81" s="165">
        <v>14</v>
      </c>
      <c r="AD81" s="165">
        <f t="shared" si="23"/>
        <v>-1</v>
      </c>
      <c r="AE81" s="165">
        <f t="shared" si="24"/>
        <v>4.6153846153846159</v>
      </c>
      <c r="AF81" s="167">
        <f t="shared" si="25"/>
        <v>43686</v>
      </c>
      <c r="AG81" s="168">
        <f t="shared" si="26"/>
        <v>43687</v>
      </c>
      <c r="AH81" s="168">
        <f t="shared" si="27"/>
        <v>43687</v>
      </c>
      <c r="AI81" s="169">
        <f t="shared" si="28"/>
        <v>1.0769230769230771</v>
      </c>
      <c r="AJ81" s="169">
        <f t="shared" si="29"/>
        <v>-7.6923076923077094E-2</v>
      </c>
      <c r="AK81" s="164">
        <v>1</v>
      </c>
      <c r="AL81" s="169">
        <f t="shared" si="30"/>
        <v>4.6923076923076934</v>
      </c>
      <c r="AM81" s="169">
        <f t="shared" si="31"/>
        <v>25.620000000000118</v>
      </c>
      <c r="AN81" s="169">
        <f t="shared" si="32"/>
        <v>61.000000000000014</v>
      </c>
      <c r="AO81" s="168">
        <f t="shared" si="33"/>
        <v>43748</v>
      </c>
      <c r="AP81" s="164"/>
      <c r="AQ81" s="170"/>
    </row>
    <row r="82" spans="1:43" x14ac:dyDescent="0.25">
      <c r="A82" s="219" t="s">
        <v>539</v>
      </c>
      <c r="B82" s="151" t="s">
        <v>248</v>
      </c>
      <c r="C82" s="195">
        <v>6953156258396</v>
      </c>
      <c r="D82" s="152">
        <v>61</v>
      </c>
      <c r="E82" s="153"/>
      <c r="F82" s="96">
        <v>0</v>
      </c>
      <c r="G82" s="96">
        <v>0</v>
      </c>
      <c r="H82" s="96">
        <v>0</v>
      </c>
      <c r="I82" s="96">
        <v>0</v>
      </c>
      <c r="J82" s="96">
        <v>0</v>
      </c>
      <c r="K82" s="96">
        <v>0</v>
      </c>
      <c r="L82" s="96">
        <v>0</v>
      </c>
      <c r="M82" s="96"/>
      <c r="N82" s="96"/>
      <c r="O82" s="96"/>
      <c r="P82" s="96"/>
      <c r="Q82" s="96"/>
      <c r="R82" s="154"/>
      <c r="S82" s="155">
        <f t="shared" si="17"/>
        <v>0</v>
      </c>
      <c r="T82" s="156">
        <v>5</v>
      </c>
      <c r="U82" s="154"/>
      <c r="V82" s="164">
        <f t="shared" si="18"/>
        <v>0</v>
      </c>
      <c r="W82" s="165">
        <f t="shared" si="19"/>
        <v>0</v>
      </c>
      <c r="X82" s="165">
        <f t="shared" si="20"/>
        <v>0</v>
      </c>
      <c r="Y82" s="164">
        <v>4</v>
      </c>
      <c r="Z82" s="164">
        <v>2</v>
      </c>
      <c r="AA82" s="166">
        <f t="shared" si="21"/>
        <v>6</v>
      </c>
      <c r="AB82" s="165" t="str">
        <f t="shared" si="22"/>
        <v>Not Sold</v>
      </c>
      <c r="AC82" s="165">
        <v>14</v>
      </c>
      <c r="AD82" s="165" t="str">
        <f t="shared" si="23"/>
        <v>-</v>
      </c>
      <c r="AE82" s="165">
        <f t="shared" si="24"/>
        <v>0</v>
      </c>
      <c r="AF82" s="167" t="str">
        <f t="shared" si="25"/>
        <v>Not Sold</v>
      </c>
      <c r="AG82" s="168">
        <f t="shared" si="26"/>
        <v>43687</v>
      </c>
      <c r="AH82" s="168">
        <f t="shared" si="27"/>
        <v>43687</v>
      </c>
      <c r="AI82" s="169">
        <f t="shared" si="28"/>
        <v>0</v>
      </c>
      <c r="AJ82" s="169">
        <f t="shared" si="29"/>
        <v>6</v>
      </c>
      <c r="AK82" s="164">
        <v>1</v>
      </c>
      <c r="AL82" s="169">
        <f t="shared" si="30"/>
        <v>0</v>
      </c>
      <c r="AM82" s="169">
        <f t="shared" si="31"/>
        <v>0</v>
      </c>
      <c r="AN82" s="169" t="str">
        <f t="shared" si="32"/>
        <v>-</v>
      </c>
      <c r="AO82" s="168" t="str">
        <f t="shared" si="33"/>
        <v>-</v>
      </c>
      <c r="AP82" s="164"/>
      <c r="AQ82" s="170"/>
    </row>
    <row r="83" spans="1:43" x14ac:dyDescent="0.25">
      <c r="A83" s="219"/>
      <c r="B83" s="151" t="s">
        <v>247</v>
      </c>
      <c r="C83" s="195">
        <v>6953156258402</v>
      </c>
      <c r="D83" s="152">
        <v>0</v>
      </c>
      <c r="E83" s="153"/>
      <c r="F83" s="96">
        <v>0</v>
      </c>
      <c r="G83" s="96">
        <v>0</v>
      </c>
      <c r="H83" s="96">
        <v>0</v>
      </c>
      <c r="I83" s="96">
        <v>0</v>
      </c>
      <c r="J83" s="96">
        <v>0</v>
      </c>
      <c r="K83" s="96">
        <v>0</v>
      </c>
      <c r="L83" s="96">
        <v>0</v>
      </c>
      <c r="M83" s="96"/>
      <c r="N83" s="96"/>
      <c r="O83" s="96"/>
      <c r="P83" s="96"/>
      <c r="Q83" s="96"/>
      <c r="R83" s="154"/>
      <c r="S83" s="155">
        <f t="shared" si="17"/>
        <v>0</v>
      </c>
      <c r="T83" s="156">
        <v>5</v>
      </c>
      <c r="U83" s="154"/>
      <c r="V83" s="164">
        <f t="shared" si="18"/>
        <v>0</v>
      </c>
      <c r="W83" s="165">
        <f t="shared" si="19"/>
        <v>0</v>
      </c>
      <c r="X83" s="165">
        <f t="shared" si="20"/>
        <v>0</v>
      </c>
      <c r="Y83" s="164"/>
      <c r="Z83" s="164">
        <v>3</v>
      </c>
      <c r="AA83" s="166">
        <f t="shared" si="21"/>
        <v>3</v>
      </c>
      <c r="AB83" s="165" t="str">
        <f t="shared" si="22"/>
        <v>Not Sold</v>
      </c>
      <c r="AC83" s="165">
        <v>14</v>
      </c>
      <c r="AD83" s="165" t="str">
        <f t="shared" si="23"/>
        <v>-</v>
      </c>
      <c r="AE83" s="165">
        <f t="shared" si="24"/>
        <v>0</v>
      </c>
      <c r="AF83" s="167" t="str">
        <f t="shared" si="25"/>
        <v>Not Sold</v>
      </c>
      <c r="AG83" s="168">
        <f t="shared" si="26"/>
        <v>43687</v>
      </c>
      <c r="AH83" s="168">
        <f t="shared" si="27"/>
        <v>43687</v>
      </c>
      <c r="AI83" s="169">
        <f t="shared" si="28"/>
        <v>0</v>
      </c>
      <c r="AJ83" s="169">
        <f t="shared" si="29"/>
        <v>3</v>
      </c>
      <c r="AK83" s="164">
        <v>1</v>
      </c>
      <c r="AL83" s="169">
        <f t="shared" si="30"/>
        <v>0</v>
      </c>
      <c r="AM83" s="169">
        <f t="shared" si="31"/>
        <v>0</v>
      </c>
      <c r="AN83" s="169" t="str">
        <f t="shared" si="32"/>
        <v>-</v>
      </c>
      <c r="AO83" s="168" t="str">
        <f t="shared" si="33"/>
        <v>-</v>
      </c>
      <c r="AP83" s="164"/>
      <c r="AQ83" s="170"/>
    </row>
    <row r="84" spans="1:43" x14ac:dyDescent="0.25">
      <c r="A84" s="219" t="s">
        <v>94</v>
      </c>
      <c r="B84" s="151" t="s">
        <v>95</v>
      </c>
      <c r="C84" s="195">
        <v>6953156259133</v>
      </c>
      <c r="D84" s="152">
        <v>20.210000000000004</v>
      </c>
      <c r="E84" s="153"/>
      <c r="F84" s="96">
        <v>0</v>
      </c>
      <c r="G84" s="96">
        <v>0</v>
      </c>
      <c r="H84" s="96">
        <v>0</v>
      </c>
      <c r="I84" s="96">
        <v>0</v>
      </c>
      <c r="J84" s="96">
        <v>1</v>
      </c>
      <c r="K84" s="96">
        <v>0</v>
      </c>
      <c r="L84" s="96">
        <v>0</v>
      </c>
      <c r="M84" s="96"/>
      <c r="N84" s="96"/>
      <c r="O84" s="96"/>
      <c r="P84" s="96"/>
      <c r="Q84" s="96"/>
      <c r="R84" s="154"/>
      <c r="S84" s="155">
        <f t="shared" si="17"/>
        <v>1</v>
      </c>
      <c r="T84" s="156">
        <v>5</v>
      </c>
      <c r="U84" s="154"/>
      <c r="V84" s="164">
        <f t="shared" si="18"/>
        <v>1</v>
      </c>
      <c r="W84" s="165">
        <f t="shared" si="19"/>
        <v>3.3333333333333333E-2</v>
      </c>
      <c r="X84" s="165">
        <f t="shared" si="20"/>
        <v>1</v>
      </c>
      <c r="Y84" s="164">
        <v>27</v>
      </c>
      <c r="Z84" s="164">
        <v>1</v>
      </c>
      <c r="AA84" s="166">
        <f t="shared" si="21"/>
        <v>28</v>
      </c>
      <c r="AB84" s="165">
        <f t="shared" si="22"/>
        <v>840</v>
      </c>
      <c r="AC84" s="165">
        <v>14</v>
      </c>
      <c r="AD84" s="165">
        <f t="shared" si="23"/>
        <v>826</v>
      </c>
      <c r="AE84" s="165">
        <f t="shared" si="24"/>
        <v>2</v>
      </c>
      <c r="AF84" s="167">
        <f t="shared" si="25"/>
        <v>44513</v>
      </c>
      <c r="AG84" s="168">
        <f t="shared" si="26"/>
        <v>43687</v>
      </c>
      <c r="AH84" s="168">
        <f t="shared" si="27"/>
        <v>44513</v>
      </c>
      <c r="AI84" s="169">
        <f t="shared" si="28"/>
        <v>0.46666666666666667</v>
      </c>
      <c r="AJ84" s="169">
        <f t="shared" si="29"/>
        <v>27.533333333333335</v>
      </c>
      <c r="AK84" s="164">
        <v>1</v>
      </c>
      <c r="AL84" s="169">
        <f t="shared" si="30"/>
        <v>0</v>
      </c>
      <c r="AM84" s="169">
        <f t="shared" si="31"/>
        <v>0</v>
      </c>
      <c r="AN84" s="169">
        <f t="shared" si="32"/>
        <v>0</v>
      </c>
      <c r="AO84" s="168">
        <f t="shared" si="33"/>
        <v>44513</v>
      </c>
      <c r="AP84" s="164"/>
      <c r="AQ84" s="170"/>
    </row>
    <row r="85" spans="1:43" x14ac:dyDescent="0.25">
      <c r="A85" s="219" t="s">
        <v>96</v>
      </c>
      <c r="B85" s="151" t="s">
        <v>97</v>
      </c>
      <c r="C85" s="195">
        <v>6953156259157</v>
      </c>
      <c r="D85" s="152">
        <v>19.420000000000005</v>
      </c>
      <c r="E85" s="153"/>
      <c r="F85" s="96">
        <v>0</v>
      </c>
      <c r="G85" s="96">
        <v>0</v>
      </c>
      <c r="H85" s="96">
        <v>0</v>
      </c>
      <c r="I85" s="96">
        <v>0</v>
      </c>
      <c r="J85" s="96">
        <v>1</v>
      </c>
      <c r="K85" s="96">
        <v>2</v>
      </c>
      <c r="L85" s="96">
        <v>0</v>
      </c>
      <c r="M85" s="96"/>
      <c r="N85" s="96"/>
      <c r="O85" s="96"/>
      <c r="P85" s="96"/>
      <c r="Q85" s="96"/>
      <c r="R85" s="154"/>
      <c r="S85" s="155">
        <f t="shared" si="17"/>
        <v>2</v>
      </c>
      <c r="T85" s="156">
        <v>5</v>
      </c>
      <c r="U85" s="154"/>
      <c r="V85" s="164">
        <f t="shared" si="18"/>
        <v>3</v>
      </c>
      <c r="W85" s="165">
        <f t="shared" si="19"/>
        <v>0.05</v>
      </c>
      <c r="X85" s="165">
        <f t="shared" si="20"/>
        <v>1.5</v>
      </c>
      <c r="Y85" s="164"/>
      <c r="Z85" s="164">
        <v>3</v>
      </c>
      <c r="AA85" s="166">
        <f t="shared" si="21"/>
        <v>3</v>
      </c>
      <c r="AB85" s="165">
        <f t="shared" si="22"/>
        <v>60</v>
      </c>
      <c r="AC85" s="165">
        <v>14</v>
      </c>
      <c r="AD85" s="165">
        <f t="shared" si="23"/>
        <v>46</v>
      </c>
      <c r="AE85" s="165">
        <f t="shared" si="24"/>
        <v>3</v>
      </c>
      <c r="AF85" s="167">
        <f t="shared" si="25"/>
        <v>43733</v>
      </c>
      <c r="AG85" s="168">
        <f t="shared" si="26"/>
        <v>43687</v>
      </c>
      <c r="AH85" s="168">
        <f t="shared" si="27"/>
        <v>43733</v>
      </c>
      <c r="AI85" s="169">
        <f t="shared" si="28"/>
        <v>0.70000000000000007</v>
      </c>
      <c r="AJ85" s="169">
        <f t="shared" si="29"/>
        <v>2.2999999999999998</v>
      </c>
      <c r="AK85" s="164">
        <v>1</v>
      </c>
      <c r="AL85" s="169">
        <f t="shared" si="30"/>
        <v>0</v>
      </c>
      <c r="AM85" s="169">
        <f t="shared" si="31"/>
        <v>0</v>
      </c>
      <c r="AN85" s="169">
        <f t="shared" si="32"/>
        <v>0</v>
      </c>
      <c r="AO85" s="168">
        <f t="shared" si="33"/>
        <v>43733</v>
      </c>
      <c r="AP85" s="164"/>
      <c r="AQ85" s="170"/>
    </row>
    <row r="86" spans="1:43" x14ac:dyDescent="0.25">
      <c r="A86" s="219" t="s">
        <v>98</v>
      </c>
      <c r="B86" s="151" t="s">
        <v>99</v>
      </c>
      <c r="C86" s="195">
        <v>6953156259164</v>
      </c>
      <c r="D86" s="152">
        <v>19.420000000000002</v>
      </c>
      <c r="E86" s="153"/>
      <c r="F86" s="96">
        <v>0</v>
      </c>
      <c r="G86" s="96">
        <v>0</v>
      </c>
      <c r="H86" s="96">
        <v>0</v>
      </c>
      <c r="I86" s="96">
        <v>0</v>
      </c>
      <c r="J86" s="96">
        <v>2</v>
      </c>
      <c r="K86" s="96">
        <v>0</v>
      </c>
      <c r="L86" s="96">
        <v>1</v>
      </c>
      <c r="M86" s="96"/>
      <c r="N86" s="96"/>
      <c r="O86" s="96"/>
      <c r="P86" s="96"/>
      <c r="Q86" s="96"/>
      <c r="R86" s="154"/>
      <c r="S86" s="155">
        <f t="shared" si="17"/>
        <v>2</v>
      </c>
      <c r="T86" s="156">
        <v>5</v>
      </c>
      <c r="U86" s="154"/>
      <c r="V86" s="164">
        <f t="shared" si="18"/>
        <v>3</v>
      </c>
      <c r="W86" s="165">
        <f t="shared" si="19"/>
        <v>4.6153846153846156E-2</v>
      </c>
      <c r="X86" s="165">
        <f t="shared" si="20"/>
        <v>1.3846153846153846</v>
      </c>
      <c r="Y86" s="164"/>
      <c r="Z86" s="164">
        <v>1</v>
      </c>
      <c r="AA86" s="166">
        <f t="shared" si="21"/>
        <v>1</v>
      </c>
      <c r="AB86" s="165">
        <f t="shared" si="22"/>
        <v>21.666666666666664</v>
      </c>
      <c r="AC86" s="165">
        <v>14</v>
      </c>
      <c r="AD86" s="165">
        <f t="shared" si="23"/>
        <v>7.6666666666666643</v>
      </c>
      <c r="AE86" s="165">
        <f t="shared" si="24"/>
        <v>2.7692307692307692</v>
      </c>
      <c r="AF86" s="167">
        <f t="shared" si="25"/>
        <v>43694.666666666664</v>
      </c>
      <c r="AG86" s="168">
        <f t="shared" si="26"/>
        <v>43687</v>
      </c>
      <c r="AH86" s="168">
        <f t="shared" si="27"/>
        <v>43694.666666666664</v>
      </c>
      <c r="AI86" s="169">
        <f t="shared" si="28"/>
        <v>0.64615384615384619</v>
      </c>
      <c r="AJ86" s="169">
        <f t="shared" si="29"/>
        <v>0.35384615384615381</v>
      </c>
      <c r="AK86" s="164">
        <v>1</v>
      </c>
      <c r="AL86" s="169">
        <f t="shared" si="30"/>
        <v>2.4153846153846152</v>
      </c>
      <c r="AM86" s="169">
        <f t="shared" si="31"/>
        <v>46.906769230769235</v>
      </c>
      <c r="AN86" s="169">
        <f t="shared" si="32"/>
        <v>52.333333333333329</v>
      </c>
      <c r="AO86" s="168">
        <f t="shared" si="33"/>
        <v>43747</v>
      </c>
      <c r="AP86" s="164"/>
      <c r="AQ86" s="170"/>
    </row>
    <row r="87" spans="1:43" x14ac:dyDescent="0.25">
      <c r="A87" s="219" t="s">
        <v>439</v>
      </c>
      <c r="B87" s="151" t="s">
        <v>440</v>
      </c>
      <c r="C87" s="195">
        <v>6953156259362</v>
      </c>
      <c r="D87" s="152">
        <v>11.109999999999989</v>
      </c>
      <c r="E87" s="153"/>
      <c r="F87" s="96">
        <v>1</v>
      </c>
      <c r="G87" s="96">
        <v>2</v>
      </c>
      <c r="H87" s="96">
        <v>0</v>
      </c>
      <c r="I87" s="96">
        <v>0</v>
      </c>
      <c r="J87" s="96">
        <v>2</v>
      </c>
      <c r="K87" s="96">
        <v>1</v>
      </c>
      <c r="L87" s="96">
        <v>0</v>
      </c>
      <c r="M87" s="96"/>
      <c r="N87" s="96"/>
      <c r="O87" s="96"/>
      <c r="P87" s="96"/>
      <c r="Q87" s="96"/>
      <c r="R87" s="154"/>
      <c r="S87" s="155">
        <f t="shared" si="17"/>
        <v>4</v>
      </c>
      <c r="T87" s="156">
        <v>5</v>
      </c>
      <c r="U87" s="154"/>
      <c r="V87" s="164">
        <f t="shared" si="18"/>
        <v>6</v>
      </c>
      <c r="W87" s="165">
        <f t="shared" si="19"/>
        <v>0.05</v>
      </c>
      <c r="X87" s="165">
        <f t="shared" si="20"/>
        <v>1.5</v>
      </c>
      <c r="Y87" s="164">
        <v>38</v>
      </c>
      <c r="Z87" s="164">
        <v>1</v>
      </c>
      <c r="AA87" s="166">
        <f t="shared" si="21"/>
        <v>39</v>
      </c>
      <c r="AB87" s="165">
        <f t="shared" si="22"/>
        <v>780</v>
      </c>
      <c r="AC87" s="165">
        <v>14</v>
      </c>
      <c r="AD87" s="165">
        <f t="shared" si="23"/>
        <v>766</v>
      </c>
      <c r="AE87" s="165">
        <f t="shared" si="24"/>
        <v>3</v>
      </c>
      <c r="AF87" s="167">
        <f t="shared" si="25"/>
        <v>44453</v>
      </c>
      <c r="AG87" s="168">
        <f t="shared" si="26"/>
        <v>43687</v>
      </c>
      <c r="AH87" s="168">
        <f t="shared" si="27"/>
        <v>44453</v>
      </c>
      <c r="AI87" s="169">
        <f t="shared" si="28"/>
        <v>0.70000000000000007</v>
      </c>
      <c r="AJ87" s="169">
        <f t="shared" si="29"/>
        <v>38.299999999999997</v>
      </c>
      <c r="AK87" s="164">
        <v>1</v>
      </c>
      <c r="AL87" s="169">
        <f t="shared" si="30"/>
        <v>0</v>
      </c>
      <c r="AM87" s="169">
        <f t="shared" si="31"/>
        <v>0</v>
      </c>
      <c r="AN87" s="169">
        <f t="shared" si="32"/>
        <v>0</v>
      </c>
      <c r="AO87" s="168">
        <f t="shared" si="33"/>
        <v>44453</v>
      </c>
      <c r="AP87" s="164"/>
      <c r="AQ87" s="170"/>
    </row>
    <row r="88" spans="1:43" x14ac:dyDescent="0.25">
      <c r="A88" s="219" t="s">
        <v>470</v>
      </c>
      <c r="B88" s="151" t="s">
        <v>471</v>
      </c>
      <c r="C88" s="195">
        <v>6953156259379</v>
      </c>
      <c r="D88" s="152">
        <v>11.76</v>
      </c>
      <c r="E88" s="153"/>
      <c r="F88" s="96">
        <v>4</v>
      </c>
      <c r="G88" s="96">
        <v>2</v>
      </c>
      <c r="H88" s="96">
        <v>7</v>
      </c>
      <c r="I88" s="96">
        <v>2</v>
      </c>
      <c r="J88" s="96">
        <v>0</v>
      </c>
      <c r="K88" s="96">
        <v>0</v>
      </c>
      <c r="L88" s="96">
        <v>0</v>
      </c>
      <c r="M88" s="96"/>
      <c r="N88" s="96"/>
      <c r="O88" s="96"/>
      <c r="P88" s="96"/>
      <c r="Q88" s="96"/>
      <c r="R88" s="154"/>
      <c r="S88" s="155">
        <f t="shared" si="17"/>
        <v>4</v>
      </c>
      <c r="T88" s="156">
        <v>5</v>
      </c>
      <c r="U88" s="154"/>
      <c r="V88" s="164">
        <f t="shared" si="18"/>
        <v>15</v>
      </c>
      <c r="W88" s="165">
        <f t="shared" si="19"/>
        <v>0.125</v>
      </c>
      <c r="X88" s="165">
        <f t="shared" si="20"/>
        <v>3.75</v>
      </c>
      <c r="Y88" s="164">
        <v>1</v>
      </c>
      <c r="Z88" s="164">
        <v>0</v>
      </c>
      <c r="AA88" s="166">
        <f t="shared" si="21"/>
        <v>1</v>
      </c>
      <c r="AB88" s="165">
        <f t="shared" si="22"/>
        <v>8</v>
      </c>
      <c r="AC88" s="165">
        <v>14</v>
      </c>
      <c r="AD88" s="165">
        <f t="shared" si="23"/>
        <v>-6</v>
      </c>
      <c r="AE88" s="165">
        <f t="shared" si="24"/>
        <v>7.5</v>
      </c>
      <c r="AF88" s="167">
        <f t="shared" si="25"/>
        <v>43681</v>
      </c>
      <c r="AG88" s="168">
        <f t="shared" si="26"/>
        <v>43687</v>
      </c>
      <c r="AH88" s="168">
        <f t="shared" si="27"/>
        <v>43687</v>
      </c>
      <c r="AI88" s="169">
        <f t="shared" si="28"/>
        <v>1.75</v>
      </c>
      <c r="AJ88" s="169">
        <f t="shared" si="29"/>
        <v>-0.75</v>
      </c>
      <c r="AK88" s="164">
        <v>1</v>
      </c>
      <c r="AL88" s="169">
        <f t="shared" si="30"/>
        <v>8.25</v>
      </c>
      <c r="AM88" s="169">
        <f t="shared" si="31"/>
        <v>97.02</v>
      </c>
      <c r="AN88" s="169">
        <f t="shared" si="32"/>
        <v>66</v>
      </c>
      <c r="AO88" s="168">
        <f t="shared" si="33"/>
        <v>43753</v>
      </c>
      <c r="AP88" s="164"/>
      <c r="AQ88" s="170"/>
    </row>
    <row r="89" spans="1:43" x14ac:dyDescent="0.25">
      <c r="A89" s="219" t="s">
        <v>100</v>
      </c>
      <c r="B89" s="151" t="s">
        <v>101</v>
      </c>
      <c r="C89" s="195">
        <v>6953156259706</v>
      </c>
      <c r="D89" s="152">
        <v>7.1899999999999977</v>
      </c>
      <c r="E89" s="153"/>
      <c r="F89" s="96">
        <v>0</v>
      </c>
      <c r="G89" s="96">
        <v>0</v>
      </c>
      <c r="H89" s="96">
        <v>0</v>
      </c>
      <c r="I89" s="96">
        <v>1</v>
      </c>
      <c r="J89" s="96">
        <v>0</v>
      </c>
      <c r="K89" s="96">
        <v>2</v>
      </c>
      <c r="L89" s="96">
        <v>0</v>
      </c>
      <c r="M89" s="96"/>
      <c r="N89" s="96"/>
      <c r="O89" s="96"/>
      <c r="P89" s="96"/>
      <c r="Q89" s="96"/>
      <c r="R89" s="154"/>
      <c r="S89" s="155">
        <f t="shared" si="17"/>
        <v>2</v>
      </c>
      <c r="T89" s="156">
        <v>5</v>
      </c>
      <c r="U89" s="154"/>
      <c r="V89" s="164">
        <f t="shared" si="18"/>
        <v>3</v>
      </c>
      <c r="W89" s="165">
        <f t="shared" si="19"/>
        <v>0.05</v>
      </c>
      <c r="X89" s="165">
        <f t="shared" si="20"/>
        <v>1.5</v>
      </c>
      <c r="Y89" s="164">
        <v>7</v>
      </c>
      <c r="Z89" s="164">
        <v>8</v>
      </c>
      <c r="AA89" s="166">
        <f t="shared" si="21"/>
        <v>15</v>
      </c>
      <c r="AB89" s="165">
        <f t="shared" si="22"/>
        <v>300</v>
      </c>
      <c r="AC89" s="165">
        <v>14</v>
      </c>
      <c r="AD89" s="165">
        <f t="shared" si="23"/>
        <v>286</v>
      </c>
      <c r="AE89" s="165">
        <f t="shared" si="24"/>
        <v>3</v>
      </c>
      <c r="AF89" s="167">
        <f t="shared" si="25"/>
        <v>43973</v>
      </c>
      <c r="AG89" s="168">
        <f t="shared" si="26"/>
        <v>43687</v>
      </c>
      <c r="AH89" s="168">
        <f t="shared" si="27"/>
        <v>43973</v>
      </c>
      <c r="AI89" s="169">
        <f t="shared" si="28"/>
        <v>0.70000000000000007</v>
      </c>
      <c r="AJ89" s="169">
        <f t="shared" si="29"/>
        <v>14.3</v>
      </c>
      <c r="AK89" s="164">
        <v>1</v>
      </c>
      <c r="AL89" s="169">
        <f t="shared" si="30"/>
        <v>0</v>
      </c>
      <c r="AM89" s="169">
        <f t="shared" si="31"/>
        <v>0</v>
      </c>
      <c r="AN89" s="169">
        <f t="shared" si="32"/>
        <v>0</v>
      </c>
      <c r="AO89" s="168">
        <f t="shared" si="33"/>
        <v>43973</v>
      </c>
      <c r="AP89" s="164"/>
      <c r="AQ89" s="170"/>
    </row>
    <row r="90" spans="1:43" x14ac:dyDescent="0.25">
      <c r="A90" s="219" t="s">
        <v>102</v>
      </c>
      <c r="B90" s="151" t="s">
        <v>103</v>
      </c>
      <c r="C90" s="195">
        <v>6953156259713</v>
      </c>
      <c r="D90" s="152">
        <v>7.19</v>
      </c>
      <c r="E90" s="153"/>
      <c r="F90" s="96">
        <v>0</v>
      </c>
      <c r="G90" s="96">
        <v>0</v>
      </c>
      <c r="H90" s="96">
        <v>0</v>
      </c>
      <c r="I90" s="96">
        <v>0</v>
      </c>
      <c r="J90" s="96">
        <v>0</v>
      </c>
      <c r="K90" s="96">
        <v>0</v>
      </c>
      <c r="L90" s="96">
        <v>0</v>
      </c>
      <c r="M90" s="96"/>
      <c r="N90" s="96"/>
      <c r="O90" s="96"/>
      <c r="P90" s="96"/>
      <c r="Q90" s="96"/>
      <c r="R90" s="154"/>
      <c r="S90" s="155">
        <f t="shared" si="17"/>
        <v>0</v>
      </c>
      <c r="T90" s="156">
        <v>5</v>
      </c>
      <c r="U90" s="154"/>
      <c r="V90" s="164">
        <f t="shared" si="18"/>
        <v>0</v>
      </c>
      <c r="W90" s="165">
        <f t="shared" si="19"/>
        <v>0</v>
      </c>
      <c r="X90" s="165">
        <f t="shared" si="20"/>
        <v>0</v>
      </c>
      <c r="Y90" s="164">
        <v>33</v>
      </c>
      <c r="Z90" s="164">
        <v>11</v>
      </c>
      <c r="AA90" s="166">
        <f t="shared" si="21"/>
        <v>44</v>
      </c>
      <c r="AB90" s="165" t="str">
        <f t="shared" si="22"/>
        <v>Not Sold</v>
      </c>
      <c r="AC90" s="165">
        <v>14</v>
      </c>
      <c r="AD90" s="165" t="str">
        <f t="shared" si="23"/>
        <v>-</v>
      </c>
      <c r="AE90" s="165">
        <f t="shared" si="24"/>
        <v>0</v>
      </c>
      <c r="AF90" s="167" t="str">
        <f t="shared" si="25"/>
        <v>Not Sold</v>
      </c>
      <c r="AG90" s="168">
        <f t="shared" si="26"/>
        <v>43687</v>
      </c>
      <c r="AH90" s="168">
        <f t="shared" si="27"/>
        <v>43687</v>
      </c>
      <c r="AI90" s="169">
        <f t="shared" si="28"/>
        <v>0</v>
      </c>
      <c r="AJ90" s="169">
        <f t="shared" si="29"/>
        <v>44</v>
      </c>
      <c r="AK90" s="164">
        <v>1</v>
      </c>
      <c r="AL90" s="169">
        <f t="shared" si="30"/>
        <v>0</v>
      </c>
      <c r="AM90" s="169">
        <f t="shared" si="31"/>
        <v>0</v>
      </c>
      <c r="AN90" s="169" t="str">
        <f t="shared" si="32"/>
        <v>-</v>
      </c>
      <c r="AO90" s="168" t="str">
        <f t="shared" si="33"/>
        <v>-</v>
      </c>
      <c r="AP90" s="164"/>
      <c r="AQ90" s="170"/>
    </row>
    <row r="91" spans="1:43" x14ac:dyDescent="0.25">
      <c r="A91" s="219"/>
      <c r="B91" s="151" t="s">
        <v>256</v>
      </c>
      <c r="C91" s="195">
        <v>6953156259720</v>
      </c>
      <c r="D91" s="152">
        <v>0</v>
      </c>
      <c r="E91" s="153"/>
      <c r="F91" s="96">
        <v>0</v>
      </c>
      <c r="G91" s="96">
        <v>0</v>
      </c>
      <c r="H91" s="96">
        <v>0</v>
      </c>
      <c r="I91" s="96">
        <v>0</v>
      </c>
      <c r="J91" s="96">
        <v>0</v>
      </c>
      <c r="K91" s="96">
        <v>0</v>
      </c>
      <c r="L91" s="96">
        <v>0</v>
      </c>
      <c r="M91" s="96"/>
      <c r="N91" s="96"/>
      <c r="O91" s="96"/>
      <c r="P91" s="96"/>
      <c r="Q91" s="96"/>
      <c r="R91" s="154"/>
      <c r="S91" s="155">
        <f t="shared" si="17"/>
        <v>0</v>
      </c>
      <c r="T91" s="156">
        <v>5</v>
      </c>
      <c r="U91" s="154"/>
      <c r="V91" s="164">
        <f t="shared" si="18"/>
        <v>0</v>
      </c>
      <c r="W91" s="165">
        <f t="shared" si="19"/>
        <v>0</v>
      </c>
      <c r="X91" s="165">
        <f t="shared" si="20"/>
        <v>0</v>
      </c>
      <c r="Y91" s="164">
        <v>25</v>
      </c>
      <c r="Z91" s="164">
        <v>6</v>
      </c>
      <c r="AA91" s="166">
        <f t="shared" si="21"/>
        <v>31</v>
      </c>
      <c r="AB91" s="165" t="str">
        <f t="shared" si="22"/>
        <v>Not Sold</v>
      </c>
      <c r="AC91" s="165">
        <v>14</v>
      </c>
      <c r="AD91" s="165" t="str">
        <f t="shared" si="23"/>
        <v>-</v>
      </c>
      <c r="AE91" s="165">
        <f t="shared" si="24"/>
        <v>0</v>
      </c>
      <c r="AF91" s="167" t="str">
        <f t="shared" si="25"/>
        <v>Not Sold</v>
      </c>
      <c r="AG91" s="168">
        <f t="shared" si="26"/>
        <v>43687</v>
      </c>
      <c r="AH91" s="168">
        <f t="shared" si="27"/>
        <v>43687</v>
      </c>
      <c r="AI91" s="169">
        <f t="shared" si="28"/>
        <v>0</v>
      </c>
      <c r="AJ91" s="169">
        <f t="shared" si="29"/>
        <v>31</v>
      </c>
      <c r="AK91" s="164">
        <v>1</v>
      </c>
      <c r="AL91" s="169">
        <f t="shared" si="30"/>
        <v>0</v>
      </c>
      <c r="AM91" s="169">
        <f t="shared" si="31"/>
        <v>0</v>
      </c>
      <c r="AN91" s="169" t="str">
        <f t="shared" si="32"/>
        <v>-</v>
      </c>
      <c r="AO91" s="168" t="str">
        <f t="shared" si="33"/>
        <v>-</v>
      </c>
      <c r="AP91" s="164"/>
      <c r="AQ91" s="170"/>
    </row>
    <row r="92" spans="1:43" x14ac:dyDescent="0.25">
      <c r="A92" s="219"/>
      <c r="B92" s="151" t="s">
        <v>257</v>
      </c>
      <c r="C92" s="195">
        <v>6953156259737</v>
      </c>
      <c r="D92" s="152">
        <v>0</v>
      </c>
      <c r="E92" s="153"/>
      <c r="F92" s="96">
        <v>0</v>
      </c>
      <c r="G92" s="96">
        <v>0</v>
      </c>
      <c r="H92" s="96">
        <v>0</v>
      </c>
      <c r="I92" s="96">
        <v>1</v>
      </c>
      <c r="J92" s="96">
        <v>0</v>
      </c>
      <c r="K92" s="96">
        <v>0</v>
      </c>
      <c r="L92" s="96">
        <v>0</v>
      </c>
      <c r="M92" s="96"/>
      <c r="N92" s="96"/>
      <c r="O92" s="96"/>
      <c r="P92" s="96"/>
      <c r="Q92" s="96"/>
      <c r="R92" s="154"/>
      <c r="S92" s="155">
        <f t="shared" si="17"/>
        <v>1</v>
      </c>
      <c r="T92" s="156">
        <v>5</v>
      </c>
      <c r="U92" s="154"/>
      <c r="V92" s="164">
        <f t="shared" si="18"/>
        <v>1</v>
      </c>
      <c r="W92" s="165">
        <f t="shared" si="19"/>
        <v>3.3333333333333333E-2</v>
      </c>
      <c r="X92" s="165">
        <f t="shared" si="20"/>
        <v>1</v>
      </c>
      <c r="Y92" s="164">
        <v>46</v>
      </c>
      <c r="Z92" s="164">
        <v>5</v>
      </c>
      <c r="AA92" s="166">
        <f t="shared" si="21"/>
        <v>51</v>
      </c>
      <c r="AB92" s="165">
        <f t="shared" si="22"/>
        <v>1530</v>
      </c>
      <c r="AC92" s="165">
        <v>14</v>
      </c>
      <c r="AD92" s="165">
        <f t="shared" si="23"/>
        <v>1516</v>
      </c>
      <c r="AE92" s="165">
        <f t="shared" si="24"/>
        <v>2</v>
      </c>
      <c r="AF92" s="167">
        <f t="shared" si="25"/>
        <v>45203</v>
      </c>
      <c r="AG92" s="168">
        <f t="shared" si="26"/>
        <v>43687</v>
      </c>
      <c r="AH92" s="168">
        <f t="shared" si="27"/>
        <v>45203</v>
      </c>
      <c r="AI92" s="169">
        <f t="shared" si="28"/>
        <v>0.46666666666666667</v>
      </c>
      <c r="AJ92" s="169">
        <f t="shared" si="29"/>
        <v>50.533333333333331</v>
      </c>
      <c r="AK92" s="164">
        <v>1</v>
      </c>
      <c r="AL92" s="169">
        <f t="shared" si="30"/>
        <v>0</v>
      </c>
      <c r="AM92" s="169">
        <f t="shared" si="31"/>
        <v>0</v>
      </c>
      <c r="AN92" s="169">
        <f t="shared" si="32"/>
        <v>0</v>
      </c>
      <c r="AO92" s="168">
        <f t="shared" si="33"/>
        <v>45203</v>
      </c>
      <c r="AP92" s="164"/>
      <c r="AQ92" s="170"/>
    </row>
    <row r="93" spans="1:43" x14ac:dyDescent="0.25">
      <c r="A93" s="219" t="s">
        <v>446</v>
      </c>
      <c r="B93" s="151" t="s">
        <v>447</v>
      </c>
      <c r="C93" s="195">
        <v>6953156259850</v>
      </c>
      <c r="D93" s="152">
        <v>13.479999999999993</v>
      </c>
      <c r="E93" s="153"/>
      <c r="F93" s="96">
        <v>5</v>
      </c>
      <c r="G93" s="96">
        <v>11</v>
      </c>
      <c r="H93" s="96">
        <v>6</v>
      </c>
      <c r="I93" s="96">
        <v>4</v>
      </c>
      <c r="J93" s="96">
        <v>1</v>
      </c>
      <c r="K93" s="96">
        <v>2</v>
      </c>
      <c r="L93" s="96">
        <v>2</v>
      </c>
      <c r="M93" s="96"/>
      <c r="N93" s="96"/>
      <c r="O93" s="96"/>
      <c r="P93" s="96"/>
      <c r="Q93" s="96"/>
      <c r="R93" s="154"/>
      <c r="S93" s="155">
        <f t="shared" si="17"/>
        <v>7</v>
      </c>
      <c r="T93" s="156">
        <v>5</v>
      </c>
      <c r="U93" s="154"/>
      <c r="V93" s="164">
        <f t="shared" si="18"/>
        <v>31</v>
      </c>
      <c r="W93" s="165">
        <f t="shared" si="19"/>
        <v>0.14418604651162792</v>
      </c>
      <c r="X93" s="165">
        <f t="shared" si="20"/>
        <v>4.3255813953488378</v>
      </c>
      <c r="Y93" s="164">
        <v>6</v>
      </c>
      <c r="Z93" s="164">
        <v>16</v>
      </c>
      <c r="AA93" s="166">
        <f t="shared" si="21"/>
        <v>22</v>
      </c>
      <c r="AB93" s="165">
        <f t="shared" si="22"/>
        <v>152.58064516129031</v>
      </c>
      <c r="AC93" s="165">
        <v>14</v>
      </c>
      <c r="AD93" s="165">
        <f t="shared" si="23"/>
        <v>138.58064516129031</v>
      </c>
      <c r="AE93" s="165">
        <f t="shared" si="24"/>
        <v>8.6511627906976756</v>
      </c>
      <c r="AF93" s="167">
        <f t="shared" si="25"/>
        <v>43825.580645161288</v>
      </c>
      <c r="AG93" s="168">
        <f t="shared" si="26"/>
        <v>43687</v>
      </c>
      <c r="AH93" s="168">
        <f t="shared" si="27"/>
        <v>43825.580645161288</v>
      </c>
      <c r="AI93" s="169">
        <f t="shared" si="28"/>
        <v>2.0186046511627911</v>
      </c>
      <c r="AJ93" s="169">
        <f t="shared" si="29"/>
        <v>19.981395348837211</v>
      </c>
      <c r="AK93" s="164">
        <v>1</v>
      </c>
      <c r="AL93" s="169">
        <f t="shared" si="30"/>
        <v>0</v>
      </c>
      <c r="AM93" s="169">
        <f t="shared" si="31"/>
        <v>0</v>
      </c>
      <c r="AN93" s="169">
        <f t="shared" si="32"/>
        <v>0</v>
      </c>
      <c r="AO93" s="168">
        <f t="shared" si="33"/>
        <v>43825.580645161288</v>
      </c>
      <c r="AP93" s="164"/>
      <c r="AQ93" s="170"/>
    </row>
    <row r="94" spans="1:43" x14ac:dyDescent="0.25">
      <c r="A94" s="219" t="s">
        <v>448</v>
      </c>
      <c r="B94" s="151" t="s">
        <v>449</v>
      </c>
      <c r="C94" s="195">
        <v>6953156259867</v>
      </c>
      <c r="D94" s="152">
        <v>13.51</v>
      </c>
      <c r="E94" s="153"/>
      <c r="F94" s="96">
        <v>3</v>
      </c>
      <c r="G94" s="96">
        <v>2</v>
      </c>
      <c r="H94" s="96">
        <v>0</v>
      </c>
      <c r="I94" s="96">
        <v>0</v>
      </c>
      <c r="J94" s="96">
        <v>0</v>
      </c>
      <c r="K94" s="96">
        <v>0</v>
      </c>
      <c r="L94" s="96">
        <v>0</v>
      </c>
      <c r="M94" s="96"/>
      <c r="N94" s="96"/>
      <c r="O94" s="96"/>
      <c r="P94" s="96"/>
      <c r="Q94" s="96"/>
      <c r="R94" s="154"/>
      <c r="S94" s="155">
        <f t="shared" si="17"/>
        <v>2</v>
      </c>
      <c r="T94" s="156">
        <v>5</v>
      </c>
      <c r="U94" s="154"/>
      <c r="V94" s="164">
        <f t="shared" si="18"/>
        <v>5</v>
      </c>
      <c r="W94" s="165">
        <f t="shared" si="19"/>
        <v>8.3333333333333329E-2</v>
      </c>
      <c r="X94" s="165">
        <f t="shared" si="20"/>
        <v>2.5</v>
      </c>
      <c r="Y94" s="164"/>
      <c r="Z94" s="164">
        <v>0</v>
      </c>
      <c r="AA94" s="166">
        <f t="shared" si="21"/>
        <v>0</v>
      </c>
      <c r="AB94" s="165">
        <f t="shared" si="22"/>
        <v>0</v>
      </c>
      <c r="AC94" s="165">
        <v>14</v>
      </c>
      <c r="AD94" s="165">
        <f t="shared" si="23"/>
        <v>-14</v>
      </c>
      <c r="AE94" s="165">
        <f t="shared" si="24"/>
        <v>5</v>
      </c>
      <c r="AF94" s="167">
        <f t="shared" si="25"/>
        <v>43673</v>
      </c>
      <c r="AG94" s="168">
        <f t="shared" si="26"/>
        <v>43687</v>
      </c>
      <c r="AH94" s="168">
        <f t="shared" si="27"/>
        <v>43687</v>
      </c>
      <c r="AI94" s="169">
        <f t="shared" si="28"/>
        <v>1.1666666666666665</v>
      </c>
      <c r="AJ94" s="169">
        <f t="shared" si="29"/>
        <v>-1.1666666666666665</v>
      </c>
      <c r="AK94" s="164">
        <v>1</v>
      </c>
      <c r="AL94" s="169">
        <f t="shared" si="30"/>
        <v>6.1666666666666661</v>
      </c>
      <c r="AM94" s="169">
        <f t="shared" si="31"/>
        <v>83.311666666666653</v>
      </c>
      <c r="AN94" s="169">
        <f t="shared" si="32"/>
        <v>74</v>
      </c>
      <c r="AO94" s="168">
        <f t="shared" si="33"/>
        <v>43761</v>
      </c>
      <c r="AP94" s="164"/>
      <c r="AQ94" s="170"/>
    </row>
    <row r="95" spans="1:43" x14ac:dyDescent="0.25">
      <c r="A95" s="219" t="s">
        <v>458</v>
      </c>
      <c r="B95" s="151" t="s">
        <v>459</v>
      </c>
      <c r="C95" s="195">
        <v>6953156260573</v>
      </c>
      <c r="D95" s="152">
        <v>12.04999999999999</v>
      </c>
      <c r="E95" s="153"/>
      <c r="F95" s="96">
        <v>0</v>
      </c>
      <c r="G95" s="96">
        <v>0</v>
      </c>
      <c r="H95" s="96">
        <v>0</v>
      </c>
      <c r="I95" s="96">
        <v>0</v>
      </c>
      <c r="J95" s="96">
        <v>0</v>
      </c>
      <c r="K95" s="96">
        <v>0</v>
      </c>
      <c r="L95" s="96">
        <v>0</v>
      </c>
      <c r="M95" s="96"/>
      <c r="N95" s="96"/>
      <c r="O95" s="96"/>
      <c r="P95" s="96"/>
      <c r="Q95" s="96"/>
      <c r="R95" s="154"/>
      <c r="S95" s="155">
        <f t="shared" si="17"/>
        <v>0</v>
      </c>
      <c r="T95" s="156">
        <v>5</v>
      </c>
      <c r="U95" s="154"/>
      <c r="V95" s="164">
        <f t="shared" si="18"/>
        <v>0</v>
      </c>
      <c r="W95" s="165">
        <f t="shared" si="19"/>
        <v>0</v>
      </c>
      <c r="X95" s="165">
        <f t="shared" si="20"/>
        <v>0</v>
      </c>
      <c r="Y95" s="164">
        <v>81</v>
      </c>
      <c r="Z95" s="164">
        <v>0</v>
      </c>
      <c r="AA95" s="166">
        <f t="shared" si="21"/>
        <v>81</v>
      </c>
      <c r="AB95" s="165" t="str">
        <f t="shared" si="22"/>
        <v>Not Sold</v>
      </c>
      <c r="AC95" s="165">
        <v>14</v>
      </c>
      <c r="AD95" s="165" t="str">
        <f t="shared" si="23"/>
        <v>-</v>
      </c>
      <c r="AE95" s="165">
        <f t="shared" si="24"/>
        <v>0</v>
      </c>
      <c r="AF95" s="167" t="str">
        <f t="shared" si="25"/>
        <v>Not Sold</v>
      </c>
      <c r="AG95" s="168">
        <f t="shared" si="26"/>
        <v>43687</v>
      </c>
      <c r="AH95" s="168">
        <f t="shared" si="27"/>
        <v>43687</v>
      </c>
      <c r="AI95" s="169">
        <f t="shared" si="28"/>
        <v>0</v>
      </c>
      <c r="AJ95" s="169">
        <f t="shared" si="29"/>
        <v>81</v>
      </c>
      <c r="AK95" s="164">
        <v>1</v>
      </c>
      <c r="AL95" s="169">
        <f t="shared" si="30"/>
        <v>0</v>
      </c>
      <c r="AM95" s="169">
        <f t="shared" si="31"/>
        <v>0</v>
      </c>
      <c r="AN95" s="169" t="str">
        <f t="shared" si="32"/>
        <v>-</v>
      </c>
      <c r="AO95" s="168" t="str">
        <f t="shared" si="33"/>
        <v>-</v>
      </c>
      <c r="AP95" s="164"/>
      <c r="AQ95" s="170"/>
    </row>
    <row r="96" spans="1:43" x14ac:dyDescent="0.25">
      <c r="A96" s="219" t="s">
        <v>460</v>
      </c>
      <c r="B96" s="151" t="s">
        <v>461</v>
      </c>
      <c r="C96" s="195">
        <v>6953156260580</v>
      </c>
      <c r="D96" s="152">
        <v>11.760000000000034</v>
      </c>
      <c r="E96" s="153"/>
      <c r="F96" s="96">
        <v>0</v>
      </c>
      <c r="G96" s="96">
        <v>0</v>
      </c>
      <c r="H96" s="96">
        <v>0</v>
      </c>
      <c r="I96" s="96">
        <v>0</v>
      </c>
      <c r="J96" s="96">
        <v>0</v>
      </c>
      <c r="K96" s="96">
        <v>0</v>
      </c>
      <c r="L96" s="96">
        <v>0</v>
      </c>
      <c r="M96" s="96"/>
      <c r="N96" s="96"/>
      <c r="O96" s="96"/>
      <c r="P96" s="96"/>
      <c r="Q96" s="96"/>
      <c r="R96" s="154"/>
      <c r="S96" s="155">
        <f t="shared" si="17"/>
        <v>0</v>
      </c>
      <c r="T96" s="156">
        <v>5</v>
      </c>
      <c r="U96" s="154"/>
      <c r="V96" s="164">
        <f t="shared" si="18"/>
        <v>0</v>
      </c>
      <c r="W96" s="165">
        <f t="shared" si="19"/>
        <v>0</v>
      </c>
      <c r="X96" s="165">
        <f t="shared" si="20"/>
        <v>0</v>
      </c>
      <c r="Y96" s="164">
        <v>11</v>
      </c>
      <c r="Z96" s="164">
        <v>0</v>
      </c>
      <c r="AA96" s="166">
        <f t="shared" si="21"/>
        <v>11</v>
      </c>
      <c r="AB96" s="165" t="str">
        <f t="shared" si="22"/>
        <v>Not Sold</v>
      </c>
      <c r="AC96" s="165">
        <v>14</v>
      </c>
      <c r="AD96" s="165" t="str">
        <f t="shared" si="23"/>
        <v>-</v>
      </c>
      <c r="AE96" s="165">
        <f t="shared" si="24"/>
        <v>0</v>
      </c>
      <c r="AF96" s="167" t="str">
        <f t="shared" si="25"/>
        <v>Not Sold</v>
      </c>
      <c r="AG96" s="168">
        <f t="shared" si="26"/>
        <v>43687</v>
      </c>
      <c r="AH96" s="168">
        <f t="shared" si="27"/>
        <v>43687</v>
      </c>
      <c r="AI96" s="169">
        <f t="shared" si="28"/>
        <v>0</v>
      </c>
      <c r="AJ96" s="169">
        <f t="shared" si="29"/>
        <v>11</v>
      </c>
      <c r="AK96" s="164">
        <v>1</v>
      </c>
      <c r="AL96" s="169">
        <f t="shared" si="30"/>
        <v>0</v>
      </c>
      <c r="AM96" s="169">
        <f t="shared" si="31"/>
        <v>0</v>
      </c>
      <c r="AN96" s="169" t="str">
        <f t="shared" si="32"/>
        <v>-</v>
      </c>
      <c r="AO96" s="168" t="str">
        <f t="shared" si="33"/>
        <v>-</v>
      </c>
      <c r="AP96" s="164"/>
      <c r="AQ96" s="170"/>
    </row>
    <row r="97" spans="1:43" x14ac:dyDescent="0.25">
      <c r="A97" s="219" t="s">
        <v>462</v>
      </c>
      <c r="B97" s="151" t="s">
        <v>463</v>
      </c>
      <c r="C97" s="195">
        <v>6953156260597</v>
      </c>
      <c r="D97" s="152">
        <v>11.65</v>
      </c>
      <c r="E97" s="153"/>
      <c r="F97" s="96">
        <v>0</v>
      </c>
      <c r="G97" s="96">
        <v>0</v>
      </c>
      <c r="H97" s="96">
        <v>0</v>
      </c>
      <c r="I97" s="96">
        <v>0</v>
      </c>
      <c r="J97" s="96">
        <v>0</v>
      </c>
      <c r="K97" s="96">
        <v>0</v>
      </c>
      <c r="L97" s="96">
        <v>0</v>
      </c>
      <c r="M97" s="96"/>
      <c r="N97" s="96"/>
      <c r="O97" s="96"/>
      <c r="P97" s="96"/>
      <c r="Q97" s="96"/>
      <c r="R97" s="154"/>
      <c r="S97" s="155">
        <f t="shared" si="17"/>
        <v>0</v>
      </c>
      <c r="T97" s="156">
        <v>5</v>
      </c>
      <c r="U97" s="154"/>
      <c r="V97" s="164">
        <f t="shared" si="18"/>
        <v>0</v>
      </c>
      <c r="W97" s="165">
        <f t="shared" si="19"/>
        <v>0</v>
      </c>
      <c r="X97" s="165">
        <f t="shared" si="20"/>
        <v>0</v>
      </c>
      <c r="Y97" s="164">
        <v>100</v>
      </c>
      <c r="Z97" s="164">
        <v>0</v>
      </c>
      <c r="AA97" s="166">
        <f t="shared" si="21"/>
        <v>100</v>
      </c>
      <c r="AB97" s="165" t="str">
        <f t="shared" si="22"/>
        <v>Not Sold</v>
      </c>
      <c r="AC97" s="165">
        <v>14</v>
      </c>
      <c r="AD97" s="165" t="str">
        <f t="shared" si="23"/>
        <v>-</v>
      </c>
      <c r="AE97" s="165">
        <f t="shared" si="24"/>
        <v>0</v>
      </c>
      <c r="AF97" s="167" t="str">
        <f t="shared" si="25"/>
        <v>Not Sold</v>
      </c>
      <c r="AG97" s="168">
        <f t="shared" si="26"/>
        <v>43687</v>
      </c>
      <c r="AH97" s="168">
        <f t="shared" si="27"/>
        <v>43687</v>
      </c>
      <c r="AI97" s="169">
        <f t="shared" si="28"/>
        <v>0</v>
      </c>
      <c r="AJ97" s="169">
        <f t="shared" si="29"/>
        <v>100</v>
      </c>
      <c r="AK97" s="164">
        <v>1</v>
      </c>
      <c r="AL97" s="169">
        <f t="shared" si="30"/>
        <v>0</v>
      </c>
      <c r="AM97" s="169">
        <f t="shared" si="31"/>
        <v>0</v>
      </c>
      <c r="AN97" s="169" t="str">
        <f t="shared" si="32"/>
        <v>-</v>
      </c>
      <c r="AO97" s="168" t="str">
        <f t="shared" si="33"/>
        <v>-</v>
      </c>
      <c r="AP97" s="164"/>
      <c r="AQ97" s="170"/>
    </row>
    <row r="98" spans="1:43" x14ac:dyDescent="0.25">
      <c r="A98" s="219" t="s">
        <v>464</v>
      </c>
      <c r="B98" s="151" t="s">
        <v>104</v>
      </c>
      <c r="C98" s="195">
        <v>6953156260603</v>
      </c>
      <c r="D98" s="152">
        <v>11.699999999999987</v>
      </c>
      <c r="E98" s="153"/>
      <c r="F98" s="96">
        <v>0</v>
      </c>
      <c r="G98" s="96">
        <v>0</v>
      </c>
      <c r="H98" s="96">
        <v>0</v>
      </c>
      <c r="I98" s="96">
        <v>0</v>
      </c>
      <c r="J98" s="96">
        <v>1</v>
      </c>
      <c r="K98" s="96">
        <v>0</v>
      </c>
      <c r="L98" s="96">
        <v>0</v>
      </c>
      <c r="M98" s="96"/>
      <c r="N98" s="96"/>
      <c r="O98" s="96"/>
      <c r="P98" s="96"/>
      <c r="Q98" s="96"/>
      <c r="R98" s="154"/>
      <c r="S98" s="155">
        <f t="shared" si="17"/>
        <v>1</v>
      </c>
      <c r="T98" s="156">
        <v>5</v>
      </c>
      <c r="U98" s="154"/>
      <c r="V98" s="164">
        <f t="shared" si="18"/>
        <v>1</v>
      </c>
      <c r="W98" s="165">
        <f t="shared" si="19"/>
        <v>3.3333333333333333E-2</v>
      </c>
      <c r="X98" s="165">
        <f t="shared" si="20"/>
        <v>1</v>
      </c>
      <c r="Y98" s="164">
        <v>61</v>
      </c>
      <c r="Z98" s="164">
        <v>4</v>
      </c>
      <c r="AA98" s="166">
        <f t="shared" si="21"/>
        <v>65</v>
      </c>
      <c r="AB98" s="165">
        <f t="shared" si="22"/>
        <v>1950</v>
      </c>
      <c r="AC98" s="165">
        <v>14</v>
      </c>
      <c r="AD98" s="165">
        <f t="shared" si="23"/>
        <v>1936</v>
      </c>
      <c r="AE98" s="165">
        <f t="shared" si="24"/>
        <v>2</v>
      </c>
      <c r="AF98" s="167">
        <f t="shared" si="25"/>
        <v>45623</v>
      </c>
      <c r="AG98" s="168">
        <f t="shared" si="26"/>
        <v>43687</v>
      </c>
      <c r="AH98" s="168">
        <f t="shared" si="27"/>
        <v>45623</v>
      </c>
      <c r="AI98" s="169">
        <f t="shared" si="28"/>
        <v>0.46666666666666667</v>
      </c>
      <c r="AJ98" s="169">
        <f t="shared" si="29"/>
        <v>64.533333333333331</v>
      </c>
      <c r="AK98" s="164">
        <v>1</v>
      </c>
      <c r="AL98" s="169">
        <f t="shared" si="30"/>
        <v>0</v>
      </c>
      <c r="AM98" s="169">
        <f t="shared" si="31"/>
        <v>0</v>
      </c>
      <c r="AN98" s="169">
        <f t="shared" si="32"/>
        <v>0</v>
      </c>
      <c r="AO98" s="168">
        <f t="shared" si="33"/>
        <v>45623</v>
      </c>
      <c r="AP98" s="164"/>
      <c r="AQ98" s="170"/>
    </row>
    <row r="99" spans="1:43" x14ac:dyDescent="0.25">
      <c r="A99" s="219" t="s">
        <v>681</v>
      </c>
      <c r="B99" s="151" t="s">
        <v>682</v>
      </c>
      <c r="C99" s="195">
        <v>6953156261358</v>
      </c>
      <c r="D99" s="152">
        <v>14</v>
      </c>
      <c r="E99" s="153"/>
      <c r="F99" s="96">
        <v>0</v>
      </c>
      <c r="G99" s="96">
        <v>0</v>
      </c>
      <c r="H99" s="96">
        <v>0</v>
      </c>
      <c r="I99" s="96">
        <v>0</v>
      </c>
      <c r="J99" s="96">
        <v>2</v>
      </c>
      <c r="K99" s="96">
        <v>14</v>
      </c>
      <c r="L99" s="96">
        <v>18</v>
      </c>
      <c r="M99" s="96"/>
      <c r="N99" s="96"/>
      <c r="O99" s="96"/>
      <c r="P99" s="96"/>
      <c r="Q99" s="96"/>
      <c r="R99" s="154"/>
      <c r="S99" s="155">
        <f t="shared" si="17"/>
        <v>3</v>
      </c>
      <c r="T99" s="156">
        <v>5</v>
      </c>
      <c r="U99" s="154"/>
      <c r="V99" s="164">
        <f t="shared" si="18"/>
        <v>34</v>
      </c>
      <c r="W99" s="165">
        <f t="shared" si="19"/>
        <v>0.35789473684210527</v>
      </c>
      <c r="X99" s="165">
        <f t="shared" si="20"/>
        <v>10.736842105263158</v>
      </c>
      <c r="Y99" s="164">
        <v>10</v>
      </c>
      <c r="Z99" s="164">
        <v>21</v>
      </c>
      <c r="AA99" s="166">
        <f t="shared" si="21"/>
        <v>31</v>
      </c>
      <c r="AB99" s="165">
        <f t="shared" si="22"/>
        <v>86.617647058823522</v>
      </c>
      <c r="AC99" s="165">
        <v>14</v>
      </c>
      <c r="AD99" s="165">
        <f t="shared" si="23"/>
        <v>72.617647058823522</v>
      </c>
      <c r="AE99" s="165">
        <f t="shared" si="24"/>
        <v>21.473684210526315</v>
      </c>
      <c r="AF99" s="167">
        <f t="shared" si="25"/>
        <v>43759.617647058825</v>
      </c>
      <c r="AG99" s="168">
        <f t="shared" si="26"/>
        <v>43687</v>
      </c>
      <c r="AH99" s="168">
        <f t="shared" si="27"/>
        <v>43759.617647058825</v>
      </c>
      <c r="AI99" s="169">
        <f t="shared" si="28"/>
        <v>5.0105263157894733</v>
      </c>
      <c r="AJ99" s="169">
        <f t="shared" si="29"/>
        <v>25.989473684210527</v>
      </c>
      <c r="AK99" s="164">
        <v>1</v>
      </c>
      <c r="AL99" s="169">
        <f t="shared" si="30"/>
        <v>0</v>
      </c>
      <c r="AM99" s="169">
        <f t="shared" si="31"/>
        <v>0</v>
      </c>
      <c r="AN99" s="169">
        <f t="shared" si="32"/>
        <v>0</v>
      </c>
      <c r="AO99" s="168">
        <f t="shared" si="33"/>
        <v>43759.617647058825</v>
      </c>
      <c r="AP99" s="164"/>
      <c r="AQ99" s="170"/>
    </row>
    <row r="100" spans="1:43" x14ac:dyDescent="0.25">
      <c r="A100" s="219" t="s">
        <v>683</v>
      </c>
      <c r="B100" s="151" t="s">
        <v>684</v>
      </c>
      <c r="C100" s="195">
        <v>6953156261365</v>
      </c>
      <c r="D100" s="152">
        <v>14</v>
      </c>
      <c r="E100" s="153"/>
      <c r="F100" s="96">
        <v>0</v>
      </c>
      <c r="G100" s="96">
        <v>0</v>
      </c>
      <c r="H100" s="96">
        <v>0</v>
      </c>
      <c r="I100" s="96">
        <v>0</v>
      </c>
      <c r="J100" s="96">
        <v>0</v>
      </c>
      <c r="K100" s="96">
        <v>0</v>
      </c>
      <c r="L100" s="96">
        <v>0</v>
      </c>
      <c r="M100" s="96"/>
      <c r="N100" s="96"/>
      <c r="O100" s="96"/>
      <c r="P100" s="96"/>
      <c r="Q100" s="96"/>
      <c r="R100" s="154"/>
      <c r="S100" s="155">
        <f t="shared" si="17"/>
        <v>0</v>
      </c>
      <c r="T100" s="156">
        <v>5</v>
      </c>
      <c r="U100" s="154"/>
      <c r="V100" s="164">
        <f t="shared" si="18"/>
        <v>0</v>
      </c>
      <c r="W100" s="165">
        <f t="shared" si="19"/>
        <v>0</v>
      </c>
      <c r="X100" s="165">
        <f t="shared" si="20"/>
        <v>0</v>
      </c>
      <c r="Y100" s="164">
        <v>1</v>
      </c>
      <c r="Z100" s="164">
        <v>0</v>
      </c>
      <c r="AA100" s="166">
        <f t="shared" si="21"/>
        <v>1</v>
      </c>
      <c r="AB100" s="165" t="str">
        <f t="shared" si="22"/>
        <v>Not Sold</v>
      </c>
      <c r="AC100" s="165">
        <v>14</v>
      </c>
      <c r="AD100" s="165" t="str">
        <f t="shared" si="23"/>
        <v>-</v>
      </c>
      <c r="AE100" s="165">
        <f t="shared" si="24"/>
        <v>0</v>
      </c>
      <c r="AF100" s="167" t="str">
        <f t="shared" si="25"/>
        <v>Not Sold</v>
      </c>
      <c r="AG100" s="168">
        <f t="shared" si="26"/>
        <v>43687</v>
      </c>
      <c r="AH100" s="168">
        <f t="shared" si="27"/>
        <v>43687</v>
      </c>
      <c r="AI100" s="169">
        <f t="shared" si="28"/>
        <v>0</v>
      </c>
      <c r="AJ100" s="169">
        <f t="shared" si="29"/>
        <v>1</v>
      </c>
      <c r="AK100" s="164">
        <v>1</v>
      </c>
      <c r="AL100" s="169">
        <f t="shared" si="30"/>
        <v>0</v>
      </c>
      <c r="AM100" s="169">
        <f t="shared" si="31"/>
        <v>0</v>
      </c>
      <c r="AN100" s="169" t="str">
        <f t="shared" si="32"/>
        <v>-</v>
      </c>
      <c r="AO100" s="168" t="str">
        <f t="shared" si="33"/>
        <v>-</v>
      </c>
      <c r="AP100" s="164"/>
      <c r="AQ100" s="170"/>
    </row>
    <row r="101" spans="1:43" x14ac:dyDescent="0.25">
      <c r="A101" s="219" t="s">
        <v>105</v>
      </c>
      <c r="B101" s="151" t="s">
        <v>106</v>
      </c>
      <c r="C101" s="195">
        <v>6953156261372</v>
      </c>
      <c r="D101" s="152">
        <v>0</v>
      </c>
      <c r="E101" s="153"/>
      <c r="F101" s="96">
        <v>0</v>
      </c>
      <c r="G101" s="96">
        <v>0</v>
      </c>
      <c r="H101" s="96">
        <v>0</v>
      </c>
      <c r="I101" s="96">
        <v>0</v>
      </c>
      <c r="J101" s="96">
        <v>0</v>
      </c>
      <c r="K101" s="96">
        <v>0</v>
      </c>
      <c r="L101" s="96">
        <v>0</v>
      </c>
      <c r="M101" s="96"/>
      <c r="N101" s="96"/>
      <c r="O101" s="96"/>
      <c r="P101" s="96"/>
      <c r="Q101" s="96"/>
      <c r="R101" s="154"/>
      <c r="S101" s="155">
        <f t="shared" si="17"/>
        <v>0</v>
      </c>
      <c r="T101" s="156">
        <v>5</v>
      </c>
      <c r="U101" s="154"/>
      <c r="V101" s="164">
        <f t="shared" si="18"/>
        <v>0</v>
      </c>
      <c r="W101" s="165">
        <f t="shared" si="19"/>
        <v>0</v>
      </c>
      <c r="X101" s="165">
        <f t="shared" si="20"/>
        <v>0</v>
      </c>
      <c r="Y101" s="164"/>
      <c r="Z101" s="164">
        <v>2</v>
      </c>
      <c r="AA101" s="166">
        <f t="shared" si="21"/>
        <v>2</v>
      </c>
      <c r="AB101" s="165" t="str">
        <f t="shared" si="22"/>
        <v>Not Sold</v>
      </c>
      <c r="AC101" s="165">
        <v>14</v>
      </c>
      <c r="AD101" s="165" t="str">
        <f t="shared" si="23"/>
        <v>-</v>
      </c>
      <c r="AE101" s="165">
        <f t="shared" si="24"/>
        <v>0</v>
      </c>
      <c r="AF101" s="167" t="str">
        <f t="shared" si="25"/>
        <v>Not Sold</v>
      </c>
      <c r="AG101" s="168">
        <f t="shared" si="26"/>
        <v>43687</v>
      </c>
      <c r="AH101" s="168">
        <f t="shared" si="27"/>
        <v>43687</v>
      </c>
      <c r="AI101" s="169">
        <f t="shared" si="28"/>
        <v>0</v>
      </c>
      <c r="AJ101" s="169">
        <f t="shared" si="29"/>
        <v>2</v>
      </c>
      <c r="AK101" s="164">
        <v>1</v>
      </c>
      <c r="AL101" s="169">
        <f t="shared" si="30"/>
        <v>0</v>
      </c>
      <c r="AM101" s="169">
        <f t="shared" si="31"/>
        <v>0</v>
      </c>
      <c r="AN101" s="169" t="str">
        <f t="shared" si="32"/>
        <v>-</v>
      </c>
      <c r="AO101" s="168" t="str">
        <f t="shared" si="33"/>
        <v>-</v>
      </c>
      <c r="AP101" s="164"/>
      <c r="AQ101" s="170"/>
    </row>
    <row r="102" spans="1:43" x14ac:dyDescent="0.25">
      <c r="A102" s="219"/>
      <c r="B102" s="151" t="s">
        <v>259</v>
      </c>
      <c r="C102" s="195">
        <v>6953156261389</v>
      </c>
      <c r="D102" s="152">
        <v>0</v>
      </c>
      <c r="E102" s="153"/>
      <c r="F102" s="96">
        <v>0</v>
      </c>
      <c r="G102" s="96">
        <v>0</v>
      </c>
      <c r="H102" s="96">
        <v>0</v>
      </c>
      <c r="I102" s="96">
        <v>0</v>
      </c>
      <c r="J102" s="96">
        <v>0</v>
      </c>
      <c r="K102" s="96">
        <v>0</v>
      </c>
      <c r="L102" s="96">
        <v>0</v>
      </c>
      <c r="M102" s="96"/>
      <c r="N102" s="96"/>
      <c r="O102" s="96"/>
      <c r="P102" s="96"/>
      <c r="Q102" s="96"/>
      <c r="R102" s="154"/>
      <c r="S102" s="155">
        <f t="shared" si="17"/>
        <v>0</v>
      </c>
      <c r="T102" s="156">
        <v>5</v>
      </c>
      <c r="U102" s="154"/>
      <c r="V102" s="164">
        <f t="shared" si="18"/>
        <v>0</v>
      </c>
      <c r="W102" s="165">
        <f t="shared" si="19"/>
        <v>0</v>
      </c>
      <c r="X102" s="165">
        <f t="shared" si="20"/>
        <v>0</v>
      </c>
      <c r="Y102" s="164">
        <v>4</v>
      </c>
      <c r="Z102" s="164">
        <v>5</v>
      </c>
      <c r="AA102" s="166">
        <f t="shared" si="21"/>
        <v>9</v>
      </c>
      <c r="AB102" s="165" t="str">
        <f t="shared" si="22"/>
        <v>Not Sold</v>
      </c>
      <c r="AC102" s="165">
        <v>14</v>
      </c>
      <c r="AD102" s="165" t="str">
        <f t="shared" si="23"/>
        <v>-</v>
      </c>
      <c r="AE102" s="165">
        <f t="shared" si="24"/>
        <v>0</v>
      </c>
      <c r="AF102" s="167" t="str">
        <f t="shared" si="25"/>
        <v>Not Sold</v>
      </c>
      <c r="AG102" s="168">
        <f t="shared" si="26"/>
        <v>43687</v>
      </c>
      <c r="AH102" s="168">
        <f t="shared" si="27"/>
        <v>43687</v>
      </c>
      <c r="AI102" s="169">
        <f t="shared" si="28"/>
        <v>0</v>
      </c>
      <c r="AJ102" s="169">
        <f t="shared" si="29"/>
        <v>9</v>
      </c>
      <c r="AK102" s="164">
        <v>1</v>
      </c>
      <c r="AL102" s="169">
        <f t="shared" si="30"/>
        <v>0</v>
      </c>
      <c r="AM102" s="169">
        <f t="shared" si="31"/>
        <v>0</v>
      </c>
      <c r="AN102" s="169" t="str">
        <f t="shared" si="32"/>
        <v>-</v>
      </c>
      <c r="AO102" s="168" t="str">
        <f t="shared" si="33"/>
        <v>-</v>
      </c>
      <c r="AP102" s="164"/>
      <c r="AQ102" s="170"/>
    </row>
    <row r="103" spans="1:43" x14ac:dyDescent="0.25">
      <c r="A103" s="219" t="s">
        <v>537</v>
      </c>
      <c r="B103" s="151" t="s">
        <v>538</v>
      </c>
      <c r="C103" s="195">
        <v>6953156261631</v>
      </c>
      <c r="D103" s="152">
        <v>65</v>
      </c>
      <c r="E103" s="153"/>
      <c r="F103" s="96">
        <v>1</v>
      </c>
      <c r="G103" s="96">
        <v>0</v>
      </c>
      <c r="H103" s="96">
        <v>0</v>
      </c>
      <c r="I103" s="96">
        <v>0</v>
      </c>
      <c r="J103" s="96">
        <v>0</v>
      </c>
      <c r="K103" s="96">
        <v>0</v>
      </c>
      <c r="L103" s="96">
        <v>0</v>
      </c>
      <c r="M103" s="96"/>
      <c r="N103" s="96"/>
      <c r="O103" s="96"/>
      <c r="P103" s="96"/>
      <c r="Q103" s="96"/>
      <c r="R103" s="154"/>
      <c r="S103" s="155">
        <f t="shared" si="17"/>
        <v>1</v>
      </c>
      <c r="T103" s="156">
        <v>5</v>
      </c>
      <c r="U103" s="154"/>
      <c r="V103" s="164">
        <f t="shared" si="18"/>
        <v>1</v>
      </c>
      <c r="W103" s="165">
        <f t="shared" si="19"/>
        <v>3.3333333333333333E-2</v>
      </c>
      <c r="X103" s="165">
        <f t="shared" si="20"/>
        <v>1</v>
      </c>
      <c r="Y103" s="164">
        <v>1</v>
      </c>
      <c r="Z103" s="164">
        <v>1</v>
      </c>
      <c r="AA103" s="166">
        <f t="shared" si="21"/>
        <v>2</v>
      </c>
      <c r="AB103" s="165">
        <f t="shared" si="22"/>
        <v>60</v>
      </c>
      <c r="AC103" s="165">
        <v>14</v>
      </c>
      <c r="AD103" s="165">
        <f t="shared" si="23"/>
        <v>46</v>
      </c>
      <c r="AE103" s="165">
        <f t="shared" si="24"/>
        <v>2</v>
      </c>
      <c r="AF103" s="167">
        <f t="shared" si="25"/>
        <v>43733</v>
      </c>
      <c r="AG103" s="168">
        <f t="shared" si="26"/>
        <v>43687</v>
      </c>
      <c r="AH103" s="168">
        <f t="shared" si="27"/>
        <v>43733</v>
      </c>
      <c r="AI103" s="169">
        <f t="shared" si="28"/>
        <v>0.46666666666666667</v>
      </c>
      <c r="AJ103" s="169">
        <f t="shared" si="29"/>
        <v>1.5333333333333332</v>
      </c>
      <c r="AK103" s="164">
        <v>1</v>
      </c>
      <c r="AL103" s="169">
        <f t="shared" si="30"/>
        <v>0</v>
      </c>
      <c r="AM103" s="169">
        <f t="shared" si="31"/>
        <v>0</v>
      </c>
      <c r="AN103" s="169">
        <f t="shared" si="32"/>
        <v>0</v>
      </c>
      <c r="AO103" s="168">
        <f t="shared" si="33"/>
        <v>43733</v>
      </c>
      <c r="AP103" s="164"/>
      <c r="AQ103" s="170"/>
    </row>
    <row r="104" spans="1:43" x14ac:dyDescent="0.25">
      <c r="A104" s="219"/>
      <c r="B104" s="151" t="s">
        <v>251</v>
      </c>
      <c r="C104" s="195">
        <v>6953156262522</v>
      </c>
      <c r="D104" s="152">
        <v>0</v>
      </c>
      <c r="E104" s="153"/>
      <c r="F104" s="96">
        <v>0</v>
      </c>
      <c r="G104" s="96">
        <v>0</v>
      </c>
      <c r="H104" s="96">
        <v>1</v>
      </c>
      <c r="I104" s="96">
        <v>0</v>
      </c>
      <c r="J104" s="96">
        <v>0</v>
      </c>
      <c r="K104" s="96">
        <v>0</v>
      </c>
      <c r="L104" s="96">
        <v>0</v>
      </c>
      <c r="M104" s="96"/>
      <c r="N104" s="96"/>
      <c r="O104" s="96"/>
      <c r="P104" s="96"/>
      <c r="Q104" s="96"/>
      <c r="R104" s="154"/>
      <c r="S104" s="155">
        <f t="shared" si="17"/>
        <v>1</v>
      </c>
      <c r="T104" s="156">
        <v>5</v>
      </c>
      <c r="U104" s="154"/>
      <c r="V104" s="164">
        <f t="shared" si="18"/>
        <v>1</v>
      </c>
      <c r="W104" s="165">
        <f t="shared" si="19"/>
        <v>3.3333333333333333E-2</v>
      </c>
      <c r="X104" s="165">
        <f t="shared" si="20"/>
        <v>1</v>
      </c>
      <c r="Y104" s="164">
        <v>56</v>
      </c>
      <c r="Z104" s="164">
        <v>2</v>
      </c>
      <c r="AA104" s="166">
        <f t="shared" si="21"/>
        <v>58</v>
      </c>
      <c r="AB104" s="165">
        <f t="shared" si="22"/>
        <v>1740</v>
      </c>
      <c r="AC104" s="165">
        <v>14</v>
      </c>
      <c r="AD104" s="165">
        <f t="shared" si="23"/>
        <v>1726</v>
      </c>
      <c r="AE104" s="165">
        <f t="shared" si="24"/>
        <v>2</v>
      </c>
      <c r="AF104" s="167">
        <f t="shared" si="25"/>
        <v>45413</v>
      </c>
      <c r="AG104" s="168">
        <f t="shared" si="26"/>
        <v>43687</v>
      </c>
      <c r="AH104" s="168">
        <f t="shared" si="27"/>
        <v>45413</v>
      </c>
      <c r="AI104" s="169">
        <f t="shared" si="28"/>
        <v>0.46666666666666667</v>
      </c>
      <c r="AJ104" s="169">
        <f t="shared" si="29"/>
        <v>57.533333333333331</v>
      </c>
      <c r="AK104" s="164">
        <v>1</v>
      </c>
      <c r="AL104" s="169">
        <f t="shared" si="30"/>
        <v>0</v>
      </c>
      <c r="AM104" s="169">
        <f t="shared" si="31"/>
        <v>0</v>
      </c>
      <c r="AN104" s="169">
        <f t="shared" si="32"/>
        <v>0</v>
      </c>
      <c r="AO104" s="168">
        <f t="shared" si="33"/>
        <v>45413</v>
      </c>
      <c r="AP104" s="164"/>
      <c r="AQ104" s="170"/>
    </row>
    <row r="105" spans="1:43" x14ac:dyDescent="0.25">
      <c r="A105" s="219"/>
      <c r="B105" s="151" t="s">
        <v>246</v>
      </c>
      <c r="C105" s="195">
        <v>6953156262751</v>
      </c>
      <c r="D105" s="152">
        <v>0</v>
      </c>
      <c r="E105" s="153"/>
      <c r="F105" s="96">
        <v>0</v>
      </c>
      <c r="G105" s="96">
        <v>0</v>
      </c>
      <c r="H105" s="96">
        <v>0</v>
      </c>
      <c r="I105" s="96">
        <v>0</v>
      </c>
      <c r="J105" s="96">
        <v>0</v>
      </c>
      <c r="K105" s="96">
        <v>0</v>
      </c>
      <c r="L105" s="96">
        <v>0</v>
      </c>
      <c r="M105" s="96"/>
      <c r="N105" s="96"/>
      <c r="O105" s="96"/>
      <c r="P105" s="96"/>
      <c r="Q105" s="96"/>
      <c r="R105" s="154"/>
      <c r="S105" s="155">
        <f t="shared" si="17"/>
        <v>0</v>
      </c>
      <c r="T105" s="156">
        <v>5</v>
      </c>
      <c r="U105" s="154"/>
      <c r="V105" s="164">
        <f t="shared" si="18"/>
        <v>0</v>
      </c>
      <c r="W105" s="165">
        <f t="shared" si="19"/>
        <v>0</v>
      </c>
      <c r="X105" s="165">
        <f t="shared" si="20"/>
        <v>0</v>
      </c>
      <c r="Y105" s="164">
        <v>1</v>
      </c>
      <c r="Z105" s="164">
        <v>3</v>
      </c>
      <c r="AA105" s="166">
        <f t="shared" si="21"/>
        <v>4</v>
      </c>
      <c r="AB105" s="165" t="str">
        <f t="shared" si="22"/>
        <v>Not Sold</v>
      </c>
      <c r="AC105" s="165">
        <v>14</v>
      </c>
      <c r="AD105" s="165" t="str">
        <f t="shared" si="23"/>
        <v>-</v>
      </c>
      <c r="AE105" s="165">
        <f t="shared" si="24"/>
        <v>0</v>
      </c>
      <c r="AF105" s="167" t="str">
        <f t="shared" si="25"/>
        <v>Not Sold</v>
      </c>
      <c r="AG105" s="168">
        <f t="shared" si="26"/>
        <v>43687</v>
      </c>
      <c r="AH105" s="168">
        <f t="shared" si="27"/>
        <v>43687</v>
      </c>
      <c r="AI105" s="169">
        <f t="shared" si="28"/>
        <v>0</v>
      </c>
      <c r="AJ105" s="169">
        <f t="shared" si="29"/>
        <v>4</v>
      </c>
      <c r="AK105" s="164">
        <v>1</v>
      </c>
      <c r="AL105" s="169">
        <f t="shared" si="30"/>
        <v>0</v>
      </c>
      <c r="AM105" s="169">
        <f t="shared" si="31"/>
        <v>0</v>
      </c>
      <c r="AN105" s="169" t="str">
        <f t="shared" si="32"/>
        <v>-</v>
      </c>
      <c r="AO105" s="168" t="str">
        <f t="shared" si="33"/>
        <v>-</v>
      </c>
      <c r="AP105" s="164"/>
      <c r="AQ105" s="170"/>
    </row>
    <row r="106" spans="1:43" x14ac:dyDescent="0.25">
      <c r="A106" s="219"/>
      <c r="B106" s="151" t="s">
        <v>218</v>
      </c>
      <c r="C106" s="195">
        <v>6953156263178</v>
      </c>
      <c r="D106" s="152">
        <v>0</v>
      </c>
      <c r="E106" s="153"/>
      <c r="F106" s="96">
        <v>0</v>
      </c>
      <c r="G106" s="96">
        <v>0</v>
      </c>
      <c r="H106" s="96">
        <v>0</v>
      </c>
      <c r="I106" s="96">
        <v>0</v>
      </c>
      <c r="J106" s="96">
        <v>0</v>
      </c>
      <c r="K106" s="96">
        <v>0</v>
      </c>
      <c r="L106" s="96">
        <v>0</v>
      </c>
      <c r="M106" s="96"/>
      <c r="N106" s="96"/>
      <c r="O106" s="96"/>
      <c r="P106" s="96"/>
      <c r="Q106" s="96"/>
      <c r="R106" s="154"/>
      <c r="S106" s="155">
        <f t="shared" si="17"/>
        <v>0</v>
      </c>
      <c r="T106" s="156">
        <v>5</v>
      </c>
      <c r="U106" s="154"/>
      <c r="V106" s="164">
        <f t="shared" si="18"/>
        <v>0</v>
      </c>
      <c r="W106" s="165">
        <f t="shared" si="19"/>
        <v>0</v>
      </c>
      <c r="X106" s="165">
        <f t="shared" si="20"/>
        <v>0</v>
      </c>
      <c r="Y106" s="164">
        <v>63</v>
      </c>
      <c r="Z106" s="164">
        <v>3</v>
      </c>
      <c r="AA106" s="166">
        <f t="shared" si="21"/>
        <v>66</v>
      </c>
      <c r="AB106" s="165" t="str">
        <f t="shared" si="22"/>
        <v>Not Sold</v>
      </c>
      <c r="AC106" s="165">
        <v>14</v>
      </c>
      <c r="AD106" s="165" t="str">
        <f t="shared" si="23"/>
        <v>-</v>
      </c>
      <c r="AE106" s="165">
        <f t="shared" si="24"/>
        <v>0</v>
      </c>
      <c r="AF106" s="167" t="str">
        <f t="shared" si="25"/>
        <v>Not Sold</v>
      </c>
      <c r="AG106" s="168">
        <f t="shared" si="26"/>
        <v>43687</v>
      </c>
      <c r="AH106" s="168">
        <f t="shared" si="27"/>
        <v>43687</v>
      </c>
      <c r="AI106" s="169">
        <f t="shared" si="28"/>
        <v>0</v>
      </c>
      <c r="AJ106" s="169">
        <f t="shared" si="29"/>
        <v>66</v>
      </c>
      <c r="AK106" s="164">
        <v>1</v>
      </c>
      <c r="AL106" s="169">
        <f t="shared" si="30"/>
        <v>0</v>
      </c>
      <c r="AM106" s="169">
        <f t="shared" si="31"/>
        <v>0</v>
      </c>
      <c r="AN106" s="169" t="str">
        <f t="shared" si="32"/>
        <v>-</v>
      </c>
      <c r="AO106" s="168" t="str">
        <f t="shared" si="33"/>
        <v>-</v>
      </c>
      <c r="AP106" s="164"/>
      <c r="AQ106" s="170"/>
    </row>
    <row r="107" spans="1:43" x14ac:dyDescent="0.25">
      <c r="A107" s="219"/>
      <c r="B107" s="151" t="s">
        <v>219</v>
      </c>
      <c r="C107" s="195">
        <v>6953156263192</v>
      </c>
      <c r="D107" s="152">
        <v>0</v>
      </c>
      <c r="E107" s="153"/>
      <c r="F107" s="96">
        <v>0</v>
      </c>
      <c r="G107" s="96">
        <v>0</v>
      </c>
      <c r="H107" s="96">
        <v>0</v>
      </c>
      <c r="I107" s="96">
        <v>0</v>
      </c>
      <c r="J107" s="96">
        <v>1</v>
      </c>
      <c r="K107" s="96">
        <v>0</v>
      </c>
      <c r="L107" s="96">
        <v>0</v>
      </c>
      <c r="M107" s="96"/>
      <c r="N107" s="96"/>
      <c r="O107" s="96"/>
      <c r="P107" s="96"/>
      <c r="Q107" s="96"/>
      <c r="R107" s="154"/>
      <c r="S107" s="155">
        <f t="shared" si="17"/>
        <v>1</v>
      </c>
      <c r="T107" s="156">
        <v>5</v>
      </c>
      <c r="U107" s="154"/>
      <c r="V107" s="164">
        <f t="shared" si="18"/>
        <v>1</v>
      </c>
      <c r="W107" s="165">
        <f t="shared" si="19"/>
        <v>3.3333333333333333E-2</v>
      </c>
      <c r="X107" s="165">
        <f t="shared" si="20"/>
        <v>1</v>
      </c>
      <c r="Y107" s="164">
        <v>35</v>
      </c>
      <c r="Z107" s="164">
        <v>0</v>
      </c>
      <c r="AA107" s="166">
        <f t="shared" si="21"/>
        <v>35</v>
      </c>
      <c r="AB107" s="165">
        <f t="shared" si="22"/>
        <v>1050</v>
      </c>
      <c r="AC107" s="165">
        <v>14</v>
      </c>
      <c r="AD107" s="165">
        <f t="shared" si="23"/>
        <v>1036</v>
      </c>
      <c r="AE107" s="165">
        <f t="shared" si="24"/>
        <v>2</v>
      </c>
      <c r="AF107" s="167">
        <f t="shared" si="25"/>
        <v>44723</v>
      </c>
      <c r="AG107" s="168">
        <f t="shared" si="26"/>
        <v>43687</v>
      </c>
      <c r="AH107" s="168">
        <f t="shared" si="27"/>
        <v>44723</v>
      </c>
      <c r="AI107" s="169">
        <f t="shared" si="28"/>
        <v>0.46666666666666667</v>
      </c>
      <c r="AJ107" s="169">
        <f t="shared" si="29"/>
        <v>34.533333333333331</v>
      </c>
      <c r="AK107" s="164">
        <v>1</v>
      </c>
      <c r="AL107" s="169">
        <f t="shared" si="30"/>
        <v>0</v>
      </c>
      <c r="AM107" s="169">
        <f t="shared" si="31"/>
        <v>0</v>
      </c>
      <c r="AN107" s="169">
        <f t="shared" si="32"/>
        <v>0</v>
      </c>
      <c r="AO107" s="168">
        <f t="shared" si="33"/>
        <v>44723</v>
      </c>
      <c r="AP107" s="164"/>
      <c r="AQ107" s="170"/>
    </row>
    <row r="108" spans="1:43" x14ac:dyDescent="0.25">
      <c r="A108" s="219"/>
      <c r="B108" s="151" t="s">
        <v>254</v>
      </c>
      <c r="C108" s="195">
        <v>6953156263383</v>
      </c>
      <c r="D108" s="152">
        <v>0</v>
      </c>
      <c r="E108" s="153"/>
      <c r="F108" s="96">
        <v>0</v>
      </c>
      <c r="G108" s="96">
        <v>0</v>
      </c>
      <c r="H108" s="96">
        <v>5</v>
      </c>
      <c r="I108" s="96">
        <v>0</v>
      </c>
      <c r="J108" s="96">
        <v>0</v>
      </c>
      <c r="K108" s="96">
        <v>0</v>
      </c>
      <c r="L108" s="96">
        <v>1</v>
      </c>
      <c r="M108" s="96"/>
      <c r="N108" s="96"/>
      <c r="O108" s="96"/>
      <c r="P108" s="96"/>
      <c r="Q108" s="96"/>
      <c r="R108" s="154"/>
      <c r="S108" s="155">
        <f t="shared" si="17"/>
        <v>2</v>
      </c>
      <c r="T108" s="156">
        <v>5</v>
      </c>
      <c r="U108" s="154"/>
      <c r="V108" s="164">
        <f t="shared" si="18"/>
        <v>6</v>
      </c>
      <c r="W108" s="165">
        <f t="shared" si="19"/>
        <v>9.2307692307692313E-2</v>
      </c>
      <c r="X108" s="165">
        <f t="shared" si="20"/>
        <v>2.7692307692307692</v>
      </c>
      <c r="Y108" s="164"/>
      <c r="Z108" s="164">
        <v>4</v>
      </c>
      <c r="AA108" s="166">
        <f t="shared" si="21"/>
        <v>4</v>
      </c>
      <c r="AB108" s="165">
        <f t="shared" si="22"/>
        <v>43.333333333333329</v>
      </c>
      <c r="AC108" s="165">
        <v>14</v>
      </c>
      <c r="AD108" s="165">
        <f t="shared" si="23"/>
        <v>29.333333333333329</v>
      </c>
      <c r="AE108" s="165">
        <f t="shared" si="24"/>
        <v>5.5384615384615383</v>
      </c>
      <c r="AF108" s="167">
        <f t="shared" si="25"/>
        <v>43716.333333333336</v>
      </c>
      <c r="AG108" s="168">
        <f t="shared" si="26"/>
        <v>43687</v>
      </c>
      <c r="AH108" s="168">
        <f t="shared" si="27"/>
        <v>43716.333333333336</v>
      </c>
      <c r="AI108" s="169">
        <f t="shared" si="28"/>
        <v>1.2923076923076924</v>
      </c>
      <c r="AJ108" s="169">
        <f t="shared" si="29"/>
        <v>2.7076923076923078</v>
      </c>
      <c r="AK108" s="164">
        <v>1</v>
      </c>
      <c r="AL108" s="169">
        <f t="shared" si="30"/>
        <v>2.8307692307692305</v>
      </c>
      <c r="AM108" s="169">
        <f t="shared" si="31"/>
        <v>0</v>
      </c>
      <c r="AN108" s="169">
        <f t="shared" si="32"/>
        <v>30.666666666666661</v>
      </c>
      <c r="AO108" s="168">
        <f t="shared" si="33"/>
        <v>43747</v>
      </c>
      <c r="AP108" s="164"/>
      <c r="AQ108" s="170"/>
    </row>
    <row r="109" spans="1:43" x14ac:dyDescent="0.25">
      <c r="A109" s="219"/>
      <c r="B109" s="151" t="s">
        <v>255</v>
      </c>
      <c r="C109" s="195">
        <v>6953156263390</v>
      </c>
      <c r="D109" s="152">
        <v>0</v>
      </c>
      <c r="E109" s="153"/>
      <c r="F109" s="96">
        <v>0</v>
      </c>
      <c r="G109" s="96">
        <v>0</v>
      </c>
      <c r="H109" s="96">
        <v>1</v>
      </c>
      <c r="I109" s="96">
        <v>0</v>
      </c>
      <c r="J109" s="96">
        <v>3</v>
      </c>
      <c r="K109" s="96">
        <v>0</v>
      </c>
      <c r="L109" s="96">
        <v>1</v>
      </c>
      <c r="M109" s="96"/>
      <c r="N109" s="96"/>
      <c r="O109" s="96"/>
      <c r="P109" s="96"/>
      <c r="Q109" s="96"/>
      <c r="R109" s="154"/>
      <c r="S109" s="155">
        <f t="shared" si="17"/>
        <v>3</v>
      </c>
      <c r="T109" s="156">
        <v>5</v>
      </c>
      <c r="U109" s="154"/>
      <c r="V109" s="164">
        <f t="shared" si="18"/>
        <v>5</v>
      </c>
      <c r="W109" s="165">
        <f t="shared" si="19"/>
        <v>5.2631578947368418E-2</v>
      </c>
      <c r="X109" s="165">
        <f t="shared" si="20"/>
        <v>1.5789473684210527</v>
      </c>
      <c r="Y109" s="164">
        <v>6</v>
      </c>
      <c r="Z109" s="164">
        <v>5</v>
      </c>
      <c r="AA109" s="166">
        <f t="shared" si="21"/>
        <v>11</v>
      </c>
      <c r="AB109" s="165">
        <f t="shared" si="22"/>
        <v>209</v>
      </c>
      <c r="AC109" s="165">
        <v>14</v>
      </c>
      <c r="AD109" s="165">
        <f t="shared" si="23"/>
        <v>195</v>
      </c>
      <c r="AE109" s="165">
        <f t="shared" si="24"/>
        <v>3.1578947368421053</v>
      </c>
      <c r="AF109" s="167">
        <f t="shared" si="25"/>
        <v>43882</v>
      </c>
      <c r="AG109" s="168">
        <f t="shared" si="26"/>
        <v>43687</v>
      </c>
      <c r="AH109" s="168">
        <f t="shared" si="27"/>
        <v>43882</v>
      </c>
      <c r="AI109" s="169">
        <f t="shared" si="28"/>
        <v>0.73684210526315785</v>
      </c>
      <c r="AJ109" s="169">
        <f t="shared" si="29"/>
        <v>10.263157894736842</v>
      </c>
      <c r="AK109" s="164">
        <v>1</v>
      </c>
      <c r="AL109" s="169">
        <f t="shared" si="30"/>
        <v>0</v>
      </c>
      <c r="AM109" s="169">
        <f t="shared" si="31"/>
        <v>0</v>
      </c>
      <c r="AN109" s="169">
        <f t="shared" si="32"/>
        <v>0</v>
      </c>
      <c r="AO109" s="168">
        <f t="shared" si="33"/>
        <v>43882</v>
      </c>
      <c r="AP109" s="164"/>
      <c r="AQ109" s="170"/>
    </row>
    <row r="110" spans="1:43" x14ac:dyDescent="0.25">
      <c r="A110" s="219"/>
      <c r="B110" s="151" t="s">
        <v>237</v>
      </c>
      <c r="C110" s="195">
        <v>6953156264489</v>
      </c>
      <c r="D110" s="152">
        <v>0</v>
      </c>
      <c r="E110" s="153"/>
      <c r="F110" s="96">
        <v>0</v>
      </c>
      <c r="G110" s="96">
        <v>0</v>
      </c>
      <c r="H110" s="96">
        <v>0</v>
      </c>
      <c r="I110" s="96">
        <v>0</v>
      </c>
      <c r="J110" s="96">
        <v>0</v>
      </c>
      <c r="K110" s="96">
        <v>0</v>
      </c>
      <c r="L110" s="96">
        <v>0</v>
      </c>
      <c r="M110" s="96"/>
      <c r="N110" s="96"/>
      <c r="O110" s="96"/>
      <c r="P110" s="96"/>
      <c r="Q110" s="96"/>
      <c r="R110" s="154"/>
      <c r="S110" s="155">
        <f t="shared" si="17"/>
        <v>0</v>
      </c>
      <c r="T110" s="156">
        <v>5</v>
      </c>
      <c r="U110" s="154"/>
      <c r="V110" s="164">
        <f t="shared" si="18"/>
        <v>0</v>
      </c>
      <c r="W110" s="165">
        <f t="shared" si="19"/>
        <v>0</v>
      </c>
      <c r="X110" s="165">
        <f t="shared" si="20"/>
        <v>0</v>
      </c>
      <c r="Y110" s="164">
        <v>6</v>
      </c>
      <c r="Z110" s="164">
        <v>3</v>
      </c>
      <c r="AA110" s="166">
        <f t="shared" si="21"/>
        <v>9</v>
      </c>
      <c r="AB110" s="165" t="str">
        <f t="shared" si="22"/>
        <v>Not Sold</v>
      </c>
      <c r="AC110" s="165">
        <v>14</v>
      </c>
      <c r="AD110" s="165" t="str">
        <f t="shared" si="23"/>
        <v>-</v>
      </c>
      <c r="AE110" s="165">
        <f t="shared" si="24"/>
        <v>0</v>
      </c>
      <c r="AF110" s="167" t="str">
        <f t="shared" si="25"/>
        <v>Not Sold</v>
      </c>
      <c r="AG110" s="168">
        <f t="shared" si="26"/>
        <v>43687</v>
      </c>
      <c r="AH110" s="168">
        <f t="shared" si="27"/>
        <v>43687</v>
      </c>
      <c r="AI110" s="169">
        <f t="shared" si="28"/>
        <v>0</v>
      </c>
      <c r="AJ110" s="169">
        <f t="shared" si="29"/>
        <v>9</v>
      </c>
      <c r="AK110" s="164">
        <v>1</v>
      </c>
      <c r="AL110" s="169">
        <f t="shared" si="30"/>
        <v>0</v>
      </c>
      <c r="AM110" s="169">
        <f t="shared" si="31"/>
        <v>0</v>
      </c>
      <c r="AN110" s="169" t="str">
        <f t="shared" si="32"/>
        <v>-</v>
      </c>
      <c r="AO110" s="168" t="str">
        <f t="shared" si="33"/>
        <v>-</v>
      </c>
      <c r="AP110" s="164"/>
      <c r="AQ110" s="170"/>
    </row>
    <row r="111" spans="1:43" x14ac:dyDescent="0.25">
      <c r="A111" s="219"/>
      <c r="B111" s="151" t="s">
        <v>238</v>
      </c>
      <c r="C111" s="195">
        <v>6953156264496</v>
      </c>
      <c r="D111" s="152">
        <v>0</v>
      </c>
      <c r="E111" s="153"/>
      <c r="F111" s="96">
        <v>0</v>
      </c>
      <c r="G111" s="96">
        <v>0</v>
      </c>
      <c r="H111" s="96">
        <v>0</v>
      </c>
      <c r="I111" s="96">
        <v>0</v>
      </c>
      <c r="J111" s="96">
        <v>0</v>
      </c>
      <c r="K111" s="96">
        <v>0</v>
      </c>
      <c r="L111" s="96">
        <v>0</v>
      </c>
      <c r="M111" s="96"/>
      <c r="N111" s="96"/>
      <c r="O111" s="96"/>
      <c r="P111" s="96"/>
      <c r="Q111" s="96"/>
      <c r="R111" s="154"/>
      <c r="S111" s="155">
        <f t="shared" si="17"/>
        <v>0</v>
      </c>
      <c r="T111" s="156">
        <v>5</v>
      </c>
      <c r="U111" s="154"/>
      <c r="V111" s="164">
        <f t="shared" si="18"/>
        <v>0</v>
      </c>
      <c r="W111" s="165">
        <f t="shared" si="19"/>
        <v>0</v>
      </c>
      <c r="X111" s="165">
        <f t="shared" si="20"/>
        <v>0</v>
      </c>
      <c r="Y111" s="164">
        <v>39</v>
      </c>
      <c r="Z111" s="164">
        <v>3</v>
      </c>
      <c r="AA111" s="166">
        <f t="shared" si="21"/>
        <v>42</v>
      </c>
      <c r="AB111" s="165" t="str">
        <f t="shared" si="22"/>
        <v>Not Sold</v>
      </c>
      <c r="AC111" s="165">
        <v>14</v>
      </c>
      <c r="AD111" s="165" t="str">
        <f t="shared" si="23"/>
        <v>-</v>
      </c>
      <c r="AE111" s="165">
        <f t="shared" si="24"/>
        <v>0</v>
      </c>
      <c r="AF111" s="167" t="str">
        <f t="shared" si="25"/>
        <v>Not Sold</v>
      </c>
      <c r="AG111" s="168">
        <f t="shared" si="26"/>
        <v>43687</v>
      </c>
      <c r="AH111" s="168">
        <f t="shared" si="27"/>
        <v>43687</v>
      </c>
      <c r="AI111" s="169">
        <f t="shared" si="28"/>
        <v>0</v>
      </c>
      <c r="AJ111" s="169">
        <f t="shared" si="29"/>
        <v>42</v>
      </c>
      <c r="AK111" s="164">
        <v>1</v>
      </c>
      <c r="AL111" s="169">
        <f t="shared" si="30"/>
        <v>0</v>
      </c>
      <c r="AM111" s="169">
        <f t="shared" si="31"/>
        <v>0</v>
      </c>
      <c r="AN111" s="169" t="str">
        <f t="shared" si="32"/>
        <v>-</v>
      </c>
      <c r="AO111" s="168" t="str">
        <f t="shared" si="33"/>
        <v>-</v>
      </c>
      <c r="AP111" s="164"/>
      <c r="AQ111" s="170"/>
    </row>
    <row r="112" spans="1:43" x14ac:dyDescent="0.25">
      <c r="A112" s="219" t="s">
        <v>357</v>
      </c>
      <c r="B112" s="151" t="s">
        <v>358</v>
      </c>
      <c r="C112" s="195">
        <v>6953156264502</v>
      </c>
      <c r="D112" s="152">
        <v>46.370000000000033</v>
      </c>
      <c r="E112" s="153"/>
      <c r="F112" s="96">
        <v>0</v>
      </c>
      <c r="G112" s="96">
        <v>0</v>
      </c>
      <c r="H112" s="96">
        <v>0</v>
      </c>
      <c r="I112" s="96">
        <v>0</v>
      </c>
      <c r="J112" s="96">
        <v>0</v>
      </c>
      <c r="K112" s="96">
        <v>0</v>
      </c>
      <c r="L112" s="96">
        <v>0</v>
      </c>
      <c r="M112" s="96"/>
      <c r="N112" s="96"/>
      <c r="O112" s="96"/>
      <c r="P112" s="96"/>
      <c r="Q112" s="96"/>
      <c r="R112" s="154"/>
      <c r="S112" s="155">
        <f t="shared" si="17"/>
        <v>0</v>
      </c>
      <c r="T112" s="156">
        <v>5</v>
      </c>
      <c r="U112" s="154"/>
      <c r="V112" s="164">
        <f t="shared" si="18"/>
        <v>0</v>
      </c>
      <c r="W112" s="165">
        <f t="shared" si="19"/>
        <v>0</v>
      </c>
      <c r="X112" s="165">
        <f t="shared" si="20"/>
        <v>0</v>
      </c>
      <c r="Y112" s="164">
        <v>52</v>
      </c>
      <c r="Z112" s="164">
        <v>0</v>
      </c>
      <c r="AA112" s="166">
        <f t="shared" si="21"/>
        <v>52</v>
      </c>
      <c r="AB112" s="165" t="str">
        <f t="shared" si="22"/>
        <v>Not Sold</v>
      </c>
      <c r="AC112" s="165">
        <v>14</v>
      </c>
      <c r="AD112" s="165" t="str">
        <f t="shared" si="23"/>
        <v>-</v>
      </c>
      <c r="AE112" s="165">
        <f t="shared" si="24"/>
        <v>0</v>
      </c>
      <c r="AF112" s="167" t="str">
        <f t="shared" si="25"/>
        <v>Not Sold</v>
      </c>
      <c r="AG112" s="168">
        <f t="shared" si="26"/>
        <v>43687</v>
      </c>
      <c r="AH112" s="168">
        <f t="shared" si="27"/>
        <v>43687</v>
      </c>
      <c r="AI112" s="169">
        <f t="shared" si="28"/>
        <v>0</v>
      </c>
      <c r="AJ112" s="169">
        <f t="shared" si="29"/>
        <v>52</v>
      </c>
      <c r="AK112" s="164">
        <v>1</v>
      </c>
      <c r="AL112" s="169">
        <f t="shared" si="30"/>
        <v>0</v>
      </c>
      <c r="AM112" s="169">
        <f t="shared" si="31"/>
        <v>0</v>
      </c>
      <c r="AN112" s="169" t="str">
        <f t="shared" si="32"/>
        <v>-</v>
      </c>
      <c r="AO112" s="168" t="str">
        <f t="shared" si="33"/>
        <v>-</v>
      </c>
      <c r="AP112" s="164"/>
      <c r="AQ112" s="170"/>
    </row>
    <row r="113" spans="1:43" x14ac:dyDescent="0.25">
      <c r="A113" s="219" t="s">
        <v>355</v>
      </c>
      <c r="B113" s="171" t="s">
        <v>239</v>
      </c>
      <c r="C113" s="196">
        <v>6953156264519</v>
      </c>
      <c r="D113" s="152">
        <v>46.64</v>
      </c>
      <c r="E113" s="153"/>
      <c r="F113" s="96">
        <v>0</v>
      </c>
      <c r="G113" s="96">
        <v>0</v>
      </c>
      <c r="H113" s="96">
        <v>2</v>
      </c>
      <c r="I113" s="96">
        <v>0</v>
      </c>
      <c r="J113" s="96">
        <v>0</v>
      </c>
      <c r="K113" s="96">
        <v>0</v>
      </c>
      <c r="L113" s="96">
        <v>0</v>
      </c>
      <c r="M113" s="96"/>
      <c r="N113" s="96"/>
      <c r="O113" s="96"/>
      <c r="P113" s="96"/>
      <c r="Q113" s="96"/>
      <c r="R113" s="154"/>
      <c r="S113" s="155">
        <f t="shared" si="17"/>
        <v>1</v>
      </c>
      <c r="T113" s="156">
        <v>5</v>
      </c>
      <c r="U113" s="154"/>
      <c r="V113" s="164">
        <f t="shared" si="18"/>
        <v>2</v>
      </c>
      <c r="W113" s="165">
        <f t="shared" si="19"/>
        <v>6.6666666666666666E-2</v>
      </c>
      <c r="X113" s="165">
        <f t="shared" si="20"/>
        <v>2</v>
      </c>
      <c r="Y113" s="164">
        <v>1</v>
      </c>
      <c r="Z113" s="164">
        <v>1</v>
      </c>
      <c r="AA113" s="166">
        <f t="shared" si="21"/>
        <v>2</v>
      </c>
      <c r="AB113" s="165">
        <f t="shared" si="22"/>
        <v>30</v>
      </c>
      <c r="AC113" s="165">
        <v>14</v>
      </c>
      <c r="AD113" s="165">
        <f t="shared" si="23"/>
        <v>16</v>
      </c>
      <c r="AE113" s="165">
        <f t="shared" si="24"/>
        <v>4</v>
      </c>
      <c r="AF113" s="167">
        <f t="shared" si="25"/>
        <v>43703</v>
      </c>
      <c r="AG113" s="168">
        <f t="shared" si="26"/>
        <v>43687</v>
      </c>
      <c r="AH113" s="168">
        <f t="shared" si="27"/>
        <v>43703</v>
      </c>
      <c r="AI113" s="169">
        <f t="shared" si="28"/>
        <v>0.93333333333333335</v>
      </c>
      <c r="AJ113" s="169">
        <f t="shared" si="29"/>
        <v>1.0666666666666667</v>
      </c>
      <c r="AK113" s="164">
        <v>1</v>
      </c>
      <c r="AL113" s="169">
        <f t="shared" si="30"/>
        <v>2.9333333333333336</v>
      </c>
      <c r="AM113" s="169">
        <f t="shared" si="31"/>
        <v>136.81066666666669</v>
      </c>
      <c r="AN113" s="169">
        <f t="shared" si="32"/>
        <v>44.000000000000007</v>
      </c>
      <c r="AO113" s="168">
        <f t="shared" si="33"/>
        <v>43747</v>
      </c>
      <c r="AP113" s="164"/>
      <c r="AQ113" s="170"/>
    </row>
    <row r="114" spans="1:43" x14ac:dyDescent="0.25">
      <c r="A114" s="219" t="s">
        <v>429</v>
      </c>
      <c r="B114" s="151" t="s">
        <v>430</v>
      </c>
      <c r="C114" s="195">
        <v>6953156265608</v>
      </c>
      <c r="D114" s="152">
        <v>11.770000000000003</v>
      </c>
      <c r="E114" s="153"/>
      <c r="F114" s="96">
        <v>0</v>
      </c>
      <c r="G114" s="96">
        <v>1</v>
      </c>
      <c r="H114" s="96">
        <v>14</v>
      </c>
      <c r="I114" s="96">
        <v>14</v>
      </c>
      <c r="J114" s="96">
        <v>6</v>
      </c>
      <c r="K114" s="96">
        <v>15</v>
      </c>
      <c r="L114" s="96">
        <v>2</v>
      </c>
      <c r="M114" s="96"/>
      <c r="N114" s="96"/>
      <c r="O114" s="96"/>
      <c r="P114" s="96"/>
      <c r="Q114" s="96"/>
      <c r="R114" s="154"/>
      <c r="S114" s="155">
        <f t="shared" si="17"/>
        <v>6</v>
      </c>
      <c r="T114" s="156">
        <v>5</v>
      </c>
      <c r="U114" s="154"/>
      <c r="V114" s="164">
        <f t="shared" si="18"/>
        <v>52</v>
      </c>
      <c r="W114" s="165">
        <f t="shared" si="19"/>
        <v>0.2810810810810811</v>
      </c>
      <c r="X114" s="165">
        <f t="shared" si="20"/>
        <v>8.4324324324324333</v>
      </c>
      <c r="Y114" s="164">
        <v>272</v>
      </c>
      <c r="Z114" s="164">
        <v>17</v>
      </c>
      <c r="AA114" s="166">
        <f t="shared" si="21"/>
        <v>289</v>
      </c>
      <c r="AB114" s="165">
        <f t="shared" si="22"/>
        <v>1028.1730769230769</v>
      </c>
      <c r="AC114" s="165">
        <v>14</v>
      </c>
      <c r="AD114" s="165">
        <f t="shared" si="23"/>
        <v>1014.1730769230769</v>
      </c>
      <c r="AE114" s="165">
        <f t="shared" si="24"/>
        <v>16.864864864864867</v>
      </c>
      <c r="AF114" s="167">
        <f t="shared" si="25"/>
        <v>44701.173076923078</v>
      </c>
      <c r="AG114" s="168">
        <f t="shared" si="26"/>
        <v>43687</v>
      </c>
      <c r="AH114" s="168">
        <f t="shared" si="27"/>
        <v>44701.173076923078</v>
      </c>
      <c r="AI114" s="169">
        <f t="shared" si="28"/>
        <v>3.9351351351351354</v>
      </c>
      <c r="AJ114" s="169">
        <f t="shared" si="29"/>
        <v>285.06486486486489</v>
      </c>
      <c r="AK114" s="164">
        <v>1</v>
      </c>
      <c r="AL114" s="169">
        <f t="shared" si="30"/>
        <v>0</v>
      </c>
      <c r="AM114" s="169">
        <f t="shared" si="31"/>
        <v>0</v>
      </c>
      <c r="AN114" s="169">
        <f t="shared" si="32"/>
        <v>0</v>
      </c>
      <c r="AO114" s="168">
        <f t="shared" si="33"/>
        <v>44701.173076923078</v>
      </c>
      <c r="AP114" s="164"/>
      <c r="AQ114" s="170"/>
    </row>
    <row r="115" spans="1:43" x14ac:dyDescent="0.25">
      <c r="A115" s="219" t="s">
        <v>421</v>
      </c>
      <c r="B115" s="151" t="s">
        <v>422</v>
      </c>
      <c r="C115" s="195">
        <v>6953156267503</v>
      </c>
      <c r="D115" s="152">
        <v>47.3</v>
      </c>
      <c r="E115" s="153"/>
      <c r="F115" s="96">
        <v>2</v>
      </c>
      <c r="G115" s="96">
        <v>0</v>
      </c>
      <c r="H115" s="96">
        <v>0</v>
      </c>
      <c r="I115" s="96">
        <v>0</v>
      </c>
      <c r="J115" s="96">
        <v>1</v>
      </c>
      <c r="K115" s="96">
        <v>0</v>
      </c>
      <c r="L115" s="96">
        <v>0</v>
      </c>
      <c r="M115" s="96"/>
      <c r="N115" s="96"/>
      <c r="O115" s="96"/>
      <c r="P115" s="96"/>
      <c r="Q115" s="96"/>
      <c r="R115" s="154"/>
      <c r="S115" s="155">
        <f t="shared" si="17"/>
        <v>2</v>
      </c>
      <c r="T115" s="156">
        <v>5</v>
      </c>
      <c r="U115" s="154"/>
      <c r="V115" s="164">
        <f t="shared" si="18"/>
        <v>3</v>
      </c>
      <c r="W115" s="165">
        <f t="shared" si="19"/>
        <v>0.05</v>
      </c>
      <c r="X115" s="165">
        <f t="shared" si="20"/>
        <v>1.5</v>
      </c>
      <c r="Y115" s="164">
        <v>36</v>
      </c>
      <c r="Z115" s="164">
        <v>1</v>
      </c>
      <c r="AA115" s="166">
        <f t="shared" si="21"/>
        <v>37</v>
      </c>
      <c r="AB115" s="165">
        <f t="shared" si="22"/>
        <v>740</v>
      </c>
      <c r="AC115" s="165">
        <v>14</v>
      </c>
      <c r="AD115" s="165">
        <f t="shared" si="23"/>
        <v>726</v>
      </c>
      <c r="AE115" s="165">
        <f t="shared" si="24"/>
        <v>3</v>
      </c>
      <c r="AF115" s="167">
        <f t="shared" si="25"/>
        <v>44413</v>
      </c>
      <c r="AG115" s="168">
        <f t="shared" si="26"/>
        <v>43687</v>
      </c>
      <c r="AH115" s="168">
        <f t="shared" si="27"/>
        <v>44413</v>
      </c>
      <c r="AI115" s="169">
        <f t="shared" si="28"/>
        <v>0.70000000000000007</v>
      </c>
      <c r="AJ115" s="169">
        <f t="shared" si="29"/>
        <v>36.299999999999997</v>
      </c>
      <c r="AK115" s="164">
        <v>1</v>
      </c>
      <c r="AL115" s="169">
        <f t="shared" si="30"/>
        <v>0</v>
      </c>
      <c r="AM115" s="169">
        <f t="shared" si="31"/>
        <v>0</v>
      </c>
      <c r="AN115" s="169">
        <f t="shared" si="32"/>
        <v>0</v>
      </c>
      <c r="AO115" s="168">
        <f t="shared" si="33"/>
        <v>44413</v>
      </c>
      <c r="AP115" s="164"/>
      <c r="AQ115" s="170"/>
    </row>
    <row r="116" spans="1:43" x14ac:dyDescent="0.25">
      <c r="A116" s="219" t="s">
        <v>107</v>
      </c>
      <c r="B116" s="151" t="s">
        <v>108</v>
      </c>
      <c r="C116" s="195">
        <v>6953156268074</v>
      </c>
      <c r="D116" s="152">
        <v>15.089999999999977</v>
      </c>
      <c r="E116" s="153"/>
      <c r="F116" s="96">
        <v>0</v>
      </c>
      <c r="G116" s="96">
        <v>0</v>
      </c>
      <c r="H116" s="96">
        <v>0</v>
      </c>
      <c r="I116" s="96">
        <v>0</v>
      </c>
      <c r="J116" s="96">
        <v>0</v>
      </c>
      <c r="K116" s="96">
        <v>0</v>
      </c>
      <c r="L116" s="96">
        <v>1</v>
      </c>
      <c r="M116" s="96"/>
      <c r="N116" s="96"/>
      <c r="O116" s="96"/>
      <c r="P116" s="96"/>
      <c r="Q116" s="96"/>
      <c r="R116" s="154"/>
      <c r="S116" s="155">
        <f t="shared" si="17"/>
        <v>1</v>
      </c>
      <c r="T116" s="156">
        <v>5</v>
      </c>
      <c r="U116" s="154"/>
      <c r="V116" s="164">
        <f t="shared" si="18"/>
        <v>1</v>
      </c>
      <c r="W116" s="165">
        <f t="shared" si="19"/>
        <v>2.8571428571428571E-2</v>
      </c>
      <c r="X116" s="165">
        <f t="shared" si="20"/>
        <v>0.8571428571428571</v>
      </c>
      <c r="Y116" s="164">
        <v>6</v>
      </c>
      <c r="Z116" s="164">
        <v>4</v>
      </c>
      <c r="AA116" s="166">
        <f t="shared" si="21"/>
        <v>10</v>
      </c>
      <c r="AB116" s="165">
        <f t="shared" si="22"/>
        <v>350</v>
      </c>
      <c r="AC116" s="165">
        <v>14</v>
      </c>
      <c r="AD116" s="165">
        <f t="shared" si="23"/>
        <v>336</v>
      </c>
      <c r="AE116" s="165">
        <f t="shared" si="24"/>
        <v>1.7142857142857142</v>
      </c>
      <c r="AF116" s="167">
        <f t="shared" si="25"/>
        <v>44023</v>
      </c>
      <c r="AG116" s="168">
        <f t="shared" si="26"/>
        <v>43687</v>
      </c>
      <c r="AH116" s="168">
        <f t="shared" si="27"/>
        <v>44023</v>
      </c>
      <c r="AI116" s="169">
        <f t="shared" si="28"/>
        <v>0.39999999999999997</v>
      </c>
      <c r="AJ116" s="169">
        <f t="shared" si="29"/>
        <v>9.6</v>
      </c>
      <c r="AK116" s="164">
        <v>1</v>
      </c>
      <c r="AL116" s="169">
        <f t="shared" si="30"/>
        <v>0</v>
      </c>
      <c r="AM116" s="169">
        <f t="shared" si="31"/>
        <v>0</v>
      </c>
      <c r="AN116" s="169">
        <f t="shared" si="32"/>
        <v>0</v>
      </c>
      <c r="AO116" s="168">
        <f t="shared" si="33"/>
        <v>44023</v>
      </c>
      <c r="AP116" s="164"/>
      <c r="AQ116" s="170"/>
    </row>
    <row r="117" spans="1:43" x14ac:dyDescent="0.25">
      <c r="A117" s="219"/>
      <c r="B117" s="151" t="s">
        <v>249</v>
      </c>
      <c r="C117" s="195">
        <v>6953156269323</v>
      </c>
      <c r="D117" s="152">
        <v>0</v>
      </c>
      <c r="E117" s="153"/>
      <c r="F117" s="96">
        <v>0</v>
      </c>
      <c r="G117" s="96">
        <v>0</v>
      </c>
      <c r="H117" s="96">
        <v>1</v>
      </c>
      <c r="I117" s="96">
        <v>0</v>
      </c>
      <c r="J117" s="96">
        <v>0</v>
      </c>
      <c r="K117" s="96">
        <v>0</v>
      </c>
      <c r="L117" s="96">
        <v>0</v>
      </c>
      <c r="M117" s="96"/>
      <c r="N117" s="96"/>
      <c r="O117" s="96"/>
      <c r="P117" s="96"/>
      <c r="Q117" s="96"/>
      <c r="R117" s="154"/>
      <c r="S117" s="155">
        <f t="shared" si="17"/>
        <v>1</v>
      </c>
      <c r="T117" s="156">
        <v>5</v>
      </c>
      <c r="U117" s="154"/>
      <c r="V117" s="164">
        <f t="shared" si="18"/>
        <v>1</v>
      </c>
      <c r="W117" s="165">
        <f t="shared" si="19"/>
        <v>3.3333333333333333E-2</v>
      </c>
      <c r="X117" s="165">
        <f t="shared" si="20"/>
        <v>1</v>
      </c>
      <c r="Y117" s="164">
        <v>90</v>
      </c>
      <c r="Z117" s="164">
        <v>2</v>
      </c>
      <c r="AA117" s="166">
        <f t="shared" si="21"/>
        <v>92</v>
      </c>
      <c r="AB117" s="165">
        <f t="shared" si="22"/>
        <v>2760</v>
      </c>
      <c r="AC117" s="165">
        <v>14</v>
      </c>
      <c r="AD117" s="165">
        <f t="shared" si="23"/>
        <v>2746</v>
      </c>
      <c r="AE117" s="165">
        <f t="shared" si="24"/>
        <v>2</v>
      </c>
      <c r="AF117" s="167">
        <f t="shared" si="25"/>
        <v>46433</v>
      </c>
      <c r="AG117" s="168">
        <f t="shared" si="26"/>
        <v>43687</v>
      </c>
      <c r="AH117" s="168">
        <f t="shared" si="27"/>
        <v>46433</v>
      </c>
      <c r="AI117" s="169">
        <f t="shared" si="28"/>
        <v>0.46666666666666667</v>
      </c>
      <c r="AJ117" s="169">
        <f t="shared" si="29"/>
        <v>91.533333333333331</v>
      </c>
      <c r="AK117" s="164">
        <v>1</v>
      </c>
      <c r="AL117" s="169">
        <f t="shared" si="30"/>
        <v>0</v>
      </c>
      <c r="AM117" s="169">
        <f t="shared" si="31"/>
        <v>0</v>
      </c>
      <c r="AN117" s="169">
        <f t="shared" si="32"/>
        <v>0</v>
      </c>
      <c r="AO117" s="168">
        <f t="shared" si="33"/>
        <v>46433</v>
      </c>
      <c r="AP117" s="164"/>
      <c r="AQ117" s="170"/>
    </row>
    <row r="118" spans="1:43" x14ac:dyDescent="0.25">
      <c r="A118" s="219"/>
      <c r="B118" s="151" t="s">
        <v>250</v>
      </c>
      <c r="C118" s="195">
        <v>6953156269330</v>
      </c>
      <c r="D118" s="152">
        <v>0</v>
      </c>
      <c r="E118" s="153"/>
      <c r="F118" s="96">
        <v>0</v>
      </c>
      <c r="G118" s="96">
        <v>0</v>
      </c>
      <c r="H118" s="96">
        <v>0</v>
      </c>
      <c r="I118" s="96">
        <v>0</v>
      </c>
      <c r="J118" s="96">
        <v>0</v>
      </c>
      <c r="K118" s="96">
        <v>0</v>
      </c>
      <c r="L118" s="96">
        <v>0</v>
      </c>
      <c r="M118" s="96"/>
      <c r="N118" s="96"/>
      <c r="O118" s="96"/>
      <c r="P118" s="96"/>
      <c r="Q118" s="96"/>
      <c r="R118" s="154"/>
      <c r="S118" s="155">
        <f t="shared" si="17"/>
        <v>0</v>
      </c>
      <c r="T118" s="156">
        <v>5</v>
      </c>
      <c r="U118" s="154"/>
      <c r="V118" s="164">
        <f t="shared" si="18"/>
        <v>0</v>
      </c>
      <c r="W118" s="165">
        <f t="shared" si="19"/>
        <v>0</v>
      </c>
      <c r="X118" s="165">
        <f t="shared" si="20"/>
        <v>0</v>
      </c>
      <c r="Y118" s="164">
        <v>97</v>
      </c>
      <c r="Z118" s="164">
        <v>3</v>
      </c>
      <c r="AA118" s="166">
        <f t="shared" si="21"/>
        <v>100</v>
      </c>
      <c r="AB118" s="165" t="str">
        <f t="shared" si="22"/>
        <v>Not Sold</v>
      </c>
      <c r="AC118" s="165">
        <v>14</v>
      </c>
      <c r="AD118" s="165" t="str">
        <f t="shared" si="23"/>
        <v>-</v>
      </c>
      <c r="AE118" s="165">
        <f t="shared" si="24"/>
        <v>0</v>
      </c>
      <c r="AF118" s="167" t="str">
        <f t="shared" si="25"/>
        <v>Not Sold</v>
      </c>
      <c r="AG118" s="168">
        <f t="shared" si="26"/>
        <v>43687</v>
      </c>
      <c r="AH118" s="168">
        <f t="shared" si="27"/>
        <v>43687</v>
      </c>
      <c r="AI118" s="169">
        <f t="shared" si="28"/>
        <v>0</v>
      </c>
      <c r="AJ118" s="169">
        <f t="shared" si="29"/>
        <v>100</v>
      </c>
      <c r="AK118" s="164">
        <v>1</v>
      </c>
      <c r="AL118" s="169">
        <f t="shared" si="30"/>
        <v>0</v>
      </c>
      <c r="AM118" s="169">
        <f t="shared" si="31"/>
        <v>0</v>
      </c>
      <c r="AN118" s="169" t="str">
        <f t="shared" si="32"/>
        <v>-</v>
      </c>
      <c r="AO118" s="168" t="str">
        <f t="shared" si="33"/>
        <v>-</v>
      </c>
      <c r="AP118" s="164"/>
      <c r="AQ118" s="170"/>
    </row>
    <row r="119" spans="1:43" x14ac:dyDescent="0.25">
      <c r="A119" s="219"/>
      <c r="B119" s="171" t="s">
        <v>240</v>
      </c>
      <c r="C119" s="196">
        <v>6953156269873</v>
      </c>
      <c r="D119" s="152">
        <v>0</v>
      </c>
      <c r="E119" s="153"/>
      <c r="F119" s="96">
        <v>0</v>
      </c>
      <c r="G119" s="96">
        <v>0</v>
      </c>
      <c r="H119" s="96">
        <v>0</v>
      </c>
      <c r="I119" s="96">
        <v>1</v>
      </c>
      <c r="J119" s="96">
        <v>0</v>
      </c>
      <c r="K119" s="96">
        <v>1</v>
      </c>
      <c r="L119" s="96">
        <v>0</v>
      </c>
      <c r="M119" s="96"/>
      <c r="N119" s="96"/>
      <c r="O119" s="96"/>
      <c r="P119" s="96"/>
      <c r="Q119" s="96"/>
      <c r="R119" s="154"/>
      <c r="S119" s="155">
        <f t="shared" si="17"/>
        <v>2</v>
      </c>
      <c r="T119" s="156">
        <v>5</v>
      </c>
      <c r="U119" s="154"/>
      <c r="V119" s="164">
        <f t="shared" si="18"/>
        <v>2</v>
      </c>
      <c r="W119" s="165">
        <f t="shared" si="19"/>
        <v>3.3333333333333333E-2</v>
      </c>
      <c r="X119" s="165">
        <f t="shared" si="20"/>
        <v>1</v>
      </c>
      <c r="Y119" s="164">
        <v>9</v>
      </c>
      <c r="Z119" s="164">
        <v>1</v>
      </c>
      <c r="AA119" s="166">
        <f t="shared" si="21"/>
        <v>10</v>
      </c>
      <c r="AB119" s="165">
        <f t="shared" si="22"/>
        <v>300</v>
      </c>
      <c r="AC119" s="165">
        <v>14</v>
      </c>
      <c r="AD119" s="165">
        <f t="shared" si="23"/>
        <v>286</v>
      </c>
      <c r="AE119" s="165">
        <f t="shared" si="24"/>
        <v>2</v>
      </c>
      <c r="AF119" s="167">
        <f t="shared" si="25"/>
        <v>43973</v>
      </c>
      <c r="AG119" s="168">
        <f t="shared" si="26"/>
        <v>43687</v>
      </c>
      <c r="AH119" s="168">
        <f t="shared" si="27"/>
        <v>43973</v>
      </c>
      <c r="AI119" s="169">
        <f t="shared" si="28"/>
        <v>0.46666666666666667</v>
      </c>
      <c r="AJ119" s="169">
        <f t="shared" si="29"/>
        <v>9.5333333333333332</v>
      </c>
      <c r="AK119" s="164">
        <v>1</v>
      </c>
      <c r="AL119" s="169">
        <f t="shared" si="30"/>
        <v>0</v>
      </c>
      <c r="AM119" s="169">
        <f t="shared" si="31"/>
        <v>0</v>
      </c>
      <c r="AN119" s="169">
        <f t="shared" si="32"/>
        <v>0</v>
      </c>
      <c r="AO119" s="168">
        <f t="shared" si="33"/>
        <v>43973</v>
      </c>
      <c r="AP119" s="164"/>
      <c r="AQ119" s="170"/>
    </row>
    <row r="120" spans="1:43" x14ac:dyDescent="0.25">
      <c r="A120" s="219"/>
      <c r="B120" s="151" t="s">
        <v>241</v>
      </c>
      <c r="C120" s="195">
        <v>6953156269880</v>
      </c>
      <c r="D120" s="152">
        <v>0</v>
      </c>
      <c r="E120" s="153"/>
      <c r="F120" s="96">
        <v>0</v>
      </c>
      <c r="G120" s="96">
        <v>0</v>
      </c>
      <c r="H120" s="96">
        <v>0</v>
      </c>
      <c r="I120" s="96">
        <v>0</v>
      </c>
      <c r="J120" s="96">
        <v>0</v>
      </c>
      <c r="K120" s="96">
        <v>1</v>
      </c>
      <c r="L120" s="96">
        <v>1</v>
      </c>
      <c r="M120" s="96"/>
      <c r="N120" s="96"/>
      <c r="O120" s="96"/>
      <c r="P120" s="96"/>
      <c r="Q120" s="96"/>
      <c r="R120" s="154"/>
      <c r="S120" s="155">
        <f t="shared" si="17"/>
        <v>2</v>
      </c>
      <c r="T120" s="156">
        <v>5</v>
      </c>
      <c r="U120" s="154"/>
      <c r="V120" s="164">
        <f t="shared" si="18"/>
        <v>2</v>
      </c>
      <c r="W120" s="165">
        <f t="shared" si="19"/>
        <v>3.0769230769230771E-2</v>
      </c>
      <c r="X120" s="165">
        <f t="shared" si="20"/>
        <v>0.92307692307692313</v>
      </c>
      <c r="Y120" s="164">
        <v>2</v>
      </c>
      <c r="Z120" s="164">
        <v>1</v>
      </c>
      <c r="AA120" s="166">
        <f t="shared" si="21"/>
        <v>3</v>
      </c>
      <c r="AB120" s="165">
        <f t="shared" si="22"/>
        <v>97.5</v>
      </c>
      <c r="AC120" s="165">
        <v>14</v>
      </c>
      <c r="AD120" s="165">
        <f t="shared" si="23"/>
        <v>83.5</v>
      </c>
      <c r="AE120" s="165">
        <f t="shared" si="24"/>
        <v>1.8461538461538463</v>
      </c>
      <c r="AF120" s="167">
        <f t="shared" si="25"/>
        <v>43770.5</v>
      </c>
      <c r="AG120" s="168">
        <f t="shared" si="26"/>
        <v>43687</v>
      </c>
      <c r="AH120" s="168">
        <f t="shared" si="27"/>
        <v>43770.5</v>
      </c>
      <c r="AI120" s="169">
        <f t="shared" si="28"/>
        <v>0.43076923076923079</v>
      </c>
      <c r="AJ120" s="169">
        <f t="shared" si="29"/>
        <v>2.569230769230769</v>
      </c>
      <c r="AK120" s="164">
        <v>1</v>
      </c>
      <c r="AL120" s="169">
        <f t="shared" si="30"/>
        <v>0</v>
      </c>
      <c r="AM120" s="169">
        <f t="shared" si="31"/>
        <v>0</v>
      </c>
      <c r="AN120" s="169">
        <f t="shared" si="32"/>
        <v>0</v>
      </c>
      <c r="AO120" s="168">
        <f t="shared" si="33"/>
        <v>43770.5</v>
      </c>
      <c r="AP120" s="164"/>
      <c r="AQ120" s="170"/>
    </row>
    <row r="121" spans="1:43" x14ac:dyDescent="0.25">
      <c r="A121" s="219"/>
      <c r="B121" s="171" t="s">
        <v>242</v>
      </c>
      <c r="C121" s="196">
        <v>6953156269897</v>
      </c>
      <c r="D121" s="152">
        <v>0</v>
      </c>
      <c r="E121" s="153"/>
      <c r="F121" s="96">
        <v>0</v>
      </c>
      <c r="G121" s="96">
        <v>0</v>
      </c>
      <c r="H121" s="96">
        <v>0</v>
      </c>
      <c r="I121" s="96">
        <v>0</v>
      </c>
      <c r="J121" s="96">
        <v>0</v>
      </c>
      <c r="K121" s="96">
        <v>0</v>
      </c>
      <c r="L121" s="96">
        <v>1</v>
      </c>
      <c r="M121" s="96"/>
      <c r="N121" s="96"/>
      <c r="O121" s="96"/>
      <c r="P121" s="96"/>
      <c r="Q121" s="96"/>
      <c r="R121" s="154"/>
      <c r="S121" s="155">
        <f t="shared" si="17"/>
        <v>1</v>
      </c>
      <c r="T121" s="156">
        <v>5</v>
      </c>
      <c r="U121" s="154"/>
      <c r="V121" s="164">
        <f t="shared" si="18"/>
        <v>1</v>
      </c>
      <c r="W121" s="165">
        <f t="shared" si="19"/>
        <v>2.8571428571428571E-2</v>
      </c>
      <c r="X121" s="165">
        <f t="shared" si="20"/>
        <v>0.8571428571428571</v>
      </c>
      <c r="Y121" s="164">
        <v>13</v>
      </c>
      <c r="Z121" s="164">
        <v>2</v>
      </c>
      <c r="AA121" s="166">
        <f t="shared" si="21"/>
        <v>15</v>
      </c>
      <c r="AB121" s="165">
        <f t="shared" si="22"/>
        <v>525</v>
      </c>
      <c r="AC121" s="165">
        <v>14</v>
      </c>
      <c r="AD121" s="165">
        <f t="shared" si="23"/>
        <v>511</v>
      </c>
      <c r="AE121" s="165">
        <f t="shared" si="24"/>
        <v>1.7142857142857142</v>
      </c>
      <c r="AF121" s="167">
        <f t="shared" si="25"/>
        <v>44198</v>
      </c>
      <c r="AG121" s="168">
        <f t="shared" si="26"/>
        <v>43687</v>
      </c>
      <c r="AH121" s="168">
        <f t="shared" si="27"/>
        <v>44198</v>
      </c>
      <c r="AI121" s="169">
        <f t="shared" si="28"/>
        <v>0.39999999999999997</v>
      </c>
      <c r="AJ121" s="169">
        <f t="shared" si="29"/>
        <v>14.6</v>
      </c>
      <c r="AK121" s="164">
        <v>1</v>
      </c>
      <c r="AL121" s="169">
        <f t="shared" si="30"/>
        <v>0</v>
      </c>
      <c r="AM121" s="169">
        <f t="shared" si="31"/>
        <v>0</v>
      </c>
      <c r="AN121" s="169">
        <f t="shared" si="32"/>
        <v>0</v>
      </c>
      <c r="AO121" s="168">
        <f t="shared" si="33"/>
        <v>44198</v>
      </c>
      <c r="AP121" s="164"/>
      <c r="AQ121" s="170"/>
    </row>
    <row r="122" spans="1:43" x14ac:dyDescent="0.25">
      <c r="A122" s="219" t="s">
        <v>577</v>
      </c>
      <c r="B122" s="151" t="s">
        <v>578</v>
      </c>
      <c r="C122" s="195">
        <v>6953156270640</v>
      </c>
      <c r="D122" s="152">
        <v>46.776027397260265</v>
      </c>
      <c r="E122" s="153"/>
      <c r="F122" s="96">
        <v>5</v>
      </c>
      <c r="G122" s="96">
        <v>18</v>
      </c>
      <c r="H122" s="96">
        <v>7</v>
      </c>
      <c r="I122" s="96">
        <v>15</v>
      </c>
      <c r="J122" s="96">
        <v>6</v>
      </c>
      <c r="K122" s="96">
        <v>5</v>
      </c>
      <c r="L122" s="96">
        <v>7</v>
      </c>
      <c r="M122" s="96"/>
      <c r="N122" s="96"/>
      <c r="O122" s="96"/>
      <c r="P122" s="96"/>
      <c r="Q122" s="96"/>
      <c r="R122" s="154"/>
      <c r="S122" s="155">
        <f t="shared" si="17"/>
        <v>7</v>
      </c>
      <c r="T122" s="156">
        <v>5</v>
      </c>
      <c r="U122" s="154"/>
      <c r="V122" s="164">
        <f t="shared" si="18"/>
        <v>63</v>
      </c>
      <c r="W122" s="165">
        <f t="shared" si="19"/>
        <v>0.2930232558139535</v>
      </c>
      <c r="X122" s="165">
        <f t="shared" si="20"/>
        <v>8.7906976744186043</v>
      </c>
      <c r="Y122" s="164">
        <v>30</v>
      </c>
      <c r="Z122" s="164">
        <v>8</v>
      </c>
      <c r="AA122" s="166">
        <f t="shared" si="21"/>
        <v>38</v>
      </c>
      <c r="AB122" s="165">
        <f t="shared" si="22"/>
        <v>129.68253968253967</v>
      </c>
      <c r="AC122" s="165">
        <v>14</v>
      </c>
      <c r="AD122" s="165">
        <f t="shared" si="23"/>
        <v>115.68253968253967</v>
      </c>
      <c r="AE122" s="165">
        <f t="shared" si="24"/>
        <v>17.581395348837209</v>
      </c>
      <c r="AF122" s="167">
        <f t="shared" si="25"/>
        <v>43802.682539682537</v>
      </c>
      <c r="AG122" s="168">
        <f t="shared" si="26"/>
        <v>43687</v>
      </c>
      <c r="AH122" s="168">
        <f t="shared" si="27"/>
        <v>43802.682539682537</v>
      </c>
      <c r="AI122" s="169">
        <f t="shared" si="28"/>
        <v>4.1023255813953492</v>
      </c>
      <c r="AJ122" s="169">
        <f t="shared" si="29"/>
        <v>33.897674418604652</v>
      </c>
      <c r="AK122" s="164">
        <v>1</v>
      </c>
      <c r="AL122" s="169">
        <f t="shared" si="30"/>
        <v>0</v>
      </c>
      <c r="AM122" s="169">
        <f t="shared" si="31"/>
        <v>0</v>
      </c>
      <c r="AN122" s="169">
        <f t="shared" si="32"/>
        <v>0</v>
      </c>
      <c r="AO122" s="168">
        <f t="shared" si="33"/>
        <v>43802.682539682537</v>
      </c>
      <c r="AP122" s="164"/>
      <c r="AQ122" s="170"/>
    </row>
    <row r="123" spans="1:43" x14ac:dyDescent="0.25">
      <c r="A123" s="219" t="s">
        <v>541</v>
      </c>
      <c r="B123" s="151" t="s">
        <v>542</v>
      </c>
      <c r="C123" s="195">
        <v>6953156270954</v>
      </c>
      <c r="D123" s="152">
        <v>40.99</v>
      </c>
      <c r="E123" s="153"/>
      <c r="F123" s="96">
        <v>3</v>
      </c>
      <c r="G123" s="96">
        <v>2</v>
      </c>
      <c r="H123" s="96">
        <v>4</v>
      </c>
      <c r="I123" s="96">
        <v>0</v>
      </c>
      <c r="J123" s="96">
        <v>1</v>
      </c>
      <c r="K123" s="96">
        <v>0</v>
      </c>
      <c r="L123" s="96">
        <v>0</v>
      </c>
      <c r="M123" s="96"/>
      <c r="N123" s="96"/>
      <c r="O123" s="96"/>
      <c r="P123" s="96"/>
      <c r="Q123" s="96"/>
      <c r="R123" s="154"/>
      <c r="S123" s="155">
        <f t="shared" si="17"/>
        <v>4</v>
      </c>
      <c r="T123" s="156">
        <v>5</v>
      </c>
      <c r="U123" s="154"/>
      <c r="V123" s="164">
        <f t="shared" si="18"/>
        <v>10</v>
      </c>
      <c r="W123" s="165">
        <f t="shared" si="19"/>
        <v>8.3333333333333329E-2</v>
      </c>
      <c r="X123" s="165">
        <f t="shared" si="20"/>
        <v>2.5</v>
      </c>
      <c r="Y123" s="164">
        <v>15</v>
      </c>
      <c r="Z123" s="164">
        <v>1</v>
      </c>
      <c r="AA123" s="166">
        <f t="shared" si="21"/>
        <v>16</v>
      </c>
      <c r="AB123" s="165">
        <f t="shared" si="22"/>
        <v>192</v>
      </c>
      <c r="AC123" s="165">
        <v>14</v>
      </c>
      <c r="AD123" s="165">
        <f t="shared" si="23"/>
        <v>178</v>
      </c>
      <c r="AE123" s="165">
        <f t="shared" si="24"/>
        <v>5</v>
      </c>
      <c r="AF123" s="167">
        <f t="shared" si="25"/>
        <v>43865</v>
      </c>
      <c r="AG123" s="168">
        <f t="shared" si="26"/>
        <v>43687</v>
      </c>
      <c r="AH123" s="168">
        <f t="shared" si="27"/>
        <v>43865</v>
      </c>
      <c r="AI123" s="169">
        <f t="shared" si="28"/>
        <v>1.1666666666666665</v>
      </c>
      <c r="AJ123" s="169">
        <f t="shared" si="29"/>
        <v>14.833333333333334</v>
      </c>
      <c r="AK123" s="164">
        <v>1</v>
      </c>
      <c r="AL123" s="169">
        <f t="shared" si="30"/>
        <v>0</v>
      </c>
      <c r="AM123" s="169">
        <f t="shared" si="31"/>
        <v>0</v>
      </c>
      <c r="AN123" s="169">
        <f t="shared" si="32"/>
        <v>0</v>
      </c>
      <c r="AO123" s="168">
        <f t="shared" si="33"/>
        <v>43865</v>
      </c>
      <c r="AP123" s="164"/>
      <c r="AQ123" s="170"/>
    </row>
    <row r="124" spans="1:43" x14ac:dyDescent="0.25">
      <c r="A124" s="219" t="s">
        <v>535</v>
      </c>
      <c r="B124" s="151" t="s">
        <v>536</v>
      </c>
      <c r="C124" s="195">
        <v>6953156270961</v>
      </c>
      <c r="D124" s="152">
        <v>161.90999999999917</v>
      </c>
      <c r="E124" s="153"/>
      <c r="F124" s="96">
        <v>1</v>
      </c>
      <c r="G124" s="96">
        <v>1</v>
      </c>
      <c r="H124" s="96">
        <v>1</v>
      </c>
      <c r="I124" s="96">
        <v>0</v>
      </c>
      <c r="J124" s="96">
        <v>0</v>
      </c>
      <c r="K124" s="96">
        <v>0</v>
      </c>
      <c r="L124" s="96">
        <v>0</v>
      </c>
      <c r="M124" s="96"/>
      <c r="N124" s="96"/>
      <c r="O124" s="96"/>
      <c r="P124" s="96"/>
      <c r="Q124" s="96"/>
      <c r="R124" s="154"/>
      <c r="S124" s="155">
        <f t="shared" si="17"/>
        <v>3</v>
      </c>
      <c r="T124" s="156">
        <v>5</v>
      </c>
      <c r="U124" s="154"/>
      <c r="V124" s="164">
        <f t="shared" si="18"/>
        <v>3</v>
      </c>
      <c r="W124" s="165">
        <f t="shared" si="19"/>
        <v>3.3333333333333333E-2</v>
      </c>
      <c r="X124" s="165">
        <f t="shared" si="20"/>
        <v>1</v>
      </c>
      <c r="Y124" s="164">
        <v>19</v>
      </c>
      <c r="Z124" s="164">
        <v>0</v>
      </c>
      <c r="AA124" s="166">
        <f t="shared" si="21"/>
        <v>19</v>
      </c>
      <c r="AB124" s="165">
        <f t="shared" si="22"/>
        <v>570</v>
      </c>
      <c r="AC124" s="165">
        <v>14</v>
      </c>
      <c r="AD124" s="165">
        <f t="shared" si="23"/>
        <v>556</v>
      </c>
      <c r="AE124" s="165">
        <f t="shared" si="24"/>
        <v>2</v>
      </c>
      <c r="AF124" s="167">
        <f t="shared" si="25"/>
        <v>44243</v>
      </c>
      <c r="AG124" s="168">
        <f t="shared" si="26"/>
        <v>43687</v>
      </c>
      <c r="AH124" s="168">
        <f t="shared" si="27"/>
        <v>44243</v>
      </c>
      <c r="AI124" s="169">
        <f t="shared" si="28"/>
        <v>0.46666666666666667</v>
      </c>
      <c r="AJ124" s="169">
        <f t="shared" si="29"/>
        <v>18.533333333333335</v>
      </c>
      <c r="AK124" s="164">
        <v>1</v>
      </c>
      <c r="AL124" s="169">
        <f t="shared" si="30"/>
        <v>0</v>
      </c>
      <c r="AM124" s="169">
        <f t="shared" si="31"/>
        <v>0</v>
      </c>
      <c r="AN124" s="169">
        <f t="shared" si="32"/>
        <v>0</v>
      </c>
      <c r="AO124" s="168">
        <f t="shared" si="33"/>
        <v>44243</v>
      </c>
      <c r="AP124" s="164"/>
      <c r="AQ124" s="170"/>
    </row>
    <row r="125" spans="1:43" x14ac:dyDescent="0.25">
      <c r="A125" s="219" t="s">
        <v>395</v>
      </c>
      <c r="B125" s="171" t="s">
        <v>220</v>
      </c>
      <c r="C125" s="196">
        <v>6953156271197</v>
      </c>
      <c r="D125" s="152">
        <v>61.89</v>
      </c>
      <c r="E125" s="153"/>
      <c r="F125" s="96">
        <v>1</v>
      </c>
      <c r="G125" s="96">
        <v>0</v>
      </c>
      <c r="H125" s="96">
        <v>0</v>
      </c>
      <c r="I125" s="96">
        <v>5</v>
      </c>
      <c r="J125" s="96">
        <v>5</v>
      </c>
      <c r="K125" s="96">
        <v>6</v>
      </c>
      <c r="L125" s="96">
        <v>7</v>
      </c>
      <c r="M125" s="96"/>
      <c r="N125" s="96"/>
      <c r="O125" s="96"/>
      <c r="P125" s="96"/>
      <c r="Q125" s="96"/>
      <c r="R125" s="154"/>
      <c r="S125" s="155">
        <f t="shared" si="17"/>
        <v>5</v>
      </c>
      <c r="T125" s="156">
        <v>5</v>
      </c>
      <c r="U125" s="154"/>
      <c r="V125" s="164">
        <f t="shared" si="18"/>
        <v>24</v>
      </c>
      <c r="W125" s="165">
        <f t="shared" si="19"/>
        <v>0.15483870967741936</v>
      </c>
      <c r="X125" s="165">
        <f t="shared" si="20"/>
        <v>4.645161290322581</v>
      </c>
      <c r="Y125" s="164">
        <v>40</v>
      </c>
      <c r="Z125" s="164">
        <v>14</v>
      </c>
      <c r="AA125" s="166">
        <f t="shared" si="21"/>
        <v>54</v>
      </c>
      <c r="AB125" s="165">
        <f t="shared" si="22"/>
        <v>348.75</v>
      </c>
      <c r="AC125" s="165">
        <v>14</v>
      </c>
      <c r="AD125" s="165">
        <f t="shared" si="23"/>
        <v>334.75</v>
      </c>
      <c r="AE125" s="165">
        <f t="shared" si="24"/>
        <v>9.2903225806451619</v>
      </c>
      <c r="AF125" s="167">
        <f t="shared" si="25"/>
        <v>44021.75</v>
      </c>
      <c r="AG125" s="168">
        <f t="shared" si="26"/>
        <v>43687</v>
      </c>
      <c r="AH125" s="168">
        <f t="shared" si="27"/>
        <v>44021.75</v>
      </c>
      <c r="AI125" s="169">
        <f t="shared" si="28"/>
        <v>2.1677419354838712</v>
      </c>
      <c r="AJ125" s="169">
        <f t="shared" si="29"/>
        <v>51.832258064516125</v>
      </c>
      <c r="AK125" s="164">
        <v>1</v>
      </c>
      <c r="AL125" s="169">
        <f t="shared" si="30"/>
        <v>0</v>
      </c>
      <c r="AM125" s="169">
        <f t="shared" si="31"/>
        <v>0</v>
      </c>
      <c r="AN125" s="169">
        <f t="shared" si="32"/>
        <v>0</v>
      </c>
      <c r="AO125" s="168">
        <f t="shared" si="33"/>
        <v>44021.75</v>
      </c>
      <c r="AP125" s="164"/>
      <c r="AQ125" s="170"/>
    </row>
    <row r="126" spans="1:43" x14ac:dyDescent="0.25">
      <c r="A126" s="219" t="s">
        <v>397</v>
      </c>
      <c r="B126" s="151" t="s">
        <v>221</v>
      </c>
      <c r="C126" s="195">
        <v>6953156271203</v>
      </c>
      <c r="D126" s="152">
        <v>63.400000000000006</v>
      </c>
      <c r="E126" s="153"/>
      <c r="F126" s="96">
        <v>0</v>
      </c>
      <c r="G126" s="96">
        <v>0</v>
      </c>
      <c r="H126" s="96">
        <v>1</v>
      </c>
      <c r="I126" s="96">
        <v>2</v>
      </c>
      <c r="J126" s="96">
        <v>4</v>
      </c>
      <c r="K126" s="96">
        <v>4</v>
      </c>
      <c r="L126" s="96">
        <v>3</v>
      </c>
      <c r="M126" s="96"/>
      <c r="N126" s="96"/>
      <c r="O126" s="96"/>
      <c r="P126" s="96"/>
      <c r="Q126" s="96"/>
      <c r="R126" s="154"/>
      <c r="S126" s="155">
        <f t="shared" si="17"/>
        <v>5</v>
      </c>
      <c r="T126" s="156">
        <v>5</v>
      </c>
      <c r="U126" s="154"/>
      <c r="V126" s="164">
        <f t="shared" si="18"/>
        <v>14</v>
      </c>
      <c r="W126" s="165">
        <f t="shared" si="19"/>
        <v>9.0322580645161285E-2</v>
      </c>
      <c r="X126" s="165">
        <f t="shared" si="20"/>
        <v>2.7096774193548385</v>
      </c>
      <c r="Y126" s="164">
        <v>33</v>
      </c>
      <c r="Z126" s="164">
        <v>7</v>
      </c>
      <c r="AA126" s="166">
        <f t="shared" si="21"/>
        <v>40</v>
      </c>
      <c r="AB126" s="165">
        <f t="shared" si="22"/>
        <v>442.85714285714289</v>
      </c>
      <c r="AC126" s="165">
        <v>14</v>
      </c>
      <c r="AD126" s="165">
        <f t="shared" si="23"/>
        <v>428.85714285714289</v>
      </c>
      <c r="AE126" s="165">
        <f t="shared" si="24"/>
        <v>5.419354838709677</v>
      </c>
      <c r="AF126" s="167">
        <f t="shared" si="25"/>
        <v>44115.857142857145</v>
      </c>
      <c r="AG126" s="168">
        <f t="shared" si="26"/>
        <v>43687</v>
      </c>
      <c r="AH126" s="168">
        <f t="shared" si="27"/>
        <v>44115.857142857145</v>
      </c>
      <c r="AI126" s="169">
        <f t="shared" si="28"/>
        <v>1.264516129032258</v>
      </c>
      <c r="AJ126" s="169">
        <f t="shared" si="29"/>
        <v>38.735483870967741</v>
      </c>
      <c r="AK126" s="164">
        <v>1</v>
      </c>
      <c r="AL126" s="169">
        <f t="shared" si="30"/>
        <v>0</v>
      </c>
      <c r="AM126" s="169">
        <f t="shared" si="31"/>
        <v>0</v>
      </c>
      <c r="AN126" s="169">
        <f t="shared" si="32"/>
        <v>0</v>
      </c>
      <c r="AO126" s="168">
        <f t="shared" si="33"/>
        <v>44115.857142857145</v>
      </c>
      <c r="AP126" s="164"/>
      <c r="AQ126" s="170"/>
    </row>
    <row r="127" spans="1:43" x14ac:dyDescent="0.25">
      <c r="A127" s="219" t="s">
        <v>399</v>
      </c>
      <c r="B127" s="171" t="s">
        <v>222</v>
      </c>
      <c r="C127" s="196">
        <v>6953156271210</v>
      </c>
      <c r="D127" s="152">
        <v>63.400000000000006</v>
      </c>
      <c r="E127" s="153"/>
      <c r="F127" s="96">
        <v>0</v>
      </c>
      <c r="G127" s="96">
        <v>0</v>
      </c>
      <c r="H127" s="96">
        <v>5</v>
      </c>
      <c r="I127" s="96">
        <v>1</v>
      </c>
      <c r="J127" s="96">
        <v>2</v>
      </c>
      <c r="K127" s="96">
        <v>1</v>
      </c>
      <c r="L127" s="96">
        <v>0</v>
      </c>
      <c r="M127" s="96"/>
      <c r="N127" s="96"/>
      <c r="O127" s="96"/>
      <c r="P127" s="96"/>
      <c r="Q127" s="96"/>
      <c r="R127" s="154"/>
      <c r="S127" s="155">
        <f t="shared" si="17"/>
        <v>4</v>
      </c>
      <c r="T127" s="156">
        <v>5</v>
      </c>
      <c r="U127" s="154"/>
      <c r="V127" s="164">
        <f t="shared" si="18"/>
        <v>9</v>
      </c>
      <c r="W127" s="165">
        <f t="shared" si="19"/>
        <v>7.4999999999999997E-2</v>
      </c>
      <c r="X127" s="165">
        <f t="shared" si="20"/>
        <v>2.25</v>
      </c>
      <c r="Y127" s="164">
        <v>27</v>
      </c>
      <c r="Z127" s="164">
        <v>2</v>
      </c>
      <c r="AA127" s="166">
        <f t="shared" si="21"/>
        <v>29</v>
      </c>
      <c r="AB127" s="165">
        <f t="shared" si="22"/>
        <v>386.66666666666669</v>
      </c>
      <c r="AC127" s="165">
        <v>14</v>
      </c>
      <c r="AD127" s="165">
        <f t="shared" si="23"/>
        <v>372.66666666666669</v>
      </c>
      <c r="AE127" s="165">
        <f t="shared" si="24"/>
        <v>4.5</v>
      </c>
      <c r="AF127" s="167">
        <f t="shared" si="25"/>
        <v>44059.666666666664</v>
      </c>
      <c r="AG127" s="168">
        <f t="shared" si="26"/>
        <v>43687</v>
      </c>
      <c r="AH127" s="168">
        <f t="shared" si="27"/>
        <v>44059.666666666664</v>
      </c>
      <c r="AI127" s="169">
        <f t="shared" si="28"/>
        <v>1.05</v>
      </c>
      <c r="AJ127" s="169">
        <f t="shared" si="29"/>
        <v>27.95</v>
      </c>
      <c r="AK127" s="164">
        <v>1</v>
      </c>
      <c r="AL127" s="169">
        <f t="shared" si="30"/>
        <v>0</v>
      </c>
      <c r="AM127" s="169">
        <f t="shared" si="31"/>
        <v>0</v>
      </c>
      <c r="AN127" s="169">
        <f t="shared" si="32"/>
        <v>0</v>
      </c>
      <c r="AO127" s="168">
        <f t="shared" si="33"/>
        <v>44059.666666666664</v>
      </c>
      <c r="AP127" s="164"/>
      <c r="AQ127" s="170"/>
    </row>
    <row r="128" spans="1:43" x14ac:dyDescent="0.25">
      <c r="A128" s="219" t="s">
        <v>587</v>
      </c>
      <c r="B128" s="151" t="s">
        <v>588</v>
      </c>
      <c r="C128" s="195">
        <v>6953156271357</v>
      </c>
      <c r="D128" s="152">
        <v>27.24</v>
      </c>
      <c r="E128" s="153"/>
      <c r="F128" s="96">
        <v>0</v>
      </c>
      <c r="G128" s="96">
        <v>1</v>
      </c>
      <c r="H128" s="96">
        <v>0</v>
      </c>
      <c r="I128" s="96">
        <v>0</v>
      </c>
      <c r="J128" s="96">
        <v>0</v>
      </c>
      <c r="K128" s="96">
        <v>0</v>
      </c>
      <c r="L128" s="96">
        <v>0</v>
      </c>
      <c r="M128" s="96"/>
      <c r="N128" s="96"/>
      <c r="O128" s="96"/>
      <c r="P128" s="96"/>
      <c r="Q128" s="96"/>
      <c r="R128" s="154"/>
      <c r="S128" s="155">
        <f t="shared" si="17"/>
        <v>1</v>
      </c>
      <c r="T128" s="156">
        <v>5</v>
      </c>
      <c r="U128" s="154"/>
      <c r="V128" s="164">
        <f t="shared" si="18"/>
        <v>1</v>
      </c>
      <c r="W128" s="165">
        <f t="shared" si="19"/>
        <v>3.3333333333333333E-2</v>
      </c>
      <c r="X128" s="165">
        <f t="shared" si="20"/>
        <v>1</v>
      </c>
      <c r="Y128" s="164">
        <v>34</v>
      </c>
      <c r="Z128" s="164">
        <v>5</v>
      </c>
      <c r="AA128" s="166">
        <f t="shared" si="21"/>
        <v>39</v>
      </c>
      <c r="AB128" s="165">
        <f t="shared" si="22"/>
        <v>1170</v>
      </c>
      <c r="AC128" s="165">
        <v>14</v>
      </c>
      <c r="AD128" s="165">
        <f t="shared" si="23"/>
        <v>1156</v>
      </c>
      <c r="AE128" s="165">
        <f t="shared" si="24"/>
        <v>2</v>
      </c>
      <c r="AF128" s="167">
        <f t="shared" si="25"/>
        <v>44843</v>
      </c>
      <c r="AG128" s="168">
        <f t="shared" si="26"/>
        <v>43687</v>
      </c>
      <c r="AH128" s="168">
        <f t="shared" si="27"/>
        <v>44843</v>
      </c>
      <c r="AI128" s="169">
        <f t="shared" si="28"/>
        <v>0.46666666666666667</v>
      </c>
      <c r="AJ128" s="169">
        <f t="shared" si="29"/>
        <v>38.533333333333331</v>
      </c>
      <c r="AK128" s="164">
        <v>1</v>
      </c>
      <c r="AL128" s="169">
        <f t="shared" si="30"/>
        <v>0</v>
      </c>
      <c r="AM128" s="169">
        <f t="shared" si="31"/>
        <v>0</v>
      </c>
      <c r="AN128" s="169">
        <f t="shared" si="32"/>
        <v>0</v>
      </c>
      <c r="AO128" s="168">
        <f t="shared" si="33"/>
        <v>44843</v>
      </c>
      <c r="AP128" s="164"/>
      <c r="AQ128" s="170"/>
    </row>
    <row r="129" spans="1:43" x14ac:dyDescent="0.25">
      <c r="A129" s="219" t="s">
        <v>591</v>
      </c>
      <c r="B129" s="151" t="s">
        <v>592</v>
      </c>
      <c r="C129" s="195">
        <v>6953156271364</v>
      </c>
      <c r="D129" s="152">
        <v>27.24</v>
      </c>
      <c r="E129" s="153"/>
      <c r="F129" s="96">
        <v>0</v>
      </c>
      <c r="G129" s="96">
        <v>0</v>
      </c>
      <c r="H129" s="96">
        <v>0</v>
      </c>
      <c r="I129" s="96">
        <v>0</v>
      </c>
      <c r="J129" s="96">
        <v>0</v>
      </c>
      <c r="K129" s="96">
        <v>0</v>
      </c>
      <c r="L129" s="96">
        <v>0</v>
      </c>
      <c r="M129" s="96"/>
      <c r="N129" s="96"/>
      <c r="O129" s="96"/>
      <c r="P129" s="96"/>
      <c r="Q129" s="96"/>
      <c r="R129" s="154"/>
      <c r="S129" s="155">
        <f t="shared" si="17"/>
        <v>0</v>
      </c>
      <c r="T129" s="156">
        <v>5</v>
      </c>
      <c r="U129" s="154"/>
      <c r="V129" s="164">
        <f t="shared" si="18"/>
        <v>0</v>
      </c>
      <c r="W129" s="165">
        <f t="shared" si="19"/>
        <v>0</v>
      </c>
      <c r="X129" s="165">
        <f t="shared" si="20"/>
        <v>0</v>
      </c>
      <c r="Y129" s="164">
        <v>20</v>
      </c>
      <c r="Z129" s="164">
        <v>0</v>
      </c>
      <c r="AA129" s="166">
        <f t="shared" si="21"/>
        <v>20</v>
      </c>
      <c r="AB129" s="165" t="str">
        <f t="shared" si="22"/>
        <v>Not Sold</v>
      </c>
      <c r="AC129" s="165">
        <v>14</v>
      </c>
      <c r="AD129" s="165" t="str">
        <f t="shared" si="23"/>
        <v>-</v>
      </c>
      <c r="AE129" s="165">
        <f t="shared" si="24"/>
        <v>0</v>
      </c>
      <c r="AF129" s="167" t="str">
        <f t="shared" si="25"/>
        <v>Not Sold</v>
      </c>
      <c r="AG129" s="168">
        <f t="shared" si="26"/>
        <v>43687</v>
      </c>
      <c r="AH129" s="168">
        <f t="shared" si="27"/>
        <v>43687</v>
      </c>
      <c r="AI129" s="169">
        <f t="shared" si="28"/>
        <v>0</v>
      </c>
      <c r="AJ129" s="169">
        <f t="shared" si="29"/>
        <v>20</v>
      </c>
      <c r="AK129" s="164">
        <v>1</v>
      </c>
      <c r="AL129" s="169">
        <f t="shared" si="30"/>
        <v>0</v>
      </c>
      <c r="AM129" s="169">
        <f t="shared" si="31"/>
        <v>0</v>
      </c>
      <c r="AN129" s="169" t="str">
        <f t="shared" si="32"/>
        <v>-</v>
      </c>
      <c r="AO129" s="168" t="str">
        <f t="shared" si="33"/>
        <v>-</v>
      </c>
      <c r="AP129" s="164"/>
      <c r="AQ129" s="170"/>
    </row>
    <row r="130" spans="1:43" x14ac:dyDescent="0.25">
      <c r="A130" s="219" t="s">
        <v>589</v>
      </c>
      <c r="B130" s="151" t="s">
        <v>590</v>
      </c>
      <c r="C130" s="195">
        <v>6953156271371</v>
      </c>
      <c r="D130" s="152">
        <v>26.99</v>
      </c>
      <c r="E130" s="153"/>
      <c r="F130" s="96">
        <v>0</v>
      </c>
      <c r="G130" s="96">
        <v>0</v>
      </c>
      <c r="H130" s="96">
        <v>0</v>
      </c>
      <c r="I130" s="96">
        <v>0</v>
      </c>
      <c r="J130" s="96">
        <v>0</v>
      </c>
      <c r="K130" s="96">
        <v>0</v>
      </c>
      <c r="L130" s="96">
        <v>0</v>
      </c>
      <c r="M130" s="96"/>
      <c r="N130" s="96"/>
      <c r="O130" s="96"/>
      <c r="P130" s="96"/>
      <c r="Q130" s="96"/>
      <c r="R130" s="154"/>
      <c r="S130" s="155">
        <f t="shared" si="17"/>
        <v>0</v>
      </c>
      <c r="T130" s="156">
        <v>5</v>
      </c>
      <c r="U130" s="154"/>
      <c r="V130" s="164">
        <f t="shared" si="18"/>
        <v>0</v>
      </c>
      <c r="W130" s="165">
        <f t="shared" si="19"/>
        <v>0</v>
      </c>
      <c r="X130" s="165">
        <f t="shared" si="20"/>
        <v>0</v>
      </c>
      <c r="Y130" s="164"/>
      <c r="Z130" s="164">
        <v>0</v>
      </c>
      <c r="AA130" s="166">
        <f t="shared" si="21"/>
        <v>0</v>
      </c>
      <c r="AB130" s="165" t="str">
        <f t="shared" si="22"/>
        <v>Not Sold</v>
      </c>
      <c r="AC130" s="165">
        <v>14</v>
      </c>
      <c r="AD130" s="165" t="str">
        <f t="shared" si="23"/>
        <v>-</v>
      </c>
      <c r="AE130" s="165">
        <f t="shared" si="24"/>
        <v>0</v>
      </c>
      <c r="AF130" s="167" t="str">
        <f t="shared" si="25"/>
        <v>Not Sold</v>
      </c>
      <c r="AG130" s="168">
        <f t="shared" si="26"/>
        <v>43687</v>
      </c>
      <c r="AH130" s="168">
        <f t="shared" si="27"/>
        <v>43687</v>
      </c>
      <c r="AI130" s="169">
        <f t="shared" si="28"/>
        <v>0</v>
      </c>
      <c r="AJ130" s="169">
        <f t="shared" si="29"/>
        <v>0</v>
      </c>
      <c r="AK130" s="164">
        <v>1</v>
      </c>
      <c r="AL130" s="169">
        <f t="shared" si="30"/>
        <v>0</v>
      </c>
      <c r="AM130" s="169">
        <f t="shared" si="31"/>
        <v>0</v>
      </c>
      <c r="AN130" s="169" t="str">
        <f t="shared" si="32"/>
        <v>-</v>
      </c>
      <c r="AO130" s="168" t="str">
        <f t="shared" si="33"/>
        <v>-</v>
      </c>
      <c r="AP130" s="164"/>
      <c r="AQ130" s="170"/>
    </row>
    <row r="131" spans="1:43" x14ac:dyDescent="0.25">
      <c r="A131" s="219" t="s">
        <v>359</v>
      </c>
      <c r="B131" s="151" t="s">
        <v>360</v>
      </c>
      <c r="C131" s="195">
        <v>6953156271685</v>
      </c>
      <c r="D131" s="152">
        <v>31.09</v>
      </c>
      <c r="E131" s="153"/>
      <c r="F131" s="96">
        <v>0</v>
      </c>
      <c r="G131" s="96">
        <v>1</v>
      </c>
      <c r="H131" s="96">
        <v>0</v>
      </c>
      <c r="I131" s="96">
        <v>0</v>
      </c>
      <c r="J131" s="96">
        <v>0</v>
      </c>
      <c r="K131" s="96">
        <v>0</v>
      </c>
      <c r="L131" s="96">
        <v>0</v>
      </c>
      <c r="M131" s="96"/>
      <c r="N131" s="96"/>
      <c r="O131" s="96"/>
      <c r="P131" s="96"/>
      <c r="Q131" s="96"/>
      <c r="R131" s="154"/>
      <c r="S131" s="155">
        <f t="shared" si="17"/>
        <v>1</v>
      </c>
      <c r="T131" s="156">
        <v>5</v>
      </c>
      <c r="U131" s="154"/>
      <c r="V131" s="164">
        <f t="shared" si="18"/>
        <v>1</v>
      </c>
      <c r="W131" s="165">
        <f t="shared" si="19"/>
        <v>3.3333333333333333E-2</v>
      </c>
      <c r="X131" s="165">
        <f t="shared" si="20"/>
        <v>1</v>
      </c>
      <c r="Y131" s="164">
        <v>47</v>
      </c>
      <c r="Z131" s="164">
        <v>0</v>
      </c>
      <c r="AA131" s="166">
        <f t="shared" si="21"/>
        <v>47</v>
      </c>
      <c r="AB131" s="165">
        <f t="shared" si="22"/>
        <v>1410</v>
      </c>
      <c r="AC131" s="165">
        <v>14</v>
      </c>
      <c r="AD131" s="165">
        <f t="shared" si="23"/>
        <v>1396</v>
      </c>
      <c r="AE131" s="165">
        <f t="shared" si="24"/>
        <v>2</v>
      </c>
      <c r="AF131" s="167">
        <f t="shared" si="25"/>
        <v>45083</v>
      </c>
      <c r="AG131" s="168">
        <f t="shared" si="26"/>
        <v>43687</v>
      </c>
      <c r="AH131" s="168">
        <f t="shared" si="27"/>
        <v>45083</v>
      </c>
      <c r="AI131" s="169">
        <f t="shared" si="28"/>
        <v>0.46666666666666667</v>
      </c>
      <c r="AJ131" s="169">
        <f t="shared" si="29"/>
        <v>46.533333333333331</v>
      </c>
      <c r="AK131" s="164">
        <v>1</v>
      </c>
      <c r="AL131" s="169">
        <f t="shared" si="30"/>
        <v>0</v>
      </c>
      <c r="AM131" s="169">
        <f t="shared" si="31"/>
        <v>0</v>
      </c>
      <c r="AN131" s="169">
        <f t="shared" si="32"/>
        <v>0</v>
      </c>
      <c r="AO131" s="168">
        <f t="shared" si="33"/>
        <v>45083</v>
      </c>
      <c r="AP131" s="164"/>
      <c r="AQ131" s="170"/>
    </row>
    <row r="132" spans="1:43" x14ac:dyDescent="0.25">
      <c r="A132" s="219" t="s">
        <v>361</v>
      </c>
      <c r="B132" s="151" t="s">
        <v>362</v>
      </c>
      <c r="C132" s="195">
        <v>6953156271692</v>
      </c>
      <c r="D132" s="152">
        <v>31.03</v>
      </c>
      <c r="E132" s="153"/>
      <c r="F132" s="96">
        <v>1</v>
      </c>
      <c r="G132" s="96">
        <v>0</v>
      </c>
      <c r="H132" s="96">
        <v>0</v>
      </c>
      <c r="I132" s="96">
        <v>0</v>
      </c>
      <c r="J132" s="96">
        <v>0</v>
      </c>
      <c r="K132" s="96">
        <v>0</v>
      </c>
      <c r="L132" s="96">
        <v>0</v>
      </c>
      <c r="M132" s="96"/>
      <c r="N132" s="96"/>
      <c r="O132" s="96"/>
      <c r="P132" s="96"/>
      <c r="Q132" s="96"/>
      <c r="R132" s="154"/>
      <c r="S132" s="155">
        <f t="shared" si="17"/>
        <v>1</v>
      </c>
      <c r="T132" s="156">
        <v>5</v>
      </c>
      <c r="U132" s="154"/>
      <c r="V132" s="164">
        <f t="shared" si="18"/>
        <v>1</v>
      </c>
      <c r="W132" s="165">
        <f t="shared" si="19"/>
        <v>3.3333333333333333E-2</v>
      </c>
      <c r="X132" s="165">
        <f t="shared" si="20"/>
        <v>1</v>
      </c>
      <c r="Y132" s="164">
        <v>60</v>
      </c>
      <c r="Z132" s="164">
        <v>0</v>
      </c>
      <c r="AA132" s="166">
        <f t="shared" si="21"/>
        <v>60</v>
      </c>
      <c r="AB132" s="165">
        <f t="shared" si="22"/>
        <v>1800</v>
      </c>
      <c r="AC132" s="165">
        <v>14</v>
      </c>
      <c r="AD132" s="165">
        <f t="shared" si="23"/>
        <v>1786</v>
      </c>
      <c r="AE132" s="165">
        <f t="shared" si="24"/>
        <v>2</v>
      </c>
      <c r="AF132" s="167">
        <f t="shared" si="25"/>
        <v>45473</v>
      </c>
      <c r="AG132" s="168">
        <f t="shared" si="26"/>
        <v>43687</v>
      </c>
      <c r="AH132" s="168">
        <f t="shared" si="27"/>
        <v>45473</v>
      </c>
      <c r="AI132" s="169">
        <f t="shared" si="28"/>
        <v>0.46666666666666667</v>
      </c>
      <c r="AJ132" s="169">
        <f t="shared" si="29"/>
        <v>59.533333333333331</v>
      </c>
      <c r="AK132" s="164">
        <v>1</v>
      </c>
      <c r="AL132" s="169">
        <f t="shared" si="30"/>
        <v>0</v>
      </c>
      <c r="AM132" s="169">
        <f t="shared" si="31"/>
        <v>0</v>
      </c>
      <c r="AN132" s="169">
        <f t="shared" si="32"/>
        <v>0</v>
      </c>
      <c r="AO132" s="168">
        <f t="shared" si="33"/>
        <v>45473</v>
      </c>
      <c r="AP132" s="164"/>
      <c r="AQ132" s="170"/>
    </row>
    <row r="133" spans="1:43" x14ac:dyDescent="0.25">
      <c r="A133" s="219" t="s">
        <v>669</v>
      </c>
      <c r="B133" s="151" t="s">
        <v>109</v>
      </c>
      <c r="C133" s="195">
        <v>6953156271791</v>
      </c>
      <c r="D133" s="152">
        <v>37.130000000000003</v>
      </c>
      <c r="E133" s="153"/>
      <c r="F133" s="96">
        <v>0</v>
      </c>
      <c r="G133" s="96">
        <v>0</v>
      </c>
      <c r="H133" s="96">
        <v>0</v>
      </c>
      <c r="I133" s="96">
        <v>8</v>
      </c>
      <c r="J133" s="96">
        <v>16</v>
      </c>
      <c r="K133" s="96">
        <v>11</v>
      </c>
      <c r="L133" s="96">
        <v>14</v>
      </c>
      <c r="M133" s="96"/>
      <c r="N133" s="96"/>
      <c r="O133" s="96"/>
      <c r="P133" s="96"/>
      <c r="Q133" s="96"/>
      <c r="R133" s="154"/>
      <c r="S133" s="155">
        <f t="shared" ref="S133:S196" si="34">COUNTIF(F133:L133,"&lt;&gt;0")</f>
        <v>4</v>
      </c>
      <c r="T133" s="156">
        <v>5</v>
      </c>
      <c r="U133" s="154"/>
      <c r="V133" s="164">
        <f t="shared" ref="V133:V196" si="35">SUM(F133:Q133)</f>
        <v>49</v>
      </c>
      <c r="W133" s="165">
        <f t="shared" ref="W133:W196" si="36">IFERROR(IF(L133=0,V133/(S133*30),V133/(((S133-1)*30)+(T133*7))),0)</f>
        <v>0.39200000000000002</v>
      </c>
      <c r="X133" s="165">
        <f t="shared" ref="X133:X196" si="37">W133*30</f>
        <v>11.76</v>
      </c>
      <c r="Y133" s="164">
        <v>119</v>
      </c>
      <c r="Z133" s="164">
        <v>45</v>
      </c>
      <c r="AA133" s="166">
        <f t="shared" ref="AA133:AA196" si="38">Y133+Z133</f>
        <v>164</v>
      </c>
      <c r="AB133" s="165">
        <f t="shared" ref="AB133:AB196" si="39">IFERROR(AA133/W133,"Not Sold")</f>
        <v>418.36734693877548</v>
      </c>
      <c r="AC133" s="165">
        <v>14</v>
      </c>
      <c r="AD133" s="165">
        <f t="shared" ref="AD133:AD196" si="40">IFERROR(AB133-AC133,"-")</f>
        <v>404.36734693877548</v>
      </c>
      <c r="AE133" s="165">
        <f t="shared" ref="AE133:AE196" si="41">X133*2</f>
        <v>23.52</v>
      </c>
      <c r="AF133" s="167">
        <f t="shared" ref="AF133:AF196" si="42">IFERROR(AB133+$C$1,"Not Sold")</f>
        <v>44091.367346938772</v>
      </c>
      <c r="AG133" s="168">
        <f t="shared" ref="AG133:AG196" si="43">$C$1+AC133</f>
        <v>43687</v>
      </c>
      <c r="AH133" s="168">
        <f t="shared" ref="AH133:AH196" si="44">MAX(AF133,AG133)</f>
        <v>44091.367346938772</v>
      </c>
      <c r="AI133" s="169">
        <f t="shared" ref="AI133:AI196" si="45">W133*AC133</f>
        <v>5.4880000000000004</v>
      </c>
      <c r="AJ133" s="169">
        <f t="shared" ref="AJ133:AJ196" si="46">AA133-AI133</f>
        <v>158.512</v>
      </c>
      <c r="AK133" s="164">
        <v>1</v>
      </c>
      <c r="AL133" s="169">
        <f t="shared" ref="AL133:AL196" si="47">IF(AE133-AJ133&lt;1,0,AE133-AJ133)</f>
        <v>0</v>
      </c>
      <c r="AM133" s="169">
        <f t="shared" ref="AM133:AM196" si="48">AL133*D133</f>
        <v>0</v>
      </c>
      <c r="AN133" s="169">
        <f t="shared" ref="AN133:AN196" si="49">IFERROR(AL133/W133,"-")</f>
        <v>0</v>
      </c>
      <c r="AO133" s="168">
        <f t="shared" ref="AO133:AO196" si="50">IFERROR(AN133+AH133,"-")</f>
        <v>44091.367346938772</v>
      </c>
      <c r="AP133" s="164"/>
      <c r="AQ133" s="170"/>
    </row>
    <row r="134" spans="1:43" x14ac:dyDescent="0.25">
      <c r="A134" s="219"/>
      <c r="B134" s="151" t="s">
        <v>243</v>
      </c>
      <c r="C134" s="195">
        <v>6953156271807</v>
      </c>
      <c r="D134" s="152">
        <v>0</v>
      </c>
      <c r="E134" s="153"/>
      <c r="F134" s="96">
        <v>0</v>
      </c>
      <c r="G134" s="96">
        <v>0</v>
      </c>
      <c r="H134" s="96">
        <v>0</v>
      </c>
      <c r="I134" s="96">
        <v>0</v>
      </c>
      <c r="J134" s="96">
        <v>0</v>
      </c>
      <c r="K134" s="96">
        <v>0</v>
      </c>
      <c r="L134" s="96">
        <v>0</v>
      </c>
      <c r="M134" s="96"/>
      <c r="N134" s="96"/>
      <c r="O134" s="96"/>
      <c r="P134" s="96"/>
      <c r="Q134" s="96"/>
      <c r="R134" s="154"/>
      <c r="S134" s="155">
        <f t="shared" si="34"/>
        <v>0</v>
      </c>
      <c r="T134" s="156">
        <v>5</v>
      </c>
      <c r="U134" s="154"/>
      <c r="V134" s="164">
        <f t="shared" si="35"/>
        <v>0</v>
      </c>
      <c r="W134" s="165">
        <f t="shared" si="36"/>
        <v>0</v>
      </c>
      <c r="X134" s="165">
        <f t="shared" si="37"/>
        <v>0</v>
      </c>
      <c r="Y134" s="164">
        <v>32</v>
      </c>
      <c r="Z134" s="164">
        <v>5</v>
      </c>
      <c r="AA134" s="166">
        <f t="shared" si="38"/>
        <v>37</v>
      </c>
      <c r="AB134" s="165" t="str">
        <f t="shared" si="39"/>
        <v>Not Sold</v>
      </c>
      <c r="AC134" s="165">
        <v>14</v>
      </c>
      <c r="AD134" s="165" t="str">
        <f t="shared" si="40"/>
        <v>-</v>
      </c>
      <c r="AE134" s="165">
        <f t="shared" si="41"/>
        <v>0</v>
      </c>
      <c r="AF134" s="167" t="str">
        <f t="shared" si="42"/>
        <v>Not Sold</v>
      </c>
      <c r="AG134" s="168">
        <f t="shared" si="43"/>
        <v>43687</v>
      </c>
      <c r="AH134" s="168">
        <f t="shared" si="44"/>
        <v>43687</v>
      </c>
      <c r="AI134" s="169">
        <f t="shared" si="45"/>
        <v>0</v>
      </c>
      <c r="AJ134" s="169">
        <f t="shared" si="46"/>
        <v>37</v>
      </c>
      <c r="AK134" s="164">
        <v>1</v>
      </c>
      <c r="AL134" s="169">
        <f t="shared" si="47"/>
        <v>0</v>
      </c>
      <c r="AM134" s="169">
        <f t="shared" si="48"/>
        <v>0</v>
      </c>
      <c r="AN134" s="169" t="str">
        <f t="shared" si="49"/>
        <v>-</v>
      </c>
      <c r="AO134" s="168" t="str">
        <f t="shared" si="50"/>
        <v>-</v>
      </c>
      <c r="AP134" s="164"/>
      <c r="AQ134" s="170"/>
    </row>
    <row r="135" spans="1:43" x14ac:dyDescent="0.25">
      <c r="A135" s="219" t="s">
        <v>575</v>
      </c>
      <c r="B135" s="151" t="s">
        <v>576</v>
      </c>
      <c r="C135" s="195">
        <v>6953156272668</v>
      </c>
      <c r="D135" s="152">
        <v>63.54</v>
      </c>
      <c r="E135" s="153"/>
      <c r="F135" s="96">
        <v>3</v>
      </c>
      <c r="G135" s="96">
        <v>1</v>
      </c>
      <c r="H135" s="96">
        <v>1</v>
      </c>
      <c r="I135" s="96">
        <v>2</v>
      </c>
      <c r="J135" s="96">
        <v>0</v>
      </c>
      <c r="K135" s="96">
        <v>0</v>
      </c>
      <c r="L135" s="96">
        <v>0</v>
      </c>
      <c r="M135" s="96"/>
      <c r="N135" s="96"/>
      <c r="O135" s="96"/>
      <c r="P135" s="96"/>
      <c r="Q135" s="96"/>
      <c r="R135" s="154"/>
      <c r="S135" s="155">
        <f t="shared" si="34"/>
        <v>4</v>
      </c>
      <c r="T135" s="156">
        <v>5</v>
      </c>
      <c r="U135" s="154"/>
      <c r="V135" s="164">
        <f t="shared" si="35"/>
        <v>7</v>
      </c>
      <c r="W135" s="165">
        <f t="shared" si="36"/>
        <v>5.8333333333333334E-2</v>
      </c>
      <c r="X135" s="165">
        <f t="shared" si="37"/>
        <v>1.75</v>
      </c>
      <c r="Y135" s="164"/>
      <c r="Z135" s="164">
        <v>0</v>
      </c>
      <c r="AA135" s="166">
        <f t="shared" si="38"/>
        <v>0</v>
      </c>
      <c r="AB135" s="165">
        <f t="shared" si="39"/>
        <v>0</v>
      </c>
      <c r="AC135" s="165">
        <v>14</v>
      </c>
      <c r="AD135" s="165">
        <f t="shared" si="40"/>
        <v>-14</v>
      </c>
      <c r="AE135" s="165">
        <f t="shared" si="41"/>
        <v>3.5</v>
      </c>
      <c r="AF135" s="167">
        <f t="shared" si="42"/>
        <v>43673</v>
      </c>
      <c r="AG135" s="168">
        <f t="shared" si="43"/>
        <v>43687</v>
      </c>
      <c r="AH135" s="168">
        <f t="shared" si="44"/>
        <v>43687</v>
      </c>
      <c r="AI135" s="169">
        <f t="shared" si="45"/>
        <v>0.81666666666666665</v>
      </c>
      <c r="AJ135" s="169">
        <f t="shared" si="46"/>
        <v>-0.81666666666666665</v>
      </c>
      <c r="AK135" s="164">
        <v>1</v>
      </c>
      <c r="AL135" s="169">
        <f t="shared" si="47"/>
        <v>4.3166666666666664</v>
      </c>
      <c r="AM135" s="169">
        <f t="shared" si="48"/>
        <v>274.28100000000001</v>
      </c>
      <c r="AN135" s="169">
        <f t="shared" si="49"/>
        <v>74</v>
      </c>
      <c r="AO135" s="168">
        <f t="shared" si="50"/>
        <v>43761</v>
      </c>
      <c r="AP135" s="164"/>
      <c r="AQ135" s="170"/>
    </row>
    <row r="136" spans="1:43" x14ac:dyDescent="0.25">
      <c r="A136" s="219" t="s">
        <v>369</v>
      </c>
      <c r="B136" s="171" t="s">
        <v>110</v>
      </c>
      <c r="C136" s="196">
        <v>6953156272965</v>
      </c>
      <c r="D136" s="152">
        <v>25.97</v>
      </c>
      <c r="E136" s="153"/>
      <c r="F136" s="96">
        <v>1</v>
      </c>
      <c r="G136" s="96">
        <v>1</v>
      </c>
      <c r="H136" s="96">
        <v>3</v>
      </c>
      <c r="I136" s="96">
        <v>0</v>
      </c>
      <c r="J136" s="96">
        <v>0</v>
      </c>
      <c r="K136" s="96">
        <v>0</v>
      </c>
      <c r="L136" s="96">
        <v>0</v>
      </c>
      <c r="M136" s="96"/>
      <c r="N136" s="96"/>
      <c r="O136" s="96"/>
      <c r="P136" s="96"/>
      <c r="Q136" s="96"/>
      <c r="R136" s="154"/>
      <c r="S136" s="155">
        <f t="shared" si="34"/>
        <v>3</v>
      </c>
      <c r="T136" s="156">
        <v>5</v>
      </c>
      <c r="U136" s="154"/>
      <c r="V136" s="164">
        <f t="shared" si="35"/>
        <v>5</v>
      </c>
      <c r="W136" s="165">
        <f t="shared" si="36"/>
        <v>5.5555555555555552E-2</v>
      </c>
      <c r="X136" s="165">
        <f t="shared" si="37"/>
        <v>1.6666666666666665</v>
      </c>
      <c r="Y136" s="164">
        <v>4</v>
      </c>
      <c r="Z136" s="164">
        <v>3</v>
      </c>
      <c r="AA136" s="166">
        <f t="shared" si="38"/>
        <v>7</v>
      </c>
      <c r="AB136" s="165">
        <f t="shared" si="39"/>
        <v>126</v>
      </c>
      <c r="AC136" s="165">
        <v>14</v>
      </c>
      <c r="AD136" s="165">
        <f t="shared" si="40"/>
        <v>112</v>
      </c>
      <c r="AE136" s="165">
        <f t="shared" si="41"/>
        <v>3.333333333333333</v>
      </c>
      <c r="AF136" s="167">
        <f t="shared" si="42"/>
        <v>43799</v>
      </c>
      <c r="AG136" s="168">
        <f t="shared" si="43"/>
        <v>43687</v>
      </c>
      <c r="AH136" s="168">
        <f t="shared" si="44"/>
        <v>43799</v>
      </c>
      <c r="AI136" s="169">
        <f t="shared" si="45"/>
        <v>0.77777777777777768</v>
      </c>
      <c r="AJ136" s="169">
        <f t="shared" si="46"/>
        <v>6.2222222222222223</v>
      </c>
      <c r="AK136" s="164">
        <v>1</v>
      </c>
      <c r="AL136" s="169">
        <f t="shared" si="47"/>
        <v>0</v>
      </c>
      <c r="AM136" s="169">
        <f t="shared" si="48"/>
        <v>0</v>
      </c>
      <c r="AN136" s="169">
        <f t="shared" si="49"/>
        <v>0</v>
      </c>
      <c r="AO136" s="168">
        <f t="shared" si="50"/>
        <v>43799</v>
      </c>
      <c r="AP136" s="164"/>
      <c r="AQ136" s="170"/>
    </row>
    <row r="137" spans="1:43" x14ac:dyDescent="0.25">
      <c r="A137" s="219" t="s">
        <v>371</v>
      </c>
      <c r="B137" s="151" t="s">
        <v>372</v>
      </c>
      <c r="C137" s="195">
        <v>6953156272972</v>
      </c>
      <c r="D137" s="152">
        <v>25.65</v>
      </c>
      <c r="E137" s="153"/>
      <c r="F137" s="96">
        <v>3</v>
      </c>
      <c r="G137" s="96">
        <v>0</v>
      </c>
      <c r="H137" s="96">
        <v>1</v>
      </c>
      <c r="I137" s="96">
        <v>0</v>
      </c>
      <c r="J137" s="96">
        <v>0</v>
      </c>
      <c r="K137" s="96">
        <v>0</v>
      </c>
      <c r="L137" s="96">
        <v>0</v>
      </c>
      <c r="M137" s="96"/>
      <c r="N137" s="96"/>
      <c r="O137" s="96"/>
      <c r="P137" s="96"/>
      <c r="Q137" s="96"/>
      <c r="R137" s="154"/>
      <c r="S137" s="155">
        <f t="shared" si="34"/>
        <v>2</v>
      </c>
      <c r="T137" s="156">
        <v>5</v>
      </c>
      <c r="U137" s="154"/>
      <c r="V137" s="164">
        <f t="shared" si="35"/>
        <v>4</v>
      </c>
      <c r="W137" s="165">
        <f t="shared" si="36"/>
        <v>6.6666666666666666E-2</v>
      </c>
      <c r="X137" s="165">
        <f t="shared" si="37"/>
        <v>2</v>
      </c>
      <c r="Y137" s="164">
        <v>13</v>
      </c>
      <c r="Z137" s="164">
        <v>1</v>
      </c>
      <c r="AA137" s="166">
        <f t="shared" si="38"/>
        <v>14</v>
      </c>
      <c r="AB137" s="165">
        <f t="shared" si="39"/>
        <v>210</v>
      </c>
      <c r="AC137" s="165">
        <v>14</v>
      </c>
      <c r="AD137" s="165">
        <f t="shared" si="40"/>
        <v>196</v>
      </c>
      <c r="AE137" s="165">
        <f t="shared" si="41"/>
        <v>4</v>
      </c>
      <c r="AF137" s="167">
        <f t="shared" si="42"/>
        <v>43883</v>
      </c>
      <c r="AG137" s="168">
        <f t="shared" si="43"/>
        <v>43687</v>
      </c>
      <c r="AH137" s="168">
        <f t="shared" si="44"/>
        <v>43883</v>
      </c>
      <c r="AI137" s="169">
        <f t="shared" si="45"/>
        <v>0.93333333333333335</v>
      </c>
      <c r="AJ137" s="169">
        <f t="shared" si="46"/>
        <v>13.066666666666666</v>
      </c>
      <c r="AK137" s="164">
        <v>1</v>
      </c>
      <c r="AL137" s="169">
        <f t="shared" si="47"/>
        <v>0</v>
      </c>
      <c r="AM137" s="169">
        <f t="shared" si="48"/>
        <v>0</v>
      </c>
      <c r="AN137" s="169">
        <f t="shared" si="49"/>
        <v>0</v>
      </c>
      <c r="AO137" s="168">
        <f t="shared" si="50"/>
        <v>43883</v>
      </c>
      <c r="AP137" s="164"/>
      <c r="AQ137" s="170"/>
    </row>
    <row r="138" spans="1:43" x14ac:dyDescent="0.25">
      <c r="A138" s="219" t="s">
        <v>385</v>
      </c>
      <c r="B138" s="151" t="s">
        <v>386</v>
      </c>
      <c r="C138" s="195">
        <v>6953156273016</v>
      </c>
      <c r="D138" s="152">
        <v>43.38</v>
      </c>
      <c r="E138" s="153"/>
      <c r="F138" s="96">
        <v>4</v>
      </c>
      <c r="G138" s="96">
        <v>3</v>
      </c>
      <c r="H138" s="96">
        <v>4</v>
      </c>
      <c r="I138" s="96">
        <v>9</v>
      </c>
      <c r="J138" s="96">
        <v>0</v>
      </c>
      <c r="K138" s="96">
        <v>0</v>
      </c>
      <c r="L138" s="96">
        <v>2</v>
      </c>
      <c r="M138" s="96"/>
      <c r="N138" s="96"/>
      <c r="O138" s="96"/>
      <c r="P138" s="96"/>
      <c r="Q138" s="96"/>
      <c r="R138" s="154"/>
      <c r="S138" s="155">
        <f t="shared" si="34"/>
        <v>5</v>
      </c>
      <c r="T138" s="156">
        <v>5</v>
      </c>
      <c r="U138" s="154"/>
      <c r="V138" s="164">
        <f t="shared" si="35"/>
        <v>22</v>
      </c>
      <c r="W138" s="165">
        <f t="shared" si="36"/>
        <v>0.14193548387096774</v>
      </c>
      <c r="X138" s="165">
        <f t="shared" si="37"/>
        <v>4.258064516129032</v>
      </c>
      <c r="Y138" s="164">
        <v>2</v>
      </c>
      <c r="Z138" s="164">
        <v>0</v>
      </c>
      <c r="AA138" s="166">
        <f t="shared" si="38"/>
        <v>2</v>
      </c>
      <c r="AB138" s="165">
        <f t="shared" si="39"/>
        <v>14.09090909090909</v>
      </c>
      <c r="AC138" s="165">
        <v>14</v>
      </c>
      <c r="AD138" s="165">
        <f t="shared" si="40"/>
        <v>9.090909090908994E-2</v>
      </c>
      <c r="AE138" s="165">
        <f t="shared" si="41"/>
        <v>8.5161290322580641</v>
      </c>
      <c r="AF138" s="167">
        <f t="shared" si="42"/>
        <v>43687.090909090912</v>
      </c>
      <c r="AG138" s="168">
        <f t="shared" si="43"/>
        <v>43687</v>
      </c>
      <c r="AH138" s="168">
        <f t="shared" si="44"/>
        <v>43687.090909090912</v>
      </c>
      <c r="AI138" s="169">
        <f t="shared" si="45"/>
        <v>1.9870967741935484</v>
      </c>
      <c r="AJ138" s="169">
        <f t="shared" si="46"/>
        <v>1.2903225806451646E-2</v>
      </c>
      <c r="AK138" s="164">
        <v>1</v>
      </c>
      <c r="AL138" s="169">
        <f t="shared" si="47"/>
        <v>8.5032258064516117</v>
      </c>
      <c r="AM138" s="169">
        <f t="shared" si="48"/>
        <v>368.86993548387096</v>
      </c>
      <c r="AN138" s="169">
        <f t="shared" si="49"/>
        <v>59.909090909090899</v>
      </c>
      <c r="AO138" s="168">
        <f t="shared" si="50"/>
        <v>43747</v>
      </c>
      <c r="AP138" s="164"/>
      <c r="AQ138" s="170"/>
    </row>
    <row r="139" spans="1:43" x14ac:dyDescent="0.25">
      <c r="A139" s="219" t="s">
        <v>387</v>
      </c>
      <c r="B139" s="151" t="s">
        <v>111</v>
      </c>
      <c r="C139" s="195">
        <v>6953156273023</v>
      </c>
      <c r="D139" s="152">
        <v>43.134477611940298</v>
      </c>
      <c r="E139" s="153"/>
      <c r="F139" s="96">
        <v>1</v>
      </c>
      <c r="G139" s="96">
        <v>1</v>
      </c>
      <c r="H139" s="96">
        <v>5</v>
      </c>
      <c r="I139" s="96">
        <v>1</v>
      </c>
      <c r="J139" s="96">
        <v>0</v>
      </c>
      <c r="K139" s="96">
        <v>1</v>
      </c>
      <c r="L139" s="96">
        <v>0</v>
      </c>
      <c r="M139" s="96"/>
      <c r="N139" s="96"/>
      <c r="O139" s="96"/>
      <c r="P139" s="96"/>
      <c r="Q139" s="96"/>
      <c r="R139" s="154"/>
      <c r="S139" s="155">
        <f t="shared" si="34"/>
        <v>5</v>
      </c>
      <c r="T139" s="156">
        <v>5</v>
      </c>
      <c r="U139" s="154"/>
      <c r="V139" s="164">
        <f t="shared" si="35"/>
        <v>9</v>
      </c>
      <c r="W139" s="165">
        <f t="shared" si="36"/>
        <v>0.06</v>
      </c>
      <c r="X139" s="165">
        <f t="shared" si="37"/>
        <v>1.7999999999999998</v>
      </c>
      <c r="Y139" s="164"/>
      <c r="Z139" s="164">
        <v>6</v>
      </c>
      <c r="AA139" s="166">
        <f t="shared" si="38"/>
        <v>6</v>
      </c>
      <c r="AB139" s="165">
        <f t="shared" si="39"/>
        <v>100</v>
      </c>
      <c r="AC139" s="165">
        <v>14</v>
      </c>
      <c r="AD139" s="165">
        <f t="shared" si="40"/>
        <v>86</v>
      </c>
      <c r="AE139" s="165">
        <f t="shared" si="41"/>
        <v>3.5999999999999996</v>
      </c>
      <c r="AF139" s="167">
        <f t="shared" si="42"/>
        <v>43773</v>
      </c>
      <c r="AG139" s="168">
        <f t="shared" si="43"/>
        <v>43687</v>
      </c>
      <c r="AH139" s="168">
        <f t="shared" si="44"/>
        <v>43773</v>
      </c>
      <c r="AI139" s="169">
        <f t="shared" si="45"/>
        <v>0.84</v>
      </c>
      <c r="AJ139" s="169">
        <f t="shared" si="46"/>
        <v>5.16</v>
      </c>
      <c r="AK139" s="164">
        <v>1</v>
      </c>
      <c r="AL139" s="169">
        <f t="shared" si="47"/>
        <v>0</v>
      </c>
      <c r="AM139" s="169">
        <f t="shared" si="48"/>
        <v>0</v>
      </c>
      <c r="AN139" s="169">
        <f t="shared" si="49"/>
        <v>0</v>
      </c>
      <c r="AO139" s="168">
        <f t="shared" si="50"/>
        <v>43773</v>
      </c>
      <c r="AP139" s="164"/>
      <c r="AQ139" s="170"/>
    </row>
    <row r="140" spans="1:43" x14ac:dyDescent="0.25">
      <c r="A140" s="219" t="s">
        <v>415</v>
      </c>
      <c r="B140" s="151" t="s">
        <v>112</v>
      </c>
      <c r="C140" s="195">
        <v>6953156273030</v>
      </c>
      <c r="D140" s="152">
        <v>25.360000000000003</v>
      </c>
      <c r="E140" s="153"/>
      <c r="F140" s="96">
        <v>4</v>
      </c>
      <c r="G140" s="96">
        <v>4</v>
      </c>
      <c r="H140" s="96">
        <v>7</v>
      </c>
      <c r="I140" s="96">
        <v>11</v>
      </c>
      <c r="J140" s="96">
        <v>7</v>
      </c>
      <c r="K140" s="96">
        <v>11</v>
      </c>
      <c r="L140" s="96">
        <v>10</v>
      </c>
      <c r="M140" s="96"/>
      <c r="N140" s="96"/>
      <c r="O140" s="96"/>
      <c r="P140" s="96"/>
      <c r="Q140" s="96"/>
      <c r="R140" s="154"/>
      <c r="S140" s="155">
        <f t="shared" si="34"/>
        <v>7</v>
      </c>
      <c r="T140" s="156">
        <v>5</v>
      </c>
      <c r="U140" s="154"/>
      <c r="V140" s="164">
        <f t="shared" si="35"/>
        <v>54</v>
      </c>
      <c r="W140" s="165">
        <f t="shared" si="36"/>
        <v>0.25116279069767444</v>
      </c>
      <c r="X140" s="165">
        <f t="shared" si="37"/>
        <v>7.5348837209302335</v>
      </c>
      <c r="Y140" s="164">
        <v>60</v>
      </c>
      <c r="Z140" s="164">
        <v>20</v>
      </c>
      <c r="AA140" s="166">
        <f t="shared" si="38"/>
        <v>80</v>
      </c>
      <c r="AB140" s="165">
        <f t="shared" si="39"/>
        <v>318.51851851851848</v>
      </c>
      <c r="AC140" s="165">
        <v>14</v>
      </c>
      <c r="AD140" s="165">
        <f t="shared" si="40"/>
        <v>304.51851851851848</v>
      </c>
      <c r="AE140" s="165">
        <f t="shared" si="41"/>
        <v>15.069767441860467</v>
      </c>
      <c r="AF140" s="167">
        <f t="shared" si="42"/>
        <v>43991.518518518518</v>
      </c>
      <c r="AG140" s="168">
        <f t="shared" si="43"/>
        <v>43687</v>
      </c>
      <c r="AH140" s="168">
        <f t="shared" si="44"/>
        <v>43991.518518518518</v>
      </c>
      <c r="AI140" s="169">
        <f t="shared" si="45"/>
        <v>3.5162790697674424</v>
      </c>
      <c r="AJ140" s="169">
        <f t="shared" si="46"/>
        <v>76.48372093023255</v>
      </c>
      <c r="AK140" s="164">
        <v>1</v>
      </c>
      <c r="AL140" s="169">
        <f t="shared" si="47"/>
        <v>0</v>
      </c>
      <c r="AM140" s="169">
        <f t="shared" si="48"/>
        <v>0</v>
      </c>
      <c r="AN140" s="169">
        <f t="shared" si="49"/>
        <v>0</v>
      </c>
      <c r="AO140" s="168">
        <f t="shared" si="50"/>
        <v>43991.518518518518</v>
      </c>
      <c r="AP140" s="164"/>
      <c r="AQ140" s="170"/>
    </row>
    <row r="141" spans="1:43" x14ac:dyDescent="0.25">
      <c r="A141" s="219" t="s">
        <v>452</v>
      </c>
      <c r="B141" s="151" t="s">
        <v>453</v>
      </c>
      <c r="C141" s="195">
        <v>6953156273085</v>
      </c>
      <c r="D141" s="152">
        <v>13.620000000000053</v>
      </c>
      <c r="E141" s="153"/>
      <c r="F141" s="96">
        <v>11</v>
      </c>
      <c r="G141" s="96">
        <v>24</v>
      </c>
      <c r="H141" s="96">
        <v>30</v>
      </c>
      <c r="I141" s="96">
        <v>37</v>
      </c>
      <c r="J141" s="96">
        <v>37</v>
      </c>
      <c r="K141" s="96">
        <v>34</v>
      </c>
      <c r="L141" s="96">
        <v>42</v>
      </c>
      <c r="M141" s="96"/>
      <c r="N141" s="96"/>
      <c r="O141" s="96"/>
      <c r="P141" s="96"/>
      <c r="Q141" s="96"/>
      <c r="R141" s="154"/>
      <c r="S141" s="155">
        <f t="shared" si="34"/>
        <v>7</v>
      </c>
      <c r="T141" s="156">
        <v>5</v>
      </c>
      <c r="U141" s="154"/>
      <c r="V141" s="164">
        <f t="shared" si="35"/>
        <v>215</v>
      </c>
      <c r="W141" s="165">
        <f t="shared" si="36"/>
        <v>1</v>
      </c>
      <c r="X141" s="165">
        <f t="shared" si="37"/>
        <v>30</v>
      </c>
      <c r="Y141" s="164">
        <v>777</v>
      </c>
      <c r="Z141" s="164">
        <v>49</v>
      </c>
      <c r="AA141" s="166">
        <f t="shared" si="38"/>
        <v>826</v>
      </c>
      <c r="AB141" s="165">
        <f t="shared" si="39"/>
        <v>826</v>
      </c>
      <c r="AC141" s="165">
        <v>14</v>
      </c>
      <c r="AD141" s="165">
        <f t="shared" si="40"/>
        <v>812</v>
      </c>
      <c r="AE141" s="165">
        <f t="shared" si="41"/>
        <v>60</v>
      </c>
      <c r="AF141" s="167">
        <f t="shared" si="42"/>
        <v>44499</v>
      </c>
      <c r="AG141" s="168">
        <f t="shared" si="43"/>
        <v>43687</v>
      </c>
      <c r="AH141" s="168">
        <f t="shared" si="44"/>
        <v>44499</v>
      </c>
      <c r="AI141" s="169">
        <f t="shared" si="45"/>
        <v>14</v>
      </c>
      <c r="AJ141" s="169">
        <f t="shared" si="46"/>
        <v>812</v>
      </c>
      <c r="AK141" s="164">
        <v>1</v>
      </c>
      <c r="AL141" s="169">
        <f t="shared" si="47"/>
        <v>0</v>
      </c>
      <c r="AM141" s="169">
        <f t="shared" si="48"/>
        <v>0</v>
      </c>
      <c r="AN141" s="169">
        <f t="shared" si="49"/>
        <v>0</v>
      </c>
      <c r="AO141" s="168">
        <f t="shared" si="50"/>
        <v>44499</v>
      </c>
      <c r="AP141" s="164"/>
      <c r="AQ141" s="170"/>
    </row>
    <row r="142" spans="1:43" x14ac:dyDescent="0.25">
      <c r="A142" s="219" t="s">
        <v>454</v>
      </c>
      <c r="B142" s="151" t="s">
        <v>455</v>
      </c>
      <c r="C142" s="195">
        <v>6953156273092</v>
      </c>
      <c r="D142" s="152">
        <v>13.949999999999998</v>
      </c>
      <c r="E142" s="153"/>
      <c r="F142" s="96">
        <v>8</v>
      </c>
      <c r="G142" s="96">
        <v>6</v>
      </c>
      <c r="H142" s="96">
        <v>12</v>
      </c>
      <c r="I142" s="96">
        <v>12</v>
      </c>
      <c r="J142" s="96">
        <v>12</v>
      </c>
      <c r="K142" s="96">
        <v>6</v>
      </c>
      <c r="L142" s="96">
        <v>13</v>
      </c>
      <c r="M142" s="96"/>
      <c r="N142" s="96"/>
      <c r="O142" s="96"/>
      <c r="P142" s="96"/>
      <c r="Q142" s="96"/>
      <c r="R142" s="154"/>
      <c r="S142" s="155">
        <f t="shared" si="34"/>
        <v>7</v>
      </c>
      <c r="T142" s="156">
        <v>5</v>
      </c>
      <c r="U142" s="154"/>
      <c r="V142" s="164">
        <f t="shared" si="35"/>
        <v>69</v>
      </c>
      <c r="W142" s="165">
        <f t="shared" si="36"/>
        <v>0.32093023255813952</v>
      </c>
      <c r="X142" s="165">
        <f t="shared" si="37"/>
        <v>9.6279069767441854</v>
      </c>
      <c r="Y142" s="164">
        <v>15</v>
      </c>
      <c r="Z142" s="164">
        <v>23</v>
      </c>
      <c r="AA142" s="166">
        <f t="shared" si="38"/>
        <v>38</v>
      </c>
      <c r="AB142" s="165">
        <f t="shared" si="39"/>
        <v>118.40579710144928</v>
      </c>
      <c r="AC142" s="165">
        <v>14</v>
      </c>
      <c r="AD142" s="165">
        <f t="shared" si="40"/>
        <v>104.40579710144928</v>
      </c>
      <c r="AE142" s="165">
        <f t="shared" si="41"/>
        <v>19.255813953488371</v>
      </c>
      <c r="AF142" s="167">
        <f t="shared" si="42"/>
        <v>43791.405797101448</v>
      </c>
      <c r="AG142" s="168">
        <f t="shared" si="43"/>
        <v>43687</v>
      </c>
      <c r="AH142" s="168">
        <f t="shared" si="44"/>
        <v>43791.405797101448</v>
      </c>
      <c r="AI142" s="169">
        <f t="shared" si="45"/>
        <v>4.4930232558139531</v>
      </c>
      <c r="AJ142" s="169">
        <f t="shared" si="46"/>
        <v>33.506976744186048</v>
      </c>
      <c r="AK142" s="164">
        <v>1</v>
      </c>
      <c r="AL142" s="169">
        <f t="shared" si="47"/>
        <v>0</v>
      </c>
      <c r="AM142" s="169">
        <f t="shared" si="48"/>
        <v>0</v>
      </c>
      <c r="AN142" s="169">
        <f t="shared" si="49"/>
        <v>0</v>
      </c>
      <c r="AO142" s="168">
        <f t="shared" si="50"/>
        <v>43791.405797101448</v>
      </c>
      <c r="AP142" s="164"/>
      <c r="AQ142" s="170"/>
    </row>
    <row r="143" spans="1:43" x14ac:dyDescent="0.25">
      <c r="A143" s="219" t="s">
        <v>456</v>
      </c>
      <c r="B143" s="151" t="s">
        <v>457</v>
      </c>
      <c r="C143" s="195">
        <v>6953156273108</v>
      </c>
      <c r="D143" s="152">
        <v>13.950000000000014</v>
      </c>
      <c r="E143" s="153"/>
      <c r="F143" s="96">
        <v>11</v>
      </c>
      <c r="G143" s="96">
        <v>16</v>
      </c>
      <c r="H143" s="96">
        <v>27</v>
      </c>
      <c r="I143" s="96">
        <v>30</v>
      </c>
      <c r="J143" s="96">
        <v>12</v>
      </c>
      <c r="K143" s="96">
        <v>12</v>
      </c>
      <c r="L143" s="96">
        <v>29</v>
      </c>
      <c r="M143" s="96"/>
      <c r="N143" s="96"/>
      <c r="O143" s="96"/>
      <c r="P143" s="96"/>
      <c r="Q143" s="96"/>
      <c r="R143" s="154"/>
      <c r="S143" s="155">
        <f t="shared" si="34"/>
        <v>7</v>
      </c>
      <c r="T143" s="156">
        <v>5</v>
      </c>
      <c r="U143" s="154"/>
      <c r="V143" s="164">
        <f t="shared" si="35"/>
        <v>137</v>
      </c>
      <c r="W143" s="165">
        <f t="shared" si="36"/>
        <v>0.63720930232558137</v>
      </c>
      <c r="X143" s="165">
        <f t="shared" si="37"/>
        <v>19.11627906976744</v>
      </c>
      <c r="Y143" s="164">
        <v>264</v>
      </c>
      <c r="Z143" s="164">
        <v>49</v>
      </c>
      <c r="AA143" s="166">
        <f t="shared" si="38"/>
        <v>313</v>
      </c>
      <c r="AB143" s="165">
        <f t="shared" si="39"/>
        <v>491.20437956204381</v>
      </c>
      <c r="AC143" s="165">
        <v>14</v>
      </c>
      <c r="AD143" s="165">
        <f t="shared" si="40"/>
        <v>477.20437956204381</v>
      </c>
      <c r="AE143" s="165">
        <f t="shared" si="41"/>
        <v>38.232558139534881</v>
      </c>
      <c r="AF143" s="167">
        <f t="shared" si="42"/>
        <v>44164.204379562041</v>
      </c>
      <c r="AG143" s="168">
        <f t="shared" si="43"/>
        <v>43687</v>
      </c>
      <c r="AH143" s="168">
        <f t="shared" si="44"/>
        <v>44164.204379562041</v>
      </c>
      <c r="AI143" s="169">
        <f t="shared" si="45"/>
        <v>8.9209302325581383</v>
      </c>
      <c r="AJ143" s="169">
        <f t="shared" si="46"/>
        <v>304.07906976744187</v>
      </c>
      <c r="AK143" s="164">
        <v>1</v>
      </c>
      <c r="AL143" s="169">
        <f t="shared" si="47"/>
        <v>0</v>
      </c>
      <c r="AM143" s="169">
        <f t="shared" si="48"/>
        <v>0</v>
      </c>
      <c r="AN143" s="169">
        <f t="shared" si="49"/>
        <v>0</v>
      </c>
      <c r="AO143" s="168">
        <f t="shared" si="50"/>
        <v>44164.204379562041</v>
      </c>
      <c r="AP143" s="164"/>
      <c r="AQ143" s="170"/>
    </row>
    <row r="144" spans="1:43" x14ac:dyDescent="0.25">
      <c r="A144" s="219" t="s">
        <v>389</v>
      </c>
      <c r="B144" s="151" t="s">
        <v>113</v>
      </c>
      <c r="C144" s="195">
        <v>6953156273665</v>
      </c>
      <c r="D144" s="152">
        <v>26.900000000000013</v>
      </c>
      <c r="E144" s="153"/>
      <c r="F144" s="96">
        <v>2</v>
      </c>
      <c r="G144" s="96">
        <v>0</v>
      </c>
      <c r="H144" s="96">
        <v>0</v>
      </c>
      <c r="I144" s="96">
        <v>4</v>
      </c>
      <c r="J144" s="96">
        <v>1</v>
      </c>
      <c r="K144" s="96">
        <v>2</v>
      </c>
      <c r="L144" s="96">
        <v>0</v>
      </c>
      <c r="M144" s="96"/>
      <c r="N144" s="96"/>
      <c r="O144" s="96"/>
      <c r="P144" s="96"/>
      <c r="Q144" s="96"/>
      <c r="R144" s="154"/>
      <c r="S144" s="155">
        <f t="shared" si="34"/>
        <v>4</v>
      </c>
      <c r="T144" s="156">
        <v>5</v>
      </c>
      <c r="U144" s="154"/>
      <c r="V144" s="164">
        <f t="shared" si="35"/>
        <v>9</v>
      </c>
      <c r="W144" s="165">
        <f t="shared" si="36"/>
        <v>7.4999999999999997E-2</v>
      </c>
      <c r="X144" s="165">
        <f t="shared" si="37"/>
        <v>2.25</v>
      </c>
      <c r="Y144" s="164">
        <v>18</v>
      </c>
      <c r="Z144" s="164">
        <v>7</v>
      </c>
      <c r="AA144" s="166">
        <f t="shared" si="38"/>
        <v>25</v>
      </c>
      <c r="AB144" s="165">
        <f t="shared" si="39"/>
        <v>333.33333333333337</v>
      </c>
      <c r="AC144" s="165">
        <v>14</v>
      </c>
      <c r="AD144" s="165">
        <f t="shared" si="40"/>
        <v>319.33333333333337</v>
      </c>
      <c r="AE144" s="165">
        <f t="shared" si="41"/>
        <v>4.5</v>
      </c>
      <c r="AF144" s="167">
        <f t="shared" si="42"/>
        <v>44006.333333333336</v>
      </c>
      <c r="AG144" s="168">
        <f t="shared" si="43"/>
        <v>43687</v>
      </c>
      <c r="AH144" s="168">
        <f t="shared" si="44"/>
        <v>44006.333333333336</v>
      </c>
      <c r="AI144" s="169">
        <f t="shared" si="45"/>
        <v>1.05</v>
      </c>
      <c r="AJ144" s="169">
        <f t="shared" si="46"/>
        <v>23.95</v>
      </c>
      <c r="AK144" s="164">
        <v>1</v>
      </c>
      <c r="AL144" s="169">
        <f t="shared" si="47"/>
        <v>0</v>
      </c>
      <c r="AM144" s="169">
        <f t="shared" si="48"/>
        <v>0</v>
      </c>
      <c r="AN144" s="169">
        <f t="shared" si="49"/>
        <v>0</v>
      </c>
      <c r="AO144" s="168">
        <f t="shared" si="50"/>
        <v>44006.333333333336</v>
      </c>
      <c r="AP144" s="164"/>
      <c r="AQ144" s="170"/>
    </row>
    <row r="145" spans="1:43" x14ac:dyDescent="0.25">
      <c r="A145" s="219" t="s">
        <v>391</v>
      </c>
      <c r="B145" s="171" t="s">
        <v>215</v>
      </c>
      <c r="C145" s="196">
        <v>6953156273672</v>
      </c>
      <c r="D145" s="152">
        <v>26.9</v>
      </c>
      <c r="E145" s="153"/>
      <c r="F145" s="96">
        <v>0</v>
      </c>
      <c r="G145" s="96">
        <v>1</v>
      </c>
      <c r="H145" s="96">
        <v>7</v>
      </c>
      <c r="I145" s="96">
        <v>5</v>
      </c>
      <c r="J145" s="96">
        <v>9</v>
      </c>
      <c r="K145" s="96">
        <v>5</v>
      </c>
      <c r="L145" s="96">
        <v>6</v>
      </c>
      <c r="M145" s="96"/>
      <c r="N145" s="96"/>
      <c r="O145" s="96"/>
      <c r="P145" s="96"/>
      <c r="Q145" s="96"/>
      <c r="R145" s="154"/>
      <c r="S145" s="155">
        <f t="shared" si="34"/>
        <v>6</v>
      </c>
      <c r="T145" s="156">
        <v>5</v>
      </c>
      <c r="U145" s="154"/>
      <c r="V145" s="164">
        <f t="shared" si="35"/>
        <v>33</v>
      </c>
      <c r="W145" s="165">
        <f t="shared" si="36"/>
        <v>0.17837837837837839</v>
      </c>
      <c r="X145" s="165">
        <f t="shared" si="37"/>
        <v>5.3513513513513518</v>
      </c>
      <c r="Y145" s="164">
        <v>13</v>
      </c>
      <c r="Z145" s="164">
        <v>10</v>
      </c>
      <c r="AA145" s="166">
        <f t="shared" si="38"/>
        <v>23</v>
      </c>
      <c r="AB145" s="165">
        <f t="shared" si="39"/>
        <v>128.93939393939394</v>
      </c>
      <c r="AC145" s="165">
        <v>14</v>
      </c>
      <c r="AD145" s="165">
        <f t="shared" si="40"/>
        <v>114.93939393939394</v>
      </c>
      <c r="AE145" s="165">
        <f t="shared" si="41"/>
        <v>10.702702702702704</v>
      </c>
      <c r="AF145" s="167">
        <f t="shared" si="42"/>
        <v>43801.939393939392</v>
      </c>
      <c r="AG145" s="168">
        <f t="shared" si="43"/>
        <v>43687</v>
      </c>
      <c r="AH145" s="168">
        <f t="shared" si="44"/>
        <v>43801.939393939392</v>
      </c>
      <c r="AI145" s="169">
        <f t="shared" si="45"/>
        <v>2.4972972972972975</v>
      </c>
      <c r="AJ145" s="169">
        <f t="shared" si="46"/>
        <v>20.502702702702702</v>
      </c>
      <c r="AK145" s="164">
        <v>1</v>
      </c>
      <c r="AL145" s="169">
        <f t="shared" si="47"/>
        <v>0</v>
      </c>
      <c r="AM145" s="169">
        <f t="shared" si="48"/>
        <v>0</v>
      </c>
      <c r="AN145" s="169">
        <f t="shared" si="49"/>
        <v>0</v>
      </c>
      <c r="AO145" s="168">
        <f t="shared" si="50"/>
        <v>43801.939393939392</v>
      </c>
      <c r="AP145" s="164"/>
      <c r="AQ145" s="170"/>
    </row>
    <row r="146" spans="1:43" x14ac:dyDescent="0.25">
      <c r="A146" s="219" t="s">
        <v>393</v>
      </c>
      <c r="B146" s="151" t="s">
        <v>216</v>
      </c>
      <c r="C146" s="195">
        <v>6953156273689</v>
      </c>
      <c r="D146" s="152">
        <v>26.960000000000004</v>
      </c>
      <c r="E146" s="153"/>
      <c r="F146" s="96">
        <v>0</v>
      </c>
      <c r="G146" s="96">
        <v>0</v>
      </c>
      <c r="H146" s="96">
        <v>0</v>
      </c>
      <c r="I146" s="96">
        <v>0</v>
      </c>
      <c r="J146" s="96">
        <v>0</v>
      </c>
      <c r="K146" s="96">
        <v>2</v>
      </c>
      <c r="L146" s="96">
        <v>0</v>
      </c>
      <c r="M146" s="96"/>
      <c r="N146" s="96"/>
      <c r="O146" s="96"/>
      <c r="P146" s="96"/>
      <c r="Q146" s="96"/>
      <c r="R146" s="154"/>
      <c r="S146" s="155">
        <f t="shared" si="34"/>
        <v>1</v>
      </c>
      <c r="T146" s="156">
        <v>5</v>
      </c>
      <c r="U146" s="154"/>
      <c r="V146" s="164">
        <f t="shared" si="35"/>
        <v>2</v>
      </c>
      <c r="W146" s="165">
        <f t="shared" si="36"/>
        <v>6.6666666666666666E-2</v>
      </c>
      <c r="X146" s="165">
        <f t="shared" si="37"/>
        <v>2</v>
      </c>
      <c r="Y146" s="164">
        <v>31</v>
      </c>
      <c r="Z146" s="164">
        <v>1</v>
      </c>
      <c r="AA146" s="166">
        <f t="shared" si="38"/>
        <v>32</v>
      </c>
      <c r="AB146" s="165">
        <f t="shared" si="39"/>
        <v>480</v>
      </c>
      <c r="AC146" s="165">
        <v>14</v>
      </c>
      <c r="AD146" s="165">
        <f t="shared" si="40"/>
        <v>466</v>
      </c>
      <c r="AE146" s="165">
        <f t="shared" si="41"/>
        <v>4</v>
      </c>
      <c r="AF146" s="167">
        <f t="shared" si="42"/>
        <v>44153</v>
      </c>
      <c r="AG146" s="168">
        <f t="shared" si="43"/>
        <v>43687</v>
      </c>
      <c r="AH146" s="168">
        <f t="shared" si="44"/>
        <v>44153</v>
      </c>
      <c r="AI146" s="169">
        <f t="shared" si="45"/>
        <v>0.93333333333333335</v>
      </c>
      <c r="AJ146" s="169">
        <f t="shared" si="46"/>
        <v>31.066666666666666</v>
      </c>
      <c r="AK146" s="164">
        <v>1</v>
      </c>
      <c r="AL146" s="169">
        <f t="shared" si="47"/>
        <v>0</v>
      </c>
      <c r="AM146" s="169">
        <f t="shared" si="48"/>
        <v>0</v>
      </c>
      <c r="AN146" s="169">
        <f t="shared" si="49"/>
        <v>0</v>
      </c>
      <c r="AO146" s="168">
        <f t="shared" si="50"/>
        <v>44153</v>
      </c>
      <c r="AP146" s="164"/>
      <c r="AQ146" s="170"/>
    </row>
    <row r="147" spans="1:43" x14ac:dyDescent="0.25">
      <c r="A147" s="219" t="s">
        <v>373</v>
      </c>
      <c r="B147" s="151" t="s">
        <v>374</v>
      </c>
      <c r="C147" s="195">
        <v>6953156273825</v>
      </c>
      <c r="D147" s="152">
        <v>24.62</v>
      </c>
      <c r="E147" s="153"/>
      <c r="F147" s="96">
        <v>1</v>
      </c>
      <c r="G147" s="96">
        <v>2</v>
      </c>
      <c r="H147" s="96">
        <v>2</v>
      </c>
      <c r="I147" s="96">
        <v>0</v>
      </c>
      <c r="J147" s="96">
        <v>0</v>
      </c>
      <c r="K147" s="96">
        <v>0</v>
      </c>
      <c r="L147" s="96">
        <v>0</v>
      </c>
      <c r="M147" s="96"/>
      <c r="N147" s="96"/>
      <c r="O147" s="96"/>
      <c r="P147" s="96"/>
      <c r="Q147" s="96"/>
      <c r="R147" s="154"/>
      <c r="S147" s="155">
        <f t="shared" si="34"/>
        <v>3</v>
      </c>
      <c r="T147" s="156">
        <v>5</v>
      </c>
      <c r="U147" s="154"/>
      <c r="V147" s="164">
        <f t="shared" si="35"/>
        <v>5</v>
      </c>
      <c r="W147" s="165">
        <f t="shared" si="36"/>
        <v>5.5555555555555552E-2</v>
      </c>
      <c r="X147" s="165">
        <f t="shared" si="37"/>
        <v>1.6666666666666665</v>
      </c>
      <c r="Y147" s="164">
        <v>9</v>
      </c>
      <c r="Z147" s="164">
        <v>0</v>
      </c>
      <c r="AA147" s="166">
        <f t="shared" si="38"/>
        <v>9</v>
      </c>
      <c r="AB147" s="165">
        <f t="shared" si="39"/>
        <v>162</v>
      </c>
      <c r="AC147" s="165">
        <v>14</v>
      </c>
      <c r="AD147" s="165">
        <f t="shared" si="40"/>
        <v>148</v>
      </c>
      <c r="AE147" s="165">
        <f t="shared" si="41"/>
        <v>3.333333333333333</v>
      </c>
      <c r="AF147" s="167">
        <f t="shared" si="42"/>
        <v>43835</v>
      </c>
      <c r="AG147" s="168">
        <f t="shared" si="43"/>
        <v>43687</v>
      </c>
      <c r="AH147" s="168">
        <f t="shared" si="44"/>
        <v>43835</v>
      </c>
      <c r="AI147" s="169">
        <f t="shared" si="45"/>
        <v>0.77777777777777768</v>
      </c>
      <c r="AJ147" s="169">
        <f t="shared" si="46"/>
        <v>8.2222222222222214</v>
      </c>
      <c r="AK147" s="164">
        <v>1</v>
      </c>
      <c r="AL147" s="169">
        <f t="shared" si="47"/>
        <v>0</v>
      </c>
      <c r="AM147" s="169">
        <f t="shared" si="48"/>
        <v>0</v>
      </c>
      <c r="AN147" s="169">
        <f t="shared" si="49"/>
        <v>0</v>
      </c>
      <c r="AO147" s="168">
        <f t="shared" si="50"/>
        <v>43835</v>
      </c>
      <c r="AP147" s="164"/>
      <c r="AQ147" s="170"/>
    </row>
    <row r="148" spans="1:43" x14ac:dyDescent="0.25">
      <c r="A148" s="218" t="s">
        <v>351</v>
      </c>
      <c r="B148" s="172" t="s">
        <v>114</v>
      </c>
      <c r="C148" s="197">
        <v>6953156273887</v>
      </c>
      <c r="D148" s="173">
        <v>57.060000000000038</v>
      </c>
      <c r="E148" s="153"/>
      <c r="F148" s="174">
        <v>10</v>
      </c>
      <c r="G148" s="174">
        <v>8</v>
      </c>
      <c r="H148" s="174">
        <v>21</v>
      </c>
      <c r="I148" s="174">
        <v>8</v>
      </c>
      <c r="J148" s="174">
        <v>9</v>
      </c>
      <c r="K148" s="174">
        <v>10</v>
      </c>
      <c r="L148" s="174">
        <v>10</v>
      </c>
      <c r="M148" s="174"/>
      <c r="N148" s="174"/>
      <c r="O148" s="174"/>
      <c r="P148" s="174"/>
      <c r="Q148" s="174"/>
      <c r="R148" s="154"/>
      <c r="S148" s="155">
        <f t="shared" si="34"/>
        <v>7</v>
      </c>
      <c r="T148" s="156">
        <v>5</v>
      </c>
      <c r="U148" s="154"/>
      <c r="V148" s="164">
        <f t="shared" si="35"/>
        <v>76</v>
      </c>
      <c r="W148" s="165">
        <f t="shared" si="36"/>
        <v>0.35348837209302325</v>
      </c>
      <c r="X148" s="165">
        <f t="shared" si="37"/>
        <v>10.604651162790697</v>
      </c>
      <c r="Y148" s="164">
        <v>4</v>
      </c>
      <c r="Z148" s="164">
        <v>17</v>
      </c>
      <c r="AA148" s="166">
        <f t="shared" si="38"/>
        <v>21</v>
      </c>
      <c r="AB148" s="165">
        <f t="shared" si="39"/>
        <v>59.407894736842103</v>
      </c>
      <c r="AC148" s="165">
        <v>14</v>
      </c>
      <c r="AD148" s="165">
        <f t="shared" si="40"/>
        <v>45.407894736842103</v>
      </c>
      <c r="AE148" s="165">
        <f t="shared" si="41"/>
        <v>21.209302325581394</v>
      </c>
      <c r="AF148" s="167">
        <f t="shared" si="42"/>
        <v>43732.40789473684</v>
      </c>
      <c r="AG148" s="168">
        <f t="shared" si="43"/>
        <v>43687</v>
      </c>
      <c r="AH148" s="168">
        <f t="shared" si="44"/>
        <v>43732.40789473684</v>
      </c>
      <c r="AI148" s="169">
        <f t="shared" si="45"/>
        <v>4.9488372093023258</v>
      </c>
      <c r="AJ148" s="169">
        <f t="shared" si="46"/>
        <v>16.051162790697674</v>
      </c>
      <c r="AK148" s="164">
        <v>1</v>
      </c>
      <c r="AL148" s="169">
        <f t="shared" si="47"/>
        <v>5.1581395348837198</v>
      </c>
      <c r="AM148" s="169">
        <f t="shared" si="48"/>
        <v>294.32344186046527</v>
      </c>
      <c r="AN148" s="169">
        <f t="shared" si="49"/>
        <v>14.592105263157892</v>
      </c>
      <c r="AO148" s="168">
        <f t="shared" si="50"/>
        <v>43747</v>
      </c>
      <c r="AP148" s="175"/>
      <c r="AQ148" s="170"/>
    </row>
    <row r="149" spans="1:43" x14ac:dyDescent="0.25">
      <c r="A149" s="218" t="s">
        <v>353</v>
      </c>
      <c r="B149" s="172" t="s">
        <v>354</v>
      </c>
      <c r="C149" s="197">
        <v>6953156273894</v>
      </c>
      <c r="D149" s="173">
        <v>53.97</v>
      </c>
      <c r="E149" s="153"/>
      <c r="F149" s="174">
        <v>3</v>
      </c>
      <c r="G149" s="174">
        <v>7</v>
      </c>
      <c r="H149" s="174">
        <v>11</v>
      </c>
      <c r="I149" s="174">
        <v>7</v>
      </c>
      <c r="J149" s="174">
        <v>4</v>
      </c>
      <c r="K149" s="174">
        <v>3</v>
      </c>
      <c r="L149" s="174">
        <v>5</v>
      </c>
      <c r="M149" s="174"/>
      <c r="N149" s="174"/>
      <c r="O149" s="174"/>
      <c r="P149" s="174"/>
      <c r="Q149" s="174"/>
      <c r="R149" s="154"/>
      <c r="S149" s="155">
        <f t="shared" si="34"/>
        <v>7</v>
      </c>
      <c r="T149" s="156">
        <v>5</v>
      </c>
      <c r="U149" s="154"/>
      <c r="V149" s="164">
        <f t="shared" si="35"/>
        <v>40</v>
      </c>
      <c r="W149" s="165">
        <f t="shared" si="36"/>
        <v>0.18604651162790697</v>
      </c>
      <c r="X149" s="165">
        <f t="shared" si="37"/>
        <v>5.5813953488372094</v>
      </c>
      <c r="Y149" s="164">
        <v>51</v>
      </c>
      <c r="Z149" s="164">
        <v>17</v>
      </c>
      <c r="AA149" s="166">
        <f t="shared" si="38"/>
        <v>68</v>
      </c>
      <c r="AB149" s="165">
        <f t="shared" si="39"/>
        <v>365.5</v>
      </c>
      <c r="AC149" s="165">
        <v>14</v>
      </c>
      <c r="AD149" s="165">
        <f t="shared" si="40"/>
        <v>351.5</v>
      </c>
      <c r="AE149" s="165">
        <f t="shared" si="41"/>
        <v>11.162790697674419</v>
      </c>
      <c r="AF149" s="167">
        <f t="shared" si="42"/>
        <v>44038.5</v>
      </c>
      <c r="AG149" s="168">
        <f t="shared" si="43"/>
        <v>43687</v>
      </c>
      <c r="AH149" s="168">
        <f t="shared" si="44"/>
        <v>44038.5</v>
      </c>
      <c r="AI149" s="169">
        <f t="shared" si="45"/>
        <v>2.6046511627906979</v>
      </c>
      <c r="AJ149" s="169">
        <f t="shared" si="46"/>
        <v>65.395348837209298</v>
      </c>
      <c r="AK149" s="164">
        <v>1</v>
      </c>
      <c r="AL149" s="169">
        <f t="shared" si="47"/>
        <v>0</v>
      </c>
      <c r="AM149" s="169">
        <f t="shared" si="48"/>
        <v>0</v>
      </c>
      <c r="AN149" s="169">
        <f t="shared" si="49"/>
        <v>0</v>
      </c>
      <c r="AO149" s="168">
        <f t="shared" si="50"/>
        <v>44038.5</v>
      </c>
      <c r="AP149" s="176"/>
      <c r="AQ149" s="170"/>
    </row>
    <row r="150" spans="1:43" x14ac:dyDescent="0.25">
      <c r="A150" s="219" t="s">
        <v>115</v>
      </c>
      <c r="B150" s="151" t="s">
        <v>116</v>
      </c>
      <c r="C150" s="195">
        <v>6953156273931</v>
      </c>
      <c r="D150" s="152">
        <v>7.9897515527950302</v>
      </c>
      <c r="E150" s="153"/>
      <c r="F150" s="96">
        <v>0</v>
      </c>
      <c r="G150" s="96">
        <v>0</v>
      </c>
      <c r="H150" s="96">
        <v>1</v>
      </c>
      <c r="I150" s="96">
        <v>1</v>
      </c>
      <c r="J150" s="96">
        <v>3</v>
      </c>
      <c r="K150" s="96">
        <v>4</v>
      </c>
      <c r="L150" s="96">
        <v>1</v>
      </c>
      <c r="M150" s="96"/>
      <c r="N150" s="96"/>
      <c r="O150" s="96"/>
      <c r="P150" s="96"/>
      <c r="Q150" s="96"/>
      <c r="R150" s="154"/>
      <c r="S150" s="155">
        <f t="shared" si="34"/>
        <v>5</v>
      </c>
      <c r="T150" s="156">
        <v>5</v>
      </c>
      <c r="U150" s="154"/>
      <c r="V150" s="164">
        <f t="shared" si="35"/>
        <v>10</v>
      </c>
      <c r="W150" s="165">
        <f t="shared" si="36"/>
        <v>6.4516129032258063E-2</v>
      </c>
      <c r="X150" s="165">
        <f t="shared" si="37"/>
        <v>1.935483870967742</v>
      </c>
      <c r="Y150" s="164">
        <v>91</v>
      </c>
      <c r="Z150" s="164">
        <v>2</v>
      </c>
      <c r="AA150" s="166">
        <f t="shared" si="38"/>
        <v>93</v>
      </c>
      <c r="AB150" s="165">
        <f t="shared" si="39"/>
        <v>1441.5</v>
      </c>
      <c r="AC150" s="165">
        <v>14</v>
      </c>
      <c r="AD150" s="165">
        <f t="shared" si="40"/>
        <v>1427.5</v>
      </c>
      <c r="AE150" s="165">
        <f t="shared" si="41"/>
        <v>3.870967741935484</v>
      </c>
      <c r="AF150" s="167">
        <f t="shared" si="42"/>
        <v>45114.5</v>
      </c>
      <c r="AG150" s="168">
        <f t="shared" si="43"/>
        <v>43687</v>
      </c>
      <c r="AH150" s="168">
        <f t="shared" si="44"/>
        <v>45114.5</v>
      </c>
      <c r="AI150" s="169">
        <f t="shared" si="45"/>
        <v>0.90322580645161288</v>
      </c>
      <c r="AJ150" s="169">
        <f t="shared" si="46"/>
        <v>92.096774193548384</v>
      </c>
      <c r="AK150" s="164">
        <v>1</v>
      </c>
      <c r="AL150" s="169">
        <f t="shared" si="47"/>
        <v>0</v>
      </c>
      <c r="AM150" s="169">
        <f t="shared" si="48"/>
        <v>0</v>
      </c>
      <c r="AN150" s="169">
        <f t="shared" si="49"/>
        <v>0</v>
      </c>
      <c r="AO150" s="168">
        <f t="shared" si="50"/>
        <v>45114.5</v>
      </c>
      <c r="AP150" s="164"/>
      <c r="AQ150" s="170"/>
    </row>
    <row r="151" spans="1:43" x14ac:dyDescent="0.25">
      <c r="A151" s="219" t="s">
        <v>117</v>
      </c>
      <c r="B151" s="151" t="s">
        <v>118</v>
      </c>
      <c r="C151" s="195">
        <v>6953156274778</v>
      </c>
      <c r="D151" s="152">
        <v>7.8499999999999917</v>
      </c>
      <c r="E151" s="153"/>
      <c r="F151" s="96">
        <v>0</v>
      </c>
      <c r="G151" s="96">
        <v>0</v>
      </c>
      <c r="H151" s="96">
        <v>1</v>
      </c>
      <c r="I151" s="96">
        <v>1</v>
      </c>
      <c r="J151" s="96">
        <v>1</v>
      </c>
      <c r="K151" s="96">
        <v>2</v>
      </c>
      <c r="L151" s="96">
        <v>0</v>
      </c>
      <c r="M151" s="96"/>
      <c r="N151" s="96"/>
      <c r="O151" s="96"/>
      <c r="P151" s="96"/>
      <c r="Q151" s="96"/>
      <c r="R151" s="154"/>
      <c r="S151" s="155">
        <f t="shared" si="34"/>
        <v>4</v>
      </c>
      <c r="T151" s="156">
        <v>5</v>
      </c>
      <c r="U151" s="154"/>
      <c r="V151" s="164">
        <f t="shared" si="35"/>
        <v>5</v>
      </c>
      <c r="W151" s="165">
        <f t="shared" si="36"/>
        <v>4.1666666666666664E-2</v>
      </c>
      <c r="X151" s="165">
        <f t="shared" si="37"/>
        <v>1.25</v>
      </c>
      <c r="Y151" s="164">
        <v>19</v>
      </c>
      <c r="Z151" s="164">
        <v>5</v>
      </c>
      <c r="AA151" s="166">
        <f t="shared" si="38"/>
        <v>24</v>
      </c>
      <c r="AB151" s="165">
        <f t="shared" si="39"/>
        <v>576</v>
      </c>
      <c r="AC151" s="165">
        <v>14</v>
      </c>
      <c r="AD151" s="165">
        <f t="shared" si="40"/>
        <v>562</v>
      </c>
      <c r="AE151" s="165">
        <f t="shared" si="41"/>
        <v>2.5</v>
      </c>
      <c r="AF151" s="167">
        <f t="shared" si="42"/>
        <v>44249</v>
      </c>
      <c r="AG151" s="168">
        <f t="shared" si="43"/>
        <v>43687</v>
      </c>
      <c r="AH151" s="168">
        <f t="shared" si="44"/>
        <v>44249</v>
      </c>
      <c r="AI151" s="169">
        <f t="shared" si="45"/>
        <v>0.58333333333333326</v>
      </c>
      <c r="AJ151" s="169">
        <f t="shared" si="46"/>
        <v>23.416666666666668</v>
      </c>
      <c r="AK151" s="164">
        <v>1</v>
      </c>
      <c r="AL151" s="169">
        <f t="shared" si="47"/>
        <v>0</v>
      </c>
      <c r="AM151" s="169">
        <f t="shared" si="48"/>
        <v>0</v>
      </c>
      <c r="AN151" s="169">
        <f t="shared" si="49"/>
        <v>0</v>
      </c>
      <c r="AO151" s="168">
        <f t="shared" si="50"/>
        <v>44249</v>
      </c>
      <c r="AP151" s="164"/>
      <c r="AQ151" s="170"/>
    </row>
    <row r="152" spans="1:43" x14ac:dyDescent="0.25">
      <c r="A152" s="220"/>
      <c r="B152" s="151" t="s">
        <v>228</v>
      </c>
      <c r="C152" s="195">
        <v>6953156274785</v>
      </c>
      <c r="D152" s="152">
        <v>0</v>
      </c>
      <c r="E152" s="153"/>
      <c r="F152" s="96">
        <v>0</v>
      </c>
      <c r="G152" s="96">
        <v>0</v>
      </c>
      <c r="H152" s="96">
        <v>0</v>
      </c>
      <c r="I152" s="96">
        <v>0</v>
      </c>
      <c r="J152" s="96">
        <v>2</v>
      </c>
      <c r="K152" s="96">
        <v>2</v>
      </c>
      <c r="L152" s="96">
        <v>1</v>
      </c>
      <c r="M152" s="96"/>
      <c r="N152" s="96"/>
      <c r="O152" s="96"/>
      <c r="P152" s="96"/>
      <c r="Q152" s="96"/>
      <c r="R152" s="154"/>
      <c r="S152" s="155">
        <f t="shared" si="34"/>
        <v>3</v>
      </c>
      <c r="T152" s="156">
        <v>5</v>
      </c>
      <c r="U152" s="154"/>
      <c r="V152" s="164">
        <f t="shared" si="35"/>
        <v>5</v>
      </c>
      <c r="W152" s="165">
        <f t="shared" si="36"/>
        <v>5.2631578947368418E-2</v>
      </c>
      <c r="X152" s="165">
        <f t="shared" si="37"/>
        <v>1.5789473684210527</v>
      </c>
      <c r="Y152" s="164">
        <v>32</v>
      </c>
      <c r="Z152" s="164">
        <v>0</v>
      </c>
      <c r="AA152" s="166">
        <f t="shared" si="38"/>
        <v>32</v>
      </c>
      <c r="AB152" s="165">
        <f t="shared" si="39"/>
        <v>608</v>
      </c>
      <c r="AC152" s="165">
        <v>14</v>
      </c>
      <c r="AD152" s="165">
        <f t="shared" si="40"/>
        <v>594</v>
      </c>
      <c r="AE152" s="165">
        <f t="shared" si="41"/>
        <v>3.1578947368421053</v>
      </c>
      <c r="AF152" s="167">
        <f t="shared" si="42"/>
        <v>44281</v>
      </c>
      <c r="AG152" s="168">
        <f t="shared" si="43"/>
        <v>43687</v>
      </c>
      <c r="AH152" s="168">
        <f t="shared" si="44"/>
        <v>44281</v>
      </c>
      <c r="AI152" s="169">
        <f t="shared" si="45"/>
        <v>0.73684210526315785</v>
      </c>
      <c r="AJ152" s="169">
        <f t="shared" si="46"/>
        <v>31.263157894736842</v>
      </c>
      <c r="AK152" s="164">
        <v>1</v>
      </c>
      <c r="AL152" s="169">
        <f t="shared" si="47"/>
        <v>0</v>
      </c>
      <c r="AM152" s="169">
        <f t="shared" si="48"/>
        <v>0</v>
      </c>
      <c r="AN152" s="169">
        <f t="shared" si="49"/>
        <v>0</v>
      </c>
      <c r="AO152" s="168">
        <f t="shared" si="50"/>
        <v>44281</v>
      </c>
      <c r="AP152" s="164"/>
      <c r="AQ152" s="170"/>
    </row>
    <row r="153" spans="1:43" x14ac:dyDescent="0.25">
      <c r="A153" s="219" t="s">
        <v>119</v>
      </c>
      <c r="B153" s="151" t="s">
        <v>120</v>
      </c>
      <c r="C153" s="195">
        <v>6953156274792</v>
      </c>
      <c r="D153" s="152">
        <v>7.8499999999999979</v>
      </c>
      <c r="E153" s="153"/>
      <c r="F153" s="96">
        <v>0</v>
      </c>
      <c r="G153" s="96">
        <v>0</v>
      </c>
      <c r="H153" s="96">
        <v>0</v>
      </c>
      <c r="I153" s="96">
        <v>0</v>
      </c>
      <c r="J153" s="96">
        <v>0</v>
      </c>
      <c r="K153" s="96">
        <v>4</v>
      </c>
      <c r="L153" s="96">
        <v>4</v>
      </c>
      <c r="M153" s="96"/>
      <c r="N153" s="96"/>
      <c r="O153" s="96"/>
      <c r="P153" s="96"/>
      <c r="Q153" s="96"/>
      <c r="R153" s="154"/>
      <c r="S153" s="155">
        <f t="shared" si="34"/>
        <v>2</v>
      </c>
      <c r="T153" s="156">
        <v>5</v>
      </c>
      <c r="U153" s="154"/>
      <c r="V153" s="164">
        <f t="shared" si="35"/>
        <v>8</v>
      </c>
      <c r="W153" s="165">
        <f t="shared" si="36"/>
        <v>0.12307692307692308</v>
      </c>
      <c r="X153" s="165">
        <f t="shared" si="37"/>
        <v>3.6923076923076925</v>
      </c>
      <c r="Y153" s="164">
        <v>25</v>
      </c>
      <c r="Z153" s="164">
        <v>2</v>
      </c>
      <c r="AA153" s="166">
        <f t="shared" si="38"/>
        <v>27</v>
      </c>
      <c r="AB153" s="165">
        <f t="shared" si="39"/>
        <v>219.375</v>
      </c>
      <c r="AC153" s="165">
        <v>14</v>
      </c>
      <c r="AD153" s="165">
        <f t="shared" si="40"/>
        <v>205.375</v>
      </c>
      <c r="AE153" s="165">
        <f t="shared" si="41"/>
        <v>7.384615384615385</v>
      </c>
      <c r="AF153" s="167">
        <f t="shared" si="42"/>
        <v>43892.375</v>
      </c>
      <c r="AG153" s="168">
        <f t="shared" si="43"/>
        <v>43687</v>
      </c>
      <c r="AH153" s="168">
        <f t="shared" si="44"/>
        <v>43892.375</v>
      </c>
      <c r="AI153" s="169">
        <f t="shared" si="45"/>
        <v>1.7230769230769232</v>
      </c>
      <c r="AJ153" s="169">
        <f t="shared" si="46"/>
        <v>25.276923076923076</v>
      </c>
      <c r="AK153" s="164">
        <v>1</v>
      </c>
      <c r="AL153" s="169">
        <f t="shared" si="47"/>
        <v>0</v>
      </c>
      <c r="AM153" s="169">
        <f t="shared" si="48"/>
        <v>0</v>
      </c>
      <c r="AN153" s="169">
        <f t="shared" si="49"/>
        <v>0</v>
      </c>
      <c r="AO153" s="168">
        <f t="shared" si="50"/>
        <v>43892.375</v>
      </c>
      <c r="AP153" s="164"/>
      <c r="AQ153" s="170"/>
    </row>
    <row r="154" spans="1:43" x14ac:dyDescent="0.25">
      <c r="A154" s="219" t="s">
        <v>401</v>
      </c>
      <c r="B154" s="151" t="s">
        <v>402</v>
      </c>
      <c r="C154" s="195">
        <v>6953156275188</v>
      </c>
      <c r="D154" s="152">
        <v>50.97</v>
      </c>
      <c r="E154" s="153"/>
      <c r="F154" s="96">
        <v>0</v>
      </c>
      <c r="G154" s="96">
        <v>1</v>
      </c>
      <c r="H154" s="96">
        <v>2</v>
      </c>
      <c r="I154" s="96">
        <v>0</v>
      </c>
      <c r="J154" s="96">
        <v>0</v>
      </c>
      <c r="K154" s="96">
        <v>0</v>
      </c>
      <c r="L154" s="96">
        <v>0</v>
      </c>
      <c r="M154" s="96"/>
      <c r="N154" s="96"/>
      <c r="O154" s="96"/>
      <c r="P154" s="96"/>
      <c r="Q154" s="96"/>
      <c r="R154" s="154"/>
      <c r="S154" s="155">
        <f t="shared" si="34"/>
        <v>2</v>
      </c>
      <c r="T154" s="156">
        <v>5</v>
      </c>
      <c r="U154" s="154"/>
      <c r="V154" s="164">
        <f t="shared" si="35"/>
        <v>3</v>
      </c>
      <c r="W154" s="165">
        <f t="shared" si="36"/>
        <v>0.05</v>
      </c>
      <c r="X154" s="165">
        <f t="shared" si="37"/>
        <v>1.5</v>
      </c>
      <c r="Y154" s="164">
        <v>3</v>
      </c>
      <c r="Z154" s="164">
        <v>3</v>
      </c>
      <c r="AA154" s="166">
        <f t="shared" si="38"/>
        <v>6</v>
      </c>
      <c r="AB154" s="165">
        <f t="shared" si="39"/>
        <v>120</v>
      </c>
      <c r="AC154" s="165">
        <v>14</v>
      </c>
      <c r="AD154" s="165">
        <f t="shared" si="40"/>
        <v>106</v>
      </c>
      <c r="AE154" s="165">
        <f t="shared" si="41"/>
        <v>3</v>
      </c>
      <c r="AF154" s="167">
        <f t="shared" si="42"/>
        <v>43793</v>
      </c>
      <c r="AG154" s="168">
        <f t="shared" si="43"/>
        <v>43687</v>
      </c>
      <c r="AH154" s="168">
        <f t="shared" si="44"/>
        <v>43793</v>
      </c>
      <c r="AI154" s="169">
        <f t="shared" si="45"/>
        <v>0.70000000000000007</v>
      </c>
      <c r="AJ154" s="169">
        <f t="shared" si="46"/>
        <v>5.3</v>
      </c>
      <c r="AK154" s="164">
        <v>1</v>
      </c>
      <c r="AL154" s="169">
        <f t="shared" si="47"/>
        <v>0</v>
      </c>
      <c r="AM154" s="169">
        <f t="shared" si="48"/>
        <v>0</v>
      </c>
      <c r="AN154" s="169">
        <f t="shared" si="49"/>
        <v>0</v>
      </c>
      <c r="AO154" s="168">
        <f t="shared" si="50"/>
        <v>43793</v>
      </c>
      <c r="AP154" s="164"/>
      <c r="AQ154" s="170"/>
    </row>
    <row r="155" spans="1:43" x14ac:dyDescent="0.25">
      <c r="A155" s="219" t="s">
        <v>403</v>
      </c>
      <c r="B155" s="171" t="s">
        <v>404</v>
      </c>
      <c r="C155" s="196">
        <v>6953156275195</v>
      </c>
      <c r="D155" s="152">
        <v>49.81</v>
      </c>
      <c r="E155" s="153"/>
      <c r="F155" s="96">
        <v>0</v>
      </c>
      <c r="G155" s="96">
        <v>0</v>
      </c>
      <c r="H155" s="96">
        <v>5</v>
      </c>
      <c r="I155" s="96">
        <v>6</v>
      </c>
      <c r="J155" s="96">
        <v>6</v>
      </c>
      <c r="K155" s="96">
        <v>4</v>
      </c>
      <c r="L155" s="96">
        <v>4</v>
      </c>
      <c r="M155" s="96"/>
      <c r="N155" s="96"/>
      <c r="O155" s="96"/>
      <c r="P155" s="96"/>
      <c r="Q155" s="96"/>
      <c r="R155" s="154"/>
      <c r="S155" s="155">
        <f t="shared" si="34"/>
        <v>5</v>
      </c>
      <c r="T155" s="156">
        <v>5</v>
      </c>
      <c r="U155" s="154"/>
      <c r="V155" s="164">
        <f t="shared" si="35"/>
        <v>25</v>
      </c>
      <c r="W155" s="165">
        <f t="shared" si="36"/>
        <v>0.16129032258064516</v>
      </c>
      <c r="X155" s="165">
        <f t="shared" si="37"/>
        <v>4.838709677419355</v>
      </c>
      <c r="Y155" s="164"/>
      <c r="Z155" s="164">
        <v>2</v>
      </c>
      <c r="AA155" s="166">
        <f t="shared" si="38"/>
        <v>2</v>
      </c>
      <c r="AB155" s="165">
        <f t="shared" si="39"/>
        <v>12.4</v>
      </c>
      <c r="AC155" s="165">
        <v>14</v>
      </c>
      <c r="AD155" s="165">
        <f t="shared" si="40"/>
        <v>-1.5999999999999996</v>
      </c>
      <c r="AE155" s="165">
        <f t="shared" si="41"/>
        <v>9.67741935483871</v>
      </c>
      <c r="AF155" s="167">
        <f t="shared" si="42"/>
        <v>43685.4</v>
      </c>
      <c r="AG155" s="168">
        <f t="shared" si="43"/>
        <v>43687</v>
      </c>
      <c r="AH155" s="168">
        <f t="shared" si="44"/>
        <v>43687</v>
      </c>
      <c r="AI155" s="169">
        <f t="shared" si="45"/>
        <v>2.258064516129032</v>
      </c>
      <c r="AJ155" s="169">
        <f t="shared" si="46"/>
        <v>-0.25806451612903203</v>
      </c>
      <c r="AK155" s="164">
        <v>1</v>
      </c>
      <c r="AL155" s="169">
        <f t="shared" si="47"/>
        <v>9.935483870967742</v>
      </c>
      <c r="AM155" s="169">
        <f t="shared" si="48"/>
        <v>494.88645161290327</v>
      </c>
      <c r="AN155" s="169">
        <f t="shared" si="49"/>
        <v>61.6</v>
      </c>
      <c r="AO155" s="168">
        <f t="shared" si="50"/>
        <v>43748.6</v>
      </c>
      <c r="AP155" s="164"/>
      <c r="AQ155" s="170"/>
    </row>
    <row r="156" spans="1:43" x14ac:dyDescent="0.25">
      <c r="A156" s="219" t="s">
        <v>405</v>
      </c>
      <c r="B156" s="151" t="s">
        <v>406</v>
      </c>
      <c r="C156" s="195">
        <v>6953156275201</v>
      </c>
      <c r="D156" s="152">
        <v>49.81</v>
      </c>
      <c r="E156" s="153"/>
      <c r="F156" s="96">
        <v>0</v>
      </c>
      <c r="G156" s="96">
        <v>0</v>
      </c>
      <c r="H156" s="96">
        <v>0</v>
      </c>
      <c r="I156" s="96">
        <v>0</v>
      </c>
      <c r="J156" s="96">
        <v>0</v>
      </c>
      <c r="K156" s="96">
        <v>0</v>
      </c>
      <c r="L156" s="96">
        <v>0</v>
      </c>
      <c r="M156" s="96"/>
      <c r="N156" s="96"/>
      <c r="O156" s="96"/>
      <c r="P156" s="96"/>
      <c r="Q156" s="96"/>
      <c r="R156" s="154"/>
      <c r="S156" s="155">
        <f t="shared" si="34"/>
        <v>0</v>
      </c>
      <c r="T156" s="156">
        <v>5</v>
      </c>
      <c r="U156" s="154"/>
      <c r="V156" s="164">
        <f t="shared" si="35"/>
        <v>0</v>
      </c>
      <c r="W156" s="165">
        <f t="shared" si="36"/>
        <v>0</v>
      </c>
      <c r="X156" s="165">
        <f t="shared" si="37"/>
        <v>0</v>
      </c>
      <c r="Y156" s="164">
        <v>23</v>
      </c>
      <c r="Z156" s="164">
        <v>1</v>
      </c>
      <c r="AA156" s="166">
        <f t="shared" si="38"/>
        <v>24</v>
      </c>
      <c r="AB156" s="165" t="str">
        <f t="shared" si="39"/>
        <v>Not Sold</v>
      </c>
      <c r="AC156" s="165">
        <v>14</v>
      </c>
      <c r="AD156" s="165" t="str">
        <f t="shared" si="40"/>
        <v>-</v>
      </c>
      <c r="AE156" s="165">
        <f t="shared" si="41"/>
        <v>0</v>
      </c>
      <c r="AF156" s="167" t="str">
        <f t="shared" si="42"/>
        <v>Not Sold</v>
      </c>
      <c r="AG156" s="168">
        <f t="shared" si="43"/>
        <v>43687</v>
      </c>
      <c r="AH156" s="168">
        <f t="shared" si="44"/>
        <v>43687</v>
      </c>
      <c r="AI156" s="169">
        <f t="shared" si="45"/>
        <v>0</v>
      </c>
      <c r="AJ156" s="169">
        <f t="shared" si="46"/>
        <v>24</v>
      </c>
      <c r="AK156" s="164">
        <v>1</v>
      </c>
      <c r="AL156" s="169">
        <f t="shared" si="47"/>
        <v>0</v>
      </c>
      <c r="AM156" s="169">
        <f t="shared" si="48"/>
        <v>0</v>
      </c>
      <c r="AN156" s="169" t="str">
        <f t="shared" si="49"/>
        <v>-</v>
      </c>
      <c r="AO156" s="168" t="str">
        <f t="shared" si="50"/>
        <v>-</v>
      </c>
      <c r="AP156" s="164"/>
      <c r="AQ156" s="170"/>
    </row>
    <row r="157" spans="1:43" x14ac:dyDescent="0.25">
      <c r="A157" s="219" t="s">
        <v>527</v>
      </c>
      <c r="B157" s="151" t="s">
        <v>121</v>
      </c>
      <c r="C157" s="195">
        <v>6953156275515</v>
      </c>
      <c r="D157" s="152">
        <v>28.719999999999995</v>
      </c>
      <c r="E157" s="153"/>
      <c r="F157" s="96">
        <v>0</v>
      </c>
      <c r="G157" s="96">
        <v>0</v>
      </c>
      <c r="H157" s="96">
        <v>0</v>
      </c>
      <c r="I157" s="96">
        <v>0</v>
      </c>
      <c r="J157" s="96">
        <v>0</v>
      </c>
      <c r="K157" s="96">
        <v>0</v>
      </c>
      <c r="L157" s="96">
        <v>0</v>
      </c>
      <c r="M157" s="96"/>
      <c r="N157" s="96"/>
      <c r="O157" s="96"/>
      <c r="P157" s="96"/>
      <c r="Q157" s="96"/>
      <c r="R157" s="154"/>
      <c r="S157" s="155">
        <f t="shared" si="34"/>
        <v>0</v>
      </c>
      <c r="T157" s="156">
        <v>5</v>
      </c>
      <c r="U157" s="154"/>
      <c r="V157" s="164">
        <f t="shared" si="35"/>
        <v>0</v>
      </c>
      <c r="W157" s="165">
        <f t="shared" si="36"/>
        <v>0</v>
      </c>
      <c r="X157" s="165">
        <f t="shared" si="37"/>
        <v>0</v>
      </c>
      <c r="Y157" s="164">
        <v>30</v>
      </c>
      <c r="Z157" s="164">
        <v>3</v>
      </c>
      <c r="AA157" s="166">
        <f t="shared" si="38"/>
        <v>33</v>
      </c>
      <c r="AB157" s="165" t="str">
        <f t="shared" si="39"/>
        <v>Not Sold</v>
      </c>
      <c r="AC157" s="165">
        <v>14</v>
      </c>
      <c r="AD157" s="165" t="str">
        <f t="shared" si="40"/>
        <v>-</v>
      </c>
      <c r="AE157" s="165">
        <f t="shared" si="41"/>
        <v>0</v>
      </c>
      <c r="AF157" s="167" t="str">
        <f t="shared" si="42"/>
        <v>Not Sold</v>
      </c>
      <c r="AG157" s="168">
        <f t="shared" si="43"/>
        <v>43687</v>
      </c>
      <c r="AH157" s="168">
        <f t="shared" si="44"/>
        <v>43687</v>
      </c>
      <c r="AI157" s="169">
        <f t="shared" si="45"/>
        <v>0</v>
      </c>
      <c r="AJ157" s="169">
        <f t="shared" si="46"/>
        <v>33</v>
      </c>
      <c r="AK157" s="164">
        <v>1</v>
      </c>
      <c r="AL157" s="169">
        <f t="shared" si="47"/>
        <v>0</v>
      </c>
      <c r="AM157" s="169">
        <f t="shared" si="48"/>
        <v>0</v>
      </c>
      <c r="AN157" s="169" t="str">
        <f t="shared" si="49"/>
        <v>-</v>
      </c>
      <c r="AO157" s="168" t="str">
        <f t="shared" si="50"/>
        <v>-</v>
      </c>
      <c r="AP157" s="164"/>
      <c r="AQ157" s="170"/>
    </row>
    <row r="158" spans="1:43" x14ac:dyDescent="0.25">
      <c r="A158" s="219" t="s">
        <v>525</v>
      </c>
      <c r="B158" s="171" t="s">
        <v>526</v>
      </c>
      <c r="C158" s="196">
        <v>6953156275522</v>
      </c>
      <c r="D158" s="152">
        <v>28.72</v>
      </c>
      <c r="E158" s="153"/>
      <c r="F158" s="96">
        <v>0</v>
      </c>
      <c r="G158" s="96">
        <v>1</v>
      </c>
      <c r="H158" s="96">
        <v>0</v>
      </c>
      <c r="I158" s="96">
        <v>0</v>
      </c>
      <c r="J158" s="96">
        <v>0</v>
      </c>
      <c r="K158" s="96">
        <v>0</v>
      </c>
      <c r="L158" s="96">
        <v>0</v>
      </c>
      <c r="M158" s="96"/>
      <c r="N158" s="96"/>
      <c r="O158" s="96"/>
      <c r="P158" s="96"/>
      <c r="Q158" s="96"/>
      <c r="R158" s="154"/>
      <c r="S158" s="155">
        <f t="shared" si="34"/>
        <v>1</v>
      </c>
      <c r="T158" s="156">
        <v>5</v>
      </c>
      <c r="U158" s="154"/>
      <c r="V158" s="164">
        <f t="shared" si="35"/>
        <v>1</v>
      </c>
      <c r="W158" s="165">
        <f t="shared" si="36"/>
        <v>3.3333333333333333E-2</v>
      </c>
      <c r="X158" s="165">
        <f t="shared" si="37"/>
        <v>1</v>
      </c>
      <c r="Y158" s="164">
        <v>39</v>
      </c>
      <c r="Z158" s="164">
        <v>0</v>
      </c>
      <c r="AA158" s="166">
        <f t="shared" si="38"/>
        <v>39</v>
      </c>
      <c r="AB158" s="165">
        <f t="shared" si="39"/>
        <v>1170</v>
      </c>
      <c r="AC158" s="165">
        <v>14</v>
      </c>
      <c r="AD158" s="165">
        <f t="shared" si="40"/>
        <v>1156</v>
      </c>
      <c r="AE158" s="165">
        <f t="shared" si="41"/>
        <v>2</v>
      </c>
      <c r="AF158" s="167">
        <f t="shared" si="42"/>
        <v>44843</v>
      </c>
      <c r="AG158" s="168">
        <f t="shared" si="43"/>
        <v>43687</v>
      </c>
      <c r="AH158" s="168">
        <f t="shared" si="44"/>
        <v>44843</v>
      </c>
      <c r="AI158" s="169">
        <f t="shared" si="45"/>
        <v>0.46666666666666667</v>
      </c>
      <c r="AJ158" s="169">
        <f t="shared" si="46"/>
        <v>38.533333333333331</v>
      </c>
      <c r="AK158" s="164">
        <v>1</v>
      </c>
      <c r="AL158" s="169">
        <f t="shared" si="47"/>
        <v>0</v>
      </c>
      <c r="AM158" s="169">
        <f t="shared" si="48"/>
        <v>0</v>
      </c>
      <c r="AN158" s="169">
        <f t="shared" si="49"/>
        <v>0</v>
      </c>
      <c r="AO158" s="168">
        <f t="shared" si="50"/>
        <v>44843</v>
      </c>
      <c r="AP158" s="164"/>
      <c r="AQ158" s="170"/>
    </row>
    <row r="159" spans="1:43" x14ac:dyDescent="0.25">
      <c r="A159" s="219"/>
      <c r="B159" s="151" t="s">
        <v>235</v>
      </c>
      <c r="C159" s="195">
        <v>6953156275614</v>
      </c>
      <c r="D159" s="152">
        <v>0</v>
      </c>
      <c r="E159" s="153"/>
      <c r="F159" s="96">
        <v>0</v>
      </c>
      <c r="G159" s="96">
        <v>0</v>
      </c>
      <c r="H159" s="96">
        <v>0</v>
      </c>
      <c r="I159" s="96">
        <v>0</v>
      </c>
      <c r="J159" s="96">
        <v>0</v>
      </c>
      <c r="K159" s="96">
        <v>0</v>
      </c>
      <c r="L159" s="96">
        <v>0</v>
      </c>
      <c r="M159" s="96"/>
      <c r="N159" s="96"/>
      <c r="O159" s="96"/>
      <c r="P159" s="96"/>
      <c r="Q159" s="96"/>
      <c r="R159" s="154"/>
      <c r="S159" s="155">
        <f t="shared" si="34"/>
        <v>0</v>
      </c>
      <c r="T159" s="156">
        <v>5</v>
      </c>
      <c r="U159" s="154"/>
      <c r="V159" s="164">
        <f t="shared" si="35"/>
        <v>0</v>
      </c>
      <c r="W159" s="165">
        <f t="shared" si="36"/>
        <v>0</v>
      </c>
      <c r="X159" s="165">
        <f t="shared" si="37"/>
        <v>0</v>
      </c>
      <c r="Y159" s="164">
        <v>26</v>
      </c>
      <c r="Z159" s="164">
        <v>3</v>
      </c>
      <c r="AA159" s="166">
        <f t="shared" si="38"/>
        <v>29</v>
      </c>
      <c r="AB159" s="165" t="str">
        <f t="shared" si="39"/>
        <v>Not Sold</v>
      </c>
      <c r="AC159" s="165">
        <v>14</v>
      </c>
      <c r="AD159" s="165" t="str">
        <f t="shared" si="40"/>
        <v>-</v>
      </c>
      <c r="AE159" s="165">
        <f t="shared" si="41"/>
        <v>0</v>
      </c>
      <c r="AF159" s="167" t="str">
        <f t="shared" si="42"/>
        <v>Not Sold</v>
      </c>
      <c r="AG159" s="168">
        <f t="shared" si="43"/>
        <v>43687</v>
      </c>
      <c r="AH159" s="168">
        <f t="shared" si="44"/>
        <v>43687</v>
      </c>
      <c r="AI159" s="169">
        <f t="shared" si="45"/>
        <v>0</v>
      </c>
      <c r="AJ159" s="169">
        <f t="shared" si="46"/>
        <v>29</v>
      </c>
      <c r="AK159" s="164">
        <v>1</v>
      </c>
      <c r="AL159" s="169">
        <f t="shared" si="47"/>
        <v>0</v>
      </c>
      <c r="AM159" s="169">
        <f t="shared" si="48"/>
        <v>0</v>
      </c>
      <c r="AN159" s="169" t="str">
        <f t="shared" si="49"/>
        <v>-</v>
      </c>
      <c r="AO159" s="168" t="str">
        <f t="shared" si="50"/>
        <v>-</v>
      </c>
      <c r="AP159" s="164"/>
      <c r="AQ159" s="170"/>
    </row>
    <row r="160" spans="1:43" x14ac:dyDescent="0.25">
      <c r="A160" s="219"/>
      <c r="B160" s="151" t="s">
        <v>236</v>
      </c>
      <c r="C160" s="195">
        <v>6953156275621</v>
      </c>
      <c r="D160" s="152">
        <v>0</v>
      </c>
      <c r="E160" s="153"/>
      <c r="F160" s="96">
        <v>0</v>
      </c>
      <c r="G160" s="96">
        <v>0</v>
      </c>
      <c r="H160" s="96">
        <v>0</v>
      </c>
      <c r="I160" s="96">
        <v>0</v>
      </c>
      <c r="J160" s="96">
        <v>0</v>
      </c>
      <c r="K160" s="96">
        <v>0</v>
      </c>
      <c r="L160" s="96">
        <v>1</v>
      </c>
      <c r="M160" s="96"/>
      <c r="N160" s="96"/>
      <c r="O160" s="96"/>
      <c r="P160" s="96"/>
      <c r="Q160" s="96"/>
      <c r="R160" s="154"/>
      <c r="S160" s="155">
        <f t="shared" si="34"/>
        <v>1</v>
      </c>
      <c r="T160" s="156">
        <v>5</v>
      </c>
      <c r="U160" s="154"/>
      <c r="V160" s="164">
        <f t="shared" si="35"/>
        <v>1</v>
      </c>
      <c r="W160" s="165">
        <f t="shared" si="36"/>
        <v>2.8571428571428571E-2</v>
      </c>
      <c r="X160" s="165">
        <f t="shared" si="37"/>
        <v>0.8571428571428571</v>
      </c>
      <c r="Y160" s="164">
        <v>6</v>
      </c>
      <c r="Z160" s="164">
        <v>2</v>
      </c>
      <c r="AA160" s="166">
        <f t="shared" si="38"/>
        <v>8</v>
      </c>
      <c r="AB160" s="165">
        <f t="shared" si="39"/>
        <v>280</v>
      </c>
      <c r="AC160" s="165">
        <v>14</v>
      </c>
      <c r="AD160" s="165">
        <f t="shared" si="40"/>
        <v>266</v>
      </c>
      <c r="AE160" s="165">
        <f t="shared" si="41"/>
        <v>1.7142857142857142</v>
      </c>
      <c r="AF160" s="167">
        <f t="shared" si="42"/>
        <v>43953</v>
      </c>
      <c r="AG160" s="168">
        <f t="shared" si="43"/>
        <v>43687</v>
      </c>
      <c r="AH160" s="168">
        <f t="shared" si="44"/>
        <v>43953</v>
      </c>
      <c r="AI160" s="169">
        <f t="shared" si="45"/>
        <v>0.39999999999999997</v>
      </c>
      <c r="AJ160" s="169">
        <f t="shared" si="46"/>
        <v>7.6</v>
      </c>
      <c r="AK160" s="164">
        <v>1</v>
      </c>
      <c r="AL160" s="169">
        <f t="shared" si="47"/>
        <v>0</v>
      </c>
      <c r="AM160" s="169">
        <f t="shared" si="48"/>
        <v>0</v>
      </c>
      <c r="AN160" s="169">
        <f t="shared" si="49"/>
        <v>0</v>
      </c>
      <c r="AO160" s="168">
        <f t="shared" si="50"/>
        <v>43953</v>
      </c>
      <c r="AP160" s="164"/>
      <c r="AQ160" s="170"/>
    </row>
    <row r="161" spans="1:43" x14ac:dyDescent="0.25">
      <c r="A161" s="219" t="s">
        <v>375</v>
      </c>
      <c r="B161" s="151" t="s">
        <v>122</v>
      </c>
      <c r="C161" s="195">
        <v>6953156276390</v>
      </c>
      <c r="D161" s="152">
        <v>77.209999999999994</v>
      </c>
      <c r="E161" s="153"/>
      <c r="F161" s="96">
        <v>5</v>
      </c>
      <c r="G161" s="96">
        <v>1</v>
      </c>
      <c r="H161" s="96">
        <v>3</v>
      </c>
      <c r="I161" s="96">
        <v>0</v>
      </c>
      <c r="J161" s="96">
        <v>0</v>
      </c>
      <c r="K161" s="96">
        <v>0</v>
      </c>
      <c r="L161" s="96">
        <v>0</v>
      </c>
      <c r="M161" s="96"/>
      <c r="N161" s="96"/>
      <c r="O161" s="96"/>
      <c r="P161" s="96"/>
      <c r="Q161" s="96"/>
      <c r="R161" s="154"/>
      <c r="S161" s="155">
        <f t="shared" si="34"/>
        <v>3</v>
      </c>
      <c r="T161" s="156">
        <v>5</v>
      </c>
      <c r="U161" s="154"/>
      <c r="V161" s="164">
        <f t="shared" si="35"/>
        <v>9</v>
      </c>
      <c r="W161" s="165">
        <f t="shared" si="36"/>
        <v>0.1</v>
      </c>
      <c r="X161" s="165">
        <f t="shared" si="37"/>
        <v>3</v>
      </c>
      <c r="Y161" s="164">
        <v>6</v>
      </c>
      <c r="Z161" s="164">
        <v>5</v>
      </c>
      <c r="AA161" s="166">
        <f t="shared" si="38"/>
        <v>11</v>
      </c>
      <c r="AB161" s="165">
        <f t="shared" si="39"/>
        <v>110</v>
      </c>
      <c r="AC161" s="165">
        <v>14</v>
      </c>
      <c r="AD161" s="165">
        <f t="shared" si="40"/>
        <v>96</v>
      </c>
      <c r="AE161" s="165">
        <f t="shared" si="41"/>
        <v>6</v>
      </c>
      <c r="AF161" s="167">
        <f t="shared" si="42"/>
        <v>43783</v>
      </c>
      <c r="AG161" s="168">
        <f t="shared" si="43"/>
        <v>43687</v>
      </c>
      <c r="AH161" s="168">
        <f t="shared" si="44"/>
        <v>43783</v>
      </c>
      <c r="AI161" s="169">
        <f t="shared" si="45"/>
        <v>1.4000000000000001</v>
      </c>
      <c r="AJ161" s="169">
        <f t="shared" si="46"/>
        <v>9.6</v>
      </c>
      <c r="AK161" s="164">
        <v>1</v>
      </c>
      <c r="AL161" s="169">
        <f t="shared" si="47"/>
        <v>0</v>
      </c>
      <c r="AM161" s="169">
        <f t="shared" si="48"/>
        <v>0</v>
      </c>
      <c r="AN161" s="169">
        <f t="shared" si="49"/>
        <v>0</v>
      </c>
      <c r="AO161" s="168">
        <f t="shared" si="50"/>
        <v>43783</v>
      </c>
      <c r="AP161" s="164"/>
      <c r="AQ161" s="170"/>
    </row>
    <row r="162" spans="1:43" x14ac:dyDescent="0.25">
      <c r="A162" s="219" t="s">
        <v>377</v>
      </c>
      <c r="B162" s="151" t="s">
        <v>211</v>
      </c>
      <c r="C162" s="195">
        <v>6953156276406</v>
      </c>
      <c r="D162" s="152">
        <v>76.08</v>
      </c>
      <c r="E162" s="153"/>
      <c r="F162" s="96">
        <v>0</v>
      </c>
      <c r="G162" s="96">
        <v>0</v>
      </c>
      <c r="H162" s="96">
        <v>4</v>
      </c>
      <c r="I162" s="96">
        <v>8</v>
      </c>
      <c r="J162" s="96">
        <v>7</v>
      </c>
      <c r="K162" s="96">
        <v>12</v>
      </c>
      <c r="L162" s="96">
        <v>0</v>
      </c>
      <c r="M162" s="96"/>
      <c r="N162" s="96"/>
      <c r="O162" s="96"/>
      <c r="P162" s="96"/>
      <c r="Q162" s="96"/>
      <c r="R162" s="154"/>
      <c r="S162" s="155">
        <f t="shared" si="34"/>
        <v>4</v>
      </c>
      <c r="T162" s="156">
        <v>5</v>
      </c>
      <c r="U162" s="154"/>
      <c r="V162" s="164">
        <f t="shared" si="35"/>
        <v>31</v>
      </c>
      <c r="W162" s="165">
        <f t="shared" si="36"/>
        <v>0.25833333333333336</v>
      </c>
      <c r="X162" s="165">
        <f t="shared" si="37"/>
        <v>7.7500000000000009</v>
      </c>
      <c r="Y162" s="164"/>
      <c r="Z162" s="164">
        <v>20</v>
      </c>
      <c r="AA162" s="166">
        <f t="shared" si="38"/>
        <v>20</v>
      </c>
      <c r="AB162" s="165">
        <f t="shared" si="39"/>
        <v>77.419354838709666</v>
      </c>
      <c r="AC162" s="165">
        <v>14</v>
      </c>
      <c r="AD162" s="165">
        <f t="shared" si="40"/>
        <v>63.419354838709666</v>
      </c>
      <c r="AE162" s="165">
        <f t="shared" si="41"/>
        <v>15.500000000000002</v>
      </c>
      <c r="AF162" s="167">
        <f t="shared" si="42"/>
        <v>43750.419354838712</v>
      </c>
      <c r="AG162" s="168">
        <f t="shared" si="43"/>
        <v>43687</v>
      </c>
      <c r="AH162" s="168">
        <f t="shared" si="44"/>
        <v>43750.419354838712</v>
      </c>
      <c r="AI162" s="169">
        <f t="shared" si="45"/>
        <v>3.6166666666666671</v>
      </c>
      <c r="AJ162" s="169">
        <f t="shared" si="46"/>
        <v>16.383333333333333</v>
      </c>
      <c r="AK162" s="164">
        <v>1</v>
      </c>
      <c r="AL162" s="169">
        <f t="shared" si="47"/>
        <v>0</v>
      </c>
      <c r="AM162" s="169">
        <f t="shared" si="48"/>
        <v>0</v>
      </c>
      <c r="AN162" s="169">
        <f t="shared" si="49"/>
        <v>0</v>
      </c>
      <c r="AO162" s="168">
        <f t="shared" si="50"/>
        <v>43750.419354838712</v>
      </c>
      <c r="AP162" s="164"/>
      <c r="AQ162" s="170"/>
    </row>
    <row r="163" spans="1:43" x14ac:dyDescent="0.25">
      <c r="A163" s="218" t="s">
        <v>407</v>
      </c>
      <c r="B163" s="172" t="s">
        <v>408</v>
      </c>
      <c r="C163" s="197">
        <v>6953156276413</v>
      </c>
      <c r="D163" s="173">
        <v>24.729999999999976</v>
      </c>
      <c r="E163" s="153"/>
      <c r="F163" s="174">
        <v>12</v>
      </c>
      <c r="G163" s="174">
        <v>19</v>
      </c>
      <c r="H163" s="174">
        <v>19</v>
      </c>
      <c r="I163" s="174">
        <v>9</v>
      </c>
      <c r="J163" s="174">
        <v>8</v>
      </c>
      <c r="K163" s="174">
        <v>4</v>
      </c>
      <c r="L163" s="174">
        <v>14</v>
      </c>
      <c r="M163" s="174"/>
      <c r="N163" s="174"/>
      <c r="O163" s="174"/>
      <c r="P163" s="174"/>
      <c r="Q163" s="174"/>
      <c r="R163" s="154"/>
      <c r="S163" s="155">
        <f t="shared" si="34"/>
        <v>7</v>
      </c>
      <c r="T163" s="156">
        <v>5</v>
      </c>
      <c r="U163" s="154"/>
      <c r="V163" s="164">
        <f t="shared" si="35"/>
        <v>85</v>
      </c>
      <c r="W163" s="165">
        <f t="shared" si="36"/>
        <v>0.39534883720930231</v>
      </c>
      <c r="X163" s="165">
        <f t="shared" si="37"/>
        <v>11.86046511627907</v>
      </c>
      <c r="Y163" s="164">
        <v>5</v>
      </c>
      <c r="Z163" s="164">
        <v>22</v>
      </c>
      <c r="AA163" s="166">
        <f t="shared" si="38"/>
        <v>27</v>
      </c>
      <c r="AB163" s="165">
        <f t="shared" si="39"/>
        <v>68.294117647058826</v>
      </c>
      <c r="AC163" s="165">
        <v>14</v>
      </c>
      <c r="AD163" s="165">
        <f t="shared" si="40"/>
        <v>54.294117647058826</v>
      </c>
      <c r="AE163" s="165">
        <f t="shared" si="41"/>
        <v>23.720930232558139</v>
      </c>
      <c r="AF163" s="167">
        <f t="shared" si="42"/>
        <v>43741.294117647056</v>
      </c>
      <c r="AG163" s="168">
        <f t="shared" si="43"/>
        <v>43687</v>
      </c>
      <c r="AH163" s="168">
        <f t="shared" si="44"/>
        <v>43741.294117647056</v>
      </c>
      <c r="AI163" s="169">
        <f t="shared" si="45"/>
        <v>5.5348837209302326</v>
      </c>
      <c r="AJ163" s="169">
        <f t="shared" si="46"/>
        <v>21.465116279069768</v>
      </c>
      <c r="AK163" s="164">
        <v>1</v>
      </c>
      <c r="AL163" s="169">
        <f t="shared" si="47"/>
        <v>2.2558139534883708</v>
      </c>
      <c r="AM163" s="169">
        <f t="shared" si="48"/>
        <v>55.786279069767353</v>
      </c>
      <c r="AN163" s="169">
        <f t="shared" si="49"/>
        <v>5.7058823529411731</v>
      </c>
      <c r="AO163" s="168">
        <f t="shared" si="50"/>
        <v>43747</v>
      </c>
      <c r="AP163" s="176"/>
      <c r="AQ163" s="170"/>
    </row>
    <row r="164" spans="1:43" x14ac:dyDescent="0.25">
      <c r="A164" s="219" t="s">
        <v>423</v>
      </c>
      <c r="B164" s="151" t="s">
        <v>424</v>
      </c>
      <c r="C164" s="195">
        <v>6953156276420</v>
      </c>
      <c r="D164" s="152">
        <v>79.89</v>
      </c>
      <c r="E164" s="153"/>
      <c r="F164" s="96">
        <v>5</v>
      </c>
      <c r="G164" s="96">
        <v>1</v>
      </c>
      <c r="H164" s="96">
        <v>3</v>
      </c>
      <c r="I164" s="96">
        <v>2</v>
      </c>
      <c r="J164" s="96">
        <v>6</v>
      </c>
      <c r="K164" s="96">
        <v>0</v>
      </c>
      <c r="L164" s="96">
        <v>0</v>
      </c>
      <c r="M164" s="96"/>
      <c r="N164" s="96"/>
      <c r="O164" s="96"/>
      <c r="P164" s="96"/>
      <c r="Q164" s="96"/>
      <c r="R164" s="154"/>
      <c r="S164" s="155">
        <f t="shared" si="34"/>
        <v>5</v>
      </c>
      <c r="T164" s="156">
        <v>5</v>
      </c>
      <c r="U164" s="154"/>
      <c r="V164" s="164">
        <f t="shared" si="35"/>
        <v>17</v>
      </c>
      <c r="W164" s="165">
        <f t="shared" si="36"/>
        <v>0.11333333333333333</v>
      </c>
      <c r="X164" s="165">
        <f t="shared" si="37"/>
        <v>3.4</v>
      </c>
      <c r="Y164" s="164">
        <v>20</v>
      </c>
      <c r="Z164" s="164">
        <v>1</v>
      </c>
      <c r="AA164" s="166">
        <f t="shared" si="38"/>
        <v>21</v>
      </c>
      <c r="AB164" s="165">
        <f t="shared" si="39"/>
        <v>185.29411764705884</v>
      </c>
      <c r="AC164" s="165">
        <v>14</v>
      </c>
      <c r="AD164" s="165">
        <f t="shared" si="40"/>
        <v>171.29411764705884</v>
      </c>
      <c r="AE164" s="165">
        <f t="shared" si="41"/>
        <v>6.8</v>
      </c>
      <c r="AF164" s="167">
        <f t="shared" si="42"/>
        <v>43858.294117647056</v>
      </c>
      <c r="AG164" s="168">
        <f t="shared" si="43"/>
        <v>43687</v>
      </c>
      <c r="AH164" s="168">
        <f t="shared" si="44"/>
        <v>43858.294117647056</v>
      </c>
      <c r="AI164" s="169">
        <f t="shared" si="45"/>
        <v>1.5866666666666667</v>
      </c>
      <c r="AJ164" s="169">
        <f t="shared" si="46"/>
        <v>19.413333333333334</v>
      </c>
      <c r="AK164" s="164">
        <v>1</v>
      </c>
      <c r="AL164" s="169">
        <f t="shared" si="47"/>
        <v>0</v>
      </c>
      <c r="AM164" s="169">
        <f t="shared" si="48"/>
        <v>0</v>
      </c>
      <c r="AN164" s="169">
        <f t="shared" si="49"/>
        <v>0</v>
      </c>
      <c r="AO164" s="168">
        <f t="shared" si="50"/>
        <v>43858.294117647056</v>
      </c>
      <c r="AP164" s="164"/>
      <c r="AQ164" s="170"/>
    </row>
    <row r="165" spans="1:43" x14ac:dyDescent="0.25">
      <c r="A165" s="219" t="s">
        <v>450</v>
      </c>
      <c r="B165" s="151" t="s">
        <v>451</v>
      </c>
      <c r="C165" s="195">
        <v>6953156276468</v>
      </c>
      <c r="D165" s="152">
        <v>22</v>
      </c>
      <c r="E165" s="153"/>
      <c r="F165" s="96">
        <v>3</v>
      </c>
      <c r="G165" s="96">
        <v>1</v>
      </c>
      <c r="H165" s="96">
        <v>2</v>
      </c>
      <c r="I165" s="96">
        <v>0</v>
      </c>
      <c r="J165" s="96">
        <v>0</v>
      </c>
      <c r="K165" s="96">
        <v>0</v>
      </c>
      <c r="L165" s="96">
        <v>0</v>
      </c>
      <c r="M165" s="96"/>
      <c r="N165" s="96"/>
      <c r="O165" s="96"/>
      <c r="P165" s="96"/>
      <c r="Q165" s="96"/>
      <c r="R165" s="154"/>
      <c r="S165" s="155">
        <f t="shared" si="34"/>
        <v>3</v>
      </c>
      <c r="T165" s="156">
        <v>5</v>
      </c>
      <c r="U165" s="154"/>
      <c r="V165" s="164">
        <f t="shared" si="35"/>
        <v>6</v>
      </c>
      <c r="W165" s="165">
        <f t="shared" si="36"/>
        <v>6.6666666666666666E-2</v>
      </c>
      <c r="X165" s="165">
        <f t="shared" si="37"/>
        <v>2</v>
      </c>
      <c r="Y165" s="164"/>
      <c r="Z165" s="164">
        <v>0</v>
      </c>
      <c r="AA165" s="166">
        <f t="shared" si="38"/>
        <v>0</v>
      </c>
      <c r="AB165" s="165">
        <f t="shared" si="39"/>
        <v>0</v>
      </c>
      <c r="AC165" s="165">
        <v>14</v>
      </c>
      <c r="AD165" s="165">
        <f t="shared" si="40"/>
        <v>-14</v>
      </c>
      <c r="AE165" s="165">
        <f t="shared" si="41"/>
        <v>4</v>
      </c>
      <c r="AF165" s="167">
        <f t="shared" si="42"/>
        <v>43673</v>
      </c>
      <c r="AG165" s="168">
        <f t="shared" si="43"/>
        <v>43687</v>
      </c>
      <c r="AH165" s="168">
        <f t="shared" si="44"/>
        <v>43687</v>
      </c>
      <c r="AI165" s="169">
        <f t="shared" si="45"/>
        <v>0.93333333333333335</v>
      </c>
      <c r="AJ165" s="169">
        <f t="shared" si="46"/>
        <v>-0.93333333333333335</v>
      </c>
      <c r="AK165" s="164">
        <v>1</v>
      </c>
      <c r="AL165" s="169">
        <f t="shared" si="47"/>
        <v>4.9333333333333336</v>
      </c>
      <c r="AM165" s="169">
        <f t="shared" si="48"/>
        <v>108.53333333333333</v>
      </c>
      <c r="AN165" s="169">
        <f t="shared" si="49"/>
        <v>74</v>
      </c>
      <c r="AO165" s="168">
        <f t="shared" si="50"/>
        <v>43761</v>
      </c>
      <c r="AP165" s="164"/>
      <c r="AQ165" s="170"/>
    </row>
    <row r="166" spans="1:43" x14ac:dyDescent="0.25">
      <c r="A166" s="218" t="s">
        <v>504</v>
      </c>
      <c r="B166" s="172" t="s">
        <v>505</v>
      </c>
      <c r="C166" s="197">
        <v>6953156276673</v>
      </c>
      <c r="D166" s="173">
        <v>24.140000000000008</v>
      </c>
      <c r="E166" s="153"/>
      <c r="F166" s="174">
        <v>7</v>
      </c>
      <c r="G166" s="174">
        <v>2</v>
      </c>
      <c r="H166" s="174">
        <v>6</v>
      </c>
      <c r="I166" s="174">
        <v>4</v>
      </c>
      <c r="J166" s="174">
        <v>3</v>
      </c>
      <c r="K166" s="174">
        <v>2</v>
      </c>
      <c r="L166" s="174">
        <v>0</v>
      </c>
      <c r="M166" s="174"/>
      <c r="N166" s="174"/>
      <c r="O166" s="174"/>
      <c r="P166" s="174"/>
      <c r="Q166" s="174"/>
      <c r="R166" s="154"/>
      <c r="S166" s="155">
        <f t="shared" si="34"/>
        <v>6</v>
      </c>
      <c r="T166" s="156">
        <v>5</v>
      </c>
      <c r="U166" s="154"/>
      <c r="V166" s="164">
        <f t="shared" si="35"/>
        <v>24</v>
      </c>
      <c r="W166" s="165">
        <f t="shared" si="36"/>
        <v>0.13333333333333333</v>
      </c>
      <c r="X166" s="165">
        <f t="shared" si="37"/>
        <v>4</v>
      </c>
      <c r="Y166" s="164"/>
      <c r="Z166" s="164">
        <v>0</v>
      </c>
      <c r="AA166" s="166">
        <f t="shared" si="38"/>
        <v>0</v>
      </c>
      <c r="AB166" s="165">
        <f t="shared" si="39"/>
        <v>0</v>
      </c>
      <c r="AC166" s="165">
        <v>14</v>
      </c>
      <c r="AD166" s="165">
        <f t="shared" si="40"/>
        <v>-14</v>
      </c>
      <c r="AE166" s="165">
        <f t="shared" si="41"/>
        <v>8</v>
      </c>
      <c r="AF166" s="167">
        <f t="shared" si="42"/>
        <v>43673</v>
      </c>
      <c r="AG166" s="168">
        <f t="shared" si="43"/>
        <v>43687</v>
      </c>
      <c r="AH166" s="168">
        <f t="shared" si="44"/>
        <v>43687</v>
      </c>
      <c r="AI166" s="169">
        <f t="shared" si="45"/>
        <v>1.8666666666666667</v>
      </c>
      <c r="AJ166" s="169">
        <f t="shared" si="46"/>
        <v>-1.8666666666666667</v>
      </c>
      <c r="AK166" s="164">
        <v>1</v>
      </c>
      <c r="AL166" s="169">
        <f t="shared" si="47"/>
        <v>9.8666666666666671</v>
      </c>
      <c r="AM166" s="169">
        <f t="shared" si="48"/>
        <v>238.18133333333341</v>
      </c>
      <c r="AN166" s="169">
        <f t="shared" si="49"/>
        <v>74</v>
      </c>
      <c r="AO166" s="168">
        <f t="shared" si="50"/>
        <v>43761</v>
      </c>
      <c r="AP166" s="176"/>
      <c r="AQ166" s="170"/>
    </row>
    <row r="167" spans="1:43" x14ac:dyDescent="0.25">
      <c r="A167" s="219"/>
      <c r="B167" s="151" t="s">
        <v>226</v>
      </c>
      <c r="C167" s="195">
        <v>6953156276895</v>
      </c>
      <c r="D167" s="152">
        <v>0</v>
      </c>
      <c r="E167" s="153"/>
      <c r="F167" s="96">
        <v>0</v>
      </c>
      <c r="G167" s="96">
        <v>0</v>
      </c>
      <c r="H167" s="96">
        <v>0</v>
      </c>
      <c r="I167" s="96">
        <v>1</v>
      </c>
      <c r="J167" s="96">
        <v>0</v>
      </c>
      <c r="K167" s="96">
        <v>0</v>
      </c>
      <c r="L167" s="96">
        <v>0</v>
      </c>
      <c r="M167" s="96"/>
      <c r="N167" s="96"/>
      <c r="O167" s="96"/>
      <c r="P167" s="96"/>
      <c r="Q167" s="96"/>
      <c r="R167" s="154"/>
      <c r="S167" s="155">
        <f t="shared" si="34"/>
        <v>1</v>
      </c>
      <c r="T167" s="156">
        <v>5</v>
      </c>
      <c r="U167" s="154"/>
      <c r="V167" s="164">
        <f t="shared" si="35"/>
        <v>1</v>
      </c>
      <c r="W167" s="165">
        <f t="shared" si="36"/>
        <v>3.3333333333333333E-2</v>
      </c>
      <c r="X167" s="165">
        <f t="shared" si="37"/>
        <v>1</v>
      </c>
      <c r="Y167" s="164"/>
      <c r="Z167" s="164">
        <v>2</v>
      </c>
      <c r="AA167" s="166">
        <f t="shared" si="38"/>
        <v>2</v>
      </c>
      <c r="AB167" s="165">
        <f t="shared" si="39"/>
        <v>60</v>
      </c>
      <c r="AC167" s="165">
        <v>14</v>
      </c>
      <c r="AD167" s="165">
        <f t="shared" si="40"/>
        <v>46</v>
      </c>
      <c r="AE167" s="165">
        <f t="shared" si="41"/>
        <v>2</v>
      </c>
      <c r="AF167" s="167">
        <f t="shared" si="42"/>
        <v>43733</v>
      </c>
      <c r="AG167" s="168">
        <f t="shared" si="43"/>
        <v>43687</v>
      </c>
      <c r="AH167" s="168">
        <f t="shared" si="44"/>
        <v>43733</v>
      </c>
      <c r="AI167" s="169">
        <f t="shared" si="45"/>
        <v>0.46666666666666667</v>
      </c>
      <c r="AJ167" s="169">
        <f t="shared" si="46"/>
        <v>1.5333333333333332</v>
      </c>
      <c r="AK167" s="164">
        <v>1</v>
      </c>
      <c r="AL167" s="169">
        <f t="shared" si="47"/>
        <v>0</v>
      </c>
      <c r="AM167" s="169">
        <f t="shared" si="48"/>
        <v>0</v>
      </c>
      <c r="AN167" s="169">
        <f t="shared" si="49"/>
        <v>0</v>
      </c>
      <c r="AO167" s="168">
        <f t="shared" si="50"/>
        <v>43733</v>
      </c>
      <c r="AP167" s="164"/>
      <c r="AQ167" s="170"/>
    </row>
    <row r="168" spans="1:43" x14ac:dyDescent="0.25">
      <c r="A168" s="219"/>
      <c r="B168" s="151" t="s">
        <v>227</v>
      </c>
      <c r="C168" s="195">
        <v>6953156276901</v>
      </c>
      <c r="D168" s="152">
        <v>0</v>
      </c>
      <c r="E168" s="153"/>
      <c r="F168" s="96">
        <v>0</v>
      </c>
      <c r="G168" s="96">
        <v>0</v>
      </c>
      <c r="H168" s="96">
        <v>0</v>
      </c>
      <c r="I168" s="96">
        <v>0</v>
      </c>
      <c r="J168" s="96">
        <v>0</v>
      </c>
      <c r="K168" s="96">
        <v>0</v>
      </c>
      <c r="L168" s="96">
        <v>0</v>
      </c>
      <c r="M168" s="96"/>
      <c r="N168" s="96"/>
      <c r="O168" s="96"/>
      <c r="P168" s="96"/>
      <c r="Q168" s="96"/>
      <c r="R168" s="154"/>
      <c r="S168" s="155">
        <f t="shared" si="34"/>
        <v>0</v>
      </c>
      <c r="T168" s="156">
        <v>5</v>
      </c>
      <c r="U168" s="154"/>
      <c r="V168" s="164">
        <f t="shared" si="35"/>
        <v>0</v>
      </c>
      <c r="W168" s="165">
        <f t="shared" si="36"/>
        <v>0</v>
      </c>
      <c r="X168" s="165">
        <f t="shared" si="37"/>
        <v>0</v>
      </c>
      <c r="Y168" s="164">
        <v>3</v>
      </c>
      <c r="Z168" s="164">
        <v>3</v>
      </c>
      <c r="AA168" s="166">
        <f t="shared" si="38"/>
        <v>6</v>
      </c>
      <c r="AB168" s="165" t="str">
        <f t="shared" si="39"/>
        <v>Not Sold</v>
      </c>
      <c r="AC168" s="165">
        <v>14</v>
      </c>
      <c r="AD168" s="165" t="str">
        <f t="shared" si="40"/>
        <v>-</v>
      </c>
      <c r="AE168" s="165">
        <f t="shared" si="41"/>
        <v>0</v>
      </c>
      <c r="AF168" s="167" t="str">
        <f t="shared" si="42"/>
        <v>Not Sold</v>
      </c>
      <c r="AG168" s="168">
        <f t="shared" si="43"/>
        <v>43687</v>
      </c>
      <c r="AH168" s="168">
        <f t="shared" si="44"/>
        <v>43687</v>
      </c>
      <c r="AI168" s="169">
        <f t="shared" si="45"/>
        <v>0</v>
      </c>
      <c r="AJ168" s="169">
        <f t="shared" si="46"/>
        <v>6</v>
      </c>
      <c r="AK168" s="164">
        <v>1</v>
      </c>
      <c r="AL168" s="169">
        <f t="shared" si="47"/>
        <v>0</v>
      </c>
      <c r="AM168" s="169">
        <f t="shared" si="48"/>
        <v>0</v>
      </c>
      <c r="AN168" s="169" t="str">
        <f t="shared" si="49"/>
        <v>-</v>
      </c>
      <c r="AO168" s="168" t="str">
        <f t="shared" si="50"/>
        <v>-</v>
      </c>
      <c r="AP168" s="164"/>
      <c r="AQ168" s="170"/>
    </row>
    <row r="169" spans="1:43" x14ac:dyDescent="0.25">
      <c r="A169" s="219" t="s">
        <v>123</v>
      </c>
      <c r="B169" s="151" t="s">
        <v>124</v>
      </c>
      <c r="C169" s="195">
        <v>6953156277304</v>
      </c>
      <c r="D169" s="152">
        <v>6.49</v>
      </c>
      <c r="E169" s="153"/>
      <c r="F169" s="96">
        <v>0</v>
      </c>
      <c r="G169" s="96">
        <v>0</v>
      </c>
      <c r="H169" s="96">
        <v>0</v>
      </c>
      <c r="I169" s="96">
        <v>0</v>
      </c>
      <c r="J169" s="96">
        <v>0</v>
      </c>
      <c r="K169" s="96">
        <v>0</v>
      </c>
      <c r="L169" s="96">
        <v>1</v>
      </c>
      <c r="M169" s="96"/>
      <c r="N169" s="96"/>
      <c r="O169" s="96"/>
      <c r="P169" s="96"/>
      <c r="Q169" s="96"/>
      <c r="R169" s="154"/>
      <c r="S169" s="155">
        <f t="shared" si="34"/>
        <v>1</v>
      </c>
      <c r="T169" s="156">
        <v>5</v>
      </c>
      <c r="U169" s="154"/>
      <c r="V169" s="164">
        <f t="shared" si="35"/>
        <v>1</v>
      </c>
      <c r="W169" s="165">
        <f t="shared" si="36"/>
        <v>2.8571428571428571E-2</v>
      </c>
      <c r="X169" s="165">
        <f t="shared" si="37"/>
        <v>0.8571428571428571</v>
      </c>
      <c r="Y169" s="164"/>
      <c r="Z169" s="164">
        <v>9</v>
      </c>
      <c r="AA169" s="166">
        <f t="shared" si="38"/>
        <v>9</v>
      </c>
      <c r="AB169" s="165">
        <f t="shared" si="39"/>
        <v>315</v>
      </c>
      <c r="AC169" s="165">
        <v>14</v>
      </c>
      <c r="AD169" s="165">
        <f t="shared" si="40"/>
        <v>301</v>
      </c>
      <c r="AE169" s="165">
        <f t="shared" si="41"/>
        <v>1.7142857142857142</v>
      </c>
      <c r="AF169" s="167">
        <f t="shared" si="42"/>
        <v>43988</v>
      </c>
      <c r="AG169" s="168">
        <f t="shared" si="43"/>
        <v>43687</v>
      </c>
      <c r="AH169" s="168">
        <f t="shared" si="44"/>
        <v>43988</v>
      </c>
      <c r="AI169" s="169">
        <f t="shared" si="45"/>
        <v>0.39999999999999997</v>
      </c>
      <c r="AJ169" s="169">
        <f t="shared" si="46"/>
        <v>8.6</v>
      </c>
      <c r="AK169" s="164">
        <v>1</v>
      </c>
      <c r="AL169" s="169">
        <f t="shared" si="47"/>
        <v>0</v>
      </c>
      <c r="AM169" s="169">
        <f t="shared" si="48"/>
        <v>0</v>
      </c>
      <c r="AN169" s="169">
        <f t="shared" si="49"/>
        <v>0</v>
      </c>
      <c r="AO169" s="168">
        <f t="shared" si="50"/>
        <v>43988</v>
      </c>
      <c r="AP169" s="164"/>
      <c r="AQ169" s="170"/>
    </row>
    <row r="170" spans="1:43" x14ac:dyDescent="0.25">
      <c r="A170" s="219"/>
      <c r="B170" s="151" t="s">
        <v>258</v>
      </c>
      <c r="C170" s="195">
        <v>6953156277311</v>
      </c>
      <c r="D170" s="152">
        <v>0</v>
      </c>
      <c r="E170" s="153"/>
      <c r="F170" s="96">
        <v>0</v>
      </c>
      <c r="G170" s="96">
        <v>0</v>
      </c>
      <c r="H170" s="96">
        <v>0</v>
      </c>
      <c r="I170" s="96">
        <v>0</v>
      </c>
      <c r="J170" s="96">
        <v>0</v>
      </c>
      <c r="K170" s="96">
        <v>0</v>
      </c>
      <c r="L170" s="96">
        <v>0</v>
      </c>
      <c r="M170" s="96"/>
      <c r="N170" s="96"/>
      <c r="O170" s="96"/>
      <c r="P170" s="96"/>
      <c r="Q170" s="96"/>
      <c r="R170" s="154"/>
      <c r="S170" s="155">
        <f t="shared" si="34"/>
        <v>0</v>
      </c>
      <c r="T170" s="156">
        <v>5</v>
      </c>
      <c r="U170" s="154"/>
      <c r="V170" s="164">
        <f t="shared" si="35"/>
        <v>0</v>
      </c>
      <c r="W170" s="165">
        <f t="shared" si="36"/>
        <v>0</v>
      </c>
      <c r="X170" s="165">
        <f t="shared" si="37"/>
        <v>0</v>
      </c>
      <c r="Y170" s="164">
        <v>2</v>
      </c>
      <c r="Z170" s="164">
        <v>6</v>
      </c>
      <c r="AA170" s="166">
        <f t="shared" si="38"/>
        <v>8</v>
      </c>
      <c r="AB170" s="165" t="str">
        <f t="shared" si="39"/>
        <v>Not Sold</v>
      </c>
      <c r="AC170" s="165">
        <v>14</v>
      </c>
      <c r="AD170" s="165" t="str">
        <f t="shared" si="40"/>
        <v>-</v>
      </c>
      <c r="AE170" s="165">
        <f t="shared" si="41"/>
        <v>0</v>
      </c>
      <c r="AF170" s="167" t="str">
        <f t="shared" si="42"/>
        <v>Not Sold</v>
      </c>
      <c r="AG170" s="168">
        <f t="shared" si="43"/>
        <v>43687</v>
      </c>
      <c r="AH170" s="168">
        <f t="shared" si="44"/>
        <v>43687</v>
      </c>
      <c r="AI170" s="169">
        <f t="shared" si="45"/>
        <v>0</v>
      </c>
      <c r="AJ170" s="169">
        <f t="shared" si="46"/>
        <v>8</v>
      </c>
      <c r="AK170" s="164">
        <v>1</v>
      </c>
      <c r="AL170" s="169">
        <f t="shared" si="47"/>
        <v>0</v>
      </c>
      <c r="AM170" s="169">
        <f t="shared" si="48"/>
        <v>0</v>
      </c>
      <c r="AN170" s="169" t="str">
        <f t="shared" si="49"/>
        <v>-</v>
      </c>
      <c r="AO170" s="168" t="str">
        <f t="shared" si="50"/>
        <v>-</v>
      </c>
      <c r="AP170" s="164"/>
      <c r="AQ170" s="170"/>
    </row>
    <row r="171" spans="1:43" x14ac:dyDescent="0.25">
      <c r="A171" s="219"/>
      <c r="B171" s="151" t="s">
        <v>232</v>
      </c>
      <c r="C171" s="195">
        <v>6953156277397</v>
      </c>
      <c r="D171" s="152">
        <v>0</v>
      </c>
      <c r="E171" s="153"/>
      <c r="F171" s="96">
        <v>0</v>
      </c>
      <c r="G171" s="96">
        <v>0</v>
      </c>
      <c r="H171" s="96">
        <v>0</v>
      </c>
      <c r="I171" s="96">
        <v>0</v>
      </c>
      <c r="J171" s="96">
        <v>1</v>
      </c>
      <c r="K171" s="96">
        <v>2</v>
      </c>
      <c r="L171" s="96">
        <v>0</v>
      </c>
      <c r="M171" s="96"/>
      <c r="N171" s="96"/>
      <c r="O171" s="96"/>
      <c r="P171" s="96"/>
      <c r="Q171" s="96"/>
      <c r="R171" s="154"/>
      <c r="S171" s="155">
        <f t="shared" si="34"/>
        <v>2</v>
      </c>
      <c r="T171" s="156">
        <v>5</v>
      </c>
      <c r="U171" s="154"/>
      <c r="V171" s="164">
        <f t="shared" si="35"/>
        <v>3</v>
      </c>
      <c r="W171" s="165">
        <f t="shared" si="36"/>
        <v>0.05</v>
      </c>
      <c r="X171" s="165">
        <f t="shared" si="37"/>
        <v>1.5</v>
      </c>
      <c r="Y171" s="164">
        <v>4</v>
      </c>
      <c r="Z171" s="164">
        <v>2</v>
      </c>
      <c r="AA171" s="166">
        <f t="shared" si="38"/>
        <v>6</v>
      </c>
      <c r="AB171" s="165">
        <f t="shared" si="39"/>
        <v>120</v>
      </c>
      <c r="AC171" s="165">
        <v>14</v>
      </c>
      <c r="AD171" s="165">
        <f t="shared" si="40"/>
        <v>106</v>
      </c>
      <c r="AE171" s="165">
        <f t="shared" si="41"/>
        <v>3</v>
      </c>
      <c r="AF171" s="167">
        <f t="shared" si="42"/>
        <v>43793</v>
      </c>
      <c r="AG171" s="168">
        <f t="shared" si="43"/>
        <v>43687</v>
      </c>
      <c r="AH171" s="168">
        <f t="shared" si="44"/>
        <v>43793</v>
      </c>
      <c r="AI171" s="169">
        <f t="shared" si="45"/>
        <v>0.70000000000000007</v>
      </c>
      <c r="AJ171" s="169">
        <f t="shared" si="46"/>
        <v>5.3</v>
      </c>
      <c r="AK171" s="164">
        <v>1</v>
      </c>
      <c r="AL171" s="169">
        <f t="shared" si="47"/>
        <v>0</v>
      </c>
      <c r="AM171" s="169">
        <f t="shared" si="48"/>
        <v>0</v>
      </c>
      <c r="AN171" s="169">
        <f t="shared" si="49"/>
        <v>0</v>
      </c>
      <c r="AO171" s="168">
        <f t="shared" si="50"/>
        <v>43793</v>
      </c>
      <c r="AP171" s="164"/>
      <c r="AQ171" s="170"/>
    </row>
    <row r="172" spans="1:43" x14ac:dyDescent="0.25">
      <c r="A172" s="219"/>
      <c r="B172" s="171" t="s">
        <v>233</v>
      </c>
      <c r="C172" s="196">
        <v>6953156277403</v>
      </c>
      <c r="D172" s="152">
        <v>0</v>
      </c>
      <c r="E172" s="153"/>
      <c r="F172" s="96">
        <v>0</v>
      </c>
      <c r="G172" s="96">
        <v>0</v>
      </c>
      <c r="H172" s="96">
        <v>2</v>
      </c>
      <c r="I172" s="96">
        <v>1</v>
      </c>
      <c r="J172" s="96">
        <v>0</v>
      </c>
      <c r="K172" s="96">
        <v>0</v>
      </c>
      <c r="L172" s="96">
        <v>2</v>
      </c>
      <c r="M172" s="96"/>
      <c r="N172" s="96"/>
      <c r="O172" s="96"/>
      <c r="P172" s="96"/>
      <c r="Q172" s="96"/>
      <c r="R172" s="154"/>
      <c r="S172" s="155">
        <f t="shared" si="34"/>
        <v>3</v>
      </c>
      <c r="T172" s="156">
        <v>5</v>
      </c>
      <c r="U172" s="154"/>
      <c r="V172" s="164">
        <f t="shared" si="35"/>
        <v>5</v>
      </c>
      <c r="W172" s="165">
        <f t="shared" si="36"/>
        <v>5.2631578947368418E-2</v>
      </c>
      <c r="X172" s="165">
        <f t="shared" si="37"/>
        <v>1.5789473684210527</v>
      </c>
      <c r="Y172" s="164">
        <v>88</v>
      </c>
      <c r="Z172" s="164">
        <v>0</v>
      </c>
      <c r="AA172" s="166">
        <f t="shared" si="38"/>
        <v>88</v>
      </c>
      <c r="AB172" s="165">
        <f t="shared" si="39"/>
        <v>1672</v>
      </c>
      <c r="AC172" s="165">
        <v>14</v>
      </c>
      <c r="AD172" s="165">
        <f t="shared" si="40"/>
        <v>1658</v>
      </c>
      <c r="AE172" s="165">
        <f t="shared" si="41"/>
        <v>3.1578947368421053</v>
      </c>
      <c r="AF172" s="167">
        <f t="shared" si="42"/>
        <v>45345</v>
      </c>
      <c r="AG172" s="168">
        <f t="shared" si="43"/>
        <v>43687</v>
      </c>
      <c r="AH172" s="168">
        <f t="shared" si="44"/>
        <v>45345</v>
      </c>
      <c r="AI172" s="169">
        <f t="shared" si="45"/>
        <v>0.73684210526315785</v>
      </c>
      <c r="AJ172" s="169">
        <f t="shared" si="46"/>
        <v>87.263157894736835</v>
      </c>
      <c r="AK172" s="164">
        <v>1</v>
      </c>
      <c r="AL172" s="169">
        <f t="shared" si="47"/>
        <v>0</v>
      </c>
      <c r="AM172" s="169">
        <f t="shared" si="48"/>
        <v>0</v>
      </c>
      <c r="AN172" s="169">
        <f t="shared" si="49"/>
        <v>0</v>
      </c>
      <c r="AO172" s="168">
        <f t="shared" si="50"/>
        <v>45345</v>
      </c>
      <c r="AP172" s="164"/>
      <c r="AQ172" s="170"/>
    </row>
    <row r="173" spans="1:43" x14ac:dyDescent="0.25">
      <c r="A173" s="219" t="s">
        <v>523</v>
      </c>
      <c r="B173" s="151" t="s">
        <v>524</v>
      </c>
      <c r="C173" s="195">
        <v>6953156277526</v>
      </c>
      <c r="D173" s="152">
        <v>7.44</v>
      </c>
      <c r="E173" s="153"/>
      <c r="F173" s="96">
        <v>4</v>
      </c>
      <c r="G173" s="96">
        <v>12</v>
      </c>
      <c r="H173" s="96">
        <v>26</v>
      </c>
      <c r="I173" s="96">
        <v>16</v>
      </c>
      <c r="J173" s="96">
        <v>3</v>
      </c>
      <c r="K173" s="96">
        <v>2</v>
      </c>
      <c r="L173" s="96">
        <v>1</v>
      </c>
      <c r="M173" s="96"/>
      <c r="N173" s="96"/>
      <c r="O173" s="96"/>
      <c r="P173" s="96"/>
      <c r="Q173" s="96"/>
      <c r="R173" s="154"/>
      <c r="S173" s="155">
        <f t="shared" si="34"/>
        <v>7</v>
      </c>
      <c r="T173" s="156">
        <v>5</v>
      </c>
      <c r="U173" s="154"/>
      <c r="V173" s="164">
        <f t="shared" si="35"/>
        <v>64</v>
      </c>
      <c r="W173" s="165">
        <f t="shared" si="36"/>
        <v>0.29767441860465116</v>
      </c>
      <c r="X173" s="165">
        <f t="shared" si="37"/>
        <v>8.9302325581395348</v>
      </c>
      <c r="Y173" s="164">
        <v>44</v>
      </c>
      <c r="Z173" s="164">
        <v>2</v>
      </c>
      <c r="AA173" s="166">
        <f t="shared" si="38"/>
        <v>46</v>
      </c>
      <c r="AB173" s="165">
        <f t="shared" si="39"/>
        <v>154.53125</v>
      </c>
      <c r="AC173" s="165">
        <v>14</v>
      </c>
      <c r="AD173" s="165">
        <f t="shared" si="40"/>
        <v>140.53125</v>
      </c>
      <c r="AE173" s="165">
        <f t="shared" si="41"/>
        <v>17.86046511627907</v>
      </c>
      <c r="AF173" s="167">
        <f t="shared" si="42"/>
        <v>43827.53125</v>
      </c>
      <c r="AG173" s="168">
        <f t="shared" si="43"/>
        <v>43687</v>
      </c>
      <c r="AH173" s="168">
        <f t="shared" si="44"/>
        <v>43827.53125</v>
      </c>
      <c r="AI173" s="169">
        <f t="shared" si="45"/>
        <v>4.1674418604651162</v>
      </c>
      <c r="AJ173" s="169">
        <f t="shared" si="46"/>
        <v>41.832558139534882</v>
      </c>
      <c r="AK173" s="164">
        <v>1</v>
      </c>
      <c r="AL173" s="169">
        <f t="shared" si="47"/>
        <v>0</v>
      </c>
      <c r="AM173" s="169">
        <f t="shared" si="48"/>
        <v>0</v>
      </c>
      <c r="AN173" s="169">
        <f t="shared" si="49"/>
        <v>0</v>
      </c>
      <c r="AO173" s="168">
        <f t="shared" si="50"/>
        <v>43827.53125</v>
      </c>
      <c r="AP173" s="164"/>
      <c r="AQ173" s="170"/>
    </row>
    <row r="174" spans="1:43" x14ac:dyDescent="0.25">
      <c r="A174" s="219" t="s">
        <v>125</v>
      </c>
      <c r="B174" s="151" t="s">
        <v>126</v>
      </c>
      <c r="C174" s="195">
        <v>6953156277618</v>
      </c>
      <c r="D174" s="152">
        <v>10.980000000000009</v>
      </c>
      <c r="E174" s="153"/>
      <c r="F174" s="96">
        <v>0</v>
      </c>
      <c r="G174" s="96">
        <v>0</v>
      </c>
      <c r="H174" s="96">
        <v>0</v>
      </c>
      <c r="I174" s="96">
        <v>0</v>
      </c>
      <c r="J174" s="96">
        <v>1</v>
      </c>
      <c r="K174" s="96">
        <v>0</v>
      </c>
      <c r="L174" s="96">
        <v>1</v>
      </c>
      <c r="M174" s="96"/>
      <c r="N174" s="96"/>
      <c r="O174" s="96"/>
      <c r="P174" s="96"/>
      <c r="Q174" s="96"/>
      <c r="R174" s="154"/>
      <c r="S174" s="155">
        <f t="shared" si="34"/>
        <v>2</v>
      </c>
      <c r="T174" s="156">
        <v>5</v>
      </c>
      <c r="U174" s="154"/>
      <c r="V174" s="164">
        <f t="shared" si="35"/>
        <v>2</v>
      </c>
      <c r="W174" s="165">
        <f t="shared" si="36"/>
        <v>3.0769230769230771E-2</v>
      </c>
      <c r="X174" s="165">
        <f t="shared" si="37"/>
        <v>0.92307692307692313</v>
      </c>
      <c r="Y174" s="164"/>
      <c r="Z174" s="164">
        <v>3</v>
      </c>
      <c r="AA174" s="166">
        <f t="shared" si="38"/>
        <v>3</v>
      </c>
      <c r="AB174" s="165">
        <f t="shared" si="39"/>
        <v>97.5</v>
      </c>
      <c r="AC174" s="165">
        <v>14</v>
      </c>
      <c r="AD174" s="165">
        <f t="shared" si="40"/>
        <v>83.5</v>
      </c>
      <c r="AE174" s="165">
        <f t="shared" si="41"/>
        <v>1.8461538461538463</v>
      </c>
      <c r="AF174" s="167">
        <f t="shared" si="42"/>
        <v>43770.5</v>
      </c>
      <c r="AG174" s="168">
        <f t="shared" si="43"/>
        <v>43687</v>
      </c>
      <c r="AH174" s="168">
        <f t="shared" si="44"/>
        <v>43770.5</v>
      </c>
      <c r="AI174" s="169">
        <f t="shared" si="45"/>
        <v>0.43076923076923079</v>
      </c>
      <c r="AJ174" s="169">
        <f t="shared" si="46"/>
        <v>2.569230769230769</v>
      </c>
      <c r="AK174" s="164">
        <v>1</v>
      </c>
      <c r="AL174" s="169">
        <f t="shared" si="47"/>
        <v>0</v>
      </c>
      <c r="AM174" s="169">
        <f t="shared" si="48"/>
        <v>0</v>
      </c>
      <c r="AN174" s="169">
        <f t="shared" si="49"/>
        <v>0</v>
      </c>
      <c r="AO174" s="168">
        <f t="shared" si="50"/>
        <v>43770.5</v>
      </c>
      <c r="AP174" s="164"/>
      <c r="AQ174" s="170"/>
    </row>
    <row r="175" spans="1:43" x14ac:dyDescent="0.25">
      <c r="A175" s="219" t="s">
        <v>363</v>
      </c>
      <c r="B175" s="151" t="s">
        <v>364</v>
      </c>
      <c r="C175" s="195">
        <v>6953156277953</v>
      </c>
      <c r="D175" s="152">
        <v>20.21</v>
      </c>
      <c r="E175" s="153"/>
      <c r="F175" s="96">
        <v>2</v>
      </c>
      <c r="G175" s="96">
        <v>1</v>
      </c>
      <c r="H175" s="96">
        <v>3</v>
      </c>
      <c r="I175" s="96">
        <v>0</v>
      </c>
      <c r="J175" s="96">
        <v>0</v>
      </c>
      <c r="K175" s="96">
        <v>0</v>
      </c>
      <c r="L175" s="96">
        <v>0</v>
      </c>
      <c r="M175" s="96"/>
      <c r="N175" s="96"/>
      <c r="O175" s="96"/>
      <c r="P175" s="96"/>
      <c r="Q175" s="96"/>
      <c r="R175" s="154"/>
      <c r="S175" s="155">
        <f t="shared" si="34"/>
        <v>3</v>
      </c>
      <c r="T175" s="156">
        <v>5</v>
      </c>
      <c r="U175" s="154"/>
      <c r="V175" s="164">
        <f t="shared" si="35"/>
        <v>6</v>
      </c>
      <c r="W175" s="165">
        <f t="shared" si="36"/>
        <v>6.6666666666666666E-2</v>
      </c>
      <c r="X175" s="165">
        <f t="shared" si="37"/>
        <v>2</v>
      </c>
      <c r="Y175" s="164">
        <v>25</v>
      </c>
      <c r="Z175" s="164">
        <v>0</v>
      </c>
      <c r="AA175" s="166">
        <f t="shared" si="38"/>
        <v>25</v>
      </c>
      <c r="AB175" s="165">
        <f t="shared" si="39"/>
        <v>375</v>
      </c>
      <c r="AC175" s="165">
        <v>14</v>
      </c>
      <c r="AD175" s="165">
        <f t="shared" si="40"/>
        <v>361</v>
      </c>
      <c r="AE175" s="165">
        <f t="shared" si="41"/>
        <v>4</v>
      </c>
      <c r="AF175" s="167">
        <f t="shared" si="42"/>
        <v>44048</v>
      </c>
      <c r="AG175" s="168">
        <f t="shared" si="43"/>
        <v>43687</v>
      </c>
      <c r="AH175" s="168">
        <f t="shared" si="44"/>
        <v>44048</v>
      </c>
      <c r="AI175" s="169">
        <f t="shared" si="45"/>
        <v>0.93333333333333335</v>
      </c>
      <c r="AJ175" s="169">
        <f t="shared" si="46"/>
        <v>24.066666666666666</v>
      </c>
      <c r="AK175" s="164">
        <v>1</v>
      </c>
      <c r="AL175" s="169">
        <f t="shared" si="47"/>
        <v>0</v>
      </c>
      <c r="AM175" s="169">
        <f t="shared" si="48"/>
        <v>0</v>
      </c>
      <c r="AN175" s="169">
        <f t="shared" si="49"/>
        <v>0</v>
      </c>
      <c r="AO175" s="168">
        <f t="shared" si="50"/>
        <v>44048</v>
      </c>
      <c r="AP175" s="164"/>
      <c r="AQ175" s="170"/>
    </row>
    <row r="176" spans="1:43" x14ac:dyDescent="0.25">
      <c r="A176" s="219" t="s">
        <v>365</v>
      </c>
      <c r="B176" s="151" t="s">
        <v>366</v>
      </c>
      <c r="C176" s="195">
        <v>6953156277960</v>
      </c>
      <c r="D176" s="152">
        <v>20.25</v>
      </c>
      <c r="E176" s="153"/>
      <c r="F176" s="96">
        <v>0</v>
      </c>
      <c r="G176" s="96">
        <v>0</v>
      </c>
      <c r="H176" s="96">
        <v>3</v>
      </c>
      <c r="I176" s="96">
        <v>0</v>
      </c>
      <c r="J176" s="96">
        <v>0</v>
      </c>
      <c r="K176" s="96">
        <v>0</v>
      </c>
      <c r="L176" s="96">
        <v>0</v>
      </c>
      <c r="M176" s="96"/>
      <c r="N176" s="96"/>
      <c r="O176" s="96"/>
      <c r="P176" s="96"/>
      <c r="Q176" s="96"/>
      <c r="R176" s="154"/>
      <c r="S176" s="155">
        <f t="shared" si="34"/>
        <v>1</v>
      </c>
      <c r="T176" s="156">
        <v>5</v>
      </c>
      <c r="U176" s="154"/>
      <c r="V176" s="164">
        <f t="shared" si="35"/>
        <v>3</v>
      </c>
      <c r="W176" s="165">
        <f t="shared" si="36"/>
        <v>0.1</v>
      </c>
      <c r="X176" s="165">
        <f t="shared" si="37"/>
        <v>3</v>
      </c>
      <c r="Y176" s="164">
        <v>52</v>
      </c>
      <c r="Z176" s="164">
        <v>0</v>
      </c>
      <c r="AA176" s="166">
        <f t="shared" si="38"/>
        <v>52</v>
      </c>
      <c r="AB176" s="165">
        <f t="shared" si="39"/>
        <v>520</v>
      </c>
      <c r="AC176" s="165">
        <v>14</v>
      </c>
      <c r="AD176" s="165">
        <f t="shared" si="40"/>
        <v>506</v>
      </c>
      <c r="AE176" s="165">
        <f t="shared" si="41"/>
        <v>6</v>
      </c>
      <c r="AF176" s="167">
        <f t="shared" si="42"/>
        <v>44193</v>
      </c>
      <c r="AG176" s="168">
        <f t="shared" si="43"/>
        <v>43687</v>
      </c>
      <c r="AH176" s="168">
        <f t="shared" si="44"/>
        <v>44193</v>
      </c>
      <c r="AI176" s="169">
        <f t="shared" si="45"/>
        <v>1.4000000000000001</v>
      </c>
      <c r="AJ176" s="169">
        <f t="shared" si="46"/>
        <v>50.6</v>
      </c>
      <c r="AK176" s="164">
        <v>1</v>
      </c>
      <c r="AL176" s="169">
        <f t="shared" si="47"/>
        <v>0</v>
      </c>
      <c r="AM176" s="169">
        <f t="shared" si="48"/>
        <v>0</v>
      </c>
      <c r="AN176" s="169">
        <f t="shared" si="49"/>
        <v>0</v>
      </c>
      <c r="AO176" s="168">
        <f t="shared" si="50"/>
        <v>44193</v>
      </c>
      <c r="AP176" s="164"/>
      <c r="AQ176" s="170"/>
    </row>
    <row r="177" spans="1:43" x14ac:dyDescent="0.25">
      <c r="A177" s="219" t="s">
        <v>367</v>
      </c>
      <c r="B177" s="151" t="s">
        <v>368</v>
      </c>
      <c r="C177" s="195">
        <v>6953156277977</v>
      </c>
      <c r="D177" s="152">
        <v>20.25</v>
      </c>
      <c r="E177" s="153"/>
      <c r="F177" s="96">
        <v>0</v>
      </c>
      <c r="G177" s="96">
        <v>0</v>
      </c>
      <c r="H177" s="96">
        <v>0</v>
      </c>
      <c r="I177" s="96">
        <v>0</v>
      </c>
      <c r="J177" s="96">
        <v>0</v>
      </c>
      <c r="K177" s="96">
        <v>0</v>
      </c>
      <c r="L177" s="96">
        <v>0</v>
      </c>
      <c r="M177" s="96"/>
      <c r="N177" s="96"/>
      <c r="O177" s="96"/>
      <c r="P177" s="96"/>
      <c r="Q177" s="96"/>
      <c r="R177" s="154"/>
      <c r="S177" s="155">
        <f t="shared" si="34"/>
        <v>0</v>
      </c>
      <c r="T177" s="156">
        <v>5</v>
      </c>
      <c r="U177" s="154"/>
      <c r="V177" s="164">
        <f t="shared" si="35"/>
        <v>0</v>
      </c>
      <c r="W177" s="165">
        <f t="shared" si="36"/>
        <v>0</v>
      </c>
      <c r="X177" s="165">
        <f t="shared" si="37"/>
        <v>0</v>
      </c>
      <c r="Y177" s="164"/>
      <c r="Z177" s="164">
        <v>0</v>
      </c>
      <c r="AA177" s="166">
        <f t="shared" si="38"/>
        <v>0</v>
      </c>
      <c r="AB177" s="165" t="str">
        <f t="shared" si="39"/>
        <v>Not Sold</v>
      </c>
      <c r="AC177" s="165">
        <v>14</v>
      </c>
      <c r="AD177" s="165" t="str">
        <f t="shared" si="40"/>
        <v>-</v>
      </c>
      <c r="AE177" s="165">
        <f t="shared" si="41"/>
        <v>0</v>
      </c>
      <c r="AF177" s="167" t="str">
        <f t="shared" si="42"/>
        <v>Not Sold</v>
      </c>
      <c r="AG177" s="168">
        <f t="shared" si="43"/>
        <v>43687</v>
      </c>
      <c r="AH177" s="168">
        <f t="shared" si="44"/>
        <v>43687</v>
      </c>
      <c r="AI177" s="169">
        <f t="shared" si="45"/>
        <v>0</v>
      </c>
      <c r="AJ177" s="169">
        <f t="shared" si="46"/>
        <v>0</v>
      </c>
      <c r="AK177" s="164">
        <v>1</v>
      </c>
      <c r="AL177" s="169">
        <f t="shared" si="47"/>
        <v>0</v>
      </c>
      <c r="AM177" s="169">
        <f t="shared" si="48"/>
        <v>0</v>
      </c>
      <c r="AN177" s="169" t="str">
        <f t="shared" si="49"/>
        <v>-</v>
      </c>
      <c r="AO177" s="168" t="str">
        <f t="shared" si="50"/>
        <v>-</v>
      </c>
      <c r="AP177" s="164"/>
      <c r="AQ177" s="170"/>
    </row>
    <row r="178" spans="1:43" x14ac:dyDescent="0.25">
      <c r="A178" s="219" t="s">
        <v>127</v>
      </c>
      <c r="B178" s="151" t="s">
        <v>128</v>
      </c>
      <c r="C178" s="195">
        <v>6953156278493</v>
      </c>
      <c r="D178" s="152">
        <v>10.859999999999934</v>
      </c>
      <c r="E178" s="153"/>
      <c r="F178" s="96">
        <v>0</v>
      </c>
      <c r="G178" s="96">
        <v>0</v>
      </c>
      <c r="H178" s="96">
        <v>0</v>
      </c>
      <c r="I178" s="96">
        <v>0</v>
      </c>
      <c r="J178" s="96">
        <v>0</v>
      </c>
      <c r="K178" s="96">
        <v>0</v>
      </c>
      <c r="L178" s="96">
        <v>1</v>
      </c>
      <c r="M178" s="96"/>
      <c r="N178" s="96"/>
      <c r="O178" s="96"/>
      <c r="P178" s="96"/>
      <c r="Q178" s="96"/>
      <c r="R178" s="154"/>
      <c r="S178" s="155">
        <f t="shared" si="34"/>
        <v>1</v>
      </c>
      <c r="T178" s="156">
        <v>5</v>
      </c>
      <c r="U178" s="154"/>
      <c r="V178" s="164">
        <f t="shared" si="35"/>
        <v>1</v>
      </c>
      <c r="W178" s="165">
        <f t="shared" si="36"/>
        <v>2.8571428571428571E-2</v>
      </c>
      <c r="X178" s="165">
        <f t="shared" si="37"/>
        <v>0.8571428571428571</v>
      </c>
      <c r="Y178" s="164">
        <v>97</v>
      </c>
      <c r="Z178" s="164">
        <v>4</v>
      </c>
      <c r="AA178" s="166">
        <f t="shared" si="38"/>
        <v>101</v>
      </c>
      <c r="AB178" s="165">
        <f t="shared" si="39"/>
        <v>3535</v>
      </c>
      <c r="AC178" s="165">
        <v>14</v>
      </c>
      <c r="AD178" s="165">
        <f t="shared" si="40"/>
        <v>3521</v>
      </c>
      <c r="AE178" s="165">
        <f t="shared" si="41"/>
        <v>1.7142857142857142</v>
      </c>
      <c r="AF178" s="167">
        <f t="shared" si="42"/>
        <v>47208</v>
      </c>
      <c r="AG178" s="168">
        <f t="shared" si="43"/>
        <v>43687</v>
      </c>
      <c r="AH178" s="168">
        <f t="shared" si="44"/>
        <v>47208</v>
      </c>
      <c r="AI178" s="169">
        <f t="shared" si="45"/>
        <v>0.39999999999999997</v>
      </c>
      <c r="AJ178" s="169">
        <f t="shared" si="46"/>
        <v>100.6</v>
      </c>
      <c r="AK178" s="164">
        <v>1</v>
      </c>
      <c r="AL178" s="169">
        <f t="shared" si="47"/>
        <v>0</v>
      </c>
      <c r="AM178" s="169">
        <f t="shared" si="48"/>
        <v>0</v>
      </c>
      <c r="AN178" s="169">
        <f t="shared" si="49"/>
        <v>0</v>
      </c>
      <c r="AO178" s="168">
        <f t="shared" si="50"/>
        <v>47208</v>
      </c>
      <c r="AP178" s="164"/>
      <c r="AQ178" s="170"/>
    </row>
    <row r="179" spans="1:43" x14ac:dyDescent="0.25">
      <c r="A179" s="219" t="s">
        <v>417</v>
      </c>
      <c r="B179" s="151" t="s">
        <v>418</v>
      </c>
      <c r="C179" s="195">
        <v>6953156278523</v>
      </c>
      <c r="D179" s="152">
        <v>17.549999999999994</v>
      </c>
      <c r="E179" s="153"/>
      <c r="F179" s="96">
        <v>0</v>
      </c>
      <c r="G179" s="96">
        <v>0</v>
      </c>
      <c r="H179" s="96">
        <v>0</v>
      </c>
      <c r="I179" s="96">
        <v>0</v>
      </c>
      <c r="J179" s="96">
        <v>0</v>
      </c>
      <c r="K179" s="96">
        <v>0</v>
      </c>
      <c r="L179" s="96">
        <v>0</v>
      </c>
      <c r="M179" s="96"/>
      <c r="N179" s="96"/>
      <c r="O179" s="96"/>
      <c r="P179" s="96"/>
      <c r="Q179" s="96"/>
      <c r="R179" s="154"/>
      <c r="S179" s="155">
        <f t="shared" si="34"/>
        <v>0</v>
      </c>
      <c r="T179" s="156">
        <v>5</v>
      </c>
      <c r="U179" s="154"/>
      <c r="V179" s="164">
        <f t="shared" si="35"/>
        <v>0</v>
      </c>
      <c r="W179" s="165">
        <f t="shared" si="36"/>
        <v>0</v>
      </c>
      <c r="X179" s="165">
        <f t="shared" si="37"/>
        <v>0</v>
      </c>
      <c r="Y179" s="164">
        <v>1</v>
      </c>
      <c r="Z179" s="164">
        <v>0</v>
      </c>
      <c r="AA179" s="166">
        <f t="shared" si="38"/>
        <v>1</v>
      </c>
      <c r="AB179" s="165" t="str">
        <f t="shared" si="39"/>
        <v>Not Sold</v>
      </c>
      <c r="AC179" s="165">
        <v>14</v>
      </c>
      <c r="AD179" s="165" t="str">
        <f t="shared" si="40"/>
        <v>-</v>
      </c>
      <c r="AE179" s="165">
        <f t="shared" si="41"/>
        <v>0</v>
      </c>
      <c r="AF179" s="167" t="str">
        <f t="shared" si="42"/>
        <v>Not Sold</v>
      </c>
      <c r="AG179" s="168">
        <f t="shared" si="43"/>
        <v>43687</v>
      </c>
      <c r="AH179" s="168">
        <f t="shared" si="44"/>
        <v>43687</v>
      </c>
      <c r="AI179" s="169">
        <f t="shared" si="45"/>
        <v>0</v>
      </c>
      <c r="AJ179" s="169">
        <f t="shared" si="46"/>
        <v>1</v>
      </c>
      <c r="AK179" s="164">
        <v>1</v>
      </c>
      <c r="AL179" s="169">
        <f t="shared" si="47"/>
        <v>0</v>
      </c>
      <c r="AM179" s="169">
        <f t="shared" si="48"/>
        <v>0</v>
      </c>
      <c r="AN179" s="169" t="str">
        <f t="shared" si="49"/>
        <v>-</v>
      </c>
      <c r="AO179" s="168" t="str">
        <f t="shared" si="50"/>
        <v>-</v>
      </c>
      <c r="AP179" s="164"/>
      <c r="AQ179" s="170"/>
    </row>
    <row r="180" spans="1:43" x14ac:dyDescent="0.25">
      <c r="A180" s="219" t="s">
        <v>419</v>
      </c>
      <c r="B180" s="151" t="s">
        <v>420</v>
      </c>
      <c r="C180" s="195">
        <v>6953156278530</v>
      </c>
      <c r="D180" s="152">
        <v>17.55</v>
      </c>
      <c r="E180" s="153"/>
      <c r="F180" s="96">
        <v>0</v>
      </c>
      <c r="G180" s="96">
        <v>0</v>
      </c>
      <c r="H180" s="96">
        <v>0</v>
      </c>
      <c r="I180" s="96">
        <v>0</v>
      </c>
      <c r="J180" s="96">
        <v>0</v>
      </c>
      <c r="K180" s="96">
        <v>0</v>
      </c>
      <c r="L180" s="96">
        <v>0</v>
      </c>
      <c r="M180" s="96"/>
      <c r="N180" s="96"/>
      <c r="O180" s="96"/>
      <c r="P180" s="96"/>
      <c r="Q180" s="96"/>
      <c r="R180" s="154"/>
      <c r="S180" s="155">
        <f t="shared" si="34"/>
        <v>0</v>
      </c>
      <c r="T180" s="156">
        <v>5</v>
      </c>
      <c r="U180" s="154"/>
      <c r="V180" s="164">
        <f t="shared" si="35"/>
        <v>0</v>
      </c>
      <c r="W180" s="165">
        <f t="shared" si="36"/>
        <v>0</v>
      </c>
      <c r="X180" s="165">
        <f t="shared" si="37"/>
        <v>0</v>
      </c>
      <c r="Y180" s="164"/>
      <c r="Z180" s="164">
        <v>0</v>
      </c>
      <c r="AA180" s="166">
        <f t="shared" si="38"/>
        <v>0</v>
      </c>
      <c r="AB180" s="165" t="str">
        <f t="shared" si="39"/>
        <v>Not Sold</v>
      </c>
      <c r="AC180" s="165">
        <v>14</v>
      </c>
      <c r="AD180" s="165" t="str">
        <f t="shared" si="40"/>
        <v>-</v>
      </c>
      <c r="AE180" s="165">
        <f t="shared" si="41"/>
        <v>0</v>
      </c>
      <c r="AF180" s="167" t="str">
        <f t="shared" si="42"/>
        <v>Not Sold</v>
      </c>
      <c r="AG180" s="168">
        <f t="shared" si="43"/>
        <v>43687</v>
      </c>
      <c r="AH180" s="168">
        <f t="shared" si="44"/>
        <v>43687</v>
      </c>
      <c r="AI180" s="169">
        <f t="shared" si="45"/>
        <v>0</v>
      </c>
      <c r="AJ180" s="169">
        <f t="shared" si="46"/>
        <v>0</v>
      </c>
      <c r="AK180" s="164">
        <v>1</v>
      </c>
      <c r="AL180" s="169">
        <f t="shared" si="47"/>
        <v>0</v>
      </c>
      <c r="AM180" s="169">
        <f t="shared" si="48"/>
        <v>0</v>
      </c>
      <c r="AN180" s="169" t="str">
        <f t="shared" si="49"/>
        <v>-</v>
      </c>
      <c r="AO180" s="168" t="str">
        <f t="shared" si="50"/>
        <v>-</v>
      </c>
      <c r="AP180" s="164"/>
      <c r="AQ180" s="170"/>
    </row>
    <row r="181" spans="1:43" x14ac:dyDescent="0.25">
      <c r="A181" s="219" t="s">
        <v>347</v>
      </c>
      <c r="B181" s="151" t="s">
        <v>348</v>
      </c>
      <c r="C181" s="195">
        <v>6953156278547</v>
      </c>
      <c r="D181" s="152">
        <v>9.3699999999999974</v>
      </c>
      <c r="E181" s="153"/>
      <c r="F181" s="96">
        <v>1</v>
      </c>
      <c r="G181" s="96">
        <v>0</v>
      </c>
      <c r="H181" s="96">
        <v>1</v>
      </c>
      <c r="I181" s="96">
        <v>0</v>
      </c>
      <c r="J181" s="96">
        <v>1</v>
      </c>
      <c r="K181" s="96">
        <v>0</v>
      </c>
      <c r="L181" s="96">
        <v>0</v>
      </c>
      <c r="M181" s="96"/>
      <c r="N181" s="96"/>
      <c r="O181" s="96"/>
      <c r="P181" s="96"/>
      <c r="Q181" s="96"/>
      <c r="R181" s="154"/>
      <c r="S181" s="155">
        <f t="shared" si="34"/>
        <v>3</v>
      </c>
      <c r="T181" s="156">
        <v>5</v>
      </c>
      <c r="U181" s="154"/>
      <c r="V181" s="164">
        <f t="shared" si="35"/>
        <v>3</v>
      </c>
      <c r="W181" s="165">
        <f t="shared" si="36"/>
        <v>3.3333333333333333E-2</v>
      </c>
      <c r="X181" s="165">
        <f t="shared" si="37"/>
        <v>1</v>
      </c>
      <c r="Y181" s="164">
        <v>97</v>
      </c>
      <c r="Z181" s="164">
        <v>3</v>
      </c>
      <c r="AA181" s="166">
        <f t="shared" si="38"/>
        <v>100</v>
      </c>
      <c r="AB181" s="165">
        <f t="shared" si="39"/>
        <v>3000</v>
      </c>
      <c r="AC181" s="165">
        <v>14</v>
      </c>
      <c r="AD181" s="165">
        <f t="shared" si="40"/>
        <v>2986</v>
      </c>
      <c r="AE181" s="165">
        <f t="shared" si="41"/>
        <v>2</v>
      </c>
      <c r="AF181" s="167">
        <f t="shared" si="42"/>
        <v>46673</v>
      </c>
      <c r="AG181" s="168">
        <f t="shared" si="43"/>
        <v>43687</v>
      </c>
      <c r="AH181" s="168">
        <f t="shared" si="44"/>
        <v>46673</v>
      </c>
      <c r="AI181" s="169">
        <f t="shared" si="45"/>
        <v>0.46666666666666667</v>
      </c>
      <c r="AJ181" s="169">
        <f t="shared" si="46"/>
        <v>99.533333333333331</v>
      </c>
      <c r="AK181" s="164">
        <v>1</v>
      </c>
      <c r="AL181" s="169">
        <f t="shared" si="47"/>
        <v>0</v>
      </c>
      <c r="AM181" s="169">
        <f t="shared" si="48"/>
        <v>0</v>
      </c>
      <c r="AN181" s="169">
        <f t="shared" si="49"/>
        <v>0</v>
      </c>
      <c r="AO181" s="168">
        <f t="shared" si="50"/>
        <v>46673</v>
      </c>
      <c r="AP181" s="164"/>
      <c r="AQ181" s="170"/>
    </row>
    <row r="182" spans="1:43" x14ac:dyDescent="0.25">
      <c r="A182" s="220" t="s">
        <v>345</v>
      </c>
      <c r="B182" s="151" t="s">
        <v>346</v>
      </c>
      <c r="C182" s="195">
        <v>6953156278554</v>
      </c>
      <c r="D182" s="152">
        <v>9.3699999999999992</v>
      </c>
      <c r="E182" s="153"/>
      <c r="F182" s="96">
        <v>0</v>
      </c>
      <c r="G182" s="96">
        <v>0</v>
      </c>
      <c r="H182" s="96">
        <v>1</v>
      </c>
      <c r="I182" s="96">
        <v>1</v>
      </c>
      <c r="J182" s="96">
        <v>0</v>
      </c>
      <c r="K182" s="96">
        <v>0</v>
      </c>
      <c r="L182" s="96">
        <v>0</v>
      </c>
      <c r="M182" s="96"/>
      <c r="N182" s="96"/>
      <c r="O182" s="96"/>
      <c r="P182" s="96"/>
      <c r="Q182" s="96"/>
      <c r="R182" s="154"/>
      <c r="S182" s="155">
        <f t="shared" si="34"/>
        <v>2</v>
      </c>
      <c r="T182" s="156">
        <v>5</v>
      </c>
      <c r="U182" s="154"/>
      <c r="V182" s="164">
        <f t="shared" si="35"/>
        <v>2</v>
      </c>
      <c r="W182" s="165">
        <f t="shared" si="36"/>
        <v>3.3333333333333333E-2</v>
      </c>
      <c r="X182" s="165">
        <f t="shared" si="37"/>
        <v>1</v>
      </c>
      <c r="Y182" s="164">
        <v>70</v>
      </c>
      <c r="Z182" s="164">
        <v>3</v>
      </c>
      <c r="AA182" s="166">
        <f t="shared" si="38"/>
        <v>73</v>
      </c>
      <c r="AB182" s="165">
        <f t="shared" si="39"/>
        <v>2190</v>
      </c>
      <c r="AC182" s="165">
        <v>14</v>
      </c>
      <c r="AD182" s="165">
        <f t="shared" si="40"/>
        <v>2176</v>
      </c>
      <c r="AE182" s="165">
        <f t="shared" si="41"/>
        <v>2</v>
      </c>
      <c r="AF182" s="167">
        <f t="shared" si="42"/>
        <v>45863</v>
      </c>
      <c r="AG182" s="168">
        <f t="shared" si="43"/>
        <v>43687</v>
      </c>
      <c r="AH182" s="168">
        <f t="shared" si="44"/>
        <v>45863</v>
      </c>
      <c r="AI182" s="169">
        <f t="shared" si="45"/>
        <v>0.46666666666666667</v>
      </c>
      <c r="AJ182" s="169">
        <f t="shared" si="46"/>
        <v>72.533333333333331</v>
      </c>
      <c r="AK182" s="164">
        <v>1</v>
      </c>
      <c r="AL182" s="169">
        <f t="shared" si="47"/>
        <v>0</v>
      </c>
      <c r="AM182" s="169">
        <f t="shared" si="48"/>
        <v>0</v>
      </c>
      <c r="AN182" s="169">
        <f t="shared" si="49"/>
        <v>0</v>
      </c>
      <c r="AO182" s="168">
        <f t="shared" si="50"/>
        <v>45863</v>
      </c>
      <c r="AP182" s="164"/>
      <c r="AQ182" s="170"/>
    </row>
    <row r="183" spans="1:43" x14ac:dyDescent="0.25">
      <c r="A183" s="219" t="s">
        <v>349</v>
      </c>
      <c r="B183" s="151" t="s">
        <v>350</v>
      </c>
      <c r="C183" s="195">
        <v>6953156278561</v>
      </c>
      <c r="D183" s="152">
        <v>9.3699999999999974</v>
      </c>
      <c r="E183" s="153"/>
      <c r="F183" s="96">
        <v>1</v>
      </c>
      <c r="G183" s="96">
        <v>1</v>
      </c>
      <c r="H183" s="96">
        <v>0</v>
      </c>
      <c r="I183" s="96">
        <v>0</v>
      </c>
      <c r="J183" s="96">
        <v>0</v>
      </c>
      <c r="K183" s="96">
        <v>0</v>
      </c>
      <c r="L183" s="96">
        <v>0</v>
      </c>
      <c r="M183" s="96"/>
      <c r="N183" s="96"/>
      <c r="O183" s="96"/>
      <c r="P183" s="96"/>
      <c r="Q183" s="96"/>
      <c r="R183" s="154"/>
      <c r="S183" s="155">
        <f t="shared" si="34"/>
        <v>2</v>
      </c>
      <c r="T183" s="156">
        <v>5</v>
      </c>
      <c r="U183" s="154"/>
      <c r="V183" s="164">
        <f t="shared" si="35"/>
        <v>2</v>
      </c>
      <c r="W183" s="165">
        <f t="shared" si="36"/>
        <v>3.3333333333333333E-2</v>
      </c>
      <c r="X183" s="165">
        <f t="shared" si="37"/>
        <v>1</v>
      </c>
      <c r="Y183" s="164">
        <v>65</v>
      </c>
      <c r="Z183" s="164">
        <v>0</v>
      </c>
      <c r="AA183" s="166">
        <f t="shared" si="38"/>
        <v>65</v>
      </c>
      <c r="AB183" s="165">
        <f t="shared" si="39"/>
        <v>1950</v>
      </c>
      <c r="AC183" s="165">
        <v>14</v>
      </c>
      <c r="AD183" s="165">
        <f t="shared" si="40"/>
        <v>1936</v>
      </c>
      <c r="AE183" s="165">
        <f t="shared" si="41"/>
        <v>2</v>
      </c>
      <c r="AF183" s="167">
        <f t="shared" si="42"/>
        <v>45623</v>
      </c>
      <c r="AG183" s="168">
        <f t="shared" si="43"/>
        <v>43687</v>
      </c>
      <c r="AH183" s="168">
        <f t="shared" si="44"/>
        <v>45623</v>
      </c>
      <c r="AI183" s="169">
        <f t="shared" si="45"/>
        <v>0.46666666666666667</v>
      </c>
      <c r="AJ183" s="169">
        <f t="shared" si="46"/>
        <v>64.533333333333331</v>
      </c>
      <c r="AK183" s="164">
        <v>1</v>
      </c>
      <c r="AL183" s="169">
        <f t="shared" si="47"/>
        <v>0</v>
      </c>
      <c r="AM183" s="169">
        <f t="shared" si="48"/>
        <v>0</v>
      </c>
      <c r="AN183" s="169">
        <f t="shared" si="49"/>
        <v>0</v>
      </c>
      <c r="AO183" s="168">
        <f t="shared" si="50"/>
        <v>45623</v>
      </c>
      <c r="AP183" s="164"/>
      <c r="AQ183" s="170"/>
    </row>
    <row r="184" spans="1:43" x14ac:dyDescent="0.25">
      <c r="A184" s="218" t="s">
        <v>671</v>
      </c>
      <c r="B184" s="172" t="s">
        <v>672</v>
      </c>
      <c r="C184" s="197">
        <v>6953156278585</v>
      </c>
      <c r="D184" s="173">
        <v>9.66</v>
      </c>
      <c r="E184" s="153"/>
      <c r="F184" s="174">
        <v>0</v>
      </c>
      <c r="G184" s="174">
        <v>0</v>
      </c>
      <c r="H184" s="174">
        <v>0</v>
      </c>
      <c r="I184" s="174">
        <v>2</v>
      </c>
      <c r="J184" s="174">
        <v>13</v>
      </c>
      <c r="K184" s="174">
        <v>8</v>
      </c>
      <c r="L184" s="174">
        <v>8</v>
      </c>
      <c r="M184" s="174"/>
      <c r="N184" s="174"/>
      <c r="O184" s="174"/>
      <c r="P184" s="174"/>
      <c r="Q184" s="174"/>
      <c r="R184" s="154"/>
      <c r="S184" s="155">
        <f t="shared" si="34"/>
        <v>4</v>
      </c>
      <c r="T184" s="156">
        <v>5</v>
      </c>
      <c r="U184" s="154"/>
      <c r="V184" s="164">
        <f t="shared" si="35"/>
        <v>31</v>
      </c>
      <c r="W184" s="165">
        <f t="shared" si="36"/>
        <v>0.248</v>
      </c>
      <c r="X184" s="165">
        <f t="shared" si="37"/>
        <v>7.4399999999999995</v>
      </c>
      <c r="Y184" s="164">
        <v>2</v>
      </c>
      <c r="Z184" s="164">
        <v>19</v>
      </c>
      <c r="AA184" s="166">
        <f t="shared" si="38"/>
        <v>21</v>
      </c>
      <c r="AB184" s="165">
        <f t="shared" si="39"/>
        <v>84.677419354838705</v>
      </c>
      <c r="AC184" s="165">
        <v>14</v>
      </c>
      <c r="AD184" s="165">
        <f t="shared" si="40"/>
        <v>70.677419354838705</v>
      </c>
      <c r="AE184" s="165">
        <f t="shared" si="41"/>
        <v>14.879999999999999</v>
      </c>
      <c r="AF184" s="167">
        <f t="shared" si="42"/>
        <v>43757.677419354841</v>
      </c>
      <c r="AG184" s="168">
        <f t="shared" si="43"/>
        <v>43687</v>
      </c>
      <c r="AH184" s="168">
        <f t="shared" si="44"/>
        <v>43757.677419354841</v>
      </c>
      <c r="AI184" s="169">
        <f t="shared" si="45"/>
        <v>3.472</v>
      </c>
      <c r="AJ184" s="169">
        <f t="shared" si="46"/>
        <v>17.527999999999999</v>
      </c>
      <c r="AK184" s="164">
        <v>1</v>
      </c>
      <c r="AL184" s="169">
        <f t="shared" si="47"/>
        <v>0</v>
      </c>
      <c r="AM184" s="169">
        <f t="shared" si="48"/>
        <v>0</v>
      </c>
      <c r="AN184" s="169">
        <f t="shared" si="49"/>
        <v>0</v>
      </c>
      <c r="AO184" s="168">
        <f t="shared" si="50"/>
        <v>43757.677419354841</v>
      </c>
      <c r="AP184" s="176"/>
      <c r="AQ184" s="170"/>
    </row>
    <row r="185" spans="1:43" x14ac:dyDescent="0.25">
      <c r="A185" s="219"/>
      <c r="B185" s="151" t="s">
        <v>244</v>
      </c>
      <c r="C185" s="195">
        <v>6953156278615</v>
      </c>
      <c r="D185" s="152">
        <v>0</v>
      </c>
      <c r="E185" s="153"/>
      <c r="F185" s="96">
        <v>0</v>
      </c>
      <c r="G185" s="96">
        <v>0</v>
      </c>
      <c r="H185" s="96">
        <v>0</v>
      </c>
      <c r="I185" s="96">
        <v>1</v>
      </c>
      <c r="J185" s="96">
        <v>0</v>
      </c>
      <c r="K185" s="96">
        <v>1</v>
      </c>
      <c r="L185" s="96">
        <v>1</v>
      </c>
      <c r="M185" s="96"/>
      <c r="N185" s="96"/>
      <c r="O185" s="96"/>
      <c r="P185" s="96"/>
      <c r="Q185" s="96"/>
      <c r="R185" s="154"/>
      <c r="S185" s="155">
        <f t="shared" si="34"/>
        <v>3</v>
      </c>
      <c r="T185" s="156">
        <v>5</v>
      </c>
      <c r="U185" s="154"/>
      <c r="V185" s="164">
        <f t="shared" si="35"/>
        <v>3</v>
      </c>
      <c r="W185" s="165">
        <f t="shared" si="36"/>
        <v>3.1578947368421054E-2</v>
      </c>
      <c r="X185" s="165">
        <f t="shared" si="37"/>
        <v>0.94736842105263164</v>
      </c>
      <c r="Y185" s="164">
        <v>13</v>
      </c>
      <c r="Z185" s="164">
        <v>2</v>
      </c>
      <c r="AA185" s="166">
        <f t="shared" si="38"/>
        <v>15</v>
      </c>
      <c r="AB185" s="165">
        <f t="shared" si="39"/>
        <v>475</v>
      </c>
      <c r="AC185" s="165">
        <v>14</v>
      </c>
      <c r="AD185" s="165">
        <f t="shared" si="40"/>
        <v>461</v>
      </c>
      <c r="AE185" s="165">
        <f t="shared" si="41"/>
        <v>1.8947368421052633</v>
      </c>
      <c r="AF185" s="167">
        <f t="shared" si="42"/>
        <v>44148</v>
      </c>
      <c r="AG185" s="168">
        <f t="shared" si="43"/>
        <v>43687</v>
      </c>
      <c r="AH185" s="168">
        <f t="shared" si="44"/>
        <v>44148</v>
      </c>
      <c r="AI185" s="169">
        <f t="shared" si="45"/>
        <v>0.44210526315789478</v>
      </c>
      <c r="AJ185" s="169">
        <f t="shared" si="46"/>
        <v>14.557894736842105</v>
      </c>
      <c r="AK185" s="164">
        <v>1</v>
      </c>
      <c r="AL185" s="169">
        <f t="shared" si="47"/>
        <v>0</v>
      </c>
      <c r="AM185" s="169">
        <f t="shared" si="48"/>
        <v>0</v>
      </c>
      <c r="AN185" s="169">
        <f t="shared" si="49"/>
        <v>0</v>
      </c>
      <c r="AO185" s="168">
        <f t="shared" si="50"/>
        <v>44148</v>
      </c>
      <c r="AP185" s="164"/>
      <c r="AQ185" s="170"/>
    </row>
    <row r="186" spans="1:43" x14ac:dyDescent="0.25">
      <c r="A186" s="218" t="s">
        <v>425</v>
      </c>
      <c r="B186" s="172" t="s">
        <v>426</v>
      </c>
      <c r="C186" s="197">
        <v>6953156278622</v>
      </c>
      <c r="D186" s="173">
        <v>27</v>
      </c>
      <c r="E186" s="153"/>
      <c r="F186" s="174">
        <v>8</v>
      </c>
      <c r="G186" s="174">
        <v>9</v>
      </c>
      <c r="H186" s="174">
        <v>7</v>
      </c>
      <c r="I186" s="174">
        <v>6</v>
      </c>
      <c r="J186" s="174">
        <v>3</v>
      </c>
      <c r="K186" s="174">
        <v>2</v>
      </c>
      <c r="L186" s="174">
        <v>2</v>
      </c>
      <c r="M186" s="174"/>
      <c r="N186" s="174"/>
      <c r="O186" s="174"/>
      <c r="P186" s="174"/>
      <c r="Q186" s="174"/>
      <c r="R186" s="154"/>
      <c r="S186" s="155">
        <f t="shared" si="34"/>
        <v>7</v>
      </c>
      <c r="T186" s="156">
        <v>5</v>
      </c>
      <c r="U186" s="154"/>
      <c r="V186" s="164">
        <f t="shared" si="35"/>
        <v>37</v>
      </c>
      <c r="W186" s="165">
        <f t="shared" si="36"/>
        <v>0.17209302325581396</v>
      </c>
      <c r="X186" s="165">
        <f t="shared" si="37"/>
        <v>5.1627906976744189</v>
      </c>
      <c r="Y186" s="164">
        <v>1</v>
      </c>
      <c r="Z186" s="164">
        <v>5</v>
      </c>
      <c r="AA186" s="166">
        <f t="shared" si="38"/>
        <v>6</v>
      </c>
      <c r="AB186" s="165">
        <f t="shared" si="39"/>
        <v>34.864864864864863</v>
      </c>
      <c r="AC186" s="165">
        <v>14</v>
      </c>
      <c r="AD186" s="165">
        <f t="shared" si="40"/>
        <v>20.864864864864863</v>
      </c>
      <c r="AE186" s="165">
        <f t="shared" si="41"/>
        <v>10.325581395348838</v>
      </c>
      <c r="AF186" s="167">
        <f t="shared" si="42"/>
        <v>43707.864864864867</v>
      </c>
      <c r="AG186" s="168">
        <f t="shared" si="43"/>
        <v>43687</v>
      </c>
      <c r="AH186" s="168">
        <f t="shared" si="44"/>
        <v>43707.864864864867</v>
      </c>
      <c r="AI186" s="169">
        <f t="shared" si="45"/>
        <v>2.4093023255813955</v>
      </c>
      <c r="AJ186" s="169">
        <f t="shared" si="46"/>
        <v>3.5906976744186045</v>
      </c>
      <c r="AK186" s="164">
        <v>1</v>
      </c>
      <c r="AL186" s="169">
        <f t="shared" si="47"/>
        <v>6.7348837209302328</v>
      </c>
      <c r="AM186" s="169">
        <f t="shared" si="48"/>
        <v>181.8418604651163</v>
      </c>
      <c r="AN186" s="169">
        <f t="shared" si="49"/>
        <v>39.135135135135137</v>
      </c>
      <c r="AO186" s="168">
        <f t="shared" si="50"/>
        <v>43747</v>
      </c>
      <c r="AP186" s="176"/>
      <c r="AQ186" s="170"/>
    </row>
    <row r="187" spans="1:43" x14ac:dyDescent="0.25">
      <c r="A187" s="219" t="s">
        <v>427</v>
      </c>
      <c r="B187" s="151" t="s">
        <v>245</v>
      </c>
      <c r="C187" s="195">
        <v>6953156278639</v>
      </c>
      <c r="D187" s="152">
        <v>55.699999999999989</v>
      </c>
      <c r="E187" s="153"/>
      <c r="F187" s="96">
        <v>0</v>
      </c>
      <c r="G187" s="96">
        <v>0</v>
      </c>
      <c r="H187" s="96">
        <v>0</v>
      </c>
      <c r="I187" s="96">
        <v>0</v>
      </c>
      <c r="J187" s="96">
        <v>0</v>
      </c>
      <c r="K187" s="96">
        <v>1</v>
      </c>
      <c r="L187" s="96">
        <v>0</v>
      </c>
      <c r="M187" s="96"/>
      <c r="N187" s="96"/>
      <c r="O187" s="96"/>
      <c r="P187" s="96"/>
      <c r="Q187" s="96"/>
      <c r="R187" s="154"/>
      <c r="S187" s="155">
        <f t="shared" si="34"/>
        <v>1</v>
      </c>
      <c r="T187" s="156">
        <v>5</v>
      </c>
      <c r="U187" s="154"/>
      <c r="V187" s="164">
        <f t="shared" si="35"/>
        <v>1</v>
      </c>
      <c r="W187" s="165">
        <f t="shared" si="36"/>
        <v>3.3333333333333333E-2</v>
      </c>
      <c r="X187" s="165">
        <f t="shared" si="37"/>
        <v>1</v>
      </c>
      <c r="Y187" s="164">
        <v>11</v>
      </c>
      <c r="Z187" s="164">
        <v>4</v>
      </c>
      <c r="AA187" s="166">
        <f t="shared" si="38"/>
        <v>15</v>
      </c>
      <c r="AB187" s="165">
        <f t="shared" si="39"/>
        <v>450</v>
      </c>
      <c r="AC187" s="165">
        <v>14</v>
      </c>
      <c r="AD187" s="165">
        <f t="shared" si="40"/>
        <v>436</v>
      </c>
      <c r="AE187" s="165">
        <f t="shared" si="41"/>
        <v>2</v>
      </c>
      <c r="AF187" s="167">
        <f t="shared" si="42"/>
        <v>44123</v>
      </c>
      <c r="AG187" s="168">
        <f t="shared" si="43"/>
        <v>43687</v>
      </c>
      <c r="AH187" s="168">
        <f t="shared" si="44"/>
        <v>44123</v>
      </c>
      <c r="AI187" s="169">
        <f t="shared" si="45"/>
        <v>0.46666666666666667</v>
      </c>
      <c r="AJ187" s="169">
        <f t="shared" si="46"/>
        <v>14.533333333333333</v>
      </c>
      <c r="AK187" s="164">
        <v>1</v>
      </c>
      <c r="AL187" s="169">
        <f t="shared" si="47"/>
        <v>0</v>
      </c>
      <c r="AM187" s="169">
        <f t="shared" si="48"/>
        <v>0</v>
      </c>
      <c r="AN187" s="169">
        <f t="shared" si="49"/>
        <v>0</v>
      </c>
      <c r="AO187" s="168">
        <f t="shared" si="50"/>
        <v>44123</v>
      </c>
      <c r="AP187" s="164"/>
      <c r="AQ187" s="170"/>
    </row>
    <row r="188" spans="1:43" x14ac:dyDescent="0.25">
      <c r="A188" s="219" t="s">
        <v>409</v>
      </c>
      <c r="B188" s="151" t="s">
        <v>410</v>
      </c>
      <c r="C188" s="195">
        <v>6953156278721</v>
      </c>
      <c r="D188" s="152">
        <v>24.02</v>
      </c>
      <c r="E188" s="153"/>
      <c r="F188" s="96">
        <v>3</v>
      </c>
      <c r="G188" s="96">
        <v>2</v>
      </c>
      <c r="H188" s="96">
        <v>1</v>
      </c>
      <c r="I188" s="96">
        <v>1</v>
      </c>
      <c r="J188" s="96">
        <v>0</v>
      </c>
      <c r="K188" s="96">
        <v>0</v>
      </c>
      <c r="L188" s="96">
        <v>0</v>
      </c>
      <c r="M188" s="96"/>
      <c r="N188" s="96"/>
      <c r="O188" s="96"/>
      <c r="P188" s="96"/>
      <c r="Q188" s="96"/>
      <c r="R188" s="154"/>
      <c r="S188" s="155">
        <f t="shared" si="34"/>
        <v>4</v>
      </c>
      <c r="T188" s="156">
        <v>5</v>
      </c>
      <c r="U188" s="154"/>
      <c r="V188" s="164">
        <f t="shared" si="35"/>
        <v>7</v>
      </c>
      <c r="W188" s="165">
        <f t="shared" si="36"/>
        <v>5.8333333333333334E-2</v>
      </c>
      <c r="X188" s="165">
        <f t="shared" si="37"/>
        <v>1.75</v>
      </c>
      <c r="Y188" s="164">
        <v>3</v>
      </c>
      <c r="Z188" s="164">
        <v>0</v>
      </c>
      <c r="AA188" s="166">
        <f t="shared" si="38"/>
        <v>3</v>
      </c>
      <c r="AB188" s="165">
        <f t="shared" si="39"/>
        <v>51.428571428571431</v>
      </c>
      <c r="AC188" s="165">
        <v>14</v>
      </c>
      <c r="AD188" s="165">
        <f t="shared" si="40"/>
        <v>37.428571428571431</v>
      </c>
      <c r="AE188" s="165">
        <f t="shared" si="41"/>
        <v>3.5</v>
      </c>
      <c r="AF188" s="167">
        <f t="shared" si="42"/>
        <v>43724.428571428572</v>
      </c>
      <c r="AG188" s="168">
        <f t="shared" si="43"/>
        <v>43687</v>
      </c>
      <c r="AH188" s="168">
        <f t="shared" si="44"/>
        <v>43724.428571428572</v>
      </c>
      <c r="AI188" s="169">
        <f t="shared" si="45"/>
        <v>0.81666666666666665</v>
      </c>
      <c r="AJ188" s="169">
        <f t="shared" si="46"/>
        <v>2.1833333333333336</v>
      </c>
      <c r="AK188" s="164">
        <v>1</v>
      </c>
      <c r="AL188" s="169">
        <f t="shared" si="47"/>
        <v>1.3166666666666664</v>
      </c>
      <c r="AM188" s="169">
        <f t="shared" si="48"/>
        <v>31.626333333333328</v>
      </c>
      <c r="AN188" s="169">
        <f t="shared" si="49"/>
        <v>22.571428571428566</v>
      </c>
      <c r="AO188" s="168">
        <f t="shared" si="50"/>
        <v>43747</v>
      </c>
      <c r="AP188" s="164"/>
      <c r="AQ188" s="170"/>
    </row>
    <row r="189" spans="1:43" x14ac:dyDescent="0.25">
      <c r="A189" s="219" t="s">
        <v>411</v>
      </c>
      <c r="B189" s="151" t="s">
        <v>412</v>
      </c>
      <c r="C189" s="195">
        <v>6953156278738</v>
      </c>
      <c r="D189" s="152">
        <v>23.39</v>
      </c>
      <c r="E189" s="153"/>
      <c r="F189" s="96">
        <v>0</v>
      </c>
      <c r="G189" s="96">
        <v>0</v>
      </c>
      <c r="H189" s="96">
        <v>1</v>
      </c>
      <c r="I189" s="96">
        <v>0</v>
      </c>
      <c r="J189" s="96">
        <v>0</v>
      </c>
      <c r="K189" s="96">
        <v>0</v>
      </c>
      <c r="L189" s="96">
        <v>0</v>
      </c>
      <c r="M189" s="96"/>
      <c r="N189" s="96"/>
      <c r="O189" s="96"/>
      <c r="P189" s="96"/>
      <c r="Q189" s="96"/>
      <c r="R189" s="154"/>
      <c r="S189" s="155">
        <f t="shared" si="34"/>
        <v>1</v>
      </c>
      <c r="T189" s="156">
        <v>5</v>
      </c>
      <c r="U189" s="154"/>
      <c r="V189" s="164">
        <f t="shared" si="35"/>
        <v>1</v>
      </c>
      <c r="W189" s="165">
        <f t="shared" si="36"/>
        <v>3.3333333333333333E-2</v>
      </c>
      <c r="X189" s="165">
        <f t="shared" si="37"/>
        <v>1</v>
      </c>
      <c r="Y189" s="164"/>
      <c r="Z189" s="164">
        <v>0</v>
      </c>
      <c r="AA189" s="166">
        <f t="shared" si="38"/>
        <v>0</v>
      </c>
      <c r="AB189" s="165">
        <f t="shared" si="39"/>
        <v>0</v>
      </c>
      <c r="AC189" s="165">
        <v>14</v>
      </c>
      <c r="AD189" s="165">
        <f t="shared" si="40"/>
        <v>-14</v>
      </c>
      <c r="AE189" s="165">
        <f t="shared" si="41"/>
        <v>2</v>
      </c>
      <c r="AF189" s="167">
        <f t="shared" si="42"/>
        <v>43673</v>
      </c>
      <c r="AG189" s="168">
        <f t="shared" si="43"/>
        <v>43687</v>
      </c>
      <c r="AH189" s="168">
        <f t="shared" si="44"/>
        <v>43687</v>
      </c>
      <c r="AI189" s="169">
        <f t="shared" si="45"/>
        <v>0.46666666666666667</v>
      </c>
      <c r="AJ189" s="169">
        <f t="shared" si="46"/>
        <v>-0.46666666666666667</v>
      </c>
      <c r="AK189" s="164">
        <v>1</v>
      </c>
      <c r="AL189" s="169">
        <f t="shared" si="47"/>
        <v>2.4666666666666668</v>
      </c>
      <c r="AM189" s="169">
        <f t="shared" si="48"/>
        <v>57.695333333333338</v>
      </c>
      <c r="AN189" s="169">
        <f t="shared" si="49"/>
        <v>74</v>
      </c>
      <c r="AO189" s="168">
        <f t="shared" si="50"/>
        <v>43761</v>
      </c>
      <c r="AP189" s="164"/>
      <c r="AQ189" s="170"/>
    </row>
    <row r="190" spans="1:43" x14ac:dyDescent="0.25">
      <c r="A190" s="219" t="s">
        <v>413</v>
      </c>
      <c r="B190" s="151" t="s">
        <v>414</v>
      </c>
      <c r="C190" s="195">
        <v>6953156278745</v>
      </c>
      <c r="D190" s="152">
        <v>22.859999999999964</v>
      </c>
      <c r="E190" s="153"/>
      <c r="F190" s="96">
        <v>0</v>
      </c>
      <c r="G190" s="96">
        <v>0</v>
      </c>
      <c r="H190" s="96">
        <v>3</v>
      </c>
      <c r="I190" s="96">
        <v>4</v>
      </c>
      <c r="J190" s="96">
        <v>1</v>
      </c>
      <c r="K190" s="96">
        <v>0</v>
      </c>
      <c r="L190" s="96">
        <v>0</v>
      </c>
      <c r="M190" s="96"/>
      <c r="N190" s="96"/>
      <c r="O190" s="96"/>
      <c r="P190" s="96"/>
      <c r="Q190" s="96"/>
      <c r="R190" s="154"/>
      <c r="S190" s="155">
        <f t="shared" si="34"/>
        <v>3</v>
      </c>
      <c r="T190" s="156">
        <v>5</v>
      </c>
      <c r="U190" s="154"/>
      <c r="V190" s="164">
        <f t="shared" si="35"/>
        <v>8</v>
      </c>
      <c r="W190" s="165">
        <f t="shared" si="36"/>
        <v>8.8888888888888892E-2</v>
      </c>
      <c r="X190" s="165">
        <f t="shared" si="37"/>
        <v>2.666666666666667</v>
      </c>
      <c r="Y190" s="164">
        <v>10</v>
      </c>
      <c r="Z190" s="164">
        <v>1</v>
      </c>
      <c r="AA190" s="166">
        <f t="shared" si="38"/>
        <v>11</v>
      </c>
      <c r="AB190" s="165">
        <f t="shared" si="39"/>
        <v>123.75</v>
      </c>
      <c r="AC190" s="165">
        <v>14</v>
      </c>
      <c r="AD190" s="165">
        <f t="shared" si="40"/>
        <v>109.75</v>
      </c>
      <c r="AE190" s="165">
        <f t="shared" si="41"/>
        <v>5.3333333333333339</v>
      </c>
      <c r="AF190" s="167">
        <f t="shared" si="42"/>
        <v>43796.75</v>
      </c>
      <c r="AG190" s="168">
        <f t="shared" si="43"/>
        <v>43687</v>
      </c>
      <c r="AH190" s="168">
        <f t="shared" si="44"/>
        <v>43796.75</v>
      </c>
      <c r="AI190" s="169">
        <f t="shared" si="45"/>
        <v>1.2444444444444445</v>
      </c>
      <c r="AJ190" s="169">
        <f t="shared" si="46"/>
        <v>9.7555555555555564</v>
      </c>
      <c r="AK190" s="164">
        <v>1</v>
      </c>
      <c r="AL190" s="169">
        <f t="shared" si="47"/>
        <v>0</v>
      </c>
      <c r="AM190" s="169">
        <f t="shared" si="48"/>
        <v>0</v>
      </c>
      <c r="AN190" s="169">
        <f t="shared" si="49"/>
        <v>0</v>
      </c>
      <c r="AO190" s="168">
        <f t="shared" si="50"/>
        <v>43796.75</v>
      </c>
      <c r="AP190" s="164"/>
      <c r="AQ190" s="170"/>
    </row>
    <row r="191" spans="1:43" x14ac:dyDescent="0.25">
      <c r="A191" s="219" t="s">
        <v>488</v>
      </c>
      <c r="B191" s="151" t="s">
        <v>489</v>
      </c>
      <c r="C191" s="195">
        <v>6953156278790</v>
      </c>
      <c r="D191" s="152">
        <v>54.330000000000013</v>
      </c>
      <c r="E191" s="153"/>
      <c r="F191" s="96">
        <v>1</v>
      </c>
      <c r="G191" s="96">
        <v>0</v>
      </c>
      <c r="H191" s="96">
        <v>0</v>
      </c>
      <c r="I191" s="96">
        <v>0</v>
      </c>
      <c r="J191" s="96">
        <v>0</v>
      </c>
      <c r="K191" s="96">
        <v>0</v>
      </c>
      <c r="L191" s="96">
        <v>0</v>
      </c>
      <c r="M191" s="96"/>
      <c r="N191" s="96"/>
      <c r="O191" s="96"/>
      <c r="P191" s="96"/>
      <c r="Q191" s="96"/>
      <c r="R191" s="154"/>
      <c r="S191" s="155">
        <f t="shared" si="34"/>
        <v>1</v>
      </c>
      <c r="T191" s="156">
        <v>5</v>
      </c>
      <c r="U191" s="154"/>
      <c r="V191" s="164">
        <f t="shared" si="35"/>
        <v>1</v>
      </c>
      <c r="W191" s="165">
        <f t="shared" si="36"/>
        <v>3.3333333333333333E-2</v>
      </c>
      <c r="X191" s="165">
        <f t="shared" si="37"/>
        <v>1</v>
      </c>
      <c r="Y191" s="164">
        <v>106</v>
      </c>
      <c r="Z191" s="164">
        <v>0</v>
      </c>
      <c r="AA191" s="166">
        <f t="shared" si="38"/>
        <v>106</v>
      </c>
      <c r="AB191" s="165">
        <f t="shared" si="39"/>
        <v>3180</v>
      </c>
      <c r="AC191" s="165">
        <v>14</v>
      </c>
      <c r="AD191" s="165">
        <f t="shared" si="40"/>
        <v>3166</v>
      </c>
      <c r="AE191" s="165">
        <f t="shared" si="41"/>
        <v>2</v>
      </c>
      <c r="AF191" s="167">
        <f t="shared" si="42"/>
        <v>46853</v>
      </c>
      <c r="AG191" s="168">
        <f t="shared" si="43"/>
        <v>43687</v>
      </c>
      <c r="AH191" s="168">
        <f t="shared" si="44"/>
        <v>46853</v>
      </c>
      <c r="AI191" s="169">
        <f t="shared" si="45"/>
        <v>0.46666666666666667</v>
      </c>
      <c r="AJ191" s="169">
        <f t="shared" si="46"/>
        <v>105.53333333333333</v>
      </c>
      <c r="AK191" s="164">
        <v>1</v>
      </c>
      <c r="AL191" s="169">
        <f t="shared" si="47"/>
        <v>0</v>
      </c>
      <c r="AM191" s="169">
        <f t="shared" si="48"/>
        <v>0</v>
      </c>
      <c r="AN191" s="169">
        <f t="shared" si="49"/>
        <v>0</v>
      </c>
      <c r="AO191" s="168">
        <f t="shared" si="50"/>
        <v>46853</v>
      </c>
      <c r="AP191" s="164"/>
      <c r="AQ191" s="170"/>
    </row>
    <row r="192" spans="1:43" x14ac:dyDescent="0.25">
      <c r="A192" s="219" t="s">
        <v>333</v>
      </c>
      <c r="B192" s="151" t="s">
        <v>129</v>
      </c>
      <c r="C192" s="195">
        <v>6953156278806</v>
      </c>
      <c r="D192" s="152">
        <v>67.549999999999912</v>
      </c>
      <c r="E192" s="153"/>
      <c r="F192" s="96">
        <v>0</v>
      </c>
      <c r="G192" s="96">
        <v>0</v>
      </c>
      <c r="H192" s="96">
        <v>0</v>
      </c>
      <c r="I192" s="96">
        <v>1</v>
      </c>
      <c r="J192" s="96">
        <v>0</v>
      </c>
      <c r="K192" s="96">
        <v>0</v>
      </c>
      <c r="L192" s="96">
        <v>0</v>
      </c>
      <c r="M192" s="96"/>
      <c r="N192" s="96"/>
      <c r="O192" s="96"/>
      <c r="P192" s="96"/>
      <c r="Q192" s="96"/>
      <c r="R192" s="154"/>
      <c r="S192" s="155">
        <f t="shared" si="34"/>
        <v>1</v>
      </c>
      <c r="T192" s="156">
        <v>5</v>
      </c>
      <c r="U192" s="154"/>
      <c r="V192" s="164">
        <f t="shared" si="35"/>
        <v>1</v>
      </c>
      <c r="W192" s="165">
        <f t="shared" si="36"/>
        <v>3.3333333333333333E-2</v>
      </c>
      <c r="X192" s="165">
        <f t="shared" si="37"/>
        <v>1</v>
      </c>
      <c r="Y192" s="164">
        <v>1</v>
      </c>
      <c r="Z192" s="164">
        <v>7</v>
      </c>
      <c r="AA192" s="166">
        <f t="shared" si="38"/>
        <v>8</v>
      </c>
      <c r="AB192" s="165">
        <f t="shared" si="39"/>
        <v>240</v>
      </c>
      <c r="AC192" s="165">
        <v>14</v>
      </c>
      <c r="AD192" s="165">
        <f t="shared" si="40"/>
        <v>226</v>
      </c>
      <c r="AE192" s="165">
        <f t="shared" si="41"/>
        <v>2</v>
      </c>
      <c r="AF192" s="167">
        <f t="shared" si="42"/>
        <v>43913</v>
      </c>
      <c r="AG192" s="168">
        <f t="shared" si="43"/>
        <v>43687</v>
      </c>
      <c r="AH192" s="168">
        <f t="shared" si="44"/>
        <v>43913</v>
      </c>
      <c r="AI192" s="169">
        <f t="shared" si="45"/>
        <v>0.46666666666666667</v>
      </c>
      <c r="AJ192" s="169">
        <f t="shared" si="46"/>
        <v>7.5333333333333332</v>
      </c>
      <c r="AK192" s="164">
        <v>1</v>
      </c>
      <c r="AL192" s="169">
        <f t="shared" si="47"/>
        <v>0</v>
      </c>
      <c r="AM192" s="169">
        <f t="shared" si="48"/>
        <v>0</v>
      </c>
      <c r="AN192" s="169">
        <f t="shared" si="49"/>
        <v>0</v>
      </c>
      <c r="AO192" s="168">
        <f t="shared" si="50"/>
        <v>43913</v>
      </c>
      <c r="AP192" s="164"/>
      <c r="AQ192" s="170"/>
    </row>
    <row r="193" spans="1:43" x14ac:dyDescent="0.25">
      <c r="A193" s="220" t="s">
        <v>335</v>
      </c>
      <c r="B193" s="151" t="s">
        <v>336</v>
      </c>
      <c r="C193" s="195">
        <v>6953156278813</v>
      </c>
      <c r="D193" s="152">
        <v>67.55</v>
      </c>
      <c r="E193" s="153"/>
      <c r="F193" s="96">
        <v>0</v>
      </c>
      <c r="G193" s="96">
        <v>0</v>
      </c>
      <c r="H193" s="96">
        <v>0</v>
      </c>
      <c r="I193" s="96">
        <v>0</v>
      </c>
      <c r="J193" s="96">
        <v>0</v>
      </c>
      <c r="K193" s="96">
        <v>0</v>
      </c>
      <c r="L193" s="96">
        <v>0</v>
      </c>
      <c r="M193" s="96"/>
      <c r="N193" s="96"/>
      <c r="O193" s="96"/>
      <c r="P193" s="96"/>
      <c r="Q193" s="96"/>
      <c r="R193" s="154"/>
      <c r="S193" s="155">
        <f t="shared" si="34"/>
        <v>0</v>
      </c>
      <c r="T193" s="156">
        <v>5</v>
      </c>
      <c r="U193" s="154"/>
      <c r="V193" s="164">
        <f t="shared" si="35"/>
        <v>0</v>
      </c>
      <c r="W193" s="165">
        <f t="shared" si="36"/>
        <v>0</v>
      </c>
      <c r="X193" s="165">
        <f t="shared" si="37"/>
        <v>0</v>
      </c>
      <c r="Y193" s="164"/>
      <c r="Z193" s="164">
        <v>0</v>
      </c>
      <c r="AA193" s="166">
        <f t="shared" si="38"/>
        <v>0</v>
      </c>
      <c r="AB193" s="165" t="str">
        <f t="shared" si="39"/>
        <v>Not Sold</v>
      </c>
      <c r="AC193" s="165">
        <v>14</v>
      </c>
      <c r="AD193" s="165" t="str">
        <f t="shared" si="40"/>
        <v>-</v>
      </c>
      <c r="AE193" s="165">
        <f t="shared" si="41"/>
        <v>0</v>
      </c>
      <c r="AF193" s="167" t="str">
        <f t="shared" si="42"/>
        <v>Not Sold</v>
      </c>
      <c r="AG193" s="168">
        <f t="shared" si="43"/>
        <v>43687</v>
      </c>
      <c r="AH193" s="168">
        <f t="shared" si="44"/>
        <v>43687</v>
      </c>
      <c r="AI193" s="169">
        <f t="shared" si="45"/>
        <v>0</v>
      </c>
      <c r="AJ193" s="169">
        <f t="shared" si="46"/>
        <v>0</v>
      </c>
      <c r="AK193" s="164">
        <v>1</v>
      </c>
      <c r="AL193" s="169">
        <f t="shared" si="47"/>
        <v>0</v>
      </c>
      <c r="AM193" s="169">
        <f t="shared" si="48"/>
        <v>0</v>
      </c>
      <c r="AN193" s="169" t="str">
        <f t="shared" si="49"/>
        <v>-</v>
      </c>
      <c r="AO193" s="168" t="str">
        <f t="shared" si="50"/>
        <v>-</v>
      </c>
      <c r="AP193" s="164"/>
      <c r="AQ193" s="170"/>
    </row>
    <row r="194" spans="1:43" x14ac:dyDescent="0.25">
      <c r="A194" s="218" t="s">
        <v>381</v>
      </c>
      <c r="B194" s="172" t="s">
        <v>217</v>
      </c>
      <c r="C194" s="197">
        <v>6953156278844</v>
      </c>
      <c r="D194" s="173">
        <v>37.618672566371679</v>
      </c>
      <c r="E194" s="153"/>
      <c r="F194" s="174">
        <v>4</v>
      </c>
      <c r="G194" s="174">
        <v>8</v>
      </c>
      <c r="H194" s="174">
        <v>13</v>
      </c>
      <c r="I194" s="174">
        <v>10</v>
      </c>
      <c r="J194" s="174">
        <v>8</v>
      </c>
      <c r="K194" s="174">
        <v>8</v>
      </c>
      <c r="L194" s="174">
        <v>22</v>
      </c>
      <c r="M194" s="174"/>
      <c r="N194" s="174"/>
      <c r="O194" s="174"/>
      <c r="P194" s="174"/>
      <c r="Q194" s="174"/>
      <c r="R194" s="154"/>
      <c r="S194" s="155">
        <f t="shared" si="34"/>
        <v>7</v>
      </c>
      <c r="T194" s="156">
        <v>5</v>
      </c>
      <c r="U194" s="154"/>
      <c r="V194" s="164">
        <f t="shared" si="35"/>
        <v>73</v>
      </c>
      <c r="W194" s="165">
        <f t="shared" si="36"/>
        <v>0.33953488372093021</v>
      </c>
      <c r="X194" s="165">
        <f t="shared" si="37"/>
        <v>10.186046511627907</v>
      </c>
      <c r="Y194" s="164">
        <v>9</v>
      </c>
      <c r="Z194" s="164">
        <v>28</v>
      </c>
      <c r="AA194" s="166">
        <f t="shared" si="38"/>
        <v>37</v>
      </c>
      <c r="AB194" s="165">
        <f t="shared" si="39"/>
        <v>108.97260273972603</v>
      </c>
      <c r="AC194" s="165">
        <v>14</v>
      </c>
      <c r="AD194" s="165">
        <f t="shared" si="40"/>
        <v>94.972602739726028</v>
      </c>
      <c r="AE194" s="165">
        <f t="shared" si="41"/>
        <v>20.372093023255815</v>
      </c>
      <c r="AF194" s="167">
        <f t="shared" si="42"/>
        <v>43781.972602739726</v>
      </c>
      <c r="AG194" s="168">
        <f t="shared" si="43"/>
        <v>43687</v>
      </c>
      <c r="AH194" s="168">
        <f t="shared" si="44"/>
        <v>43781.972602739726</v>
      </c>
      <c r="AI194" s="169">
        <f t="shared" si="45"/>
        <v>4.753488372093023</v>
      </c>
      <c r="AJ194" s="169">
        <f t="shared" si="46"/>
        <v>32.246511627906976</v>
      </c>
      <c r="AK194" s="164">
        <v>1</v>
      </c>
      <c r="AL194" s="169">
        <f t="shared" si="47"/>
        <v>0</v>
      </c>
      <c r="AM194" s="169">
        <f t="shared" si="48"/>
        <v>0</v>
      </c>
      <c r="AN194" s="169">
        <f t="shared" si="49"/>
        <v>0</v>
      </c>
      <c r="AO194" s="168">
        <f t="shared" si="50"/>
        <v>43781.972602739726</v>
      </c>
      <c r="AP194" s="176"/>
      <c r="AQ194" s="170"/>
    </row>
    <row r="195" spans="1:43" x14ac:dyDescent="0.25">
      <c r="A195" s="219" t="s">
        <v>383</v>
      </c>
      <c r="B195" s="151" t="s">
        <v>130</v>
      </c>
      <c r="C195" s="195">
        <v>6953156278851</v>
      </c>
      <c r="D195" s="152">
        <v>31.070000000000004</v>
      </c>
      <c r="E195" s="153"/>
      <c r="F195" s="96">
        <v>1</v>
      </c>
      <c r="G195" s="96">
        <v>0</v>
      </c>
      <c r="H195" s="96">
        <v>3</v>
      </c>
      <c r="I195" s="96">
        <v>4</v>
      </c>
      <c r="J195" s="96">
        <v>7</v>
      </c>
      <c r="K195" s="96">
        <v>5</v>
      </c>
      <c r="L195" s="96">
        <v>4</v>
      </c>
      <c r="M195" s="96"/>
      <c r="N195" s="96"/>
      <c r="O195" s="96"/>
      <c r="P195" s="96"/>
      <c r="Q195" s="96"/>
      <c r="R195" s="154"/>
      <c r="S195" s="155">
        <f t="shared" si="34"/>
        <v>6</v>
      </c>
      <c r="T195" s="156">
        <v>5</v>
      </c>
      <c r="U195" s="154"/>
      <c r="V195" s="164">
        <f t="shared" si="35"/>
        <v>24</v>
      </c>
      <c r="W195" s="165">
        <f t="shared" si="36"/>
        <v>0.12972972972972974</v>
      </c>
      <c r="X195" s="165">
        <f t="shared" si="37"/>
        <v>3.8918918918918921</v>
      </c>
      <c r="Y195" s="164">
        <v>37</v>
      </c>
      <c r="Z195" s="164">
        <v>15</v>
      </c>
      <c r="AA195" s="166">
        <f t="shared" si="38"/>
        <v>52</v>
      </c>
      <c r="AB195" s="165">
        <f t="shared" si="39"/>
        <v>400.83333333333331</v>
      </c>
      <c r="AC195" s="165">
        <v>14</v>
      </c>
      <c r="AD195" s="165">
        <f t="shared" si="40"/>
        <v>386.83333333333331</v>
      </c>
      <c r="AE195" s="165">
        <f t="shared" si="41"/>
        <v>7.7837837837837842</v>
      </c>
      <c r="AF195" s="167">
        <f t="shared" si="42"/>
        <v>44073.833333333336</v>
      </c>
      <c r="AG195" s="168">
        <f t="shared" si="43"/>
        <v>43687</v>
      </c>
      <c r="AH195" s="168">
        <f t="shared" si="44"/>
        <v>44073.833333333336</v>
      </c>
      <c r="AI195" s="169">
        <f t="shared" si="45"/>
        <v>1.8162162162162163</v>
      </c>
      <c r="AJ195" s="169">
        <f t="shared" si="46"/>
        <v>50.183783783783781</v>
      </c>
      <c r="AK195" s="164">
        <v>1</v>
      </c>
      <c r="AL195" s="169">
        <f t="shared" si="47"/>
        <v>0</v>
      </c>
      <c r="AM195" s="169">
        <f t="shared" si="48"/>
        <v>0</v>
      </c>
      <c r="AN195" s="169">
        <f t="shared" si="49"/>
        <v>0</v>
      </c>
      <c r="AO195" s="168">
        <f t="shared" si="50"/>
        <v>44073.833333333336</v>
      </c>
      <c r="AP195" s="164"/>
      <c r="AQ195" s="170"/>
    </row>
    <row r="196" spans="1:43" x14ac:dyDescent="0.25">
      <c r="A196" s="218" t="s">
        <v>615</v>
      </c>
      <c r="B196" s="172" t="s">
        <v>252</v>
      </c>
      <c r="C196" s="197">
        <v>6953156279018</v>
      </c>
      <c r="D196" s="173">
        <v>5.259999999999998</v>
      </c>
      <c r="E196" s="153"/>
      <c r="F196" s="174">
        <v>38</v>
      </c>
      <c r="G196" s="174">
        <v>30</v>
      </c>
      <c r="H196" s="174">
        <v>19</v>
      </c>
      <c r="I196" s="174">
        <v>16</v>
      </c>
      <c r="J196" s="174">
        <v>14</v>
      </c>
      <c r="K196" s="174">
        <v>16</v>
      </c>
      <c r="L196" s="174">
        <v>8</v>
      </c>
      <c r="M196" s="174"/>
      <c r="N196" s="174"/>
      <c r="O196" s="174"/>
      <c r="P196" s="174"/>
      <c r="Q196" s="174"/>
      <c r="R196" s="154"/>
      <c r="S196" s="155">
        <f t="shared" si="34"/>
        <v>7</v>
      </c>
      <c r="T196" s="156">
        <v>5</v>
      </c>
      <c r="U196" s="154"/>
      <c r="V196" s="164">
        <f t="shared" si="35"/>
        <v>141</v>
      </c>
      <c r="W196" s="165">
        <f t="shared" si="36"/>
        <v>0.65581395348837213</v>
      </c>
      <c r="X196" s="165">
        <f t="shared" si="37"/>
        <v>19.674418604651162</v>
      </c>
      <c r="Y196" s="164">
        <v>73</v>
      </c>
      <c r="Z196" s="164">
        <v>32</v>
      </c>
      <c r="AA196" s="166">
        <f t="shared" si="38"/>
        <v>105</v>
      </c>
      <c r="AB196" s="165">
        <f t="shared" si="39"/>
        <v>160.10638297872339</v>
      </c>
      <c r="AC196" s="165">
        <v>14</v>
      </c>
      <c r="AD196" s="165">
        <f t="shared" si="40"/>
        <v>146.10638297872339</v>
      </c>
      <c r="AE196" s="165">
        <f t="shared" si="41"/>
        <v>39.348837209302324</v>
      </c>
      <c r="AF196" s="167">
        <f t="shared" si="42"/>
        <v>43833.106382978724</v>
      </c>
      <c r="AG196" s="168">
        <f t="shared" si="43"/>
        <v>43687</v>
      </c>
      <c r="AH196" s="168">
        <f t="shared" si="44"/>
        <v>43833.106382978724</v>
      </c>
      <c r="AI196" s="169">
        <f t="shared" si="45"/>
        <v>9.18139534883721</v>
      </c>
      <c r="AJ196" s="169">
        <f t="shared" si="46"/>
        <v>95.818604651162786</v>
      </c>
      <c r="AK196" s="164">
        <v>1</v>
      </c>
      <c r="AL196" s="169">
        <f t="shared" si="47"/>
        <v>0</v>
      </c>
      <c r="AM196" s="169">
        <f t="shared" si="48"/>
        <v>0</v>
      </c>
      <c r="AN196" s="169">
        <f t="shared" si="49"/>
        <v>0</v>
      </c>
      <c r="AO196" s="168">
        <f t="shared" si="50"/>
        <v>43833.106382978724</v>
      </c>
      <c r="AP196" s="176"/>
      <c r="AQ196" s="170"/>
    </row>
    <row r="197" spans="1:43" x14ac:dyDescent="0.25">
      <c r="A197" s="218" t="s">
        <v>613</v>
      </c>
      <c r="B197" s="172" t="s">
        <v>253</v>
      </c>
      <c r="C197" s="197">
        <v>6953156279025</v>
      </c>
      <c r="D197" s="173">
        <v>5.2599999999999989</v>
      </c>
      <c r="E197" s="153"/>
      <c r="F197" s="174">
        <v>36</v>
      </c>
      <c r="G197" s="174">
        <v>23</v>
      </c>
      <c r="H197" s="174">
        <v>26</v>
      </c>
      <c r="I197" s="174">
        <v>33</v>
      </c>
      <c r="J197" s="174">
        <v>37</v>
      </c>
      <c r="K197" s="174">
        <v>42</v>
      </c>
      <c r="L197" s="174">
        <v>38</v>
      </c>
      <c r="M197" s="174"/>
      <c r="N197" s="174"/>
      <c r="O197" s="174"/>
      <c r="P197" s="174"/>
      <c r="Q197" s="174"/>
      <c r="R197" s="154"/>
      <c r="S197" s="155">
        <f t="shared" ref="S197:S260" si="51">COUNTIF(F197:L197,"&lt;&gt;0")</f>
        <v>7</v>
      </c>
      <c r="T197" s="156">
        <v>5</v>
      </c>
      <c r="U197" s="154"/>
      <c r="V197" s="164">
        <f t="shared" ref="V197:V260" si="52">SUM(F197:Q197)</f>
        <v>235</v>
      </c>
      <c r="W197" s="165">
        <f t="shared" ref="W197:W260" si="53">IFERROR(IF(L197=0,V197/(S197*30),V197/(((S197-1)*30)+(T197*7))),0)</f>
        <v>1.0930232558139534</v>
      </c>
      <c r="X197" s="165">
        <f t="shared" ref="X197:X260" si="54">W197*30</f>
        <v>32.790697674418603</v>
      </c>
      <c r="Y197" s="164">
        <v>86</v>
      </c>
      <c r="Z197" s="164">
        <v>78</v>
      </c>
      <c r="AA197" s="166">
        <f t="shared" ref="AA197:AA260" si="55">Y197+Z197</f>
        <v>164</v>
      </c>
      <c r="AB197" s="165">
        <f t="shared" ref="AB197:AB260" si="56">IFERROR(AA197/W197,"Not Sold")</f>
        <v>150.04255319148936</v>
      </c>
      <c r="AC197" s="165">
        <v>14</v>
      </c>
      <c r="AD197" s="165">
        <f t="shared" ref="AD197:AD260" si="57">IFERROR(AB197-AC197,"-")</f>
        <v>136.04255319148936</v>
      </c>
      <c r="AE197" s="165">
        <f t="shared" ref="AE197:AE260" si="58">X197*2</f>
        <v>65.581395348837205</v>
      </c>
      <c r="AF197" s="167">
        <f t="shared" ref="AF197:AF260" si="59">IFERROR(AB197+$C$1,"Not Sold")</f>
        <v>43823.042553191488</v>
      </c>
      <c r="AG197" s="168">
        <f t="shared" ref="AG197:AG260" si="60">$C$1+AC197</f>
        <v>43687</v>
      </c>
      <c r="AH197" s="168">
        <f t="shared" ref="AH197:AH260" si="61">MAX(AF197,AG197)</f>
        <v>43823.042553191488</v>
      </c>
      <c r="AI197" s="169">
        <f t="shared" ref="AI197:AI260" si="62">W197*AC197</f>
        <v>15.302325581395348</v>
      </c>
      <c r="AJ197" s="169">
        <f t="shared" ref="AJ197:AJ260" si="63">AA197-AI197</f>
        <v>148.69767441860466</v>
      </c>
      <c r="AK197" s="164">
        <v>1</v>
      </c>
      <c r="AL197" s="169">
        <f t="shared" ref="AL197:AL260" si="64">IF(AE197-AJ197&lt;1,0,AE197-AJ197)</f>
        <v>0</v>
      </c>
      <c r="AM197" s="169">
        <f t="shared" ref="AM197:AM260" si="65">AL197*D197</f>
        <v>0</v>
      </c>
      <c r="AN197" s="169">
        <f t="shared" ref="AN197:AN260" si="66">IFERROR(AL197/W197,"-")</f>
        <v>0</v>
      </c>
      <c r="AO197" s="168">
        <f t="shared" ref="AO197:AO260" si="67">IFERROR(AN197+AH197,"-")</f>
        <v>43823.042553191488</v>
      </c>
      <c r="AP197" s="176"/>
      <c r="AQ197" s="170"/>
    </row>
    <row r="198" spans="1:43" x14ac:dyDescent="0.25">
      <c r="A198" s="218" t="s">
        <v>573</v>
      </c>
      <c r="B198" s="172" t="s">
        <v>131</v>
      </c>
      <c r="C198" s="197">
        <v>6953156279148</v>
      </c>
      <c r="D198" s="173">
        <v>17.770731707317079</v>
      </c>
      <c r="E198" s="153"/>
      <c r="F198" s="174">
        <v>10</v>
      </c>
      <c r="G198" s="174">
        <v>12</v>
      </c>
      <c r="H198" s="174">
        <v>13</v>
      </c>
      <c r="I198" s="174">
        <v>17</v>
      </c>
      <c r="J198" s="174">
        <v>19</v>
      </c>
      <c r="K198" s="174">
        <v>7</v>
      </c>
      <c r="L198" s="174">
        <v>23</v>
      </c>
      <c r="M198" s="174"/>
      <c r="N198" s="174"/>
      <c r="O198" s="174"/>
      <c r="P198" s="174"/>
      <c r="Q198" s="174"/>
      <c r="R198" s="154"/>
      <c r="S198" s="155">
        <f t="shared" si="51"/>
        <v>7</v>
      </c>
      <c r="T198" s="156">
        <v>5</v>
      </c>
      <c r="U198" s="154"/>
      <c r="V198" s="164">
        <f t="shared" si="52"/>
        <v>101</v>
      </c>
      <c r="W198" s="165">
        <f t="shared" si="53"/>
        <v>0.4697674418604651</v>
      </c>
      <c r="X198" s="165">
        <f t="shared" si="54"/>
        <v>14.093023255813954</v>
      </c>
      <c r="Y198" s="164">
        <v>6</v>
      </c>
      <c r="Z198" s="164">
        <v>49</v>
      </c>
      <c r="AA198" s="166">
        <f t="shared" si="55"/>
        <v>55</v>
      </c>
      <c r="AB198" s="165">
        <f t="shared" si="56"/>
        <v>117.07920792079209</v>
      </c>
      <c r="AC198" s="165">
        <v>14</v>
      </c>
      <c r="AD198" s="165">
        <f t="shared" si="57"/>
        <v>103.07920792079209</v>
      </c>
      <c r="AE198" s="165">
        <f t="shared" si="58"/>
        <v>28.186046511627907</v>
      </c>
      <c r="AF198" s="167">
        <f t="shared" si="59"/>
        <v>43790.079207920789</v>
      </c>
      <c r="AG198" s="168">
        <f t="shared" si="60"/>
        <v>43687</v>
      </c>
      <c r="AH198" s="168">
        <f t="shared" si="61"/>
        <v>43790.079207920789</v>
      </c>
      <c r="AI198" s="169">
        <f t="shared" si="62"/>
        <v>6.5767441860465112</v>
      </c>
      <c r="AJ198" s="169">
        <f t="shared" si="63"/>
        <v>48.423255813953489</v>
      </c>
      <c r="AK198" s="164">
        <v>1</v>
      </c>
      <c r="AL198" s="169">
        <f t="shared" si="64"/>
        <v>0</v>
      </c>
      <c r="AM198" s="169">
        <f t="shared" si="65"/>
        <v>0</v>
      </c>
      <c r="AN198" s="169">
        <f t="shared" si="66"/>
        <v>0</v>
      </c>
      <c r="AO198" s="168">
        <f t="shared" si="67"/>
        <v>43790.079207920789</v>
      </c>
      <c r="AP198" s="176"/>
      <c r="AQ198" s="170"/>
    </row>
    <row r="199" spans="1:43" x14ac:dyDescent="0.25">
      <c r="A199" s="219" t="s">
        <v>571</v>
      </c>
      <c r="B199" s="151" t="s">
        <v>132</v>
      </c>
      <c r="C199" s="195">
        <v>6953156279155</v>
      </c>
      <c r="D199" s="152">
        <v>17.77999999999999</v>
      </c>
      <c r="E199" s="153"/>
      <c r="F199" s="96">
        <v>11</v>
      </c>
      <c r="G199" s="96">
        <v>7</v>
      </c>
      <c r="H199" s="96">
        <v>2</v>
      </c>
      <c r="I199" s="96">
        <v>9</v>
      </c>
      <c r="J199" s="96">
        <v>16</v>
      </c>
      <c r="K199" s="96">
        <v>7</v>
      </c>
      <c r="L199" s="96">
        <v>3</v>
      </c>
      <c r="M199" s="96"/>
      <c r="N199" s="96"/>
      <c r="O199" s="96"/>
      <c r="P199" s="96"/>
      <c r="Q199" s="96"/>
      <c r="R199" s="154"/>
      <c r="S199" s="155">
        <f t="shared" si="51"/>
        <v>7</v>
      </c>
      <c r="T199" s="156">
        <v>5</v>
      </c>
      <c r="U199" s="154"/>
      <c r="V199" s="164">
        <f t="shared" si="52"/>
        <v>55</v>
      </c>
      <c r="W199" s="165">
        <f t="shared" si="53"/>
        <v>0.2558139534883721</v>
      </c>
      <c r="X199" s="165">
        <f t="shared" si="54"/>
        <v>7.6744186046511631</v>
      </c>
      <c r="Y199" s="164">
        <v>14</v>
      </c>
      <c r="Z199" s="164">
        <v>22</v>
      </c>
      <c r="AA199" s="166">
        <f t="shared" si="55"/>
        <v>36</v>
      </c>
      <c r="AB199" s="165">
        <f t="shared" si="56"/>
        <v>140.72727272727272</v>
      </c>
      <c r="AC199" s="165">
        <v>14</v>
      </c>
      <c r="AD199" s="165">
        <f t="shared" si="57"/>
        <v>126.72727272727272</v>
      </c>
      <c r="AE199" s="165">
        <f t="shared" si="58"/>
        <v>15.348837209302326</v>
      </c>
      <c r="AF199" s="167">
        <f t="shared" si="59"/>
        <v>43813.727272727272</v>
      </c>
      <c r="AG199" s="168">
        <f t="shared" si="60"/>
        <v>43687</v>
      </c>
      <c r="AH199" s="168">
        <f t="shared" si="61"/>
        <v>43813.727272727272</v>
      </c>
      <c r="AI199" s="169">
        <f t="shared" si="62"/>
        <v>3.5813953488372094</v>
      </c>
      <c r="AJ199" s="169">
        <f t="shared" si="63"/>
        <v>32.418604651162788</v>
      </c>
      <c r="AK199" s="164">
        <v>1</v>
      </c>
      <c r="AL199" s="169">
        <f t="shared" si="64"/>
        <v>0</v>
      </c>
      <c r="AM199" s="169">
        <f t="shared" si="65"/>
        <v>0</v>
      </c>
      <c r="AN199" s="169">
        <f t="shared" si="66"/>
        <v>0</v>
      </c>
      <c r="AO199" s="168">
        <f t="shared" si="67"/>
        <v>43813.727272727272</v>
      </c>
      <c r="AP199" s="164"/>
      <c r="AQ199" s="170"/>
    </row>
    <row r="200" spans="1:43" x14ac:dyDescent="0.25">
      <c r="A200" s="219" t="s">
        <v>621</v>
      </c>
      <c r="B200" s="151" t="s">
        <v>622</v>
      </c>
      <c r="C200" s="195">
        <v>6953156279643</v>
      </c>
      <c r="D200" s="152">
        <v>21.8</v>
      </c>
      <c r="E200" s="153"/>
      <c r="F200" s="96">
        <v>2</v>
      </c>
      <c r="G200" s="96">
        <v>1</v>
      </c>
      <c r="H200" s="96">
        <v>4</v>
      </c>
      <c r="I200" s="96">
        <v>4</v>
      </c>
      <c r="J200" s="96">
        <v>2</v>
      </c>
      <c r="K200" s="96">
        <v>5</v>
      </c>
      <c r="L200" s="96">
        <v>4</v>
      </c>
      <c r="M200" s="96"/>
      <c r="N200" s="96"/>
      <c r="O200" s="96"/>
      <c r="P200" s="96"/>
      <c r="Q200" s="96"/>
      <c r="R200" s="154"/>
      <c r="S200" s="155">
        <f t="shared" si="51"/>
        <v>7</v>
      </c>
      <c r="T200" s="156">
        <v>5</v>
      </c>
      <c r="U200" s="154"/>
      <c r="V200" s="164">
        <f t="shared" si="52"/>
        <v>22</v>
      </c>
      <c r="W200" s="165">
        <f t="shared" si="53"/>
        <v>0.10232558139534884</v>
      </c>
      <c r="X200" s="165">
        <f t="shared" si="54"/>
        <v>3.0697674418604652</v>
      </c>
      <c r="Y200" s="164">
        <v>177</v>
      </c>
      <c r="Z200" s="164">
        <v>1</v>
      </c>
      <c r="AA200" s="166">
        <f t="shared" si="55"/>
        <v>178</v>
      </c>
      <c r="AB200" s="165">
        <f t="shared" si="56"/>
        <v>1739.5454545454545</v>
      </c>
      <c r="AC200" s="165">
        <v>14</v>
      </c>
      <c r="AD200" s="165">
        <f t="shared" si="57"/>
        <v>1725.5454545454545</v>
      </c>
      <c r="AE200" s="165">
        <f t="shared" si="58"/>
        <v>6.1395348837209305</v>
      </c>
      <c r="AF200" s="167">
        <f t="shared" si="59"/>
        <v>45412.545454545456</v>
      </c>
      <c r="AG200" s="168">
        <f t="shared" si="60"/>
        <v>43687</v>
      </c>
      <c r="AH200" s="168">
        <f t="shared" si="61"/>
        <v>45412.545454545456</v>
      </c>
      <c r="AI200" s="169">
        <f t="shared" si="62"/>
        <v>1.4325581395348836</v>
      </c>
      <c r="AJ200" s="169">
        <f t="shared" si="63"/>
        <v>176.56744186046512</v>
      </c>
      <c r="AK200" s="164">
        <v>1</v>
      </c>
      <c r="AL200" s="169">
        <f t="shared" si="64"/>
        <v>0</v>
      </c>
      <c r="AM200" s="169">
        <f t="shared" si="65"/>
        <v>0</v>
      </c>
      <c r="AN200" s="169">
        <f t="shared" si="66"/>
        <v>0</v>
      </c>
      <c r="AO200" s="168">
        <f t="shared" si="67"/>
        <v>45412.545454545456</v>
      </c>
      <c r="AP200" s="164"/>
      <c r="AQ200" s="170"/>
    </row>
    <row r="201" spans="1:43" x14ac:dyDescent="0.25">
      <c r="A201" s="218" t="s">
        <v>565</v>
      </c>
      <c r="B201" s="172" t="s">
        <v>566</v>
      </c>
      <c r="C201" s="197">
        <v>6953156279650</v>
      </c>
      <c r="D201" s="173">
        <v>14.434906542056074</v>
      </c>
      <c r="E201" s="153"/>
      <c r="F201" s="174">
        <v>7</v>
      </c>
      <c r="G201" s="174">
        <v>10</v>
      </c>
      <c r="H201" s="174">
        <v>6</v>
      </c>
      <c r="I201" s="174">
        <v>-1</v>
      </c>
      <c r="J201" s="174">
        <v>3</v>
      </c>
      <c r="K201" s="174">
        <v>0</v>
      </c>
      <c r="L201" s="174">
        <v>-1</v>
      </c>
      <c r="M201" s="174"/>
      <c r="N201" s="174"/>
      <c r="O201" s="174"/>
      <c r="P201" s="174"/>
      <c r="Q201" s="174"/>
      <c r="R201" s="154"/>
      <c r="S201" s="155">
        <f t="shared" si="51"/>
        <v>6</v>
      </c>
      <c r="T201" s="156">
        <v>5</v>
      </c>
      <c r="U201" s="154"/>
      <c r="V201" s="164">
        <f t="shared" si="52"/>
        <v>24</v>
      </c>
      <c r="W201" s="165">
        <f t="shared" si="53"/>
        <v>0.12972972972972974</v>
      </c>
      <c r="X201" s="165">
        <f t="shared" si="54"/>
        <v>3.8918918918918921</v>
      </c>
      <c r="Y201" s="164">
        <v>404</v>
      </c>
      <c r="Z201" s="164">
        <v>5</v>
      </c>
      <c r="AA201" s="166">
        <f t="shared" si="55"/>
        <v>409</v>
      </c>
      <c r="AB201" s="165">
        <f t="shared" si="56"/>
        <v>3152.708333333333</v>
      </c>
      <c r="AC201" s="165">
        <v>14</v>
      </c>
      <c r="AD201" s="165">
        <f t="shared" si="57"/>
        <v>3138.708333333333</v>
      </c>
      <c r="AE201" s="165">
        <f t="shared" si="58"/>
        <v>7.7837837837837842</v>
      </c>
      <c r="AF201" s="167">
        <f t="shared" si="59"/>
        <v>46825.708333333336</v>
      </c>
      <c r="AG201" s="168">
        <f t="shared" si="60"/>
        <v>43687</v>
      </c>
      <c r="AH201" s="168">
        <f t="shared" si="61"/>
        <v>46825.708333333336</v>
      </c>
      <c r="AI201" s="169">
        <f t="shared" si="62"/>
        <v>1.8162162162162163</v>
      </c>
      <c r="AJ201" s="169">
        <f t="shared" si="63"/>
        <v>407.18378378378378</v>
      </c>
      <c r="AK201" s="164">
        <v>1</v>
      </c>
      <c r="AL201" s="169">
        <f t="shared" si="64"/>
        <v>0</v>
      </c>
      <c r="AM201" s="169">
        <f t="shared" si="65"/>
        <v>0</v>
      </c>
      <c r="AN201" s="169">
        <f t="shared" si="66"/>
        <v>0</v>
      </c>
      <c r="AO201" s="168">
        <f t="shared" si="67"/>
        <v>46825.708333333336</v>
      </c>
      <c r="AP201" s="176"/>
      <c r="AQ201" s="170"/>
    </row>
    <row r="202" spans="1:43" x14ac:dyDescent="0.25">
      <c r="A202" s="218" t="s">
        <v>567</v>
      </c>
      <c r="B202" s="172" t="s">
        <v>568</v>
      </c>
      <c r="C202" s="197">
        <v>6953156279667</v>
      </c>
      <c r="D202" s="173">
        <v>16.32</v>
      </c>
      <c r="E202" s="153"/>
      <c r="F202" s="174">
        <v>2</v>
      </c>
      <c r="G202" s="174">
        <v>1</v>
      </c>
      <c r="H202" s="174">
        <v>1</v>
      </c>
      <c r="I202" s="174">
        <v>1</v>
      </c>
      <c r="J202" s="174">
        <v>1</v>
      </c>
      <c r="K202" s="174">
        <v>0</v>
      </c>
      <c r="L202" s="174">
        <v>0</v>
      </c>
      <c r="M202" s="174"/>
      <c r="N202" s="174"/>
      <c r="O202" s="174"/>
      <c r="P202" s="174"/>
      <c r="Q202" s="174"/>
      <c r="R202" s="154"/>
      <c r="S202" s="155">
        <f t="shared" si="51"/>
        <v>5</v>
      </c>
      <c r="T202" s="156">
        <v>5</v>
      </c>
      <c r="U202" s="154"/>
      <c r="V202" s="164">
        <f t="shared" si="52"/>
        <v>6</v>
      </c>
      <c r="W202" s="165">
        <f t="shared" si="53"/>
        <v>0.04</v>
      </c>
      <c r="X202" s="165">
        <f t="shared" si="54"/>
        <v>1.2</v>
      </c>
      <c r="Y202" s="164">
        <v>171</v>
      </c>
      <c r="Z202" s="164">
        <v>5</v>
      </c>
      <c r="AA202" s="166">
        <f t="shared" si="55"/>
        <v>176</v>
      </c>
      <c r="AB202" s="165">
        <f t="shared" si="56"/>
        <v>4400</v>
      </c>
      <c r="AC202" s="165">
        <v>14</v>
      </c>
      <c r="AD202" s="165">
        <f t="shared" si="57"/>
        <v>4386</v>
      </c>
      <c r="AE202" s="165">
        <f t="shared" si="58"/>
        <v>2.4</v>
      </c>
      <c r="AF202" s="167">
        <f t="shared" si="59"/>
        <v>48073</v>
      </c>
      <c r="AG202" s="168">
        <f t="shared" si="60"/>
        <v>43687</v>
      </c>
      <c r="AH202" s="168">
        <f t="shared" si="61"/>
        <v>48073</v>
      </c>
      <c r="AI202" s="169">
        <f t="shared" si="62"/>
        <v>0.56000000000000005</v>
      </c>
      <c r="AJ202" s="169">
        <f t="shared" si="63"/>
        <v>175.44</v>
      </c>
      <c r="AK202" s="164">
        <v>1</v>
      </c>
      <c r="AL202" s="169">
        <f t="shared" si="64"/>
        <v>0</v>
      </c>
      <c r="AM202" s="169">
        <f t="shared" si="65"/>
        <v>0</v>
      </c>
      <c r="AN202" s="169">
        <f t="shared" si="66"/>
        <v>0</v>
      </c>
      <c r="AO202" s="168">
        <f t="shared" si="67"/>
        <v>48073</v>
      </c>
      <c r="AP202" s="176"/>
      <c r="AQ202" s="170"/>
    </row>
    <row r="203" spans="1:43" x14ac:dyDescent="0.25">
      <c r="A203" s="218" t="s">
        <v>379</v>
      </c>
      <c r="B203" s="172" t="s">
        <v>225</v>
      </c>
      <c r="C203" s="197">
        <v>6953156280243</v>
      </c>
      <c r="D203" s="173">
        <v>41.149999999999771</v>
      </c>
      <c r="E203" s="153"/>
      <c r="F203" s="174">
        <v>19</v>
      </c>
      <c r="G203" s="174">
        <v>4</v>
      </c>
      <c r="H203" s="174">
        <v>25</v>
      </c>
      <c r="I203" s="174">
        <v>41</v>
      </c>
      <c r="J203" s="174">
        <v>33</v>
      </c>
      <c r="K203" s="174">
        <v>21</v>
      </c>
      <c r="L203" s="174">
        <v>27</v>
      </c>
      <c r="M203" s="174"/>
      <c r="N203" s="174"/>
      <c r="O203" s="174"/>
      <c r="P203" s="174"/>
      <c r="Q203" s="174"/>
      <c r="R203" s="154"/>
      <c r="S203" s="155">
        <f t="shared" si="51"/>
        <v>7</v>
      </c>
      <c r="T203" s="156">
        <v>5</v>
      </c>
      <c r="U203" s="154"/>
      <c r="V203" s="164">
        <f t="shared" si="52"/>
        <v>170</v>
      </c>
      <c r="W203" s="165">
        <f t="shared" si="53"/>
        <v>0.79069767441860461</v>
      </c>
      <c r="X203" s="165">
        <f t="shared" si="54"/>
        <v>23.720930232558139</v>
      </c>
      <c r="Y203" s="164"/>
      <c r="Z203" s="164">
        <v>49</v>
      </c>
      <c r="AA203" s="166">
        <f t="shared" si="55"/>
        <v>49</v>
      </c>
      <c r="AB203" s="165">
        <f t="shared" si="56"/>
        <v>61.970588235294123</v>
      </c>
      <c r="AC203" s="165">
        <v>14</v>
      </c>
      <c r="AD203" s="165">
        <f t="shared" si="57"/>
        <v>47.970588235294123</v>
      </c>
      <c r="AE203" s="165">
        <f t="shared" si="58"/>
        <v>47.441860465116278</v>
      </c>
      <c r="AF203" s="167">
        <f t="shared" si="59"/>
        <v>43734.970588235294</v>
      </c>
      <c r="AG203" s="168">
        <f t="shared" si="60"/>
        <v>43687</v>
      </c>
      <c r="AH203" s="168">
        <f t="shared" si="61"/>
        <v>43734.970588235294</v>
      </c>
      <c r="AI203" s="169">
        <f t="shared" si="62"/>
        <v>11.069767441860465</v>
      </c>
      <c r="AJ203" s="169">
        <f t="shared" si="63"/>
        <v>37.930232558139537</v>
      </c>
      <c r="AK203" s="164">
        <v>1</v>
      </c>
      <c r="AL203" s="169">
        <f t="shared" si="64"/>
        <v>9.5116279069767415</v>
      </c>
      <c r="AM203" s="169">
        <f t="shared" si="65"/>
        <v>391.40348837209075</v>
      </c>
      <c r="AN203" s="169">
        <f t="shared" si="66"/>
        <v>12.02941176470588</v>
      </c>
      <c r="AO203" s="168">
        <f t="shared" si="67"/>
        <v>43747</v>
      </c>
      <c r="AP203" s="176"/>
      <c r="AQ203" s="170"/>
    </row>
    <row r="204" spans="1:43" x14ac:dyDescent="0.25">
      <c r="A204" s="219" t="s">
        <v>500</v>
      </c>
      <c r="B204" s="151" t="s">
        <v>501</v>
      </c>
      <c r="C204" s="195">
        <v>6953156280250</v>
      </c>
      <c r="D204" s="152">
        <v>11.14</v>
      </c>
      <c r="E204" s="153"/>
      <c r="F204" s="96">
        <v>0</v>
      </c>
      <c r="G204" s="96">
        <v>0</v>
      </c>
      <c r="H204" s="96">
        <v>0</v>
      </c>
      <c r="I204" s="96">
        <v>0</v>
      </c>
      <c r="J204" s="96">
        <v>0</v>
      </c>
      <c r="K204" s="96">
        <v>0</v>
      </c>
      <c r="L204" s="96">
        <v>0</v>
      </c>
      <c r="M204" s="96"/>
      <c r="N204" s="96"/>
      <c r="O204" s="96"/>
      <c r="P204" s="96"/>
      <c r="Q204" s="96"/>
      <c r="R204" s="154"/>
      <c r="S204" s="155">
        <f t="shared" si="51"/>
        <v>0</v>
      </c>
      <c r="T204" s="156">
        <v>5</v>
      </c>
      <c r="U204" s="154"/>
      <c r="V204" s="164">
        <f t="shared" si="52"/>
        <v>0</v>
      </c>
      <c r="W204" s="165">
        <f t="shared" si="53"/>
        <v>0</v>
      </c>
      <c r="X204" s="165">
        <f t="shared" si="54"/>
        <v>0</v>
      </c>
      <c r="Y204" s="164">
        <v>1</v>
      </c>
      <c r="Z204" s="164">
        <v>0</v>
      </c>
      <c r="AA204" s="166">
        <f t="shared" si="55"/>
        <v>1</v>
      </c>
      <c r="AB204" s="165" t="str">
        <f t="shared" si="56"/>
        <v>Not Sold</v>
      </c>
      <c r="AC204" s="165">
        <v>14</v>
      </c>
      <c r="AD204" s="165" t="str">
        <f t="shared" si="57"/>
        <v>-</v>
      </c>
      <c r="AE204" s="165">
        <f t="shared" si="58"/>
        <v>0</v>
      </c>
      <c r="AF204" s="167" t="str">
        <f t="shared" si="59"/>
        <v>Not Sold</v>
      </c>
      <c r="AG204" s="168">
        <f t="shared" si="60"/>
        <v>43687</v>
      </c>
      <c r="AH204" s="168">
        <f t="shared" si="61"/>
        <v>43687</v>
      </c>
      <c r="AI204" s="169">
        <f t="shared" si="62"/>
        <v>0</v>
      </c>
      <c r="AJ204" s="169">
        <f t="shared" si="63"/>
        <v>1</v>
      </c>
      <c r="AK204" s="164">
        <v>1</v>
      </c>
      <c r="AL204" s="169">
        <f t="shared" si="64"/>
        <v>0</v>
      </c>
      <c r="AM204" s="169">
        <f t="shared" si="65"/>
        <v>0</v>
      </c>
      <c r="AN204" s="169" t="str">
        <f t="shared" si="66"/>
        <v>-</v>
      </c>
      <c r="AO204" s="168" t="str">
        <f t="shared" si="67"/>
        <v>-</v>
      </c>
      <c r="AP204" s="164"/>
      <c r="AQ204" s="170"/>
    </row>
    <row r="205" spans="1:43" x14ac:dyDescent="0.25">
      <c r="A205" s="219" t="s">
        <v>502</v>
      </c>
      <c r="B205" s="151" t="s">
        <v>503</v>
      </c>
      <c r="C205" s="195">
        <v>6953156280267</v>
      </c>
      <c r="D205" s="152">
        <v>11.140000000000002</v>
      </c>
      <c r="E205" s="153"/>
      <c r="F205" s="96">
        <v>0</v>
      </c>
      <c r="G205" s="96">
        <v>0</v>
      </c>
      <c r="H205" s="96">
        <v>0</v>
      </c>
      <c r="I205" s="96">
        <v>0</v>
      </c>
      <c r="J205" s="96">
        <v>0</v>
      </c>
      <c r="K205" s="96">
        <v>0</v>
      </c>
      <c r="L205" s="96">
        <v>0</v>
      </c>
      <c r="M205" s="96"/>
      <c r="N205" s="96"/>
      <c r="O205" s="96"/>
      <c r="P205" s="96"/>
      <c r="Q205" s="96"/>
      <c r="R205" s="154"/>
      <c r="S205" s="155">
        <f t="shared" si="51"/>
        <v>0</v>
      </c>
      <c r="T205" s="156">
        <v>5</v>
      </c>
      <c r="U205" s="154"/>
      <c r="V205" s="164">
        <f t="shared" si="52"/>
        <v>0</v>
      </c>
      <c r="W205" s="165">
        <f t="shared" si="53"/>
        <v>0</v>
      </c>
      <c r="X205" s="165">
        <f t="shared" si="54"/>
        <v>0</v>
      </c>
      <c r="Y205" s="164">
        <v>39</v>
      </c>
      <c r="Z205" s="164">
        <v>0</v>
      </c>
      <c r="AA205" s="166">
        <f t="shared" si="55"/>
        <v>39</v>
      </c>
      <c r="AB205" s="165" t="str">
        <f t="shared" si="56"/>
        <v>Not Sold</v>
      </c>
      <c r="AC205" s="165">
        <v>14</v>
      </c>
      <c r="AD205" s="165" t="str">
        <f t="shared" si="57"/>
        <v>-</v>
      </c>
      <c r="AE205" s="165">
        <f t="shared" si="58"/>
        <v>0</v>
      </c>
      <c r="AF205" s="167" t="str">
        <f t="shared" si="59"/>
        <v>Not Sold</v>
      </c>
      <c r="AG205" s="168">
        <f t="shared" si="60"/>
        <v>43687</v>
      </c>
      <c r="AH205" s="168">
        <f t="shared" si="61"/>
        <v>43687</v>
      </c>
      <c r="AI205" s="169">
        <f t="shared" si="62"/>
        <v>0</v>
      </c>
      <c r="AJ205" s="169">
        <f t="shared" si="63"/>
        <v>39</v>
      </c>
      <c r="AK205" s="164">
        <v>1</v>
      </c>
      <c r="AL205" s="169">
        <f t="shared" si="64"/>
        <v>0</v>
      </c>
      <c r="AM205" s="169">
        <f t="shared" si="65"/>
        <v>0</v>
      </c>
      <c r="AN205" s="169" t="str">
        <f t="shared" si="66"/>
        <v>-</v>
      </c>
      <c r="AO205" s="168" t="str">
        <f t="shared" si="67"/>
        <v>-</v>
      </c>
      <c r="AP205" s="164"/>
      <c r="AQ205" s="170"/>
    </row>
    <row r="206" spans="1:43" x14ac:dyDescent="0.25">
      <c r="A206" s="220" t="s">
        <v>549</v>
      </c>
      <c r="B206" s="151" t="s">
        <v>550</v>
      </c>
      <c r="C206" s="195">
        <v>6953156280274</v>
      </c>
      <c r="D206" s="152">
        <v>36.140000000000015</v>
      </c>
      <c r="E206" s="153"/>
      <c r="F206" s="96">
        <v>4</v>
      </c>
      <c r="G206" s="96">
        <v>4</v>
      </c>
      <c r="H206" s="96">
        <v>4</v>
      </c>
      <c r="I206" s="96">
        <v>4</v>
      </c>
      <c r="J206" s="96">
        <v>3</v>
      </c>
      <c r="K206" s="96">
        <v>4</v>
      </c>
      <c r="L206" s="96">
        <v>5</v>
      </c>
      <c r="M206" s="96"/>
      <c r="N206" s="96"/>
      <c r="O206" s="96"/>
      <c r="P206" s="96"/>
      <c r="Q206" s="96"/>
      <c r="R206" s="154"/>
      <c r="S206" s="155">
        <f t="shared" si="51"/>
        <v>7</v>
      </c>
      <c r="T206" s="156">
        <v>5</v>
      </c>
      <c r="U206" s="154"/>
      <c r="V206" s="164">
        <f t="shared" si="52"/>
        <v>28</v>
      </c>
      <c r="W206" s="165">
        <f t="shared" si="53"/>
        <v>0.13023255813953488</v>
      </c>
      <c r="X206" s="165">
        <f t="shared" si="54"/>
        <v>3.9069767441860463</v>
      </c>
      <c r="Y206" s="164">
        <v>81</v>
      </c>
      <c r="Z206" s="164">
        <v>8</v>
      </c>
      <c r="AA206" s="166">
        <f t="shared" si="55"/>
        <v>89</v>
      </c>
      <c r="AB206" s="165">
        <f t="shared" si="56"/>
        <v>683.39285714285711</v>
      </c>
      <c r="AC206" s="165">
        <v>14</v>
      </c>
      <c r="AD206" s="165">
        <f t="shared" si="57"/>
        <v>669.39285714285711</v>
      </c>
      <c r="AE206" s="165">
        <f t="shared" si="58"/>
        <v>7.8139534883720927</v>
      </c>
      <c r="AF206" s="167">
        <f t="shared" si="59"/>
        <v>44356.392857142855</v>
      </c>
      <c r="AG206" s="168">
        <f t="shared" si="60"/>
        <v>43687</v>
      </c>
      <c r="AH206" s="168">
        <f t="shared" si="61"/>
        <v>44356.392857142855</v>
      </c>
      <c r="AI206" s="169">
        <f t="shared" si="62"/>
        <v>1.8232558139534882</v>
      </c>
      <c r="AJ206" s="169">
        <f t="shared" si="63"/>
        <v>87.176744186046506</v>
      </c>
      <c r="AK206" s="164">
        <v>1</v>
      </c>
      <c r="AL206" s="169">
        <f t="shared" si="64"/>
        <v>0</v>
      </c>
      <c r="AM206" s="169">
        <f t="shared" si="65"/>
        <v>0</v>
      </c>
      <c r="AN206" s="169">
        <f t="shared" si="66"/>
        <v>0</v>
      </c>
      <c r="AO206" s="168">
        <f t="shared" si="67"/>
        <v>44356.392857142855</v>
      </c>
      <c r="AP206" s="164"/>
      <c r="AQ206" s="170"/>
    </row>
    <row r="207" spans="1:43" x14ac:dyDescent="0.25">
      <c r="A207" s="219" t="s">
        <v>133</v>
      </c>
      <c r="B207" s="151" t="s">
        <v>134</v>
      </c>
      <c r="C207" s="195">
        <v>6953156280359</v>
      </c>
      <c r="D207" s="152">
        <v>0</v>
      </c>
      <c r="E207" s="153"/>
      <c r="F207" s="96">
        <v>0</v>
      </c>
      <c r="G207" s="96">
        <v>0</v>
      </c>
      <c r="H207" s="96">
        <v>0</v>
      </c>
      <c r="I207" s="96">
        <v>0</v>
      </c>
      <c r="J207" s="96">
        <v>0</v>
      </c>
      <c r="K207" s="96">
        <v>0</v>
      </c>
      <c r="L207" s="96">
        <v>0</v>
      </c>
      <c r="M207" s="96"/>
      <c r="N207" s="96"/>
      <c r="O207" s="96"/>
      <c r="P207" s="96"/>
      <c r="Q207" s="96"/>
      <c r="R207" s="154"/>
      <c r="S207" s="155">
        <f t="shared" si="51"/>
        <v>0</v>
      </c>
      <c r="T207" s="156">
        <v>5</v>
      </c>
      <c r="U207" s="154"/>
      <c r="V207" s="164">
        <f t="shared" si="52"/>
        <v>0</v>
      </c>
      <c r="W207" s="165">
        <f t="shared" si="53"/>
        <v>0</v>
      </c>
      <c r="X207" s="165">
        <f t="shared" si="54"/>
        <v>0</v>
      </c>
      <c r="Y207" s="164">
        <v>6</v>
      </c>
      <c r="Z207" s="164">
        <v>10</v>
      </c>
      <c r="AA207" s="166">
        <f t="shared" si="55"/>
        <v>16</v>
      </c>
      <c r="AB207" s="165" t="str">
        <f t="shared" si="56"/>
        <v>Not Sold</v>
      </c>
      <c r="AC207" s="165">
        <v>14</v>
      </c>
      <c r="AD207" s="165" t="str">
        <f t="shared" si="57"/>
        <v>-</v>
      </c>
      <c r="AE207" s="165">
        <f t="shared" si="58"/>
        <v>0</v>
      </c>
      <c r="AF207" s="167" t="str">
        <f t="shared" si="59"/>
        <v>Not Sold</v>
      </c>
      <c r="AG207" s="168">
        <f t="shared" si="60"/>
        <v>43687</v>
      </c>
      <c r="AH207" s="168">
        <f t="shared" si="61"/>
        <v>43687</v>
      </c>
      <c r="AI207" s="169">
        <f t="shared" si="62"/>
        <v>0</v>
      </c>
      <c r="AJ207" s="169">
        <f t="shared" si="63"/>
        <v>16</v>
      </c>
      <c r="AK207" s="164">
        <v>1</v>
      </c>
      <c r="AL207" s="169">
        <f t="shared" si="64"/>
        <v>0</v>
      </c>
      <c r="AM207" s="169">
        <f t="shared" si="65"/>
        <v>0</v>
      </c>
      <c r="AN207" s="169" t="str">
        <f t="shared" si="66"/>
        <v>-</v>
      </c>
      <c r="AO207" s="168" t="str">
        <f t="shared" si="67"/>
        <v>-</v>
      </c>
      <c r="AP207" s="164"/>
      <c r="AQ207" s="170"/>
    </row>
    <row r="208" spans="1:43" x14ac:dyDescent="0.25">
      <c r="A208" s="219" t="s">
        <v>135</v>
      </c>
      <c r="B208" s="151" t="s">
        <v>136</v>
      </c>
      <c r="C208" s="195">
        <v>6953156280373</v>
      </c>
      <c r="D208" s="152">
        <v>0</v>
      </c>
      <c r="E208" s="153"/>
      <c r="F208" s="96">
        <v>0</v>
      </c>
      <c r="G208" s="96">
        <v>0</v>
      </c>
      <c r="H208" s="96">
        <v>0</v>
      </c>
      <c r="I208" s="96">
        <v>0</v>
      </c>
      <c r="J208" s="96">
        <v>0</v>
      </c>
      <c r="K208" s="96">
        <v>0</v>
      </c>
      <c r="L208" s="96">
        <v>32</v>
      </c>
      <c r="M208" s="96"/>
      <c r="N208" s="96"/>
      <c r="O208" s="96"/>
      <c r="P208" s="96"/>
      <c r="Q208" s="96"/>
      <c r="R208" s="154"/>
      <c r="S208" s="155">
        <f t="shared" si="51"/>
        <v>1</v>
      </c>
      <c r="T208" s="156">
        <v>5</v>
      </c>
      <c r="U208" s="154"/>
      <c r="V208" s="164">
        <f t="shared" si="52"/>
        <v>32</v>
      </c>
      <c r="W208" s="165">
        <f t="shared" si="53"/>
        <v>0.91428571428571426</v>
      </c>
      <c r="X208" s="165">
        <f t="shared" si="54"/>
        <v>27.428571428571427</v>
      </c>
      <c r="Y208" s="164">
        <v>18</v>
      </c>
      <c r="Z208" s="164">
        <v>33</v>
      </c>
      <c r="AA208" s="166">
        <f t="shared" si="55"/>
        <v>51</v>
      </c>
      <c r="AB208" s="165">
        <f t="shared" si="56"/>
        <v>55.78125</v>
      </c>
      <c r="AC208" s="165">
        <v>14</v>
      </c>
      <c r="AD208" s="165">
        <f t="shared" si="57"/>
        <v>41.78125</v>
      </c>
      <c r="AE208" s="165">
        <f t="shared" si="58"/>
        <v>54.857142857142854</v>
      </c>
      <c r="AF208" s="167">
        <f t="shared" si="59"/>
        <v>43728.78125</v>
      </c>
      <c r="AG208" s="168">
        <f t="shared" si="60"/>
        <v>43687</v>
      </c>
      <c r="AH208" s="168">
        <f t="shared" si="61"/>
        <v>43728.78125</v>
      </c>
      <c r="AI208" s="169">
        <f t="shared" si="62"/>
        <v>12.799999999999999</v>
      </c>
      <c r="AJ208" s="169">
        <f t="shared" si="63"/>
        <v>38.200000000000003</v>
      </c>
      <c r="AK208" s="164">
        <v>1</v>
      </c>
      <c r="AL208" s="169">
        <f t="shared" si="64"/>
        <v>16.657142857142851</v>
      </c>
      <c r="AM208" s="169">
        <f t="shared" si="65"/>
        <v>0</v>
      </c>
      <c r="AN208" s="169">
        <f t="shared" si="66"/>
        <v>18.218749999999993</v>
      </c>
      <c r="AO208" s="168">
        <f t="shared" si="67"/>
        <v>43747</v>
      </c>
      <c r="AP208" s="164"/>
      <c r="AQ208" s="170"/>
    </row>
    <row r="209" spans="1:43" x14ac:dyDescent="0.25">
      <c r="A209" s="219" t="s">
        <v>442</v>
      </c>
      <c r="B209" s="151" t="s">
        <v>443</v>
      </c>
      <c r="C209" s="195">
        <v>6953156280526</v>
      </c>
      <c r="D209" s="152">
        <v>10.259999999999996</v>
      </c>
      <c r="E209" s="153"/>
      <c r="F209" s="96">
        <v>1</v>
      </c>
      <c r="G209" s="96">
        <v>0</v>
      </c>
      <c r="H209" s="96">
        <v>2</v>
      </c>
      <c r="I209" s="96">
        <v>0</v>
      </c>
      <c r="J209" s="96">
        <v>1</v>
      </c>
      <c r="K209" s="96">
        <v>0</v>
      </c>
      <c r="L209" s="96">
        <v>0</v>
      </c>
      <c r="M209" s="96"/>
      <c r="N209" s="96"/>
      <c r="O209" s="96"/>
      <c r="P209" s="96"/>
      <c r="Q209" s="96"/>
      <c r="R209" s="154"/>
      <c r="S209" s="155">
        <f t="shared" si="51"/>
        <v>3</v>
      </c>
      <c r="T209" s="156">
        <v>5</v>
      </c>
      <c r="U209" s="154"/>
      <c r="V209" s="164">
        <f t="shared" si="52"/>
        <v>4</v>
      </c>
      <c r="W209" s="165">
        <f t="shared" si="53"/>
        <v>4.4444444444444446E-2</v>
      </c>
      <c r="X209" s="165">
        <f t="shared" si="54"/>
        <v>1.3333333333333335</v>
      </c>
      <c r="Y209" s="164">
        <v>7</v>
      </c>
      <c r="Z209" s="164">
        <v>0</v>
      </c>
      <c r="AA209" s="166">
        <f t="shared" si="55"/>
        <v>7</v>
      </c>
      <c r="AB209" s="165">
        <f t="shared" si="56"/>
        <v>157.5</v>
      </c>
      <c r="AC209" s="165">
        <v>14</v>
      </c>
      <c r="AD209" s="165">
        <f t="shared" si="57"/>
        <v>143.5</v>
      </c>
      <c r="AE209" s="165">
        <f t="shared" si="58"/>
        <v>2.666666666666667</v>
      </c>
      <c r="AF209" s="167">
        <f t="shared" si="59"/>
        <v>43830.5</v>
      </c>
      <c r="AG209" s="168">
        <f t="shared" si="60"/>
        <v>43687</v>
      </c>
      <c r="AH209" s="168">
        <f t="shared" si="61"/>
        <v>43830.5</v>
      </c>
      <c r="AI209" s="169">
        <f t="shared" si="62"/>
        <v>0.62222222222222223</v>
      </c>
      <c r="AJ209" s="169">
        <f t="shared" si="63"/>
        <v>6.3777777777777782</v>
      </c>
      <c r="AK209" s="164">
        <v>1</v>
      </c>
      <c r="AL209" s="169">
        <f t="shared" si="64"/>
        <v>0</v>
      </c>
      <c r="AM209" s="169">
        <f t="shared" si="65"/>
        <v>0</v>
      </c>
      <c r="AN209" s="169">
        <f t="shared" si="66"/>
        <v>0</v>
      </c>
      <c r="AO209" s="168">
        <f t="shared" si="67"/>
        <v>43830.5</v>
      </c>
      <c r="AP209" s="164"/>
      <c r="AQ209" s="170"/>
    </row>
    <row r="210" spans="1:43" x14ac:dyDescent="0.25">
      <c r="A210" s="219" t="s">
        <v>444</v>
      </c>
      <c r="B210" s="151" t="s">
        <v>445</v>
      </c>
      <c r="C210" s="195">
        <v>6953156280533</v>
      </c>
      <c r="D210" s="152">
        <v>10.199999999999999</v>
      </c>
      <c r="E210" s="153"/>
      <c r="F210" s="96">
        <v>1</v>
      </c>
      <c r="G210" s="96">
        <v>0</v>
      </c>
      <c r="H210" s="96">
        <v>0</v>
      </c>
      <c r="I210" s="96">
        <v>0</v>
      </c>
      <c r="J210" s="96">
        <v>0</v>
      </c>
      <c r="K210" s="96">
        <v>0</v>
      </c>
      <c r="L210" s="96">
        <v>0</v>
      </c>
      <c r="M210" s="96"/>
      <c r="N210" s="96"/>
      <c r="O210" s="96"/>
      <c r="P210" s="96"/>
      <c r="Q210" s="96"/>
      <c r="R210" s="154"/>
      <c r="S210" s="155">
        <f t="shared" si="51"/>
        <v>1</v>
      </c>
      <c r="T210" s="156">
        <v>5</v>
      </c>
      <c r="U210" s="154"/>
      <c r="V210" s="164">
        <f t="shared" si="52"/>
        <v>1</v>
      </c>
      <c r="W210" s="165">
        <f t="shared" si="53"/>
        <v>3.3333333333333333E-2</v>
      </c>
      <c r="X210" s="165">
        <f t="shared" si="54"/>
        <v>1</v>
      </c>
      <c r="Y210" s="164">
        <v>66</v>
      </c>
      <c r="Z210" s="164">
        <v>0</v>
      </c>
      <c r="AA210" s="166">
        <f t="shared" si="55"/>
        <v>66</v>
      </c>
      <c r="AB210" s="165">
        <f t="shared" si="56"/>
        <v>1980</v>
      </c>
      <c r="AC210" s="165">
        <v>14</v>
      </c>
      <c r="AD210" s="165">
        <f t="shared" si="57"/>
        <v>1966</v>
      </c>
      <c r="AE210" s="165">
        <f t="shared" si="58"/>
        <v>2</v>
      </c>
      <c r="AF210" s="167">
        <f t="shared" si="59"/>
        <v>45653</v>
      </c>
      <c r="AG210" s="168">
        <f t="shared" si="60"/>
        <v>43687</v>
      </c>
      <c r="AH210" s="168">
        <f t="shared" si="61"/>
        <v>45653</v>
      </c>
      <c r="AI210" s="169">
        <f t="shared" si="62"/>
        <v>0.46666666666666667</v>
      </c>
      <c r="AJ210" s="169">
        <f t="shared" si="63"/>
        <v>65.533333333333331</v>
      </c>
      <c r="AK210" s="164">
        <v>1</v>
      </c>
      <c r="AL210" s="169">
        <f t="shared" si="64"/>
        <v>0</v>
      </c>
      <c r="AM210" s="169">
        <f t="shared" si="65"/>
        <v>0</v>
      </c>
      <c r="AN210" s="169">
        <f t="shared" si="66"/>
        <v>0</v>
      </c>
      <c r="AO210" s="168">
        <f t="shared" si="67"/>
        <v>45653</v>
      </c>
      <c r="AP210" s="164"/>
      <c r="AQ210" s="170"/>
    </row>
    <row r="211" spans="1:43" x14ac:dyDescent="0.25">
      <c r="A211" s="220" t="s">
        <v>337</v>
      </c>
      <c r="B211" s="151" t="s">
        <v>338</v>
      </c>
      <c r="C211" s="195">
        <v>6953156280540</v>
      </c>
      <c r="D211" s="152">
        <v>0</v>
      </c>
      <c r="E211" s="153"/>
      <c r="F211" s="96">
        <v>0</v>
      </c>
      <c r="G211" s="96">
        <v>0</v>
      </c>
      <c r="H211" s="96">
        <v>0</v>
      </c>
      <c r="I211" s="96">
        <v>0</v>
      </c>
      <c r="J211" s="96">
        <v>0</v>
      </c>
      <c r="K211" s="96">
        <v>0</v>
      </c>
      <c r="L211" s="96">
        <v>0</v>
      </c>
      <c r="M211" s="96"/>
      <c r="N211" s="96"/>
      <c r="O211" s="96"/>
      <c r="P211" s="96"/>
      <c r="Q211" s="96"/>
      <c r="R211" s="154"/>
      <c r="S211" s="155">
        <f t="shared" si="51"/>
        <v>0</v>
      </c>
      <c r="T211" s="156">
        <v>5</v>
      </c>
      <c r="U211" s="154"/>
      <c r="V211" s="164">
        <f t="shared" si="52"/>
        <v>0</v>
      </c>
      <c r="W211" s="165">
        <f t="shared" si="53"/>
        <v>0</v>
      </c>
      <c r="X211" s="165">
        <f t="shared" si="54"/>
        <v>0</v>
      </c>
      <c r="Y211" s="164"/>
      <c r="Z211" s="164">
        <v>0</v>
      </c>
      <c r="AA211" s="166">
        <f t="shared" si="55"/>
        <v>0</v>
      </c>
      <c r="AB211" s="165" t="str">
        <f t="shared" si="56"/>
        <v>Not Sold</v>
      </c>
      <c r="AC211" s="165">
        <v>14</v>
      </c>
      <c r="AD211" s="165" t="str">
        <f t="shared" si="57"/>
        <v>-</v>
      </c>
      <c r="AE211" s="165">
        <f t="shared" si="58"/>
        <v>0</v>
      </c>
      <c r="AF211" s="167" t="str">
        <f t="shared" si="59"/>
        <v>Not Sold</v>
      </c>
      <c r="AG211" s="168">
        <f t="shared" si="60"/>
        <v>43687</v>
      </c>
      <c r="AH211" s="168">
        <f t="shared" si="61"/>
        <v>43687</v>
      </c>
      <c r="AI211" s="169">
        <f t="shared" si="62"/>
        <v>0</v>
      </c>
      <c r="AJ211" s="169">
        <f t="shared" si="63"/>
        <v>0</v>
      </c>
      <c r="AK211" s="164">
        <v>1</v>
      </c>
      <c r="AL211" s="169">
        <f t="shared" si="64"/>
        <v>0</v>
      </c>
      <c r="AM211" s="169">
        <f t="shared" si="65"/>
        <v>0</v>
      </c>
      <c r="AN211" s="169" t="str">
        <f t="shared" si="66"/>
        <v>-</v>
      </c>
      <c r="AO211" s="168" t="str">
        <f t="shared" si="67"/>
        <v>-</v>
      </c>
      <c r="AP211" s="164"/>
      <c r="AQ211" s="170"/>
    </row>
    <row r="212" spans="1:43" x14ac:dyDescent="0.25">
      <c r="A212" s="219" t="s">
        <v>339</v>
      </c>
      <c r="B212" s="151" t="s">
        <v>340</v>
      </c>
      <c r="C212" s="195">
        <v>6953156280557</v>
      </c>
      <c r="D212" s="152">
        <v>0</v>
      </c>
      <c r="E212" s="153"/>
      <c r="F212" s="96">
        <v>0</v>
      </c>
      <c r="G212" s="96">
        <v>0</v>
      </c>
      <c r="H212" s="96">
        <v>0</v>
      </c>
      <c r="I212" s="96">
        <v>0</v>
      </c>
      <c r="J212" s="96">
        <v>0</v>
      </c>
      <c r="K212" s="96">
        <v>0</v>
      </c>
      <c r="L212" s="96">
        <v>0</v>
      </c>
      <c r="M212" s="96"/>
      <c r="N212" s="96"/>
      <c r="O212" s="96"/>
      <c r="P212" s="96"/>
      <c r="Q212" s="96"/>
      <c r="R212" s="154"/>
      <c r="S212" s="155">
        <f t="shared" si="51"/>
        <v>0</v>
      </c>
      <c r="T212" s="156">
        <v>5</v>
      </c>
      <c r="U212" s="154"/>
      <c r="V212" s="164">
        <f t="shared" si="52"/>
        <v>0</v>
      </c>
      <c r="W212" s="165">
        <f t="shared" si="53"/>
        <v>0</v>
      </c>
      <c r="X212" s="165">
        <f t="shared" si="54"/>
        <v>0</v>
      </c>
      <c r="Y212" s="164"/>
      <c r="Z212" s="164">
        <v>0</v>
      </c>
      <c r="AA212" s="166">
        <f t="shared" si="55"/>
        <v>0</v>
      </c>
      <c r="AB212" s="165" t="str">
        <f t="shared" si="56"/>
        <v>Not Sold</v>
      </c>
      <c r="AC212" s="165">
        <v>14</v>
      </c>
      <c r="AD212" s="165" t="str">
        <f t="shared" si="57"/>
        <v>-</v>
      </c>
      <c r="AE212" s="165">
        <f t="shared" si="58"/>
        <v>0</v>
      </c>
      <c r="AF212" s="167" t="str">
        <f t="shared" si="59"/>
        <v>Not Sold</v>
      </c>
      <c r="AG212" s="168">
        <f t="shared" si="60"/>
        <v>43687</v>
      </c>
      <c r="AH212" s="168">
        <f t="shared" si="61"/>
        <v>43687</v>
      </c>
      <c r="AI212" s="169">
        <f t="shared" si="62"/>
        <v>0</v>
      </c>
      <c r="AJ212" s="169">
        <f t="shared" si="63"/>
        <v>0</v>
      </c>
      <c r="AK212" s="164">
        <v>1</v>
      </c>
      <c r="AL212" s="169">
        <f t="shared" si="64"/>
        <v>0</v>
      </c>
      <c r="AM212" s="169">
        <f t="shared" si="65"/>
        <v>0</v>
      </c>
      <c r="AN212" s="169" t="str">
        <f t="shared" si="66"/>
        <v>-</v>
      </c>
      <c r="AO212" s="168" t="str">
        <f t="shared" si="67"/>
        <v>-</v>
      </c>
      <c r="AP212" s="164"/>
      <c r="AQ212" s="170"/>
    </row>
    <row r="213" spans="1:43" x14ac:dyDescent="0.25">
      <c r="A213" s="219" t="s">
        <v>341</v>
      </c>
      <c r="B213" s="151" t="s">
        <v>342</v>
      </c>
      <c r="C213" s="195">
        <v>6953156280564</v>
      </c>
      <c r="D213" s="152">
        <v>0</v>
      </c>
      <c r="E213" s="153"/>
      <c r="F213" s="96">
        <v>0</v>
      </c>
      <c r="G213" s="96">
        <v>0</v>
      </c>
      <c r="H213" s="96">
        <v>0</v>
      </c>
      <c r="I213" s="96">
        <v>0</v>
      </c>
      <c r="J213" s="96">
        <v>0</v>
      </c>
      <c r="K213" s="96">
        <v>0</v>
      </c>
      <c r="L213" s="96">
        <v>0</v>
      </c>
      <c r="M213" s="96"/>
      <c r="N213" s="96"/>
      <c r="O213" s="96"/>
      <c r="P213" s="96"/>
      <c r="Q213" s="96"/>
      <c r="R213" s="154"/>
      <c r="S213" s="155">
        <f t="shared" si="51"/>
        <v>0</v>
      </c>
      <c r="T213" s="156">
        <v>5</v>
      </c>
      <c r="U213" s="154"/>
      <c r="V213" s="164">
        <f t="shared" si="52"/>
        <v>0</v>
      </c>
      <c r="W213" s="165">
        <f t="shared" si="53"/>
        <v>0</v>
      </c>
      <c r="X213" s="165">
        <f t="shared" si="54"/>
        <v>0</v>
      </c>
      <c r="Y213" s="164"/>
      <c r="Z213" s="164">
        <v>0</v>
      </c>
      <c r="AA213" s="166">
        <f t="shared" si="55"/>
        <v>0</v>
      </c>
      <c r="AB213" s="165" t="str">
        <f t="shared" si="56"/>
        <v>Not Sold</v>
      </c>
      <c r="AC213" s="165">
        <v>14</v>
      </c>
      <c r="AD213" s="165" t="str">
        <f t="shared" si="57"/>
        <v>-</v>
      </c>
      <c r="AE213" s="165">
        <f t="shared" si="58"/>
        <v>0</v>
      </c>
      <c r="AF213" s="167" t="str">
        <f t="shared" si="59"/>
        <v>Not Sold</v>
      </c>
      <c r="AG213" s="168">
        <f t="shared" si="60"/>
        <v>43687</v>
      </c>
      <c r="AH213" s="168">
        <f t="shared" si="61"/>
        <v>43687</v>
      </c>
      <c r="AI213" s="169">
        <f t="shared" si="62"/>
        <v>0</v>
      </c>
      <c r="AJ213" s="169">
        <f t="shared" si="63"/>
        <v>0</v>
      </c>
      <c r="AK213" s="164">
        <v>1</v>
      </c>
      <c r="AL213" s="169">
        <f t="shared" si="64"/>
        <v>0</v>
      </c>
      <c r="AM213" s="169">
        <f t="shared" si="65"/>
        <v>0</v>
      </c>
      <c r="AN213" s="169" t="str">
        <f t="shared" si="66"/>
        <v>-</v>
      </c>
      <c r="AO213" s="168" t="str">
        <f t="shared" si="67"/>
        <v>-</v>
      </c>
      <c r="AP213" s="164"/>
      <c r="AQ213" s="170"/>
    </row>
    <row r="214" spans="1:43" x14ac:dyDescent="0.25">
      <c r="A214" s="219" t="s">
        <v>343</v>
      </c>
      <c r="B214" s="151" t="s">
        <v>344</v>
      </c>
      <c r="C214" s="195">
        <v>6953156280571</v>
      </c>
      <c r="D214" s="152">
        <v>0</v>
      </c>
      <c r="E214" s="153"/>
      <c r="F214" s="96">
        <v>0</v>
      </c>
      <c r="G214" s="96">
        <v>0</v>
      </c>
      <c r="H214" s="96">
        <v>0</v>
      </c>
      <c r="I214" s="96">
        <v>0</v>
      </c>
      <c r="J214" s="96">
        <v>0</v>
      </c>
      <c r="K214" s="96">
        <v>0</v>
      </c>
      <c r="L214" s="96">
        <v>0</v>
      </c>
      <c r="M214" s="96"/>
      <c r="N214" s="96"/>
      <c r="O214" s="96"/>
      <c r="P214" s="96"/>
      <c r="Q214" s="96"/>
      <c r="R214" s="154"/>
      <c r="S214" s="155">
        <f t="shared" si="51"/>
        <v>0</v>
      </c>
      <c r="T214" s="156">
        <v>5</v>
      </c>
      <c r="U214" s="154"/>
      <c r="V214" s="164">
        <f t="shared" si="52"/>
        <v>0</v>
      </c>
      <c r="W214" s="165">
        <f t="shared" si="53"/>
        <v>0</v>
      </c>
      <c r="X214" s="165">
        <f t="shared" si="54"/>
        <v>0</v>
      </c>
      <c r="Y214" s="164"/>
      <c r="Z214" s="164">
        <v>0</v>
      </c>
      <c r="AA214" s="166">
        <f t="shared" si="55"/>
        <v>0</v>
      </c>
      <c r="AB214" s="165" t="str">
        <f t="shared" si="56"/>
        <v>Not Sold</v>
      </c>
      <c r="AC214" s="165">
        <v>14</v>
      </c>
      <c r="AD214" s="165" t="str">
        <f t="shared" si="57"/>
        <v>-</v>
      </c>
      <c r="AE214" s="165">
        <f t="shared" si="58"/>
        <v>0</v>
      </c>
      <c r="AF214" s="167" t="str">
        <f t="shared" si="59"/>
        <v>Not Sold</v>
      </c>
      <c r="AG214" s="168">
        <f t="shared" si="60"/>
        <v>43687</v>
      </c>
      <c r="AH214" s="168">
        <f t="shared" si="61"/>
        <v>43687</v>
      </c>
      <c r="AI214" s="169">
        <f t="shared" si="62"/>
        <v>0</v>
      </c>
      <c r="AJ214" s="169">
        <f t="shared" si="63"/>
        <v>0</v>
      </c>
      <c r="AK214" s="164">
        <v>1</v>
      </c>
      <c r="AL214" s="169">
        <f t="shared" si="64"/>
        <v>0</v>
      </c>
      <c r="AM214" s="169">
        <f t="shared" si="65"/>
        <v>0</v>
      </c>
      <c r="AN214" s="169" t="str">
        <f t="shared" si="66"/>
        <v>-</v>
      </c>
      <c r="AO214" s="168" t="str">
        <f t="shared" si="67"/>
        <v>-</v>
      </c>
      <c r="AP214" s="164"/>
      <c r="AQ214" s="170"/>
    </row>
    <row r="215" spans="1:43" x14ac:dyDescent="0.25">
      <c r="A215" s="220" t="s">
        <v>533</v>
      </c>
      <c r="B215" s="151" t="s">
        <v>534</v>
      </c>
      <c r="C215" s="195">
        <v>6953156280793</v>
      </c>
      <c r="D215" s="152">
        <v>12.63</v>
      </c>
      <c r="E215" s="153"/>
      <c r="F215" s="96">
        <v>1</v>
      </c>
      <c r="G215" s="96">
        <v>0</v>
      </c>
      <c r="H215" s="96">
        <v>2</v>
      </c>
      <c r="I215" s="96">
        <v>1</v>
      </c>
      <c r="J215" s="96">
        <v>0</v>
      </c>
      <c r="K215" s="96">
        <v>0</v>
      </c>
      <c r="L215" s="96">
        <v>0</v>
      </c>
      <c r="M215" s="96"/>
      <c r="N215" s="96"/>
      <c r="O215" s="96"/>
      <c r="P215" s="96"/>
      <c r="Q215" s="96"/>
      <c r="R215" s="154"/>
      <c r="S215" s="155">
        <f t="shared" si="51"/>
        <v>3</v>
      </c>
      <c r="T215" s="156">
        <v>5</v>
      </c>
      <c r="U215" s="154"/>
      <c r="V215" s="164">
        <f t="shared" si="52"/>
        <v>4</v>
      </c>
      <c r="W215" s="165">
        <f t="shared" si="53"/>
        <v>4.4444444444444446E-2</v>
      </c>
      <c r="X215" s="165">
        <f t="shared" si="54"/>
        <v>1.3333333333333335</v>
      </c>
      <c r="Y215" s="164">
        <v>55</v>
      </c>
      <c r="Z215" s="164">
        <v>0</v>
      </c>
      <c r="AA215" s="166">
        <f t="shared" si="55"/>
        <v>55</v>
      </c>
      <c r="AB215" s="165">
        <f t="shared" si="56"/>
        <v>1237.5</v>
      </c>
      <c r="AC215" s="165">
        <v>14</v>
      </c>
      <c r="AD215" s="165">
        <f t="shared" si="57"/>
        <v>1223.5</v>
      </c>
      <c r="AE215" s="165">
        <f t="shared" si="58"/>
        <v>2.666666666666667</v>
      </c>
      <c r="AF215" s="167">
        <f t="shared" si="59"/>
        <v>44910.5</v>
      </c>
      <c r="AG215" s="168">
        <f t="shared" si="60"/>
        <v>43687</v>
      </c>
      <c r="AH215" s="168">
        <f t="shared" si="61"/>
        <v>44910.5</v>
      </c>
      <c r="AI215" s="169">
        <f t="shared" si="62"/>
        <v>0.62222222222222223</v>
      </c>
      <c r="AJ215" s="169">
        <f t="shared" si="63"/>
        <v>54.37777777777778</v>
      </c>
      <c r="AK215" s="164">
        <v>1</v>
      </c>
      <c r="AL215" s="169">
        <f t="shared" si="64"/>
        <v>0</v>
      </c>
      <c r="AM215" s="169">
        <f t="shared" si="65"/>
        <v>0</v>
      </c>
      <c r="AN215" s="169">
        <f t="shared" si="66"/>
        <v>0</v>
      </c>
      <c r="AO215" s="168">
        <f t="shared" si="67"/>
        <v>44910.5</v>
      </c>
      <c r="AP215" s="164"/>
      <c r="AQ215" s="170"/>
    </row>
    <row r="216" spans="1:43" x14ac:dyDescent="0.25">
      <c r="A216" s="219" t="s">
        <v>531</v>
      </c>
      <c r="B216" s="151" t="s">
        <v>532</v>
      </c>
      <c r="C216" s="195">
        <v>6953156280809</v>
      </c>
      <c r="D216" s="152">
        <v>12.62</v>
      </c>
      <c r="E216" s="153"/>
      <c r="F216" s="96">
        <v>2</v>
      </c>
      <c r="G216" s="96">
        <v>0</v>
      </c>
      <c r="H216" s="96">
        <v>0</v>
      </c>
      <c r="I216" s="96">
        <v>0</v>
      </c>
      <c r="J216" s="96">
        <v>1</v>
      </c>
      <c r="K216" s="96">
        <v>0</v>
      </c>
      <c r="L216" s="96">
        <v>0</v>
      </c>
      <c r="M216" s="96"/>
      <c r="N216" s="96"/>
      <c r="O216" s="96"/>
      <c r="P216" s="96"/>
      <c r="Q216" s="96"/>
      <c r="R216" s="154"/>
      <c r="S216" s="155">
        <f t="shared" si="51"/>
        <v>2</v>
      </c>
      <c r="T216" s="156">
        <v>5</v>
      </c>
      <c r="U216" s="154"/>
      <c r="V216" s="164">
        <f t="shared" si="52"/>
        <v>3</v>
      </c>
      <c r="W216" s="165">
        <f t="shared" si="53"/>
        <v>0.05</v>
      </c>
      <c r="X216" s="165">
        <f t="shared" si="54"/>
        <v>1.5</v>
      </c>
      <c r="Y216" s="164">
        <v>70</v>
      </c>
      <c r="Z216" s="164">
        <v>0</v>
      </c>
      <c r="AA216" s="166">
        <f t="shared" si="55"/>
        <v>70</v>
      </c>
      <c r="AB216" s="165">
        <f t="shared" si="56"/>
        <v>1400</v>
      </c>
      <c r="AC216" s="165">
        <v>14</v>
      </c>
      <c r="AD216" s="165">
        <f t="shared" si="57"/>
        <v>1386</v>
      </c>
      <c r="AE216" s="165">
        <f t="shared" si="58"/>
        <v>3</v>
      </c>
      <c r="AF216" s="167">
        <f t="shared" si="59"/>
        <v>45073</v>
      </c>
      <c r="AG216" s="168">
        <f t="shared" si="60"/>
        <v>43687</v>
      </c>
      <c r="AH216" s="168">
        <f t="shared" si="61"/>
        <v>45073</v>
      </c>
      <c r="AI216" s="169">
        <f t="shared" si="62"/>
        <v>0.70000000000000007</v>
      </c>
      <c r="AJ216" s="169">
        <f t="shared" si="63"/>
        <v>69.3</v>
      </c>
      <c r="AK216" s="164">
        <v>1</v>
      </c>
      <c r="AL216" s="169">
        <f t="shared" si="64"/>
        <v>0</v>
      </c>
      <c r="AM216" s="169">
        <f t="shared" si="65"/>
        <v>0</v>
      </c>
      <c r="AN216" s="169">
        <f t="shared" si="66"/>
        <v>0</v>
      </c>
      <c r="AO216" s="168">
        <f t="shared" si="67"/>
        <v>45073</v>
      </c>
      <c r="AP216" s="164"/>
      <c r="AQ216" s="170"/>
    </row>
    <row r="217" spans="1:43" x14ac:dyDescent="0.25">
      <c r="A217" s="219" t="s">
        <v>529</v>
      </c>
      <c r="B217" s="151" t="s">
        <v>530</v>
      </c>
      <c r="C217" s="195">
        <v>6953156280816</v>
      </c>
      <c r="D217" s="152">
        <v>12.619999999999996</v>
      </c>
      <c r="E217" s="153"/>
      <c r="F217" s="96">
        <v>2</v>
      </c>
      <c r="G217" s="96">
        <v>0</v>
      </c>
      <c r="H217" s="96">
        <v>0</v>
      </c>
      <c r="I217" s="96">
        <v>0</v>
      </c>
      <c r="J217" s="96">
        <v>0</v>
      </c>
      <c r="K217" s="96">
        <v>0</v>
      </c>
      <c r="L217" s="96">
        <v>0</v>
      </c>
      <c r="M217" s="96"/>
      <c r="N217" s="96"/>
      <c r="O217" s="96"/>
      <c r="P217" s="96"/>
      <c r="Q217" s="96"/>
      <c r="R217" s="154"/>
      <c r="S217" s="155">
        <f t="shared" si="51"/>
        <v>1</v>
      </c>
      <c r="T217" s="156">
        <v>5</v>
      </c>
      <c r="U217" s="154"/>
      <c r="V217" s="164">
        <f t="shared" si="52"/>
        <v>2</v>
      </c>
      <c r="W217" s="165">
        <f t="shared" si="53"/>
        <v>6.6666666666666666E-2</v>
      </c>
      <c r="X217" s="165">
        <f t="shared" si="54"/>
        <v>2</v>
      </c>
      <c r="Y217" s="164">
        <v>64</v>
      </c>
      <c r="Z217" s="164">
        <v>0</v>
      </c>
      <c r="AA217" s="166">
        <f t="shared" si="55"/>
        <v>64</v>
      </c>
      <c r="AB217" s="165">
        <f t="shared" si="56"/>
        <v>960</v>
      </c>
      <c r="AC217" s="165">
        <v>14</v>
      </c>
      <c r="AD217" s="165">
        <f t="shared" si="57"/>
        <v>946</v>
      </c>
      <c r="AE217" s="165">
        <f t="shared" si="58"/>
        <v>4</v>
      </c>
      <c r="AF217" s="167">
        <f t="shared" si="59"/>
        <v>44633</v>
      </c>
      <c r="AG217" s="168">
        <f t="shared" si="60"/>
        <v>43687</v>
      </c>
      <c r="AH217" s="168">
        <f t="shared" si="61"/>
        <v>44633</v>
      </c>
      <c r="AI217" s="169">
        <f t="shared" si="62"/>
        <v>0.93333333333333335</v>
      </c>
      <c r="AJ217" s="169">
        <f t="shared" si="63"/>
        <v>63.06666666666667</v>
      </c>
      <c r="AK217" s="164">
        <v>1</v>
      </c>
      <c r="AL217" s="169">
        <f t="shared" si="64"/>
        <v>0</v>
      </c>
      <c r="AM217" s="169">
        <f t="shared" si="65"/>
        <v>0</v>
      </c>
      <c r="AN217" s="169">
        <f t="shared" si="66"/>
        <v>0</v>
      </c>
      <c r="AO217" s="168">
        <f t="shared" si="67"/>
        <v>44633</v>
      </c>
      <c r="AP217" s="164"/>
      <c r="AQ217" s="170"/>
    </row>
    <row r="218" spans="1:43" x14ac:dyDescent="0.25">
      <c r="A218" s="219" t="s">
        <v>480</v>
      </c>
      <c r="B218" s="151" t="s">
        <v>137</v>
      </c>
      <c r="C218" s="195">
        <v>6953156280977</v>
      </c>
      <c r="D218" s="152">
        <v>15.690000000000003</v>
      </c>
      <c r="E218" s="153"/>
      <c r="F218" s="96">
        <v>0</v>
      </c>
      <c r="G218" s="96">
        <v>0</v>
      </c>
      <c r="H218" s="96">
        <v>0</v>
      </c>
      <c r="I218" s="96">
        <v>0</v>
      </c>
      <c r="J218" s="96">
        <v>0</v>
      </c>
      <c r="K218" s="96">
        <v>0</v>
      </c>
      <c r="L218" s="96">
        <v>0</v>
      </c>
      <c r="M218" s="96"/>
      <c r="N218" s="96"/>
      <c r="O218" s="96"/>
      <c r="P218" s="96"/>
      <c r="Q218" s="96"/>
      <c r="R218" s="154"/>
      <c r="S218" s="155">
        <f t="shared" si="51"/>
        <v>0</v>
      </c>
      <c r="T218" s="156">
        <v>5</v>
      </c>
      <c r="U218" s="154"/>
      <c r="V218" s="164">
        <f t="shared" si="52"/>
        <v>0</v>
      </c>
      <c r="W218" s="165">
        <f t="shared" si="53"/>
        <v>0</v>
      </c>
      <c r="X218" s="165">
        <f t="shared" si="54"/>
        <v>0</v>
      </c>
      <c r="Y218" s="164">
        <v>22</v>
      </c>
      <c r="Z218" s="164">
        <v>5</v>
      </c>
      <c r="AA218" s="166">
        <f t="shared" si="55"/>
        <v>27</v>
      </c>
      <c r="AB218" s="165" t="str">
        <f t="shared" si="56"/>
        <v>Not Sold</v>
      </c>
      <c r="AC218" s="165">
        <v>14</v>
      </c>
      <c r="AD218" s="165" t="str">
        <f t="shared" si="57"/>
        <v>-</v>
      </c>
      <c r="AE218" s="165">
        <f t="shared" si="58"/>
        <v>0</v>
      </c>
      <c r="AF218" s="167" t="str">
        <f t="shared" si="59"/>
        <v>Not Sold</v>
      </c>
      <c r="AG218" s="168">
        <f t="shared" si="60"/>
        <v>43687</v>
      </c>
      <c r="AH218" s="168">
        <f t="shared" si="61"/>
        <v>43687</v>
      </c>
      <c r="AI218" s="169">
        <f t="shared" si="62"/>
        <v>0</v>
      </c>
      <c r="AJ218" s="169">
        <f t="shared" si="63"/>
        <v>27</v>
      </c>
      <c r="AK218" s="164">
        <v>1</v>
      </c>
      <c r="AL218" s="169">
        <f t="shared" si="64"/>
        <v>0</v>
      </c>
      <c r="AM218" s="169">
        <f t="shared" si="65"/>
        <v>0</v>
      </c>
      <c r="AN218" s="169" t="str">
        <f t="shared" si="66"/>
        <v>-</v>
      </c>
      <c r="AO218" s="168" t="str">
        <f t="shared" si="67"/>
        <v>-</v>
      </c>
      <c r="AP218" s="164"/>
      <c r="AQ218" s="170"/>
    </row>
    <row r="219" spans="1:43" x14ac:dyDescent="0.25">
      <c r="A219" s="219" t="s">
        <v>482</v>
      </c>
      <c r="B219" s="151" t="s">
        <v>138</v>
      </c>
      <c r="C219" s="195">
        <v>6953156280984</v>
      </c>
      <c r="D219" s="152">
        <v>15.599999999999998</v>
      </c>
      <c r="E219" s="153"/>
      <c r="F219" s="96">
        <v>0</v>
      </c>
      <c r="G219" s="96">
        <v>0</v>
      </c>
      <c r="H219" s="96">
        <v>0</v>
      </c>
      <c r="I219" s="96">
        <v>0</v>
      </c>
      <c r="J219" s="96">
        <v>0</v>
      </c>
      <c r="K219" s="96">
        <v>0</v>
      </c>
      <c r="L219" s="96">
        <v>0</v>
      </c>
      <c r="M219" s="96"/>
      <c r="N219" s="96"/>
      <c r="O219" s="96"/>
      <c r="P219" s="96"/>
      <c r="Q219" s="96"/>
      <c r="R219" s="154"/>
      <c r="S219" s="155">
        <f t="shared" si="51"/>
        <v>0</v>
      </c>
      <c r="T219" s="156">
        <v>5</v>
      </c>
      <c r="U219" s="154"/>
      <c r="V219" s="164">
        <f t="shared" si="52"/>
        <v>0</v>
      </c>
      <c r="W219" s="165">
        <f t="shared" si="53"/>
        <v>0</v>
      </c>
      <c r="X219" s="165">
        <f t="shared" si="54"/>
        <v>0</v>
      </c>
      <c r="Y219" s="164">
        <v>54</v>
      </c>
      <c r="Z219" s="164">
        <v>5</v>
      </c>
      <c r="AA219" s="166">
        <f t="shared" si="55"/>
        <v>59</v>
      </c>
      <c r="AB219" s="165" t="str">
        <f t="shared" si="56"/>
        <v>Not Sold</v>
      </c>
      <c r="AC219" s="165">
        <v>14</v>
      </c>
      <c r="AD219" s="165" t="str">
        <f t="shared" si="57"/>
        <v>-</v>
      </c>
      <c r="AE219" s="165">
        <f t="shared" si="58"/>
        <v>0</v>
      </c>
      <c r="AF219" s="167" t="str">
        <f t="shared" si="59"/>
        <v>Not Sold</v>
      </c>
      <c r="AG219" s="168">
        <f t="shared" si="60"/>
        <v>43687</v>
      </c>
      <c r="AH219" s="168">
        <f t="shared" si="61"/>
        <v>43687</v>
      </c>
      <c r="AI219" s="169">
        <f t="shared" si="62"/>
        <v>0</v>
      </c>
      <c r="AJ219" s="169">
        <f t="shared" si="63"/>
        <v>59</v>
      </c>
      <c r="AK219" s="164">
        <v>1</v>
      </c>
      <c r="AL219" s="169">
        <f t="shared" si="64"/>
        <v>0</v>
      </c>
      <c r="AM219" s="169">
        <f t="shared" si="65"/>
        <v>0</v>
      </c>
      <c r="AN219" s="169" t="str">
        <f t="shared" si="66"/>
        <v>-</v>
      </c>
      <c r="AO219" s="168" t="str">
        <f t="shared" si="67"/>
        <v>-</v>
      </c>
      <c r="AP219" s="164"/>
      <c r="AQ219" s="170"/>
    </row>
    <row r="220" spans="1:43" x14ac:dyDescent="0.25">
      <c r="A220" s="221" t="s">
        <v>496</v>
      </c>
      <c r="B220" s="172" t="s">
        <v>497</v>
      </c>
      <c r="C220" s="197">
        <v>6953156281363</v>
      </c>
      <c r="D220" s="173">
        <v>7.6100000000000083</v>
      </c>
      <c r="E220" s="153"/>
      <c r="F220" s="174">
        <v>14</v>
      </c>
      <c r="G220" s="174">
        <v>23</v>
      </c>
      <c r="H220" s="174">
        <v>18</v>
      </c>
      <c r="I220" s="174">
        <v>18</v>
      </c>
      <c r="J220" s="174">
        <v>16</v>
      </c>
      <c r="K220" s="174">
        <v>2</v>
      </c>
      <c r="L220" s="174">
        <v>6</v>
      </c>
      <c r="M220" s="174"/>
      <c r="N220" s="174"/>
      <c r="O220" s="174"/>
      <c r="P220" s="174"/>
      <c r="Q220" s="174"/>
      <c r="R220" s="154"/>
      <c r="S220" s="155">
        <f t="shared" si="51"/>
        <v>7</v>
      </c>
      <c r="T220" s="156">
        <v>5</v>
      </c>
      <c r="U220" s="154"/>
      <c r="V220" s="164">
        <f t="shared" si="52"/>
        <v>97</v>
      </c>
      <c r="W220" s="165">
        <f t="shared" si="53"/>
        <v>0.4511627906976744</v>
      </c>
      <c r="X220" s="165">
        <f t="shared" si="54"/>
        <v>13.534883720930232</v>
      </c>
      <c r="Y220" s="164">
        <v>77</v>
      </c>
      <c r="Z220" s="164">
        <v>7</v>
      </c>
      <c r="AA220" s="166">
        <f t="shared" si="55"/>
        <v>84</v>
      </c>
      <c r="AB220" s="165">
        <f t="shared" si="56"/>
        <v>186.18556701030928</v>
      </c>
      <c r="AC220" s="165">
        <v>14</v>
      </c>
      <c r="AD220" s="165">
        <f t="shared" si="57"/>
        <v>172.18556701030928</v>
      </c>
      <c r="AE220" s="165">
        <f t="shared" si="58"/>
        <v>27.069767441860463</v>
      </c>
      <c r="AF220" s="167">
        <f t="shared" si="59"/>
        <v>43859.18556701031</v>
      </c>
      <c r="AG220" s="168">
        <f t="shared" si="60"/>
        <v>43687</v>
      </c>
      <c r="AH220" s="168">
        <f t="shared" si="61"/>
        <v>43859.18556701031</v>
      </c>
      <c r="AI220" s="169">
        <f t="shared" si="62"/>
        <v>6.3162790697674414</v>
      </c>
      <c r="AJ220" s="169">
        <f t="shared" si="63"/>
        <v>77.683720930232553</v>
      </c>
      <c r="AK220" s="164">
        <v>1</v>
      </c>
      <c r="AL220" s="169">
        <f t="shared" si="64"/>
        <v>0</v>
      </c>
      <c r="AM220" s="169">
        <f t="shared" si="65"/>
        <v>0</v>
      </c>
      <c r="AN220" s="169">
        <f t="shared" si="66"/>
        <v>0</v>
      </c>
      <c r="AO220" s="168">
        <f t="shared" si="67"/>
        <v>43859.18556701031</v>
      </c>
      <c r="AP220" s="176"/>
      <c r="AQ220" s="170"/>
    </row>
    <row r="221" spans="1:43" x14ac:dyDescent="0.25">
      <c r="A221" s="218" t="s">
        <v>494</v>
      </c>
      <c r="B221" s="172" t="s">
        <v>139</v>
      </c>
      <c r="C221" s="197">
        <v>6953156281370</v>
      </c>
      <c r="D221" s="173">
        <v>7.4611494252873589</v>
      </c>
      <c r="E221" s="153"/>
      <c r="F221" s="174">
        <v>9</v>
      </c>
      <c r="G221" s="174">
        <v>10</v>
      </c>
      <c r="H221" s="174">
        <v>4</v>
      </c>
      <c r="I221" s="174">
        <v>11</v>
      </c>
      <c r="J221" s="174">
        <v>3</v>
      </c>
      <c r="K221" s="174">
        <v>6</v>
      </c>
      <c r="L221" s="174">
        <v>3</v>
      </c>
      <c r="M221" s="174"/>
      <c r="N221" s="174"/>
      <c r="O221" s="174"/>
      <c r="P221" s="174"/>
      <c r="Q221" s="174"/>
      <c r="R221" s="154"/>
      <c r="S221" s="155">
        <f t="shared" si="51"/>
        <v>7</v>
      </c>
      <c r="T221" s="156">
        <v>5</v>
      </c>
      <c r="U221" s="154"/>
      <c r="V221" s="164">
        <f t="shared" si="52"/>
        <v>46</v>
      </c>
      <c r="W221" s="165">
        <f t="shared" si="53"/>
        <v>0.21395348837209302</v>
      </c>
      <c r="X221" s="165">
        <f t="shared" si="54"/>
        <v>6.4186046511627906</v>
      </c>
      <c r="Y221" s="164">
        <v>24</v>
      </c>
      <c r="Z221" s="164">
        <v>19</v>
      </c>
      <c r="AA221" s="166">
        <f t="shared" si="55"/>
        <v>43</v>
      </c>
      <c r="AB221" s="165">
        <f t="shared" si="56"/>
        <v>200.97826086956522</v>
      </c>
      <c r="AC221" s="165">
        <v>14</v>
      </c>
      <c r="AD221" s="165">
        <f t="shared" si="57"/>
        <v>186.97826086956522</v>
      </c>
      <c r="AE221" s="165">
        <f t="shared" si="58"/>
        <v>12.837209302325581</v>
      </c>
      <c r="AF221" s="167">
        <f t="shared" si="59"/>
        <v>43873.978260869568</v>
      </c>
      <c r="AG221" s="168">
        <f t="shared" si="60"/>
        <v>43687</v>
      </c>
      <c r="AH221" s="168">
        <f t="shared" si="61"/>
        <v>43873.978260869568</v>
      </c>
      <c r="AI221" s="169">
        <f t="shared" si="62"/>
        <v>2.9953488372093022</v>
      </c>
      <c r="AJ221" s="169">
        <f t="shared" si="63"/>
        <v>40.004651162790701</v>
      </c>
      <c r="AK221" s="164">
        <v>1</v>
      </c>
      <c r="AL221" s="169">
        <f t="shared" si="64"/>
        <v>0</v>
      </c>
      <c r="AM221" s="169">
        <f t="shared" si="65"/>
        <v>0</v>
      </c>
      <c r="AN221" s="169">
        <f t="shared" si="66"/>
        <v>0</v>
      </c>
      <c r="AO221" s="168">
        <f t="shared" si="67"/>
        <v>43873.978260869568</v>
      </c>
      <c r="AP221" s="176"/>
      <c r="AQ221" s="170"/>
    </row>
    <row r="222" spans="1:43" x14ac:dyDescent="0.25">
      <c r="A222" s="218" t="s">
        <v>498</v>
      </c>
      <c r="B222" s="172" t="s">
        <v>499</v>
      </c>
      <c r="C222" s="197">
        <v>6953156281387</v>
      </c>
      <c r="D222" s="173">
        <v>7.6100000000000083</v>
      </c>
      <c r="E222" s="153"/>
      <c r="F222" s="174">
        <v>11</v>
      </c>
      <c r="G222" s="174">
        <v>11</v>
      </c>
      <c r="H222" s="174">
        <v>8</v>
      </c>
      <c r="I222" s="174">
        <v>8</v>
      </c>
      <c r="J222" s="174">
        <v>6</v>
      </c>
      <c r="K222" s="174">
        <v>4</v>
      </c>
      <c r="L222" s="174">
        <v>5</v>
      </c>
      <c r="M222" s="174"/>
      <c r="N222" s="174"/>
      <c r="O222" s="174"/>
      <c r="P222" s="174"/>
      <c r="Q222" s="174"/>
      <c r="R222" s="154"/>
      <c r="S222" s="155">
        <f t="shared" si="51"/>
        <v>7</v>
      </c>
      <c r="T222" s="156">
        <v>5</v>
      </c>
      <c r="U222" s="154"/>
      <c r="V222" s="164">
        <f t="shared" si="52"/>
        <v>53</v>
      </c>
      <c r="W222" s="165">
        <f t="shared" si="53"/>
        <v>0.24651162790697675</v>
      </c>
      <c r="X222" s="165">
        <f t="shared" si="54"/>
        <v>7.395348837209303</v>
      </c>
      <c r="Y222" s="164">
        <v>56</v>
      </c>
      <c r="Z222" s="164">
        <v>28</v>
      </c>
      <c r="AA222" s="166">
        <f t="shared" si="55"/>
        <v>84</v>
      </c>
      <c r="AB222" s="165">
        <f t="shared" si="56"/>
        <v>340.75471698113205</v>
      </c>
      <c r="AC222" s="165">
        <v>14</v>
      </c>
      <c r="AD222" s="165">
        <f t="shared" si="57"/>
        <v>326.75471698113205</v>
      </c>
      <c r="AE222" s="165">
        <f t="shared" si="58"/>
        <v>14.790697674418606</v>
      </c>
      <c r="AF222" s="167">
        <f t="shared" si="59"/>
        <v>44013.75471698113</v>
      </c>
      <c r="AG222" s="168">
        <f t="shared" si="60"/>
        <v>43687</v>
      </c>
      <c r="AH222" s="168">
        <f t="shared" si="61"/>
        <v>44013.75471698113</v>
      </c>
      <c r="AI222" s="169">
        <f t="shared" si="62"/>
        <v>3.4511627906976745</v>
      </c>
      <c r="AJ222" s="169">
        <f t="shared" si="63"/>
        <v>80.54883720930232</v>
      </c>
      <c r="AK222" s="164">
        <v>1</v>
      </c>
      <c r="AL222" s="169">
        <f t="shared" si="64"/>
        <v>0</v>
      </c>
      <c r="AM222" s="169">
        <f t="shared" si="65"/>
        <v>0</v>
      </c>
      <c r="AN222" s="169">
        <f t="shared" si="66"/>
        <v>0</v>
      </c>
      <c r="AO222" s="168">
        <f t="shared" si="67"/>
        <v>44013.75471698113</v>
      </c>
      <c r="AP222" s="176"/>
      <c r="AQ222" s="170"/>
    </row>
    <row r="223" spans="1:43" x14ac:dyDescent="0.25">
      <c r="A223" s="218" t="s">
        <v>327</v>
      </c>
      <c r="B223" s="172" t="s">
        <v>328</v>
      </c>
      <c r="C223" s="197">
        <v>6953156281479</v>
      </c>
      <c r="D223" s="173">
        <v>51.990000000000009</v>
      </c>
      <c r="E223" s="153"/>
      <c r="F223" s="174">
        <v>6</v>
      </c>
      <c r="G223" s="174">
        <v>8</v>
      </c>
      <c r="H223" s="174">
        <v>20</v>
      </c>
      <c r="I223" s="174">
        <v>9</v>
      </c>
      <c r="J223" s="174">
        <v>21</v>
      </c>
      <c r="K223" s="174">
        <v>11</v>
      </c>
      <c r="L223" s="174">
        <v>34</v>
      </c>
      <c r="M223" s="174"/>
      <c r="N223" s="174"/>
      <c r="O223" s="174"/>
      <c r="P223" s="174"/>
      <c r="Q223" s="174"/>
      <c r="R223" s="154"/>
      <c r="S223" s="155">
        <f t="shared" si="51"/>
        <v>7</v>
      </c>
      <c r="T223" s="156">
        <v>5</v>
      </c>
      <c r="U223" s="154"/>
      <c r="V223" s="164">
        <f t="shared" si="52"/>
        <v>109</v>
      </c>
      <c r="W223" s="165">
        <f t="shared" si="53"/>
        <v>0.50697674418604655</v>
      </c>
      <c r="X223" s="165">
        <f t="shared" si="54"/>
        <v>15.209302325581396</v>
      </c>
      <c r="Y223" s="164">
        <v>10</v>
      </c>
      <c r="Z223" s="164">
        <v>33</v>
      </c>
      <c r="AA223" s="166">
        <f t="shared" si="55"/>
        <v>43</v>
      </c>
      <c r="AB223" s="165">
        <f t="shared" si="56"/>
        <v>84.816513761467888</v>
      </c>
      <c r="AC223" s="165">
        <v>14</v>
      </c>
      <c r="AD223" s="165">
        <f t="shared" si="57"/>
        <v>70.816513761467888</v>
      </c>
      <c r="AE223" s="165">
        <f t="shared" si="58"/>
        <v>30.418604651162791</v>
      </c>
      <c r="AF223" s="167">
        <f t="shared" si="59"/>
        <v>43757.816513761471</v>
      </c>
      <c r="AG223" s="168">
        <f t="shared" si="60"/>
        <v>43687</v>
      </c>
      <c r="AH223" s="168">
        <f t="shared" si="61"/>
        <v>43757.816513761471</v>
      </c>
      <c r="AI223" s="169">
        <f t="shared" si="62"/>
        <v>7.0976744186046519</v>
      </c>
      <c r="AJ223" s="169">
        <f t="shared" si="63"/>
        <v>35.902325581395345</v>
      </c>
      <c r="AK223" s="164">
        <v>1</v>
      </c>
      <c r="AL223" s="169">
        <f t="shared" si="64"/>
        <v>0</v>
      </c>
      <c r="AM223" s="169">
        <f t="shared" si="65"/>
        <v>0</v>
      </c>
      <c r="AN223" s="169">
        <f t="shared" si="66"/>
        <v>0</v>
      </c>
      <c r="AO223" s="168">
        <f t="shared" si="67"/>
        <v>43757.816513761471</v>
      </c>
      <c r="AP223" s="176"/>
      <c r="AQ223" s="170"/>
    </row>
    <row r="224" spans="1:43" x14ac:dyDescent="0.25">
      <c r="A224" s="218" t="s">
        <v>492</v>
      </c>
      <c r="B224" s="172" t="s">
        <v>493</v>
      </c>
      <c r="C224" s="197">
        <v>6953156281691</v>
      </c>
      <c r="D224" s="173">
        <v>22.190000000000005</v>
      </c>
      <c r="E224" s="153"/>
      <c r="F224" s="174">
        <v>2</v>
      </c>
      <c r="G224" s="174">
        <v>3</v>
      </c>
      <c r="H224" s="174">
        <v>6</v>
      </c>
      <c r="I224" s="174">
        <v>5</v>
      </c>
      <c r="J224" s="174">
        <v>1</v>
      </c>
      <c r="K224" s="174">
        <v>0</v>
      </c>
      <c r="L224" s="174">
        <v>0</v>
      </c>
      <c r="M224" s="174"/>
      <c r="N224" s="174"/>
      <c r="O224" s="174"/>
      <c r="P224" s="174"/>
      <c r="Q224" s="174"/>
      <c r="R224" s="154"/>
      <c r="S224" s="155">
        <f t="shared" si="51"/>
        <v>5</v>
      </c>
      <c r="T224" s="156">
        <v>5</v>
      </c>
      <c r="U224" s="154"/>
      <c r="V224" s="164">
        <f t="shared" si="52"/>
        <v>17</v>
      </c>
      <c r="W224" s="165">
        <f t="shared" si="53"/>
        <v>0.11333333333333333</v>
      </c>
      <c r="X224" s="165">
        <f t="shared" si="54"/>
        <v>3.4</v>
      </c>
      <c r="Y224" s="164">
        <v>4</v>
      </c>
      <c r="Z224" s="164">
        <v>6</v>
      </c>
      <c r="AA224" s="166">
        <f t="shared" si="55"/>
        <v>10</v>
      </c>
      <c r="AB224" s="165">
        <f t="shared" si="56"/>
        <v>88.235294117647058</v>
      </c>
      <c r="AC224" s="165">
        <v>14</v>
      </c>
      <c r="AD224" s="165">
        <f t="shared" si="57"/>
        <v>74.235294117647058</v>
      </c>
      <c r="AE224" s="165">
        <f t="shared" si="58"/>
        <v>6.8</v>
      </c>
      <c r="AF224" s="167">
        <f t="shared" si="59"/>
        <v>43761.23529411765</v>
      </c>
      <c r="AG224" s="168">
        <f t="shared" si="60"/>
        <v>43687</v>
      </c>
      <c r="AH224" s="168">
        <f t="shared" si="61"/>
        <v>43761.23529411765</v>
      </c>
      <c r="AI224" s="169">
        <f t="shared" si="62"/>
        <v>1.5866666666666667</v>
      </c>
      <c r="AJ224" s="169">
        <f t="shared" si="63"/>
        <v>8.413333333333334</v>
      </c>
      <c r="AK224" s="164">
        <v>1</v>
      </c>
      <c r="AL224" s="169">
        <f t="shared" si="64"/>
        <v>0</v>
      </c>
      <c r="AM224" s="169">
        <f t="shared" si="65"/>
        <v>0</v>
      </c>
      <c r="AN224" s="169">
        <f t="shared" si="66"/>
        <v>0</v>
      </c>
      <c r="AO224" s="168">
        <f t="shared" si="67"/>
        <v>43761.23529411765</v>
      </c>
      <c r="AP224" s="176"/>
      <c r="AQ224" s="170"/>
    </row>
    <row r="225" spans="1:43" x14ac:dyDescent="0.25">
      <c r="A225" s="220" t="s">
        <v>490</v>
      </c>
      <c r="B225" s="151" t="s">
        <v>491</v>
      </c>
      <c r="C225" s="195">
        <v>6953156281707</v>
      </c>
      <c r="D225" s="152">
        <v>20.910000000000014</v>
      </c>
      <c r="E225" s="153"/>
      <c r="F225" s="96">
        <v>1</v>
      </c>
      <c r="G225" s="96">
        <v>0</v>
      </c>
      <c r="H225" s="96">
        <v>0</v>
      </c>
      <c r="I225" s="96">
        <v>0</v>
      </c>
      <c r="J225" s="96">
        <v>0</v>
      </c>
      <c r="K225" s="96">
        <v>0</v>
      </c>
      <c r="L225" s="96">
        <v>0</v>
      </c>
      <c r="M225" s="96"/>
      <c r="N225" s="96"/>
      <c r="O225" s="96"/>
      <c r="P225" s="96"/>
      <c r="Q225" s="96"/>
      <c r="R225" s="154"/>
      <c r="S225" s="155">
        <f t="shared" si="51"/>
        <v>1</v>
      </c>
      <c r="T225" s="156">
        <v>5</v>
      </c>
      <c r="U225" s="154"/>
      <c r="V225" s="164">
        <f t="shared" si="52"/>
        <v>1</v>
      </c>
      <c r="W225" s="165">
        <f t="shared" si="53"/>
        <v>3.3333333333333333E-2</v>
      </c>
      <c r="X225" s="165">
        <f t="shared" si="54"/>
        <v>1</v>
      </c>
      <c r="Y225" s="164">
        <v>5</v>
      </c>
      <c r="Z225" s="164">
        <v>1</v>
      </c>
      <c r="AA225" s="166">
        <f t="shared" si="55"/>
        <v>6</v>
      </c>
      <c r="AB225" s="165">
        <f t="shared" si="56"/>
        <v>180</v>
      </c>
      <c r="AC225" s="165">
        <v>14</v>
      </c>
      <c r="AD225" s="165">
        <f t="shared" si="57"/>
        <v>166</v>
      </c>
      <c r="AE225" s="165">
        <f t="shared" si="58"/>
        <v>2</v>
      </c>
      <c r="AF225" s="167">
        <f t="shared" si="59"/>
        <v>43853</v>
      </c>
      <c r="AG225" s="168">
        <f t="shared" si="60"/>
        <v>43687</v>
      </c>
      <c r="AH225" s="168">
        <f t="shared" si="61"/>
        <v>43853</v>
      </c>
      <c r="AI225" s="169">
        <f t="shared" si="62"/>
        <v>0.46666666666666667</v>
      </c>
      <c r="AJ225" s="169">
        <f t="shared" si="63"/>
        <v>5.5333333333333332</v>
      </c>
      <c r="AK225" s="164">
        <v>1</v>
      </c>
      <c r="AL225" s="169">
        <f t="shared" si="64"/>
        <v>0</v>
      </c>
      <c r="AM225" s="169">
        <f t="shared" si="65"/>
        <v>0</v>
      </c>
      <c r="AN225" s="169">
        <f t="shared" si="66"/>
        <v>0</v>
      </c>
      <c r="AO225" s="168">
        <f t="shared" si="67"/>
        <v>43853</v>
      </c>
      <c r="AP225" s="164"/>
      <c r="AQ225" s="170"/>
    </row>
    <row r="226" spans="1:43" x14ac:dyDescent="0.25">
      <c r="A226" s="219" t="s">
        <v>518</v>
      </c>
      <c r="B226" s="151" t="s">
        <v>519</v>
      </c>
      <c r="C226" s="195">
        <v>6953156281738</v>
      </c>
      <c r="D226" s="152">
        <v>14.32</v>
      </c>
      <c r="E226" s="153"/>
      <c r="F226" s="96">
        <v>0</v>
      </c>
      <c r="G226" s="96">
        <v>0</v>
      </c>
      <c r="H226" s="96">
        <v>0</v>
      </c>
      <c r="I226" s="96">
        <v>0</v>
      </c>
      <c r="J226" s="96">
        <v>0</v>
      </c>
      <c r="K226" s="96">
        <v>0</v>
      </c>
      <c r="L226" s="96">
        <v>0</v>
      </c>
      <c r="M226" s="96"/>
      <c r="N226" s="96"/>
      <c r="O226" s="96"/>
      <c r="P226" s="96"/>
      <c r="Q226" s="96"/>
      <c r="R226" s="154"/>
      <c r="S226" s="155">
        <f t="shared" si="51"/>
        <v>0</v>
      </c>
      <c r="T226" s="156">
        <v>5</v>
      </c>
      <c r="U226" s="154"/>
      <c r="V226" s="164">
        <f t="shared" si="52"/>
        <v>0</v>
      </c>
      <c r="W226" s="165">
        <f t="shared" si="53"/>
        <v>0</v>
      </c>
      <c r="X226" s="165">
        <f t="shared" si="54"/>
        <v>0</v>
      </c>
      <c r="Y226" s="164"/>
      <c r="Z226" s="164">
        <v>0</v>
      </c>
      <c r="AA226" s="166">
        <f t="shared" si="55"/>
        <v>0</v>
      </c>
      <c r="AB226" s="165" t="str">
        <f t="shared" si="56"/>
        <v>Not Sold</v>
      </c>
      <c r="AC226" s="165">
        <v>14</v>
      </c>
      <c r="AD226" s="165" t="str">
        <f t="shared" si="57"/>
        <v>-</v>
      </c>
      <c r="AE226" s="165">
        <f t="shared" si="58"/>
        <v>0</v>
      </c>
      <c r="AF226" s="167" t="str">
        <f t="shared" si="59"/>
        <v>Not Sold</v>
      </c>
      <c r="AG226" s="168">
        <f t="shared" si="60"/>
        <v>43687</v>
      </c>
      <c r="AH226" s="168">
        <f t="shared" si="61"/>
        <v>43687</v>
      </c>
      <c r="AI226" s="169">
        <f t="shared" si="62"/>
        <v>0</v>
      </c>
      <c r="AJ226" s="169">
        <f t="shared" si="63"/>
        <v>0</v>
      </c>
      <c r="AK226" s="164">
        <v>1</v>
      </c>
      <c r="AL226" s="169">
        <f t="shared" si="64"/>
        <v>0</v>
      </c>
      <c r="AM226" s="169">
        <f t="shared" si="65"/>
        <v>0</v>
      </c>
      <c r="AN226" s="169" t="str">
        <f t="shared" si="66"/>
        <v>-</v>
      </c>
      <c r="AO226" s="168" t="str">
        <f t="shared" si="67"/>
        <v>-</v>
      </c>
      <c r="AP226" s="164"/>
      <c r="AQ226" s="170"/>
    </row>
    <row r="227" spans="1:43" x14ac:dyDescent="0.25">
      <c r="A227" s="219" t="s">
        <v>520</v>
      </c>
      <c r="B227" s="151" t="s">
        <v>234</v>
      </c>
      <c r="C227" s="195">
        <v>6953156281745</v>
      </c>
      <c r="D227" s="152">
        <v>14.320000000000004</v>
      </c>
      <c r="E227" s="153"/>
      <c r="F227" s="96">
        <v>0</v>
      </c>
      <c r="G227" s="96">
        <v>0</v>
      </c>
      <c r="H227" s="96">
        <v>0</v>
      </c>
      <c r="I227" s="96">
        <v>0</v>
      </c>
      <c r="J227" s="96">
        <v>0</v>
      </c>
      <c r="K227" s="96">
        <v>1</v>
      </c>
      <c r="L227" s="96">
        <v>0</v>
      </c>
      <c r="M227" s="96"/>
      <c r="N227" s="96"/>
      <c r="O227" s="96"/>
      <c r="P227" s="96"/>
      <c r="Q227" s="96"/>
      <c r="R227" s="154"/>
      <c r="S227" s="155">
        <f t="shared" si="51"/>
        <v>1</v>
      </c>
      <c r="T227" s="156">
        <v>5</v>
      </c>
      <c r="U227" s="154"/>
      <c r="V227" s="164">
        <f t="shared" si="52"/>
        <v>1</v>
      </c>
      <c r="W227" s="165">
        <f t="shared" si="53"/>
        <v>3.3333333333333333E-2</v>
      </c>
      <c r="X227" s="165">
        <f t="shared" si="54"/>
        <v>1</v>
      </c>
      <c r="Y227" s="164"/>
      <c r="Z227" s="164">
        <v>2</v>
      </c>
      <c r="AA227" s="166">
        <f t="shared" si="55"/>
        <v>2</v>
      </c>
      <c r="AB227" s="165">
        <f t="shared" si="56"/>
        <v>60</v>
      </c>
      <c r="AC227" s="165">
        <v>14</v>
      </c>
      <c r="AD227" s="165">
        <f t="shared" si="57"/>
        <v>46</v>
      </c>
      <c r="AE227" s="165">
        <f t="shared" si="58"/>
        <v>2</v>
      </c>
      <c r="AF227" s="167">
        <f t="shared" si="59"/>
        <v>43733</v>
      </c>
      <c r="AG227" s="168">
        <f t="shared" si="60"/>
        <v>43687</v>
      </c>
      <c r="AH227" s="168">
        <f t="shared" si="61"/>
        <v>43733</v>
      </c>
      <c r="AI227" s="169">
        <f t="shared" si="62"/>
        <v>0.46666666666666667</v>
      </c>
      <c r="AJ227" s="169">
        <f t="shared" si="63"/>
        <v>1.5333333333333332</v>
      </c>
      <c r="AK227" s="164">
        <v>1</v>
      </c>
      <c r="AL227" s="169">
        <f t="shared" si="64"/>
        <v>0</v>
      </c>
      <c r="AM227" s="169">
        <f t="shared" si="65"/>
        <v>0</v>
      </c>
      <c r="AN227" s="169">
        <f t="shared" si="66"/>
        <v>0</v>
      </c>
      <c r="AO227" s="168">
        <f t="shared" si="67"/>
        <v>43733</v>
      </c>
      <c r="AP227" s="164"/>
      <c r="AQ227" s="170"/>
    </row>
    <row r="228" spans="1:43" x14ac:dyDescent="0.25">
      <c r="A228" s="219" t="s">
        <v>474</v>
      </c>
      <c r="B228" s="151" t="s">
        <v>475</v>
      </c>
      <c r="C228" s="195">
        <v>6953156282001</v>
      </c>
      <c r="D228" s="152">
        <v>7.8399999999999883</v>
      </c>
      <c r="E228" s="153"/>
      <c r="F228" s="96">
        <v>0</v>
      </c>
      <c r="G228" s="96">
        <v>0</v>
      </c>
      <c r="H228" s="96">
        <v>0</v>
      </c>
      <c r="I228" s="96">
        <v>0</v>
      </c>
      <c r="J228" s="96">
        <v>0</v>
      </c>
      <c r="K228" s="96">
        <v>0</v>
      </c>
      <c r="L228" s="96">
        <v>0</v>
      </c>
      <c r="M228" s="96"/>
      <c r="N228" s="96"/>
      <c r="O228" s="96"/>
      <c r="P228" s="96"/>
      <c r="Q228" s="96"/>
      <c r="R228" s="154"/>
      <c r="S228" s="155">
        <f t="shared" si="51"/>
        <v>0</v>
      </c>
      <c r="T228" s="156">
        <v>5</v>
      </c>
      <c r="U228" s="154"/>
      <c r="V228" s="164">
        <f t="shared" si="52"/>
        <v>0</v>
      </c>
      <c r="W228" s="165">
        <f t="shared" si="53"/>
        <v>0</v>
      </c>
      <c r="X228" s="165">
        <f t="shared" si="54"/>
        <v>0</v>
      </c>
      <c r="Y228" s="164">
        <v>4</v>
      </c>
      <c r="Z228" s="164">
        <v>0</v>
      </c>
      <c r="AA228" s="166">
        <f t="shared" si="55"/>
        <v>4</v>
      </c>
      <c r="AB228" s="165" t="str">
        <f t="shared" si="56"/>
        <v>Not Sold</v>
      </c>
      <c r="AC228" s="165">
        <v>14</v>
      </c>
      <c r="AD228" s="165" t="str">
        <f t="shared" si="57"/>
        <v>-</v>
      </c>
      <c r="AE228" s="165">
        <f t="shared" si="58"/>
        <v>0</v>
      </c>
      <c r="AF228" s="167" t="str">
        <f t="shared" si="59"/>
        <v>Not Sold</v>
      </c>
      <c r="AG228" s="168">
        <f t="shared" si="60"/>
        <v>43687</v>
      </c>
      <c r="AH228" s="168">
        <f t="shared" si="61"/>
        <v>43687</v>
      </c>
      <c r="AI228" s="169">
        <f t="shared" si="62"/>
        <v>0</v>
      </c>
      <c r="AJ228" s="169">
        <f t="shared" si="63"/>
        <v>4</v>
      </c>
      <c r="AK228" s="164">
        <v>1</v>
      </c>
      <c r="AL228" s="169">
        <f t="shared" si="64"/>
        <v>0</v>
      </c>
      <c r="AM228" s="169">
        <f t="shared" si="65"/>
        <v>0</v>
      </c>
      <c r="AN228" s="169" t="str">
        <f t="shared" si="66"/>
        <v>-</v>
      </c>
      <c r="AO228" s="168" t="str">
        <f t="shared" si="67"/>
        <v>-</v>
      </c>
      <c r="AP228" s="164"/>
      <c r="AQ228" s="170"/>
    </row>
    <row r="229" spans="1:43" x14ac:dyDescent="0.25">
      <c r="A229" s="219" t="s">
        <v>476</v>
      </c>
      <c r="B229" s="151" t="s">
        <v>477</v>
      </c>
      <c r="C229" s="195">
        <v>6953156282018</v>
      </c>
      <c r="D229" s="152">
        <v>7.84</v>
      </c>
      <c r="E229" s="153"/>
      <c r="F229" s="96">
        <v>0</v>
      </c>
      <c r="G229" s="96">
        <v>0</v>
      </c>
      <c r="H229" s="96">
        <v>0</v>
      </c>
      <c r="I229" s="96">
        <v>0</v>
      </c>
      <c r="J229" s="96">
        <v>0</v>
      </c>
      <c r="K229" s="96">
        <v>0</v>
      </c>
      <c r="L229" s="96">
        <v>0</v>
      </c>
      <c r="M229" s="96"/>
      <c r="N229" s="96"/>
      <c r="O229" s="96"/>
      <c r="P229" s="96"/>
      <c r="Q229" s="96"/>
      <c r="R229" s="154"/>
      <c r="S229" s="155">
        <f t="shared" si="51"/>
        <v>0</v>
      </c>
      <c r="T229" s="156">
        <v>5</v>
      </c>
      <c r="U229" s="154"/>
      <c r="V229" s="164">
        <f t="shared" si="52"/>
        <v>0</v>
      </c>
      <c r="W229" s="165">
        <f t="shared" si="53"/>
        <v>0</v>
      </c>
      <c r="X229" s="165">
        <f t="shared" si="54"/>
        <v>0</v>
      </c>
      <c r="Y229" s="164"/>
      <c r="Z229" s="164">
        <v>0</v>
      </c>
      <c r="AA229" s="166">
        <f t="shared" si="55"/>
        <v>0</v>
      </c>
      <c r="AB229" s="165" t="str">
        <f t="shared" si="56"/>
        <v>Not Sold</v>
      </c>
      <c r="AC229" s="165">
        <v>14</v>
      </c>
      <c r="AD229" s="165" t="str">
        <f t="shared" si="57"/>
        <v>-</v>
      </c>
      <c r="AE229" s="165">
        <f t="shared" si="58"/>
        <v>0</v>
      </c>
      <c r="AF229" s="167" t="str">
        <f t="shared" si="59"/>
        <v>Not Sold</v>
      </c>
      <c r="AG229" s="168">
        <f t="shared" si="60"/>
        <v>43687</v>
      </c>
      <c r="AH229" s="168">
        <f t="shared" si="61"/>
        <v>43687</v>
      </c>
      <c r="AI229" s="169">
        <f t="shared" si="62"/>
        <v>0</v>
      </c>
      <c r="AJ229" s="169">
        <f t="shared" si="63"/>
        <v>0</v>
      </c>
      <c r="AK229" s="164">
        <v>1</v>
      </c>
      <c r="AL229" s="169">
        <f t="shared" si="64"/>
        <v>0</v>
      </c>
      <c r="AM229" s="169">
        <f t="shared" si="65"/>
        <v>0</v>
      </c>
      <c r="AN229" s="169" t="str">
        <f t="shared" si="66"/>
        <v>-</v>
      </c>
      <c r="AO229" s="168" t="str">
        <f t="shared" si="67"/>
        <v>-</v>
      </c>
      <c r="AP229" s="164"/>
      <c r="AQ229" s="170"/>
    </row>
    <row r="230" spans="1:43" x14ac:dyDescent="0.25">
      <c r="A230" s="219" t="s">
        <v>478</v>
      </c>
      <c r="B230" s="151" t="s">
        <v>479</v>
      </c>
      <c r="C230" s="195">
        <v>6953156282025</v>
      </c>
      <c r="D230" s="152">
        <v>7.8400000000000007</v>
      </c>
      <c r="E230" s="153"/>
      <c r="F230" s="96">
        <v>0</v>
      </c>
      <c r="G230" s="96">
        <v>0</v>
      </c>
      <c r="H230" s="96">
        <v>0</v>
      </c>
      <c r="I230" s="96">
        <v>0</v>
      </c>
      <c r="J230" s="96">
        <v>0</v>
      </c>
      <c r="K230" s="96">
        <v>0</v>
      </c>
      <c r="L230" s="96">
        <v>0</v>
      </c>
      <c r="M230" s="96"/>
      <c r="N230" s="96"/>
      <c r="O230" s="96"/>
      <c r="P230" s="96"/>
      <c r="Q230" s="96"/>
      <c r="R230" s="154"/>
      <c r="S230" s="155">
        <f t="shared" si="51"/>
        <v>0</v>
      </c>
      <c r="T230" s="156">
        <v>5</v>
      </c>
      <c r="U230" s="154"/>
      <c r="V230" s="164">
        <f t="shared" si="52"/>
        <v>0</v>
      </c>
      <c r="W230" s="165">
        <f t="shared" si="53"/>
        <v>0</v>
      </c>
      <c r="X230" s="165">
        <f t="shared" si="54"/>
        <v>0</v>
      </c>
      <c r="Y230" s="164"/>
      <c r="Z230" s="164">
        <v>0</v>
      </c>
      <c r="AA230" s="166">
        <f t="shared" si="55"/>
        <v>0</v>
      </c>
      <c r="AB230" s="165" t="str">
        <f t="shared" si="56"/>
        <v>Not Sold</v>
      </c>
      <c r="AC230" s="165">
        <v>14</v>
      </c>
      <c r="AD230" s="165" t="str">
        <f t="shared" si="57"/>
        <v>-</v>
      </c>
      <c r="AE230" s="165">
        <f t="shared" si="58"/>
        <v>0</v>
      </c>
      <c r="AF230" s="167" t="str">
        <f t="shared" si="59"/>
        <v>Not Sold</v>
      </c>
      <c r="AG230" s="168">
        <f t="shared" si="60"/>
        <v>43687</v>
      </c>
      <c r="AH230" s="168">
        <f t="shared" si="61"/>
        <v>43687</v>
      </c>
      <c r="AI230" s="169">
        <f t="shared" si="62"/>
        <v>0</v>
      </c>
      <c r="AJ230" s="169">
        <f t="shared" si="63"/>
        <v>0</v>
      </c>
      <c r="AK230" s="164">
        <v>1</v>
      </c>
      <c r="AL230" s="169">
        <f t="shared" si="64"/>
        <v>0</v>
      </c>
      <c r="AM230" s="169">
        <f t="shared" si="65"/>
        <v>0</v>
      </c>
      <c r="AN230" s="169" t="str">
        <f t="shared" si="66"/>
        <v>-</v>
      </c>
      <c r="AO230" s="168" t="str">
        <f t="shared" si="67"/>
        <v>-</v>
      </c>
      <c r="AP230" s="164"/>
      <c r="AQ230" s="170"/>
    </row>
    <row r="231" spans="1:43" x14ac:dyDescent="0.25">
      <c r="A231" s="219" t="s">
        <v>506</v>
      </c>
      <c r="B231" s="151" t="s">
        <v>507</v>
      </c>
      <c r="C231" s="195">
        <v>6953156282032</v>
      </c>
      <c r="D231" s="152">
        <v>7.8400000000000007</v>
      </c>
      <c r="E231" s="153"/>
      <c r="F231" s="96">
        <v>0</v>
      </c>
      <c r="G231" s="96">
        <v>0</v>
      </c>
      <c r="H231" s="96">
        <v>0</v>
      </c>
      <c r="I231" s="96">
        <v>0</v>
      </c>
      <c r="J231" s="96">
        <v>0</v>
      </c>
      <c r="K231" s="96">
        <v>0</v>
      </c>
      <c r="L231" s="96">
        <v>0</v>
      </c>
      <c r="M231" s="96"/>
      <c r="N231" s="96"/>
      <c r="O231" s="96"/>
      <c r="P231" s="96"/>
      <c r="Q231" s="96"/>
      <c r="R231" s="154"/>
      <c r="S231" s="155">
        <f t="shared" si="51"/>
        <v>0</v>
      </c>
      <c r="T231" s="156">
        <v>5</v>
      </c>
      <c r="U231" s="154"/>
      <c r="V231" s="164">
        <f t="shared" si="52"/>
        <v>0</v>
      </c>
      <c r="W231" s="165">
        <f t="shared" si="53"/>
        <v>0</v>
      </c>
      <c r="X231" s="165">
        <f t="shared" si="54"/>
        <v>0</v>
      </c>
      <c r="Y231" s="164">
        <v>56</v>
      </c>
      <c r="Z231" s="164">
        <v>0</v>
      </c>
      <c r="AA231" s="166">
        <f t="shared" si="55"/>
        <v>56</v>
      </c>
      <c r="AB231" s="165" t="str">
        <f t="shared" si="56"/>
        <v>Not Sold</v>
      </c>
      <c r="AC231" s="165">
        <v>14</v>
      </c>
      <c r="AD231" s="165" t="str">
        <f t="shared" si="57"/>
        <v>-</v>
      </c>
      <c r="AE231" s="165">
        <f t="shared" si="58"/>
        <v>0</v>
      </c>
      <c r="AF231" s="167" t="str">
        <f t="shared" si="59"/>
        <v>Not Sold</v>
      </c>
      <c r="AG231" s="168">
        <f t="shared" si="60"/>
        <v>43687</v>
      </c>
      <c r="AH231" s="168">
        <f t="shared" si="61"/>
        <v>43687</v>
      </c>
      <c r="AI231" s="169">
        <f t="shared" si="62"/>
        <v>0</v>
      </c>
      <c r="AJ231" s="169">
        <f t="shared" si="63"/>
        <v>56</v>
      </c>
      <c r="AK231" s="164">
        <v>1</v>
      </c>
      <c r="AL231" s="169">
        <f t="shared" si="64"/>
        <v>0</v>
      </c>
      <c r="AM231" s="169">
        <f t="shared" si="65"/>
        <v>0</v>
      </c>
      <c r="AN231" s="169" t="str">
        <f t="shared" si="66"/>
        <v>-</v>
      </c>
      <c r="AO231" s="168" t="str">
        <f t="shared" si="67"/>
        <v>-</v>
      </c>
      <c r="AP231" s="164"/>
      <c r="AQ231" s="170"/>
    </row>
    <row r="232" spans="1:43" x14ac:dyDescent="0.25">
      <c r="A232" s="219" t="s">
        <v>508</v>
      </c>
      <c r="B232" s="151" t="s">
        <v>509</v>
      </c>
      <c r="C232" s="195">
        <v>6953156282049</v>
      </c>
      <c r="D232" s="152">
        <v>7.839999999999999</v>
      </c>
      <c r="E232" s="153"/>
      <c r="F232" s="96">
        <v>0</v>
      </c>
      <c r="G232" s="96">
        <v>0</v>
      </c>
      <c r="H232" s="96">
        <v>0</v>
      </c>
      <c r="I232" s="96">
        <v>0</v>
      </c>
      <c r="J232" s="96">
        <v>0</v>
      </c>
      <c r="K232" s="96">
        <v>0</v>
      </c>
      <c r="L232" s="96">
        <v>0</v>
      </c>
      <c r="M232" s="96"/>
      <c r="N232" s="96"/>
      <c r="O232" s="96"/>
      <c r="P232" s="96"/>
      <c r="Q232" s="96"/>
      <c r="R232" s="154"/>
      <c r="S232" s="155">
        <f t="shared" si="51"/>
        <v>0</v>
      </c>
      <c r="T232" s="156">
        <v>5</v>
      </c>
      <c r="U232" s="154"/>
      <c r="V232" s="164">
        <f t="shared" si="52"/>
        <v>0</v>
      </c>
      <c r="W232" s="165">
        <f t="shared" si="53"/>
        <v>0</v>
      </c>
      <c r="X232" s="165">
        <f t="shared" si="54"/>
        <v>0</v>
      </c>
      <c r="Y232" s="164">
        <v>6</v>
      </c>
      <c r="Z232" s="164">
        <v>0</v>
      </c>
      <c r="AA232" s="166">
        <f t="shared" si="55"/>
        <v>6</v>
      </c>
      <c r="AB232" s="165" t="str">
        <f t="shared" si="56"/>
        <v>Not Sold</v>
      </c>
      <c r="AC232" s="165">
        <v>14</v>
      </c>
      <c r="AD232" s="165" t="str">
        <f t="shared" si="57"/>
        <v>-</v>
      </c>
      <c r="AE232" s="165">
        <f t="shared" si="58"/>
        <v>0</v>
      </c>
      <c r="AF232" s="167" t="str">
        <f t="shared" si="59"/>
        <v>Not Sold</v>
      </c>
      <c r="AG232" s="168">
        <f t="shared" si="60"/>
        <v>43687</v>
      </c>
      <c r="AH232" s="168">
        <f t="shared" si="61"/>
        <v>43687</v>
      </c>
      <c r="AI232" s="169">
        <f t="shared" si="62"/>
        <v>0</v>
      </c>
      <c r="AJ232" s="169">
        <f t="shared" si="63"/>
        <v>6</v>
      </c>
      <c r="AK232" s="164">
        <v>1</v>
      </c>
      <c r="AL232" s="169">
        <f t="shared" si="64"/>
        <v>0</v>
      </c>
      <c r="AM232" s="169">
        <f t="shared" si="65"/>
        <v>0</v>
      </c>
      <c r="AN232" s="169" t="str">
        <f t="shared" si="66"/>
        <v>-</v>
      </c>
      <c r="AO232" s="168" t="str">
        <f t="shared" si="67"/>
        <v>-</v>
      </c>
      <c r="AP232" s="164"/>
      <c r="AQ232" s="170"/>
    </row>
    <row r="233" spans="1:43" x14ac:dyDescent="0.25">
      <c r="A233" s="219" t="s">
        <v>510</v>
      </c>
      <c r="B233" s="151" t="s">
        <v>511</v>
      </c>
      <c r="C233" s="195">
        <v>6953156282056</v>
      </c>
      <c r="D233" s="152">
        <v>7.84</v>
      </c>
      <c r="E233" s="153"/>
      <c r="F233" s="96">
        <v>0</v>
      </c>
      <c r="G233" s="96">
        <v>0</v>
      </c>
      <c r="H233" s="96">
        <v>0</v>
      </c>
      <c r="I233" s="96">
        <v>0</v>
      </c>
      <c r="J233" s="96">
        <v>0</v>
      </c>
      <c r="K233" s="96">
        <v>0</v>
      </c>
      <c r="L233" s="96">
        <v>0</v>
      </c>
      <c r="M233" s="96"/>
      <c r="N233" s="96"/>
      <c r="O233" s="96"/>
      <c r="P233" s="96"/>
      <c r="Q233" s="96"/>
      <c r="R233" s="154"/>
      <c r="S233" s="155">
        <f t="shared" si="51"/>
        <v>0</v>
      </c>
      <c r="T233" s="156">
        <v>5</v>
      </c>
      <c r="U233" s="154"/>
      <c r="V233" s="164">
        <f t="shared" si="52"/>
        <v>0</v>
      </c>
      <c r="W233" s="165">
        <f t="shared" si="53"/>
        <v>0</v>
      </c>
      <c r="X233" s="165">
        <f t="shared" si="54"/>
        <v>0</v>
      </c>
      <c r="Y233" s="164">
        <v>26</v>
      </c>
      <c r="Z233" s="164">
        <v>0</v>
      </c>
      <c r="AA233" s="166">
        <f t="shared" si="55"/>
        <v>26</v>
      </c>
      <c r="AB233" s="165" t="str">
        <f t="shared" si="56"/>
        <v>Not Sold</v>
      </c>
      <c r="AC233" s="165">
        <v>14</v>
      </c>
      <c r="AD233" s="165" t="str">
        <f t="shared" si="57"/>
        <v>-</v>
      </c>
      <c r="AE233" s="165">
        <f t="shared" si="58"/>
        <v>0</v>
      </c>
      <c r="AF233" s="167" t="str">
        <f t="shared" si="59"/>
        <v>Not Sold</v>
      </c>
      <c r="AG233" s="168">
        <f t="shared" si="60"/>
        <v>43687</v>
      </c>
      <c r="AH233" s="168">
        <f t="shared" si="61"/>
        <v>43687</v>
      </c>
      <c r="AI233" s="169">
        <f t="shared" si="62"/>
        <v>0</v>
      </c>
      <c r="AJ233" s="169">
        <f t="shared" si="63"/>
        <v>26</v>
      </c>
      <c r="AK233" s="164">
        <v>1</v>
      </c>
      <c r="AL233" s="169">
        <f t="shared" si="64"/>
        <v>0</v>
      </c>
      <c r="AM233" s="169">
        <f t="shared" si="65"/>
        <v>0</v>
      </c>
      <c r="AN233" s="169" t="str">
        <f t="shared" si="66"/>
        <v>-</v>
      </c>
      <c r="AO233" s="168" t="str">
        <f t="shared" si="67"/>
        <v>-</v>
      </c>
      <c r="AP233" s="164"/>
      <c r="AQ233" s="170"/>
    </row>
    <row r="234" spans="1:43" x14ac:dyDescent="0.25">
      <c r="A234" s="219" t="s">
        <v>512</v>
      </c>
      <c r="B234" s="151" t="s">
        <v>513</v>
      </c>
      <c r="C234" s="195">
        <v>6953156282063</v>
      </c>
      <c r="D234" s="152">
        <v>7.6199999999999992</v>
      </c>
      <c r="E234" s="153"/>
      <c r="F234" s="96">
        <v>0</v>
      </c>
      <c r="G234" s="96">
        <v>0</v>
      </c>
      <c r="H234" s="96">
        <v>0</v>
      </c>
      <c r="I234" s="96">
        <v>0</v>
      </c>
      <c r="J234" s="96">
        <v>0</v>
      </c>
      <c r="K234" s="96">
        <v>0</v>
      </c>
      <c r="L234" s="96">
        <v>0</v>
      </c>
      <c r="M234" s="96"/>
      <c r="N234" s="96"/>
      <c r="O234" s="96"/>
      <c r="P234" s="96"/>
      <c r="Q234" s="96"/>
      <c r="R234" s="154"/>
      <c r="S234" s="155">
        <f t="shared" si="51"/>
        <v>0</v>
      </c>
      <c r="T234" s="156">
        <v>5</v>
      </c>
      <c r="U234" s="154"/>
      <c r="V234" s="164">
        <f t="shared" si="52"/>
        <v>0</v>
      </c>
      <c r="W234" s="165">
        <f t="shared" si="53"/>
        <v>0</v>
      </c>
      <c r="X234" s="165">
        <f t="shared" si="54"/>
        <v>0</v>
      </c>
      <c r="Y234" s="164">
        <v>55</v>
      </c>
      <c r="Z234" s="164">
        <v>0</v>
      </c>
      <c r="AA234" s="166">
        <f t="shared" si="55"/>
        <v>55</v>
      </c>
      <c r="AB234" s="165" t="str">
        <f t="shared" si="56"/>
        <v>Not Sold</v>
      </c>
      <c r="AC234" s="165">
        <v>14</v>
      </c>
      <c r="AD234" s="165" t="str">
        <f t="shared" si="57"/>
        <v>-</v>
      </c>
      <c r="AE234" s="165">
        <f t="shared" si="58"/>
        <v>0</v>
      </c>
      <c r="AF234" s="167" t="str">
        <f t="shared" si="59"/>
        <v>Not Sold</v>
      </c>
      <c r="AG234" s="168">
        <f t="shared" si="60"/>
        <v>43687</v>
      </c>
      <c r="AH234" s="168">
        <f t="shared" si="61"/>
        <v>43687</v>
      </c>
      <c r="AI234" s="169">
        <f t="shared" si="62"/>
        <v>0</v>
      </c>
      <c r="AJ234" s="169">
        <f t="shared" si="63"/>
        <v>55</v>
      </c>
      <c r="AK234" s="164">
        <v>1</v>
      </c>
      <c r="AL234" s="169">
        <f t="shared" si="64"/>
        <v>0</v>
      </c>
      <c r="AM234" s="169">
        <f t="shared" si="65"/>
        <v>0</v>
      </c>
      <c r="AN234" s="169" t="str">
        <f t="shared" si="66"/>
        <v>-</v>
      </c>
      <c r="AO234" s="168" t="str">
        <f t="shared" si="67"/>
        <v>-</v>
      </c>
      <c r="AP234" s="164"/>
      <c r="AQ234" s="170"/>
    </row>
    <row r="235" spans="1:43" x14ac:dyDescent="0.25">
      <c r="A235" s="219" t="s">
        <v>514</v>
      </c>
      <c r="B235" s="151" t="s">
        <v>515</v>
      </c>
      <c r="C235" s="195">
        <v>6953156282070</v>
      </c>
      <c r="D235" s="152">
        <v>7.62</v>
      </c>
      <c r="E235" s="153"/>
      <c r="F235" s="96">
        <v>0</v>
      </c>
      <c r="G235" s="96">
        <v>0</v>
      </c>
      <c r="H235" s="96">
        <v>0</v>
      </c>
      <c r="I235" s="96">
        <v>0</v>
      </c>
      <c r="J235" s="96">
        <v>0</v>
      </c>
      <c r="K235" s="96">
        <v>0</v>
      </c>
      <c r="L235" s="96">
        <v>0</v>
      </c>
      <c r="M235" s="96"/>
      <c r="N235" s="96"/>
      <c r="O235" s="96"/>
      <c r="P235" s="96"/>
      <c r="Q235" s="96"/>
      <c r="R235" s="154"/>
      <c r="S235" s="155">
        <f t="shared" si="51"/>
        <v>0</v>
      </c>
      <c r="T235" s="156">
        <v>5</v>
      </c>
      <c r="U235" s="154"/>
      <c r="V235" s="164">
        <f t="shared" si="52"/>
        <v>0</v>
      </c>
      <c r="W235" s="165">
        <f t="shared" si="53"/>
        <v>0</v>
      </c>
      <c r="X235" s="165">
        <f t="shared" si="54"/>
        <v>0</v>
      </c>
      <c r="Y235" s="164">
        <v>17</v>
      </c>
      <c r="Z235" s="164">
        <v>0</v>
      </c>
      <c r="AA235" s="166">
        <f t="shared" si="55"/>
        <v>17</v>
      </c>
      <c r="AB235" s="165" t="str">
        <f t="shared" si="56"/>
        <v>Not Sold</v>
      </c>
      <c r="AC235" s="165">
        <v>14</v>
      </c>
      <c r="AD235" s="165" t="str">
        <f t="shared" si="57"/>
        <v>-</v>
      </c>
      <c r="AE235" s="165">
        <f t="shared" si="58"/>
        <v>0</v>
      </c>
      <c r="AF235" s="167" t="str">
        <f t="shared" si="59"/>
        <v>Not Sold</v>
      </c>
      <c r="AG235" s="168">
        <f t="shared" si="60"/>
        <v>43687</v>
      </c>
      <c r="AH235" s="168">
        <f t="shared" si="61"/>
        <v>43687</v>
      </c>
      <c r="AI235" s="169">
        <f t="shared" si="62"/>
        <v>0</v>
      </c>
      <c r="AJ235" s="169">
        <f t="shared" si="63"/>
        <v>17</v>
      </c>
      <c r="AK235" s="164">
        <v>1</v>
      </c>
      <c r="AL235" s="169">
        <f t="shared" si="64"/>
        <v>0</v>
      </c>
      <c r="AM235" s="169">
        <f t="shared" si="65"/>
        <v>0</v>
      </c>
      <c r="AN235" s="169" t="str">
        <f t="shared" si="66"/>
        <v>-</v>
      </c>
      <c r="AO235" s="168" t="str">
        <f t="shared" si="67"/>
        <v>-</v>
      </c>
      <c r="AP235" s="164"/>
      <c r="AQ235" s="170"/>
    </row>
    <row r="236" spans="1:43" x14ac:dyDescent="0.25">
      <c r="A236" s="219" t="s">
        <v>516</v>
      </c>
      <c r="B236" s="151" t="s">
        <v>517</v>
      </c>
      <c r="C236" s="195">
        <v>6953156282087</v>
      </c>
      <c r="D236" s="152">
        <v>7.7100000000000009</v>
      </c>
      <c r="E236" s="153"/>
      <c r="F236" s="96">
        <v>0</v>
      </c>
      <c r="G236" s="96">
        <v>0</v>
      </c>
      <c r="H236" s="96">
        <v>0</v>
      </c>
      <c r="I236" s="96">
        <v>0</v>
      </c>
      <c r="J236" s="96">
        <v>0</v>
      </c>
      <c r="K236" s="96">
        <v>0</v>
      </c>
      <c r="L236" s="96">
        <v>0</v>
      </c>
      <c r="M236" s="96"/>
      <c r="N236" s="96"/>
      <c r="O236" s="96"/>
      <c r="P236" s="96"/>
      <c r="Q236" s="96"/>
      <c r="R236" s="154"/>
      <c r="S236" s="155">
        <f t="shared" si="51"/>
        <v>0</v>
      </c>
      <c r="T236" s="156">
        <v>5</v>
      </c>
      <c r="U236" s="154"/>
      <c r="V236" s="164">
        <f t="shared" si="52"/>
        <v>0</v>
      </c>
      <c r="W236" s="165">
        <f t="shared" si="53"/>
        <v>0</v>
      </c>
      <c r="X236" s="165">
        <f t="shared" si="54"/>
        <v>0</v>
      </c>
      <c r="Y236" s="164">
        <v>48</v>
      </c>
      <c r="Z236" s="164">
        <v>0</v>
      </c>
      <c r="AA236" s="166">
        <f t="shared" si="55"/>
        <v>48</v>
      </c>
      <c r="AB236" s="165" t="str">
        <f t="shared" si="56"/>
        <v>Not Sold</v>
      </c>
      <c r="AC236" s="165">
        <v>14</v>
      </c>
      <c r="AD236" s="165" t="str">
        <f t="shared" si="57"/>
        <v>-</v>
      </c>
      <c r="AE236" s="165">
        <f t="shared" si="58"/>
        <v>0</v>
      </c>
      <c r="AF236" s="167" t="str">
        <f t="shared" si="59"/>
        <v>Not Sold</v>
      </c>
      <c r="AG236" s="168">
        <f t="shared" si="60"/>
        <v>43687</v>
      </c>
      <c r="AH236" s="168">
        <f t="shared" si="61"/>
        <v>43687</v>
      </c>
      <c r="AI236" s="169">
        <f t="shared" si="62"/>
        <v>0</v>
      </c>
      <c r="AJ236" s="169">
        <f t="shared" si="63"/>
        <v>48</v>
      </c>
      <c r="AK236" s="164">
        <v>1</v>
      </c>
      <c r="AL236" s="169">
        <f t="shared" si="64"/>
        <v>0</v>
      </c>
      <c r="AM236" s="169">
        <f t="shared" si="65"/>
        <v>0</v>
      </c>
      <c r="AN236" s="169" t="str">
        <f t="shared" si="66"/>
        <v>-</v>
      </c>
      <c r="AO236" s="168" t="str">
        <f t="shared" si="67"/>
        <v>-</v>
      </c>
      <c r="AP236" s="164"/>
      <c r="AQ236" s="170"/>
    </row>
    <row r="237" spans="1:43" x14ac:dyDescent="0.25">
      <c r="A237" s="219" t="s">
        <v>623</v>
      </c>
      <c r="B237" s="151" t="s">
        <v>624</v>
      </c>
      <c r="C237" s="195">
        <v>6953156282094</v>
      </c>
      <c r="D237" s="152">
        <v>38.392475247524757</v>
      </c>
      <c r="E237" s="153"/>
      <c r="F237" s="96">
        <v>4</v>
      </c>
      <c r="G237" s="96">
        <v>2</v>
      </c>
      <c r="H237" s="96">
        <v>0</v>
      </c>
      <c r="I237" s="96">
        <v>2</v>
      </c>
      <c r="J237" s="96">
        <v>0</v>
      </c>
      <c r="K237" s="96">
        <v>0</v>
      </c>
      <c r="L237" s="96">
        <v>0</v>
      </c>
      <c r="M237" s="96"/>
      <c r="N237" s="96"/>
      <c r="O237" s="96"/>
      <c r="P237" s="96"/>
      <c r="Q237" s="96"/>
      <c r="R237" s="154"/>
      <c r="S237" s="155">
        <f t="shared" si="51"/>
        <v>3</v>
      </c>
      <c r="T237" s="156">
        <v>5</v>
      </c>
      <c r="U237" s="154"/>
      <c r="V237" s="164">
        <f t="shared" si="52"/>
        <v>8</v>
      </c>
      <c r="W237" s="165">
        <f t="shared" si="53"/>
        <v>8.8888888888888892E-2</v>
      </c>
      <c r="X237" s="165">
        <f t="shared" si="54"/>
        <v>2.666666666666667</v>
      </c>
      <c r="Y237" s="164">
        <v>58</v>
      </c>
      <c r="Z237" s="164">
        <v>0</v>
      </c>
      <c r="AA237" s="166">
        <f t="shared" si="55"/>
        <v>58</v>
      </c>
      <c r="AB237" s="165">
        <f t="shared" si="56"/>
        <v>652.5</v>
      </c>
      <c r="AC237" s="165">
        <v>14</v>
      </c>
      <c r="AD237" s="165">
        <f t="shared" si="57"/>
        <v>638.5</v>
      </c>
      <c r="AE237" s="165">
        <f t="shared" si="58"/>
        <v>5.3333333333333339</v>
      </c>
      <c r="AF237" s="167">
        <f t="shared" si="59"/>
        <v>44325.5</v>
      </c>
      <c r="AG237" s="168">
        <f t="shared" si="60"/>
        <v>43687</v>
      </c>
      <c r="AH237" s="168">
        <f t="shared" si="61"/>
        <v>44325.5</v>
      </c>
      <c r="AI237" s="169">
        <f t="shared" si="62"/>
        <v>1.2444444444444445</v>
      </c>
      <c r="AJ237" s="169">
        <f t="shared" si="63"/>
        <v>56.755555555555553</v>
      </c>
      <c r="AK237" s="164">
        <v>1</v>
      </c>
      <c r="AL237" s="169">
        <f t="shared" si="64"/>
        <v>0</v>
      </c>
      <c r="AM237" s="169">
        <f t="shared" si="65"/>
        <v>0</v>
      </c>
      <c r="AN237" s="169">
        <f t="shared" si="66"/>
        <v>0</v>
      </c>
      <c r="AO237" s="168">
        <f t="shared" si="67"/>
        <v>44325.5</v>
      </c>
      <c r="AP237" s="164"/>
      <c r="AQ237" s="170"/>
    </row>
    <row r="238" spans="1:43" x14ac:dyDescent="0.25">
      <c r="A238" s="218" t="s">
        <v>569</v>
      </c>
      <c r="B238" s="172" t="s">
        <v>570</v>
      </c>
      <c r="C238" s="197">
        <v>6953156282100</v>
      </c>
      <c r="D238" s="173">
        <v>38.140000000000015</v>
      </c>
      <c r="E238" s="153"/>
      <c r="F238" s="174">
        <v>2</v>
      </c>
      <c r="G238" s="174">
        <v>5</v>
      </c>
      <c r="H238" s="174">
        <v>0</v>
      </c>
      <c r="I238" s="174">
        <v>3</v>
      </c>
      <c r="J238" s="174">
        <v>0</v>
      </c>
      <c r="K238" s="174">
        <v>0</v>
      </c>
      <c r="L238" s="174">
        <v>1</v>
      </c>
      <c r="M238" s="174"/>
      <c r="N238" s="174"/>
      <c r="O238" s="174"/>
      <c r="P238" s="174"/>
      <c r="Q238" s="174"/>
      <c r="R238" s="154"/>
      <c r="S238" s="155">
        <f t="shared" si="51"/>
        <v>4</v>
      </c>
      <c r="T238" s="156">
        <v>5</v>
      </c>
      <c r="U238" s="154"/>
      <c r="V238" s="164">
        <f t="shared" si="52"/>
        <v>11</v>
      </c>
      <c r="W238" s="165">
        <f t="shared" si="53"/>
        <v>8.7999999999999995E-2</v>
      </c>
      <c r="X238" s="165">
        <f t="shared" si="54"/>
        <v>2.6399999999999997</v>
      </c>
      <c r="Y238" s="164">
        <v>89</v>
      </c>
      <c r="Z238" s="164">
        <v>12</v>
      </c>
      <c r="AA238" s="166">
        <f t="shared" si="55"/>
        <v>101</v>
      </c>
      <c r="AB238" s="165">
        <f t="shared" si="56"/>
        <v>1147.7272727272727</v>
      </c>
      <c r="AC238" s="165">
        <v>14</v>
      </c>
      <c r="AD238" s="165">
        <f t="shared" si="57"/>
        <v>1133.7272727272727</v>
      </c>
      <c r="AE238" s="165">
        <f t="shared" si="58"/>
        <v>5.2799999999999994</v>
      </c>
      <c r="AF238" s="167">
        <f t="shared" si="59"/>
        <v>44820.727272727272</v>
      </c>
      <c r="AG238" s="168">
        <f t="shared" si="60"/>
        <v>43687</v>
      </c>
      <c r="AH238" s="168">
        <f t="shared" si="61"/>
        <v>44820.727272727272</v>
      </c>
      <c r="AI238" s="169">
        <f t="shared" si="62"/>
        <v>1.232</v>
      </c>
      <c r="AJ238" s="169">
        <f t="shared" si="63"/>
        <v>99.768000000000001</v>
      </c>
      <c r="AK238" s="164">
        <v>1</v>
      </c>
      <c r="AL238" s="169">
        <f t="shared" si="64"/>
        <v>0</v>
      </c>
      <c r="AM238" s="169">
        <f t="shared" si="65"/>
        <v>0</v>
      </c>
      <c r="AN238" s="169">
        <f t="shared" si="66"/>
        <v>0</v>
      </c>
      <c r="AO238" s="168">
        <f t="shared" si="67"/>
        <v>44820.727272727272</v>
      </c>
      <c r="AP238" s="176"/>
      <c r="AQ238" s="170"/>
    </row>
    <row r="239" spans="1:43" x14ac:dyDescent="0.25">
      <c r="A239" s="219" t="s">
        <v>625</v>
      </c>
      <c r="B239" s="151" t="s">
        <v>626</v>
      </c>
      <c r="C239" s="195">
        <v>6953156282117</v>
      </c>
      <c r="D239" s="152">
        <v>44.200000000000024</v>
      </c>
      <c r="E239" s="153"/>
      <c r="F239" s="96">
        <v>3</v>
      </c>
      <c r="G239" s="96">
        <v>2</v>
      </c>
      <c r="H239" s="96">
        <v>0</v>
      </c>
      <c r="I239" s="96">
        <v>0</v>
      </c>
      <c r="J239" s="96">
        <v>0</v>
      </c>
      <c r="K239" s="96">
        <v>0</v>
      </c>
      <c r="L239" s="96">
        <v>0</v>
      </c>
      <c r="M239" s="96"/>
      <c r="N239" s="96"/>
      <c r="O239" s="96"/>
      <c r="P239" s="96"/>
      <c r="Q239" s="96"/>
      <c r="R239" s="154"/>
      <c r="S239" s="155">
        <f t="shared" si="51"/>
        <v>2</v>
      </c>
      <c r="T239" s="156">
        <v>5</v>
      </c>
      <c r="U239" s="154"/>
      <c r="V239" s="164">
        <f t="shared" si="52"/>
        <v>5</v>
      </c>
      <c r="W239" s="165">
        <f t="shared" si="53"/>
        <v>8.3333333333333329E-2</v>
      </c>
      <c r="X239" s="165">
        <f t="shared" si="54"/>
        <v>2.5</v>
      </c>
      <c r="Y239" s="164">
        <v>20</v>
      </c>
      <c r="Z239" s="164">
        <v>0</v>
      </c>
      <c r="AA239" s="166">
        <f t="shared" si="55"/>
        <v>20</v>
      </c>
      <c r="AB239" s="165">
        <f t="shared" si="56"/>
        <v>240</v>
      </c>
      <c r="AC239" s="165">
        <v>14</v>
      </c>
      <c r="AD239" s="165">
        <f t="shared" si="57"/>
        <v>226</v>
      </c>
      <c r="AE239" s="165">
        <f t="shared" si="58"/>
        <v>5</v>
      </c>
      <c r="AF239" s="167">
        <f t="shared" si="59"/>
        <v>43913</v>
      </c>
      <c r="AG239" s="168">
        <f t="shared" si="60"/>
        <v>43687</v>
      </c>
      <c r="AH239" s="168">
        <f t="shared" si="61"/>
        <v>43913</v>
      </c>
      <c r="AI239" s="169">
        <f t="shared" si="62"/>
        <v>1.1666666666666665</v>
      </c>
      <c r="AJ239" s="169">
        <f t="shared" si="63"/>
        <v>18.833333333333332</v>
      </c>
      <c r="AK239" s="164">
        <v>1</v>
      </c>
      <c r="AL239" s="169">
        <f t="shared" si="64"/>
        <v>0</v>
      </c>
      <c r="AM239" s="169">
        <f t="shared" si="65"/>
        <v>0</v>
      </c>
      <c r="AN239" s="169">
        <f t="shared" si="66"/>
        <v>0</v>
      </c>
      <c r="AO239" s="168">
        <f t="shared" si="67"/>
        <v>43913</v>
      </c>
      <c r="AP239" s="164"/>
      <c r="AQ239" s="170"/>
    </row>
    <row r="240" spans="1:43" x14ac:dyDescent="0.25">
      <c r="A240" s="219" t="s">
        <v>627</v>
      </c>
      <c r="B240" s="151" t="s">
        <v>628</v>
      </c>
      <c r="C240" s="195">
        <v>6953156282124</v>
      </c>
      <c r="D240" s="152">
        <v>44.337062937062946</v>
      </c>
      <c r="E240" s="153"/>
      <c r="F240" s="96">
        <v>7</v>
      </c>
      <c r="G240" s="96">
        <v>0</v>
      </c>
      <c r="H240" s="96">
        <v>1</v>
      </c>
      <c r="I240" s="96">
        <v>0</v>
      </c>
      <c r="J240" s="96">
        <v>1</v>
      </c>
      <c r="K240" s="96">
        <v>0</v>
      </c>
      <c r="L240" s="96">
        <v>0</v>
      </c>
      <c r="M240" s="96"/>
      <c r="N240" s="96"/>
      <c r="O240" s="96"/>
      <c r="P240" s="96"/>
      <c r="Q240" s="96"/>
      <c r="R240" s="188"/>
      <c r="S240" s="155">
        <f t="shared" si="51"/>
        <v>3</v>
      </c>
      <c r="T240" s="156">
        <v>5</v>
      </c>
      <c r="U240" s="188"/>
      <c r="V240" s="164">
        <f t="shared" si="52"/>
        <v>9</v>
      </c>
      <c r="W240" s="165">
        <f t="shared" si="53"/>
        <v>0.1</v>
      </c>
      <c r="X240" s="165">
        <f t="shared" si="54"/>
        <v>3</v>
      </c>
      <c r="Y240" s="164">
        <v>140</v>
      </c>
      <c r="Z240" s="164">
        <v>0</v>
      </c>
      <c r="AA240" s="166">
        <f t="shared" si="55"/>
        <v>140</v>
      </c>
      <c r="AB240" s="165">
        <f t="shared" si="56"/>
        <v>1400</v>
      </c>
      <c r="AC240" s="165">
        <v>14</v>
      </c>
      <c r="AD240" s="165">
        <f t="shared" si="57"/>
        <v>1386</v>
      </c>
      <c r="AE240" s="165">
        <f t="shared" si="58"/>
        <v>6</v>
      </c>
      <c r="AF240" s="167">
        <f t="shared" si="59"/>
        <v>45073</v>
      </c>
      <c r="AG240" s="168">
        <f t="shared" si="60"/>
        <v>43687</v>
      </c>
      <c r="AH240" s="168">
        <f t="shared" si="61"/>
        <v>45073</v>
      </c>
      <c r="AI240" s="169">
        <f t="shared" si="62"/>
        <v>1.4000000000000001</v>
      </c>
      <c r="AJ240" s="169">
        <f t="shared" si="63"/>
        <v>138.6</v>
      </c>
      <c r="AK240" s="164">
        <v>1</v>
      </c>
      <c r="AL240" s="169">
        <f t="shared" si="64"/>
        <v>0</v>
      </c>
      <c r="AM240" s="169">
        <f t="shared" si="65"/>
        <v>0</v>
      </c>
      <c r="AN240" s="169">
        <f t="shared" si="66"/>
        <v>0</v>
      </c>
      <c r="AO240" s="168">
        <f t="shared" si="67"/>
        <v>45073</v>
      </c>
      <c r="AP240" s="164"/>
      <c r="AQ240" s="170"/>
    </row>
    <row r="241" spans="1:43" x14ac:dyDescent="0.25">
      <c r="A241" s="218" t="s">
        <v>583</v>
      </c>
      <c r="B241" s="172" t="s">
        <v>584</v>
      </c>
      <c r="C241" s="197">
        <v>6953156282247</v>
      </c>
      <c r="D241" s="173">
        <v>76</v>
      </c>
      <c r="E241" s="153"/>
      <c r="F241" s="174">
        <v>23</v>
      </c>
      <c r="G241" s="174">
        <v>8</v>
      </c>
      <c r="H241" s="174">
        <v>15</v>
      </c>
      <c r="I241" s="174">
        <v>9</v>
      </c>
      <c r="J241" s="174">
        <v>7</v>
      </c>
      <c r="K241" s="174">
        <v>7</v>
      </c>
      <c r="L241" s="174">
        <v>5</v>
      </c>
      <c r="M241" s="174"/>
      <c r="N241" s="174"/>
      <c r="O241" s="174"/>
      <c r="P241" s="174"/>
      <c r="Q241" s="174"/>
      <c r="R241" s="188"/>
      <c r="S241" s="155">
        <f t="shared" si="51"/>
        <v>7</v>
      </c>
      <c r="T241" s="156">
        <v>5</v>
      </c>
      <c r="U241" s="188"/>
      <c r="V241" s="164">
        <f t="shared" si="52"/>
        <v>74</v>
      </c>
      <c r="W241" s="165">
        <f t="shared" si="53"/>
        <v>0.34418604651162793</v>
      </c>
      <c r="X241" s="165">
        <f t="shared" si="54"/>
        <v>10.325581395348838</v>
      </c>
      <c r="Y241" s="164">
        <v>7</v>
      </c>
      <c r="Z241" s="164">
        <v>11</v>
      </c>
      <c r="AA241" s="166">
        <f t="shared" si="55"/>
        <v>18</v>
      </c>
      <c r="AB241" s="165">
        <f t="shared" si="56"/>
        <v>52.297297297297291</v>
      </c>
      <c r="AC241" s="165">
        <v>14</v>
      </c>
      <c r="AD241" s="165">
        <f t="shared" si="57"/>
        <v>38.297297297297291</v>
      </c>
      <c r="AE241" s="165">
        <f t="shared" si="58"/>
        <v>20.651162790697676</v>
      </c>
      <c r="AF241" s="167">
        <f t="shared" si="59"/>
        <v>43725.2972972973</v>
      </c>
      <c r="AG241" s="168">
        <f t="shared" si="60"/>
        <v>43687</v>
      </c>
      <c r="AH241" s="168">
        <f t="shared" si="61"/>
        <v>43725.2972972973</v>
      </c>
      <c r="AI241" s="169">
        <f t="shared" si="62"/>
        <v>4.8186046511627909</v>
      </c>
      <c r="AJ241" s="169">
        <f t="shared" si="63"/>
        <v>13.18139534883721</v>
      </c>
      <c r="AK241" s="164">
        <v>1</v>
      </c>
      <c r="AL241" s="169">
        <f t="shared" si="64"/>
        <v>7.4697674418604656</v>
      </c>
      <c r="AM241" s="169">
        <f t="shared" si="65"/>
        <v>567.70232558139537</v>
      </c>
      <c r="AN241" s="169">
        <f t="shared" si="66"/>
        <v>21.702702702702702</v>
      </c>
      <c r="AO241" s="168">
        <f t="shared" si="67"/>
        <v>43747</v>
      </c>
      <c r="AP241" s="176"/>
      <c r="AQ241" s="170"/>
    </row>
    <row r="242" spans="1:43" x14ac:dyDescent="0.25">
      <c r="A242" s="219" t="s">
        <v>585</v>
      </c>
      <c r="B242" s="151" t="s">
        <v>586</v>
      </c>
      <c r="C242" s="195">
        <v>6953156282254</v>
      </c>
      <c r="D242" s="152">
        <v>76</v>
      </c>
      <c r="E242" s="153"/>
      <c r="F242" s="96">
        <v>14</v>
      </c>
      <c r="G242" s="96">
        <v>9</v>
      </c>
      <c r="H242" s="96">
        <v>5</v>
      </c>
      <c r="I242" s="96">
        <v>2</v>
      </c>
      <c r="J242" s="96">
        <v>3</v>
      </c>
      <c r="K242" s="96">
        <v>0</v>
      </c>
      <c r="L242" s="96">
        <v>0</v>
      </c>
      <c r="M242" s="96"/>
      <c r="N242" s="96"/>
      <c r="O242" s="96"/>
      <c r="P242" s="96"/>
      <c r="Q242" s="96"/>
      <c r="R242" s="188"/>
      <c r="S242" s="155">
        <f t="shared" si="51"/>
        <v>5</v>
      </c>
      <c r="T242" s="156">
        <v>5</v>
      </c>
      <c r="U242" s="188"/>
      <c r="V242" s="164">
        <f t="shared" si="52"/>
        <v>33</v>
      </c>
      <c r="W242" s="165">
        <f t="shared" si="53"/>
        <v>0.22</v>
      </c>
      <c r="X242" s="165">
        <f t="shared" si="54"/>
        <v>6.6</v>
      </c>
      <c r="Y242" s="164">
        <v>8</v>
      </c>
      <c r="Z242" s="164">
        <v>3</v>
      </c>
      <c r="AA242" s="166">
        <f t="shared" si="55"/>
        <v>11</v>
      </c>
      <c r="AB242" s="165">
        <f t="shared" si="56"/>
        <v>50</v>
      </c>
      <c r="AC242" s="165">
        <v>14</v>
      </c>
      <c r="AD242" s="165">
        <f t="shared" si="57"/>
        <v>36</v>
      </c>
      <c r="AE242" s="165">
        <f t="shared" si="58"/>
        <v>13.2</v>
      </c>
      <c r="AF242" s="167">
        <f t="shared" si="59"/>
        <v>43723</v>
      </c>
      <c r="AG242" s="168">
        <f t="shared" si="60"/>
        <v>43687</v>
      </c>
      <c r="AH242" s="168">
        <f t="shared" si="61"/>
        <v>43723</v>
      </c>
      <c r="AI242" s="169">
        <f t="shared" si="62"/>
        <v>3.08</v>
      </c>
      <c r="AJ242" s="169">
        <f t="shared" si="63"/>
        <v>7.92</v>
      </c>
      <c r="AK242" s="164">
        <v>1</v>
      </c>
      <c r="AL242" s="169">
        <f t="shared" si="64"/>
        <v>5.2799999999999994</v>
      </c>
      <c r="AM242" s="169">
        <f t="shared" si="65"/>
        <v>401.28</v>
      </c>
      <c r="AN242" s="169">
        <f t="shared" si="66"/>
        <v>23.999999999999996</v>
      </c>
      <c r="AO242" s="168">
        <f t="shared" si="67"/>
        <v>43747</v>
      </c>
      <c r="AP242" s="164"/>
      <c r="AQ242" s="170"/>
    </row>
    <row r="243" spans="1:43" x14ac:dyDescent="0.25">
      <c r="A243" s="218" t="s">
        <v>673</v>
      </c>
      <c r="B243" s="172" t="s">
        <v>674</v>
      </c>
      <c r="C243" s="197">
        <v>6953156282278</v>
      </c>
      <c r="D243" s="173">
        <v>9.9</v>
      </c>
      <c r="E243" s="153"/>
      <c r="F243" s="174">
        <v>0</v>
      </c>
      <c r="G243" s="174">
        <v>0</v>
      </c>
      <c r="H243" s="174">
        <v>0</v>
      </c>
      <c r="I243" s="174">
        <v>0</v>
      </c>
      <c r="J243" s="174">
        <v>0</v>
      </c>
      <c r="K243" s="174">
        <v>0</v>
      </c>
      <c r="L243" s="174">
        <v>1</v>
      </c>
      <c r="M243" s="174"/>
      <c r="N243" s="174"/>
      <c r="O243" s="174"/>
      <c r="P243" s="174"/>
      <c r="Q243" s="174"/>
      <c r="R243" s="188"/>
      <c r="S243" s="155">
        <f t="shared" si="51"/>
        <v>1</v>
      </c>
      <c r="T243" s="156">
        <v>5</v>
      </c>
      <c r="U243" s="188"/>
      <c r="V243" s="164">
        <f t="shared" si="52"/>
        <v>1</v>
      </c>
      <c r="W243" s="165">
        <f t="shared" si="53"/>
        <v>2.8571428571428571E-2</v>
      </c>
      <c r="X243" s="165">
        <f t="shared" si="54"/>
        <v>0.8571428571428571</v>
      </c>
      <c r="Y243" s="164">
        <v>36</v>
      </c>
      <c r="Z243" s="164">
        <v>14</v>
      </c>
      <c r="AA243" s="166">
        <f t="shared" si="55"/>
        <v>50</v>
      </c>
      <c r="AB243" s="165">
        <f t="shared" si="56"/>
        <v>1750</v>
      </c>
      <c r="AC243" s="165">
        <v>14</v>
      </c>
      <c r="AD243" s="165">
        <f t="shared" si="57"/>
        <v>1736</v>
      </c>
      <c r="AE243" s="165">
        <f t="shared" si="58"/>
        <v>1.7142857142857142</v>
      </c>
      <c r="AF243" s="167">
        <f t="shared" si="59"/>
        <v>45423</v>
      </c>
      <c r="AG243" s="168">
        <f t="shared" si="60"/>
        <v>43687</v>
      </c>
      <c r="AH243" s="168">
        <f t="shared" si="61"/>
        <v>45423</v>
      </c>
      <c r="AI243" s="169">
        <f t="shared" si="62"/>
        <v>0.39999999999999997</v>
      </c>
      <c r="AJ243" s="169">
        <f t="shared" si="63"/>
        <v>49.6</v>
      </c>
      <c r="AK243" s="164">
        <v>1</v>
      </c>
      <c r="AL243" s="169">
        <f t="shared" si="64"/>
        <v>0</v>
      </c>
      <c r="AM243" s="169">
        <f t="shared" si="65"/>
        <v>0</v>
      </c>
      <c r="AN243" s="169">
        <f t="shared" si="66"/>
        <v>0</v>
      </c>
      <c r="AO243" s="168">
        <f t="shared" si="67"/>
        <v>45423</v>
      </c>
      <c r="AP243" s="176"/>
      <c r="AQ243" s="170"/>
    </row>
    <row r="244" spans="1:43" x14ac:dyDescent="0.25">
      <c r="A244" s="219" t="s">
        <v>325</v>
      </c>
      <c r="B244" s="151" t="s">
        <v>326</v>
      </c>
      <c r="C244" s="195">
        <v>6953156282308</v>
      </c>
      <c r="D244" s="152">
        <v>34.569999999999986</v>
      </c>
      <c r="E244" s="153"/>
      <c r="F244" s="96">
        <v>4</v>
      </c>
      <c r="G244" s="96">
        <v>1</v>
      </c>
      <c r="H244" s="96">
        <v>1</v>
      </c>
      <c r="I244" s="96">
        <v>0</v>
      </c>
      <c r="J244" s="96">
        <v>0</v>
      </c>
      <c r="K244" s="96">
        <v>0</v>
      </c>
      <c r="L244" s="96">
        <v>0</v>
      </c>
      <c r="M244" s="96"/>
      <c r="N244" s="96"/>
      <c r="O244" s="96"/>
      <c r="P244" s="96"/>
      <c r="Q244" s="96"/>
      <c r="R244" s="188"/>
      <c r="S244" s="155">
        <f t="shared" si="51"/>
        <v>3</v>
      </c>
      <c r="T244" s="156">
        <v>5</v>
      </c>
      <c r="U244" s="188"/>
      <c r="V244" s="164">
        <f t="shared" si="52"/>
        <v>6</v>
      </c>
      <c r="W244" s="165">
        <f t="shared" si="53"/>
        <v>6.6666666666666666E-2</v>
      </c>
      <c r="X244" s="165">
        <f t="shared" si="54"/>
        <v>2</v>
      </c>
      <c r="Y244" s="164">
        <v>32</v>
      </c>
      <c r="Z244" s="164">
        <v>0</v>
      </c>
      <c r="AA244" s="166">
        <f t="shared" si="55"/>
        <v>32</v>
      </c>
      <c r="AB244" s="165">
        <f t="shared" si="56"/>
        <v>480</v>
      </c>
      <c r="AC244" s="165">
        <v>14</v>
      </c>
      <c r="AD244" s="165">
        <f t="shared" si="57"/>
        <v>466</v>
      </c>
      <c r="AE244" s="165">
        <f t="shared" si="58"/>
        <v>4</v>
      </c>
      <c r="AF244" s="167">
        <f t="shared" si="59"/>
        <v>44153</v>
      </c>
      <c r="AG244" s="168">
        <f t="shared" si="60"/>
        <v>43687</v>
      </c>
      <c r="AH244" s="168">
        <f t="shared" si="61"/>
        <v>44153</v>
      </c>
      <c r="AI244" s="169">
        <f t="shared" si="62"/>
        <v>0.93333333333333335</v>
      </c>
      <c r="AJ244" s="169">
        <f t="shared" si="63"/>
        <v>31.066666666666666</v>
      </c>
      <c r="AK244" s="164">
        <v>1</v>
      </c>
      <c r="AL244" s="169">
        <f t="shared" si="64"/>
        <v>0</v>
      </c>
      <c r="AM244" s="169">
        <f t="shared" si="65"/>
        <v>0</v>
      </c>
      <c r="AN244" s="169">
        <f t="shared" si="66"/>
        <v>0</v>
      </c>
      <c r="AO244" s="168">
        <f t="shared" si="67"/>
        <v>44153</v>
      </c>
      <c r="AP244" s="164"/>
      <c r="AQ244" s="170"/>
    </row>
    <row r="245" spans="1:43" x14ac:dyDescent="0.25">
      <c r="A245" s="219" t="s">
        <v>484</v>
      </c>
      <c r="B245" s="151" t="s">
        <v>485</v>
      </c>
      <c r="C245" s="195">
        <v>6953156282315</v>
      </c>
      <c r="D245" s="152">
        <v>34.520000000000017</v>
      </c>
      <c r="E245" s="153"/>
      <c r="F245" s="96">
        <v>0</v>
      </c>
      <c r="G245" s="96">
        <v>0</v>
      </c>
      <c r="H245" s="96">
        <v>0</v>
      </c>
      <c r="I245" s="96">
        <v>0</v>
      </c>
      <c r="J245" s="96">
        <v>0</v>
      </c>
      <c r="K245" s="96">
        <v>0</v>
      </c>
      <c r="L245" s="96">
        <v>0</v>
      </c>
      <c r="M245" s="96"/>
      <c r="N245" s="96"/>
      <c r="O245" s="96"/>
      <c r="P245" s="96"/>
      <c r="Q245" s="96"/>
      <c r="R245" s="188"/>
      <c r="S245" s="155">
        <f t="shared" si="51"/>
        <v>0</v>
      </c>
      <c r="T245" s="156">
        <v>5</v>
      </c>
      <c r="U245" s="188"/>
      <c r="V245" s="164">
        <f t="shared" si="52"/>
        <v>0</v>
      </c>
      <c r="W245" s="165">
        <f t="shared" si="53"/>
        <v>0</v>
      </c>
      <c r="X245" s="165">
        <f t="shared" si="54"/>
        <v>0</v>
      </c>
      <c r="Y245" s="164">
        <v>34</v>
      </c>
      <c r="Z245" s="164">
        <v>0</v>
      </c>
      <c r="AA245" s="166">
        <f t="shared" si="55"/>
        <v>34</v>
      </c>
      <c r="AB245" s="165" t="str">
        <f t="shared" si="56"/>
        <v>Not Sold</v>
      </c>
      <c r="AC245" s="165">
        <v>14</v>
      </c>
      <c r="AD245" s="165" t="str">
        <f t="shared" si="57"/>
        <v>-</v>
      </c>
      <c r="AE245" s="165">
        <f t="shared" si="58"/>
        <v>0</v>
      </c>
      <c r="AF245" s="167" t="str">
        <f t="shared" si="59"/>
        <v>Not Sold</v>
      </c>
      <c r="AG245" s="168">
        <f t="shared" si="60"/>
        <v>43687</v>
      </c>
      <c r="AH245" s="168">
        <f t="shared" si="61"/>
        <v>43687</v>
      </c>
      <c r="AI245" s="169">
        <f t="shared" si="62"/>
        <v>0</v>
      </c>
      <c r="AJ245" s="169">
        <f t="shared" si="63"/>
        <v>34</v>
      </c>
      <c r="AK245" s="164">
        <v>1</v>
      </c>
      <c r="AL245" s="169">
        <f t="shared" si="64"/>
        <v>0</v>
      </c>
      <c r="AM245" s="169">
        <f t="shared" si="65"/>
        <v>0</v>
      </c>
      <c r="AN245" s="169" t="str">
        <f t="shared" si="66"/>
        <v>-</v>
      </c>
      <c r="AO245" s="168" t="str">
        <f t="shared" si="67"/>
        <v>-</v>
      </c>
      <c r="AP245" s="164"/>
      <c r="AQ245" s="170"/>
    </row>
    <row r="246" spans="1:43" x14ac:dyDescent="0.25">
      <c r="A246" s="219" t="s">
        <v>486</v>
      </c>
      <c r="B246" s="151" t="s">
        <v>487</v>
      </c>
      <c r="C246" s="195">
        <v>6953156282322</v>
      </c>
      <c r="D246" s="152">
        <v>34.520000000000003</v>
      </c>
      <c r="E246" s="153"/>
      <c r="F246" s="96">
        <v>0</v>
      </c>
      <c r="G246" s="96">
        <v>0</v>
      </c>
      <c r="H246" s="96">
        <v>0</v>
      </c>
      <c r="I246" s="96">
        <v>0</v>
      </c>
      <c r="J246" s="96">
        <v>0</v>
      </c>
      <c r="K246" s="96">
        <v>0</v>
      </c>
      <c r="L246" s="96">
        <v>0</v>
      </c>
      <c r="M246" s="96"/>
      <c r="N246" s="96"/>
      <c r="O246" s="96"/>
      <c r="P246" s="96"/>
      <c r="Q246" s="96"/>
      <c r="R246" s="188"/>
      <c r="S246" s="155">
        <f t="shared" si="51"/>
        <v>0</v>
      </c>
      <c r="T246" s="156">
        <v>5</v>
      </c>
      <c r="U246" s="188"/>
      <c r="V246" s="164">
        <f t="shared" si="52"/>
        <v>0</v>
      </c>
      <c r="W246" s="165">
        <f t="shared" si="53"/>
        <v>0</v>
      </c>
      <c r="X246" s="165">
        <f t="shared" si="54"/>
        <v>0</v>
      </c>
      <c r="Y246" s="164">
        <v>47</v>
      </c>
      <c r="Z246" s="164">
        <v>0</v>
      </c>
      <c r="AA246" s="166">
        <f t="shared" si="55"/>
        <v>47</v>
      </c>
      <c r="AB246" s="165" t="str">
        <f t="shared" si="56"/>
        <v>Not Sold</v>
      </c>
      <c r="AC246" s="165">
        <v>14</v>
      </c>
      <c r="AD246" s="165" t="str">
        <f t="shared" si="57"/>
        <v>-</v>
      </c>
      <c r="AE246" s="165">
        <f t="shared" si="58"/>
        <v>0</v>
      </c>
      <c r="AF246" s="167" t="str">
        <f t="shared" si="59"/>
        <v>Not Sold</v>
      </c>
      <c r="AG246" s="168">
        <f t="shared" si="60"/>
        <v>43687</v>
      </c>
      <c r="AH246" s="168">
        <f t="shared" si="61"/>
        <v>43687</v>
      </c>
      <c r="AI246" s="169">
        <f t="shared" si="62"/>
        <v>0</v>
      </c>
      <c r="AJ246" s="169">
        <f t="shared" si="63"/>
        <v>47</v>
      </c>
      <c r="AK246" s="164">
        <v>1</v>
      </c>
      <c r="AL246" s="169">
        <f t="shared" si="64"/>
        <v>0</v>
      </c>
      <c r="AM246" s="169">
        <f t="shared" si="65"/>
        <v>0</v>
      </c>
      <c r="AN246" s="169" t="str">
        <f t="shared" si="66"/>
        <v>-</v>
      </c>
      <c r="AO246" s="168" t="str">
        <f t="shared" si="67"/>
        <v>-</v>
      </c>
      <c r="AP246" s="164"/>
      <c r="AQ246" s="170"/>
    </row>
    <row r="247" spans="1:43" x14ac:dyDescent="0.25">
      <c r="A247" s="219" t="s">
        <v>140</v>
      </c>
      <c r="B247" s="151" t="s">
        <v>141</v>
      </c>
      <c r="C247" s="195">
        <v>6953156282902</v>
      </c>
      <c r="D247" s="152">
        <v>37.730000000000018</v>
      </c>
      <c r="E247" s="153"/>
      <c r="F247" s="96">
        <v>0</v>
      </c>
      <c r="G247" s="96">
        <v>0</v>
      </c>
      <c r="H247" s="96">
        <v>0</v>
      </c>
      <c r="I247" s="96">
        <v>0</v>
      </c>
      <c r="J247" s="96">
        <v>0</v>
      </c>
      <c r="K247" s="96">
        <v>0</v>
      </c>
      <c r="L247" s="96">
        <v>0</v>
      </c>
      <c r="M247" s="96"/>
      <c r="N247" s="96"/>
      <c r="O247" s="96"/>
      <c r="P247" s="96"/>
      <c r="Q247" s="96"/>
      <c r="R247" s="188"/>
      <c r="S247" s="155">
        <f t="shared" si="51"/>
        <v>0</v>
      </c>
      <c r="T247" s="156">
        <v>5</v>
      </c>
      <c r="U247" s="188"/>
      <c r="V247" s="164">
        <f t="shared" si="52"/>
        <v>0</v>
      </c>
      <c r="W247" s="165">
        <f t="shared" si="53"/>
        <v>0</v>
      </c>
      <c r="X247" s="165">
        <f t="shared" si="54"/>
        <v>0</v>
      </c>
      <c r="Y247" s="164">
        <v>40</v>
      </c>
      <c r="Z247" s="164">
        <v>5</v>
      </c>
      <c r="AA247" s="166">
        <f t="shared" si="55"/>
        <v>45</v>
      </c>
      <c r="AB247" s="165" t="str">
        <f t="shared" si="56"/>
        <v>Not Sold</v>
      </c>
      <c r="AC247" s="165">
        <v>14</v>
      </c>
      <c r="AD247" s="165" t="str">
        <f t="shared" si="57"/>
        <v>-</v>
      </c>
      <c r="AE247" s="165">
        <f t="shared" si="58"/>
        <v>0</v>
      </c>
      <c r="AF247" s="167" t="str">
        <f t="shared" si="59"/>
        <v>Not Sold</v>
      </c>
      <c r="AG247" s="168">
        <f t="shared" si="60"/>
        <v>43687</v>
      </c>
      <c r="AH247" s="168">
        <f t="shared" si="61"/>
        <v>43687</v>
      </c>
      <c r="AI247" s="169">
        <f t="shared" si="62"/>
        <v>0</v>
      </c>
      <c r="AJ247" s="169">
        <f t="shared" si="63"/>
        <v>45</v>
      </c>
      <c r="AK247" s="164">
        <v>1</v>
      </c>
      <c r="AL247" s="169">
        <f t="shared" si="64"/>
        <v>0</v>
      </c>
      <c r="AM247" s="169">
        <f t="shared" si="65"/>
        <v>0</v>
      </c>
      <c r="AN247" s="169" t="str">
        <f t="shared" si="66"/>
        <v>-</v>
      </c>
      <c r="AO247" s="168" t="str">
        <f t="shared" si="67"/>
        <v>-</v>
      </c>
      <c r="AP247" s="164"/>
      <c r="AQ247" s="170"/>
    </row>
    <row r="248" spans="1:43" x14ac:dyDescent="0.25">
      <c r="A248" s="219" t="s">
        <v>545</v>
      </c>
      <c r="B248" s="151" t="s">
        <v>142</v>
      </c>
      <c r="C248" s="195">
        <v>6953156282926</v>
      </c>
      <c r="D248" s="152">
        <v>23.460000000000004</v>
      </c>
      <c r="E248" s="153"/>
      <c r="F248" s="96">
        <v>4</v>
      </c>
      <c r="G248" s="96">
        <v>1</v>
      </c>
      <c r="H248" s="96">
        <v>4</v>
      </c>
      <c r="I248" s="96">
        <v>1</v>
      </c>
      <c r="J248" s="96">
        <v>0</v>
      </c>
      <c r="K248" s="96">
        <v>1</v>
      </c>
      <c r="L248" s="96">
        <v>0</v>
      </c>
      <c r="M248" s="96"/>
      <c r="N248" s="96"/>
      <c r="O248" s="96"/>
      <c r="P248" s="96"/>
      <c r="Q248" s="96"/>
      <c r="R248" s="188"/>
      <c r="S248" s="155">
        <f t="shared" si="51"/>
        <v>5</v>
      </c>
      <c r="T248" s="156">
        <v>5</v>
      </c>
      <c r="U248" s="188"/>
      <c r="V248" s="164">
        <f t="shared" si="52"/>
        <v>11</v>
      </c>
      <c r="W248" s="165">
        <f t="shared" si="53"/>
        <v>7.3333333333333334E-2</v>
      </c>
      <c r="X248" s="165">
        <f t="shared" si="54"/>
        <v>2.2000000000000002</v>
      </c>
      <c r="Y248" s="164">
        <v>21</v>
      </c>
      <c r="Z248" s="164">
        <v>9</v>
      </c>
      <c r="AA248" s="166">
        <f t="shared" si="55"/>
        <v>30</v>
      </c>
      <c r="AB248" s="165">
        <f t="shared" si="56"/>
        <v>409.09090909090907</v>
      </c>
      <c r="AC248" s="165">
        <v>14</v>
      </c>
      <c r="AD248" s="165">
        <f t="shared" si="57"/>
        <v>395.09090909090907</v>
      </c>
      <c r="AE248" s="165">
        <f t="shared" si="58"/>
        <v>4.4000000000000004</v>
      </c>
      <c r="AF248" s="167">
        <f t="shared" si="59"/>
        <v>44082.090909090912</v>
      </c>
      <c r="AG248" s="168">
        <f t="shared" si="60"/>
        <v>43687</v>
      </c>
      <c r="AH248" s="168">
        <f t="shared" si="61"/>
        <v>44082.090909090912</v>
      </c>
      <c r="AI248" s="169">
        <f t="shared" si="62"/>
        <v>1.0266666666666666</v>
      </c>
      <c r="AJ248" s="169">
        <f t="shared" si="63"/>
        <v>28.973333333333333</v>
      </c>
      <c r="AK248" s="164">
        <v>1</v>
      </c>
      <c r="AL248" s="169">
        <f t="shared" si="64"/>
        <v>0</v>
      </c>
      <c r="AM248" s="169">
        <f t="shared" si="65"/>
        <v>0</v>
      </c>
      <c r="AN248" s="169">
        <f t="shared" si="66"/>
        <v>0</v>
      </c>
      <c r="AO248" s="168">
        <f t="shared" si="67"/>
        <v>44082.090909090912</v>
      </c>
      <c r="AP248" s="164"/>
      <c r="AQ248" s="170"/>
    </row>
    <row r="249" spans="1:43" x14ac:dyDescent="0.25">
      <c r="A249" s="219" t="s">
        <v>547</v>
      </c>
      <c r="B249" s="151" t="s">
        <v>548</v>
      </c>
      <c r="C249" s="195">
        <v>6953156282933</v>
      </c>
      <c r="D249" s="152">
        <v>23.46</v>
      </c>
      <c r="E249" s="153"/>
      <c r="F249" s="96">
        <v>4</v>
      </c>
      <c r="G249" s="96">
        <v>2</v>
      </c>
      <c r="H249" s="96">
        <v>1</v>
      </c>
      <c r="I249" s="96">
        <v>0</v>
      </c>
      <c r="J249" s="96">
        <v>0</v>
      </c>
      <c r="K249" s="96">
        <v>0</v>
      </c>
      <c r="L249" s="96">
        <v>0</v>
      </c>
      <c r="M249" s="96"/>
      <c r="N249" s="96"/>
      <c r="O249" s="96"/>
      <c r="P249" s="96"/>
      <c r="Q249" s="96"/>
      <c r="R249" s="188"/>
      <c r="S249" s="155">
        <f t="shared" si="51"/>
        <v>3</v>
      </c>
      <c r="T249" s="156">
        <v>5</v>
      </c>
      <c r="U249" s="188"/>
      <c r="V249" s="164">
        <f t="shared" si="52"/>
        <v>7</v>
      </c>
      <c r="W249" s="165">
        <f t="shared" si="53"/>
        <v>7.7777777777777779E-2</v>
      </c>
      <c r="X249" s="165">
        <f t="shared" si="54"/>
        <v>2.3333333333333335</v>
      </c>
      <c r="Y249" s="164">
        <v>41</v>
      </c>
      <c r="Z249" s="164">
        <v>0</v>
      </c>
      <c r="AA249" s="166">
        <f t="shared" si="55"/>
        <v>41</v>
      </c>
      <c r="AB249" s="165">
        <f t="shared" si="56"/>
        <v>527.14285714285711</v>
      </c>
      <c r="AC249" s="165">
        <v>14</v>
      </c>
      <c r="AD249" s="165">
        <f t="shared" si="57"/>
        <v>513.14285714285711</v>
      </c>
      <c r="AE249" s="165">
        <f t="shared" si="58"/>
        <v>4.666666666666667</v>
      </c>
      <c r="AF249" s="167">
        <f t="shared" si="59"/>
        <v>44200.142857142855</v>
      </c>
      <c r="AG249" s="168">
        <f t="shared" si="60"/>
        <v>43687</v>
      </c>
      <c r="AH249" s="168">
        <f t="shared" si="61"/>
        <v>44200.142857142855</v>
      </c>
      <c r="AI249" s="169">
        <f t="shared" si="62"/>
        <v>1.088888888888889</v>
      </c>
      <c r="AJ249" s="169">
        <f t="shared" si="63"/>
        <v>39.911111111111111</v>
      </c>
      <c r="AK249" s="164">
        <v>1</v>
      </c>
      <c r="AL249" s="169">
        <f t="shared" si="64"/>
        <v>0</v>
      </c>
      <c r="AM249" s="169">
        <f t="shared" si="65"/>
        <v>0</v>
      </c>
      <c r="AN249" s="169">
        <f t="shared" si="66"/>
        <v>0</v>
      </c>
      <c r="AO249" s="168">
        <f t="shared" si="67"/>
        <v>44200.142857142855</v>
      </c>
      <c r="AP249" s="164"/>
      <c r="AQ249" s="170"/>
    </row>
    <row r="250" spans="1:43" x14ac:dyDescent="0.25">
      <c r="A250" s="218" t="s">
        <v>551</v>
      </c>
      <c r="B250" s="172" t="s">
        <v>143</v>
      </c>
      <c r="C250" s="197">
        <v>6953156282940</v>
      </c>
      <c r="D250" s="173">
        <v>17.329999999999998</v>
      </c>
      <c r="E250" s="153"/>
      <c r="F250" s="174">
        <v>29</v>
      </c>
      <c r="G250" s="174">
        <v>25</v>
      </c>
      <c r="H250" s="174">
        <v>33</v>
      </c>
      <c r="I250" s="174">
        <v>35</v>
      </c>
      <c r="J250" s="174">
        <v>21</v>
      </c>
      <c r="K250" s="174">
        <v>17</v>
      </c>
      <c r="L250" s="174">
        <v>9</v>
      </c>
      <c r="M250" s="174"/>
      <c r="N250" s="174"/>
      <c r="O250" s="174"/>
      <c r="P250" s="174"/>
      <c r="Q250" s="174"/>
      <c r="R250" s="188"/>
      <c r="S250" s="155">
        <f t="shared" si="51"/>
        <v>7</v>
      </c>
      <c r="T250" s="156">
        <v>5</v>
      </c>
      <c r="U250" s="188"/>
      <c r="V250" s="164">
        <f t="shared" si="52"/>
        <v>169</v>
      </c>
      <c r="W250" s="165">
        <f t="shared" si="53"/>
        <v>0.78604651162790695</v>
      </c>
      <c r="X250" s="165">
        <f t="shared" si="54"/>
        <v>23.581395348837209</v>
      </c>
      <c r="Y250" s="164">
        <v>4</v>
      </c>
      <c r="Z250" s="164">
        <v>31</v>
      </c>
      <c r="AA250" s="166">
        <f t="shared" si="55"/>
        <v>35</v>
      </c>
      <c r="AB250" s="165">
        <f t="shared" si="56"/>
        <v>44.526627218934912</v>
      </c>
      <c r="AC250" s="165">
        <v>14</v>
      </c>
      <c r="AD250" s="165">
        <f t="shared" si="57"/>
        <v>30.526627218934912</v>
      </c>
      <c r="AE250" s="165">
        <f t="shared" si="58"/>
        <v>47.162790697674417</v>
      </c>
      <c r="AF250" s="167">
        <f t="shared" si="59"/>
        <v>43717.526627218933</v>
      </c>
      <c r="AG250" s="168">
        <f t="shared" si="60"/>
        <v>43687</v>
      </c>
      <c r="AH250" s="168">
        <f t="shared" si="61"/>
        <v>43717.526627218933</v>
      </c>
      <c r="AI250" s="169">
        <f t="shared" si="62"/>
        <v>11.004651162790697</v>
      </c>
      <c r="AJ250" s="169">
        <f t="shared" si="63"/>
        <v>23.995348837209303</v>
      </c>
      <c r="AK250" s="164">
        <v>1</v>
      </c>
      <c r="AL250" s="169">
        <f t="shared" si="64"/>
        <v>23.167441860465114</v>
      </c>
      <c r="AM250" s="169">
        <f t="shared" si="65"/>
        <v>401.49176744186042</v>
      </c>
      <c r="AN250" s="169">
        <f t="shared" si="66"/>
        <v>29.473372781065088</v>
      </c>
      <c r="AO250" s="168">
        <f t="shared" si="67"/>
        <v>43747</v>
      </c>
      <c r="AP250" s="176"/>
      <c r="AQ250" s="170"/>
    </row>
    <row r="251" spans="1:43" x14ac:dyDescent="0.25">
      <c r="A251" s="218" t="s">
        <v>553</v>
      </c>
      <c r="B251" s="172" t="s">
        <v>554</v>
      </c>
      <c r="C251" s="197">
        <v>6953156282957</v>
      </c>
      <c r="D251" s="173">
        <v>17.329999999999998</v>
      </c>
      <c r="E251" s="153"/>
      <c r="F251" s="174">
        <v>12</v>
      </c>
      <c r="G251" s="174">
        <v>16</v>
      </c>
      <c r="H251" s="174">
        <v>16</v>
      </c>
      <c r="I251" s="174">
        <v>18</v>
      </c>
      <c r="J251" s="174">
        <v>7</v>
      </c>
      <c r="K251" s="174">
        <v>4</v>
      </c>
      <c r="L251" s="174">
        <v>8</v>
      </c>
      <c r="M251" s="174"/>
      <c r="N251" s="174"/>
      <c r="O251" s="174"/>
      <c r="P251" s="174"/>
      <c r="Q251" s="174"/>
      <c r="R251" s="188"/>
      <c r="S251" s="155">
        <f t="shared" si="51"/>
        <v>7</v>
      </c>
      <c r="T251" s="156">
        <v>5</v>
      </c>
      <c r="U251" s="188"/>
      <c r="V251" s="164">
        <f t="shared" si="52"/>
        <v>81</v>
      </c>
      <c r="W251" s="165">
        <f t="shared" si="53"/>
        <v>0.37674418604651161</v>
      </c>
      <c r="X251" s="165">
        <f t="shared" si="54"/>
        <v>11.302325581395348</v>
      </c>
      <c r="Y251" s="164"/>
      <c r="Z251" s="164">
        <v>17</v>
      </c>
      <c r="AA251" s="166">
        <f t="shared" si="55"/>
        <v>17</v>
      </c>
      <c r="AB251" s="165">
        <f t="shared" si="56"/>
        <v>45.123456790123456</v>
      </c>
      <c r="AC251" s="165">
        <v>14</v>
      </c>
      <c r="AD251" s="165">
        <f t="shared" si="57"/>
        <v>31.123456790123456</v>
      </c>
      <c r="AE251" s="165">
        <f t="shared" si="58"/>
        <v>22.604651162790695</v>
      </c>
      <c r="AF251" s="167">
        <f t="shared" si="59"/>
        <v>43718.123456790127</v>
      </c>
      <c r="AG251" s="168">
        <f t="shared" si="60"/>
        <v>43687</v>
      </c>
      <c r="AH251" s="168">
        <f t="shared" si="61"/>
        <v>43718.123456790127</v>
      </c>
      <c r="AI251" s="169">
        <f t="shared" si="62"/>
        <v>5.2744186046511627</v>
      </c>
      <c r="AJ251" s="169">
        <f t="shared" si="63"/>
        <v>11.725581395348836</v>
      </c>
      <c r="AK251" s="164">
        <v>1</v>
      </c>
      <c r="AL251" s="169">
        <f t="shared" si="64"/>
        <v>10.879069767441859</v>
      </c>
      <c r="AM251" s="169">
        <f t="shared" si="65"/>
        <v>188.53427906976739</v>
      </c>
      <c r="AN251" s="169">
        <f t="shared" si="66"/>
        <v>28.876543209876541</v>
      </c>
      <c r="AO251" s="168">
        <f t="shared" si="67"/>
        <v>43747</v>
      </c>
      <c r="AP251" s="176"/>
      <c r="AQ251" s="170"/>
    </row>
    <row r="252" spans="1:43" x14ac:dyDescent="0.25">
      <c r="A252" s="218" t="s">
        <v>329</v>
      </c>
      <c r="B252" s="172" t="s">
        <v>144</v>
      </c>
      <c r="C252" s="197">
        <v>6953156282964</v>
      </c>
      <c r="D252" s="173">
        <v>5.2600000000000016</v>
      </c>
      <c r="E252" s="153"/>
      <c r="F252" s="174">
        <v>82</v>
      </c>
      <c r="G252" s="174">
        <v>54</v>
      </c>
      <c r="H252" s="174">
        <v>62</v>
      </c>
      <c r="I252" s="174">
        <v>50</v>
      </c>
      <c r="J252" s="174">
        <v>59</v>
      </c>
      <c r="K252" s="174">
        <v>50</v>
      </c>
      <c r="L252" s="174">
        <v>26</v>
      </c>
      <c r="M252" s="174"/>
      <c r="N252" s="174"/>
      <c r="O252" s="174"/>
      <c r="P252" s="174"/>
      <c r="Q252" s="174"/>
      <c r="R252" s="188"/>
      <c r="S252" s="155">
        <f t="shared" si="51"/>
        <v>7</v>
      </c>
      <c r="T252" s="156">
        <v>5</v>
      </c>
      <c r="U252" s="188"/>
      <c r="V252" s="164">
        <f t="shared" si="52"/>
        <v>383</v>
      </c>
      <c r="W252" s="165">
        <f t="shared" si="53"/>
        <v>1.7813953488372094</v>
      </c>
      <c r="X252" s="165">
        <f t="shared" si="54"/>
        <v>53.441860465116285</v>
      </c>
      <c r="Y252" s="164">
        <v>330</v>
      </c>
      <c r="Z252" s="164">
        <v>64</v>
      </c>
      <c r="AA252" s="166">
        <f t="shared" si="55"/>
        <v>394</v>
      </c>
      <c r="AB252" s="165">
        <f t="shared" si="56"/>
        <v>221.17493472584854</v>
      </c>
      <c r="AC252" s="165">
        <v>14</v>
      </c>
      <c r="AD252" s="165">
        <f t="shared" si="57"/>
        <v>207.17493472584854</v>
      </c>
      <c r="AE252" s="165">
        <f t="shared" si="58"/>
        <v>106.88372093023257</v>
      </c>
      <c r="AF252" s="167">
        <f t="shared" si="59"/>
        <v>43894.174934725852</v>
      </c>
      <c r="AG252" s="168">
        <f t="shared" si="60"/>
        <v>43687</v>
      </c>
      <c r="AH252" s="168">
        <f t="shared" si="61"/>
        <v>43894.174934725852</v>
      </c>
      <c r="AI252" s="169">
        <f t="shared" si="62"/>
        <v>24.939534883720931</v>
      </c>
      <c r="AJ252" s="169">
        <f t="shared" si="63"/>
        <v>369.06046511627909</v>
      </c>
      <c r="AK252" s="164">
        <v>1</v>
      </c>
      <c r="AL252" s="169">
        <f t="shared" si="64"/>
        <v>0</v>
      </c>
      <c r="AM252" s="169">
        <f t="shared" si="65"/>
        <v>0</v>
      </c>
      <c r="AN252" s="169">
        <f t="shared" si="66"/>
        <v>0</v>
      </c>
      <c r="AO252" s="168">
        <f t="shared" si="67"/>
        <v>43894.174934725852</v>
      </c>
      <c r="AP252" s="176"/>
      <c r="AQ252" s="170"/>
    </row>
    <row r="253" spans="1:43" x14ac:dyDescent="0.25">
      <c r="A253" s="218" t="s">
        <v>331</v>
      </c>
      <c r="B253" s="172" t="s">
        <v>145</v>
      </c>
      <c r="C253" s="197">
        <v>6953156282971</v>
      </c>
      <c r="D253" s="173">
        <v>5.3899999999999917</v>
      </c>
      <c r="E253" s="153"/>
      <c r="F253" s="174">
        <v>67</v>
      </c>
      <c r="G253" s="174">
        <v>62</v>
      </c>
      <c r="H253" s="174">
        <v>47</v>
      </c>
      <c r="I253" s="174">
        <v>48</v>
      </c>
      <c r="J253" s="174">
        <v>47</v>
      </c>
      <c r="K253" s="174">
        <v>20</v>
      </c>
      <c r="L253" s="174">
        <v>40</v>
      </c>
      <c r="M253" s="174"/>
      <c r="N253" s="174"/>
      <c r="O253" s="174"/>
      <c r="P253" s="174"/>
      <c r="Q253" s="174"/>
      <c r="R253" s="188"/>
      <c r="S253" s="155">
        <f t="shared" si="51"/>
        <v>7</v>
      </c>
      <c r="T253" s="156">
        <v>5</v>
      </c>
      <c r="U253" s="188"/>
      <c r="V253" s="164">
        <f t="shared" si="52"/>
        <v>331</v>
      </c>
      <c r="W253" s="165">
        <f t="shared" si="53"/>
        <v>1.5395348837209302</v>
      </c>
      <c r="X253" s="165">
        <f t="shared" si="54"/>
        <v>46.186046511627907</v>
      </c>
      <c r="Y253" s="164"/>
      <c r="Z253" s="164">
        <v>81</v>
      </c>
      <c r="AA253" s="166">
        <f t="shared" si="55"/>
        <v>81</v>
      </c>
      <c r="AB253" s="165">
        <f t="shared" si="56"/>
        <v>52.61329305135952</v>
      </c>
      <c r="AC253" s="165">
        <v>14</v>
      </c>
      <c r="AD253" s="165">
        <f t="shared" si="57"/>
        <v>38.61329305135952</v>
      </c>
      <c r="AE253" s="165">
        <f t="shared" si="58"/>
        <v>92.372093023255815</v>
      </c>
      <c r="AF253" s="167">
        <f t="shared" si="59"/>
        <v>43725.613293051363</v>
      </c>
      <c r="AG253" s="168">
        <f t="shared" si="60"/>
        <v>43687</v>
      </c>
      <c r="AH253" s="168">
        <f t="shared" si="61"/>
        <v>43725.613293051363</v>
      </c>
      <c r="AI253" s="169">
        <f t="shared" si="62"/>
        <v>21.553488372093021</v>
      </c>
      <c r="AJ253" s="169">
        <f t="shared" si="63"/>
        <v>59.446511627906979</v>
      </c>
      <c r="AK253" s="164">
        <v>1</v>
      </c>
      <c r="AL253" s="169">
        <f t="shared" si="64"/>
        <v>32.925581395348836</v>
      </c>
      <c r="AM253" s="169">
        <f t="shared" si="65"/>
        <v>177.46888372092994</v>
      </c>
      <c r="AN253" s="169">
        <f t="shared" si="66"/>
        <v>21.386706948640484</v>
      </c>
      <c r="AO253" s="168">
        <f t="shared" si="67"/>
        <v>43747</v>
      </c>
      <c r="AP253" s="176"/>
      <c r="AQ253" s="170"/>
    </row>
    <row r="254" spans="1:43" x14ac:dyDescent="0.25">
      <c r="A254" s="219"/>
      <c r="B254" s="151" t="s">
        <v>223</v>
      </c>
      <c r="C254" s="195">
        <v>6953156283480</v>
      </c>
      <c r="D254" s="152">
        <v>0</v>
      </c>
      <c r="E254" s="153"/>
      <c r="F254" s="96">
        <v>0</v>
      </c>
      <c r="G254" s="96">
        <v>0</v>
      </c>
      <c r="H254" s="96">
        <v>4</v>
      </c>
      <c r="I254" s="96">
        <v>1</v>
      </c>
      <c r="J254" s="96">
        <v>0</v>
      </c>
      <c r="K254" s="96">
        <v>0</v>
      </c>
      <c r="L254" s="96">
        <v>0</v>
      </c>
      <c r="M254" s="96"/>
      <c r="N254" s="96"/>
      <c r="O254" s="96"/>
      <c r="P254" s="96"/>
      <c r="Q254" s="96"/>
      <c r="R254" s="188"/>
      <c r="S254" s="155">
        <f t="shared" si="51"/>
        <v>2</v>
      </c>
      <c r="T254" s="156">
        <v>5</v>
      </c>
      <c r="U254" s="188"/>
      <c r="V254" s="164">
        <f t="shared" si="52"/>
        <v>5</v>
      </c>
      <c r="W254" s="165">
        <f t="shared" si="53"/>
        <v>8.3333333333333329E-2</v>
      </c>
      <c r="X254" s="165">
        <f t="shared" si="54"/>
        <v>2.5</v>
      </c>
      <c r="Y254" s="164">
        <v>35</v>
      </c>
      <c r="Z254" s="164">
        <v>0</v>
      </c>
      <c r="AA254" s="166">
        <f t="shared" si="55"/>
        <v>35</v>
      </c>
      <c r="AB254" s="165">
        <f t="shared" si="56"/>
        <v>420</v>
      </c>
      <c r="AC254" s="165">
        <v>14</v>
      </c>
      <c r="AD254" s="165">
        <f t="shared" si="57"/>
        <v>406</v>
      </c>
      <c r="AE254" s="165">
        <f t="shared" si="58"/>
        <v>5</v>
      </c>
      <c r="AF254" s="167">
        <f t="shared" si="59"/>
        <v>44093</v>
      </c>
      <c r="AG254" s="168">
        <f t="shared" si="60"/>
        <v>43687</v>
      </c>
      <c r="AH254" s="168">
        <f t="shared" si="61"/>
        <v>44093</v>
      </c>
      <c r="AI254" s="169">
        <f t="shared" si="62"/>
        <v>1.1666666666666665</v>
      </c>
      <c r="AJ254" s="169">
        <f t="shared" si="63"/>
        <v>33.833333333333336</v>
      </c>
      <c r="AK254" s="164">
        <v>1</v>
      </c>
      <c r="AL254" s="169">
        <f t="shared" si="64"/>
        <v>0</v>
      </c>
      <c r="AM254" s="169">
        <f t="shared" si="65"/>
        <v>0</v>
      </c>
      <c r="AN254" s="169">
        <f t="shared" si="66"/>
        <v>0</v>
      </c>
      <c r="AO254" s="168">
        <f t="shared" si="67"/>
        <v>44093</v>
      </c>
      <c r="AP254" s="164"/>
      <c r="AQ254" s="170"/>
    </row>
    <row r="255" spans="1:43" x14ac:dyDescent="0.25">
      <c r="A255" s="219"/>
      <c r="B255" s="151" t="s">
        <v>224</v>
      </c>
      <c r="C255" s="195">
        <v>6953156283497</v>
      </c>
      <c r="D255" s="152">
        <v>0</v>
      </c>
      <c r="E255" s="153"/>
      <c r="F255" s="96">
        <v>0</v>
      </c>
      <c r="G255" s="96">
        <v>0</v>
      </c>
      <c r="H255" s="96">
        <v>2</v>
      </c>
      <c r="I255" s="96">
        <v>3</v>
      </c>
      <c r="J255" s="96">
        <v>0</v>
      </c>
      <c r="K255" s="96">
        <v>0</v>
      </c>
      <c r="L255" s="96">
        <v>0</v>
      </c>
      <c r="M255" s="96"/>
      <c r="N255" s="96"/>
      <c r="O255" s="96"/>
      <c r="P255" s="96"/>
      <c r="Q255" s="96"/>
      <c r="R255" s="188"/>
      <c r="S255" s="155">
        <f t="shared" si="51"/>
        <v>2</v>
      </c>
      <c r="T255" s="156">
        <v>5</v>
      </c>
      <c r="U255" s="188"/>
      <c r="V255" s="164">
        <f t="shared" si="52"/>
        <v>5</v>
      </c>
      <c r="W255" s="165">
        <f t="shared" si="53"/>
        <v>8.3333333333333329E-2</v>
      </c>
      <c r="X255" s="165">
        <f t="shared" si="54"/>
        <v>2.5</v>
      </c>
      <c r="Y255" s="164"/>
      <c r="Z255" s="164">
        <v>0</v>
      </c>
      <c r="AA255" s="166">
        <f t="shared" si="55"/>
        <v>0</v>
      </c>
      <c r="AB255" s="165">
        <f t="shared" si="56"/>
        <v>0</v>
      </c>
      <c r="AC255" s="165">
        <v>14</v>
      </c>
      <c r="AD255" s="165">
        <f t="shared" si="57"/>
        <v>-14</v>
      </c>
      <c r="AE255" s="165">
        <f t="shared" si="58"/>
        <v>5</v>
      </c>
      <c r="AF255" s="167">
        <f t="shared" si="59"/>
        <v>43673</v>
      </c>
      <c r="AG255" s="168">
        <f t="shared" si="60"/>
        <v>43687</v>
      </c>
      <c r="AH255" s="168">
        <f t="shared" si="61"/>
        <v>43687</v>
      </c>
      <c r="AI255" s="169">
        <f t="shared" si="62"/>
        <v>1.1666666666666665</v>
      </c>
      <c r="AJ255" s="169">
        <f t="shared" si="63"/>
        <v>-1.1666666666666665</v>
      </c>
      <c r="AK255" s="164">
        <v>1</v>
      </c>
      <c r="AL255" s="169">
        <f t="shared" si="64"/>
        <v>6.1666666666666661</v>
      </c>
      <c r="AM255" s="169">
        <f t="shared" si="65"/>
        <v>0</v>
      </c>
      <c r="AN255" s="169">
        <f t="shared" si="66"/>
        <v>74</v>
      </c>
      <c r="AO255" s="168">
        <f t="shared" si="67"/>
        <v>43761</v>
      </c>
      <c r="AP255" s="164"/>
      <c r="AQ255" s="170"/>
    </row>
    <row r="256" spans="1:43" x14ac:dyDescent="0.25">
      <c r="A256" s="219" t="s">
        <v>146</v>
      </c>
      <c r="B256" s="151" t="s">
        <v>147</v>
      </c>
      <c r="C256" s="195">
        <v>6953156283787</v>
      </c>
      <c r="D256" s="152">
        <v>51.31</v>
      </c>
      <c r="E256" s="153"/>
      <c r="F256" s="96">
        <v>0</v>
      </c>
      <c r="G256" s="96">
        <v>0</v>
      </c>
      <c r="H256" s="96">
        <v>0</v>
      </c>
      <c r="I256" s="96">
        <v>0</v>
      </c>
      <c r="J256" s="96">
        <v>1</v>
      </c>
      <c r="K256" s="96">
        <v>0</v>
      </c>
      <c r="L256" s="96">
        <v>2</v>
      </c>
      <c r="M256" s="96"/>
      <c r="N256" s="96"/>
      <c r="O256" s="96"/>
      <c r="P256" s="96"/>
      <c r="Q256" s="96"/>
      <c r="R256" s="188"/>
      <c r="S256" s="155">
        <f t="shared" si="51"/>
        <v>2</v>
      </c>
      <c r="T256" s="156">
        <v>5</v>
      </c>
      <c r="U256" s="188"/>
      <c r="V256" s="164">
        <f t="shared" si="52"/>
        <v>3</v>
      </c>
      <c r="W256" s="165">
        <f t="shared" si="53"/>
        <v>4.6153846153846156E-2</v>
      </c>
      <c r="X256" s="165">
        <f t="shared" si="54"/>
        <v>1.3846153846153846</v>
      </c>
      <c r="Y256" s="164"/>
      <c r="Z256" s="164">
        <v>1</v>
      </c>
      <c r="AA256" s="166">
        <f t="shared" si="55"/>
        <v>1</v>
      </c>
      <c r="AB256" s="165">
        <f t="shared" si="56"/>
        <v>21.666666666666664</v>
      </c>
      <c r="AC256" s="165">
        <v>14</v>
      </c>
      <c r="AD256" s="165">
        <f t="shared" si="57"/>
        <v>7.6666666666666643</v>
      </c>
      <c r="AE256" s="165">
        <f t="shared" si="58"/>
        <v>2.7692307692307692</v>
      </c>
      <c r="AF256" s="167">
        <f t="shared" si="59"/>
        <v>43694.666666666664</v>
      </c>
      <c r="AG256" s="168">
        <f t="shared" si="60"/>
        <v>43687</v>
      </c>
      <c r="AH256" s="168">
        <f t="shared" si="61"/>
        <v>43694.666666666664</v>
      </c>
      <c r="AI256" s="169">
        <f t="shared" si="62"/>
        <v>0.64615384615384619</v>
      </c>
      <c r="AJ256" s="169">
        <f t="shared" si="63"/>
        <v>0.35384615384615381</v>
      </c>
      <c r="AK256" s="164">
        <v>1</v>
      </c>
      <c r="AL256" s="169">
        <f t="shared" si="64"/>
        <v>2.4153846153846152</v>
      </c>
      <c r="AM256" s="169">
        <f t="shared" si="65"/>
        <v>123.93338461538461</v>
      </c>
      <c r="AN256" s="169">
        <f t="shared" si="66"/>
        <v>52.333333333333329</v>
      </c>
      <c r="AO256" s="168">
        <f t="shared" si="67"/>
        <v>43747</v>
      </c>
      <c r="AP256" s="164"/>
      <c r="AQ256" s="170"/>
    </row>
    <row r="257" spans="1:43" x14ac:dyDescent="0.25">
      <c r="A257" s="219" t="s">
        <v>148</v>
      </c>
      <c r="B257" s="151" t="s">
        <v>149</v>
      </c>
      <c r="C257" s="195">
        <v>6953156283800</v>
      </c>
      <c r="D257" s="152">
        <v>51.310000000000016</v>
      </c>
      <c r="E257" s="153"/>
      <c r="F257" s="96">
        <v>0</v>
      </c>
      <c r="G257" s="96">
        <v>0</v>
      </c>
      <c r="H257" s="96">
        <v>0</v>
      </c>
      <c r="I257" s="96">
        <v>0</v>
      </c>
      <c r="J257" s="96">
        <v>0</v>
      </c>
      <c r="K257" s="96">
        <v>1</v>
      </c>
      <c r="L257" s="96">
        <v>0</v>
      </c>
      <c r="M257" s="96"/>
      <c r="N257" s="96"/>
      <c r="O257" s="96"/>
      <c r="P257" s="96"/>
      <c r="Q257" s="96"/>
      <c r="R257" s="188"/>
      <c r="S257" s="155">
        <f t="shared" si="51"/>
        <v>1</v>
      </c>
      <c r="T257" s="156">
        <v>5</v>
      </c>
      <c r="U257" s="188"/>
      <c r="V257" s="164">
        <f t="shared" si="52"/>
        <v>1</v>
      </c>
      <c r="W257" s="165">
        <f t="shared" si="53"/>
        <v>3.3333333333333333E-2</v>
      </c>
      <c r="X257" s="165">
        <f t="shared" si="54"/>
        <v>1</v>
      </c>
      <c r="Y257" s="164">
        <v>5</v>
      </c>
      <c r="Z257" s="164">
        <v>4</v>
      </c>
      <c r="AA257" s="166">
        <f t="shared" si="55"/>
        <v>9</v>
      </c>
      <c r="AB257" s="165">
        <f t="shared" si="56"/>
        <v>270</v>
      </c>
      <c r="AC257" s="165">
        <v>14</v>
      </c>
      <c r="AD257" s="165">
        <f t="shared" si="57"/>
        <v>256</v>
      </c>
      <c r="AE257" s="165">
        <f t="shared" si="58"/>
        <v>2</v>
      </c>
      <c r="AF257" s="167">
        <f t="shared" si="59"/>
        <v>43943</v>
      </c>
      <c r="AG257" s="168">
        <f t="shared" si="60"/>
        <v>43687</v>
      </c>
      <c r="AH257" s="168">
        <f t="shared" si="61"/>
        <v>43943</v>
      </c>
      <c r="AI257" s="169">
        <f t="shared" si="62"/>
        <v>0.46666666666666667</v>
      </c>
      <c r="AJ257" s="169">
        <f t="shared" si="63"/>
        <v>8.5333333333333332</v>
      </c>
      <c r="AK257" s="164">
        <v>1</v>
      </c>
      <c r="AL257" s="169">
        <f t="shared" si="64"/>
        <v>0</v>
      </c>
      <c r="AM257" s="169">
        <f t="shared" si="65"/>
        <v>0</v>
      </c>
      <c r="AN257" s="169">
        <f t="shared" si="66"/>
        <v>0</v>
      </c>
      <c r="AO257" s="168">
        <f t="shared" si="67"/>
        <v>43943</v>
      </c>
      <c r="AP257" s="164"/>
      <c r="AQ257" s="170"/>
    </row>
    <row r="258" spans="1:43" x14ac:dyDescent="0.25">
      <c r="A258" s="219" t="s">
        <v>555</v>
      </c>
      <c r="B258" s="151" t="s">
        <v>150</v>
      </c>
      <c r="C258" s="195">
        <v>6953156284234</v>
      </c>
      <c r="D258" s="152">
        <v>12.71</v>
      </c>
      <c r="E258" s="153"/>
      <c r="F258" s="96">
        <v>1</v>
      </c>
      <c r="G258" s="96">
        <v>3</v>
      </c>
      <c r="H258" s="96">
        <v>1</v>
      </c>
      <c r="I258" s="96">
        <v>2</v>
      </c>
      <c r="J258" s="96">
        <v>0</v>
      </c>
      <c r="K258" s="96">
        <v>1</v>
      </c>
      <c r="L258" s="96">
        <v>0</v>
      </c>
      <c r="M258" s="96"/>
      <c r="N258" s="96"/>
      <c r="O258" s="96"/>
      <c r="P258" s="96"/>
      <c r="Q258" s="96"/>
      <c r="R258" s="188"/>
      <c r="S258" s="155">
        <f t="shared" si="51"/>
        <v>5</v>
      </c>
      <c r="T258" s="156">
        <v>5</v>
      </c>
      <c r="U258" s="188"/>
      <c r="V258" s="164">
        <f t="shared" si="52"/>
        <v>8</v>
      </c>
      <c r="W258" s="165">
        <f t="shared" si="53"/>
        <v>5.3333333333333337E-2</v>
      </c>
      <c r="X258" s="165">
        <f t="shared" si="54"/>
        <v>1.6</v>
      </c>
      <c r="Y258" s="164">
        <v>36</v>
      </c>
      <c r="Z258" s="164">
        <v>5</v>
      </c>
      <c r="AA258" s="166">
        <f t="shared" si="55"/>
        <v>41</v>
      </c>
      <c r="AB258" s="165">
        <f t="shared" si="56"/>
        <v>768.75</v>
      </c>
      <c r="AC258" s="165">
        <v>14</v>
      </c>
      <c r="AD258" s="165">
        <f t="shared" si="57"/>
        <v>754.75</v>
      </c>
      <c r="AE258" s="165">
        <f t="shared" si="58"/>
        <v>3.2</v>
      </c>
      <c r="AF258" s="167">
        <f t="shared" si="59"/>
        <v>44441.75</v>
      </c>
      <c r="AG258" s="168">
        <f t="shared" si="60"/>
        <v>43687</v>
      </c>
      <c r="AH258" s="168">
        <f t="shared" si="61"/>
        <v>44441.75</v>
      </c>
      <c r="AI258" s="169">
        <f t="shared" si="62"/>
        <v>0.7466666666666667</v>
      </c>
      <c r="AJ258" s="169">
        <f t="shared" si="63"/>
        <v>40.25333333333333</v>
      </c>
      <c r="AK258" s="164">
        <v>1</v>
      </c>
      <c r="AL258" s="169">
        <f t="shared" si="64"/>
        <v>0</v>
      </c>
      <c r="AM258" s="169">
        <f t="shared" si="65"/>
        <v>0</v>
      </c>
      <c r="AN258" s="169">
        <f t="shared" si="66"/>
        <v>0</v>
      </c>
      <c r="AO258" s="168">
        <f t="shared" si="67"/>
        <v>44441.75</v>
      </c>
      <c r="AP258" s="164"/>
      <c r="AQ258" s="170"/>
    </row>
    <row r="259" spans="1:43" x14ac:dyDescent="0.25">
      <c r="A259" s="219" t="s">
        <v>557</v>
      </c>
      <c r="B259" s="151" t="s">
        <v>150</v>
      </c>
      <c r="C259" s="195">
        <v>6953156284241</v>
      </c>
      <c r="D259" s="152">
        <v>12.309999999999997</v>
      </c>
      <c r="E259" s="153"/>
      <c r="F259" s="96">
        <v>0</v>
      </c>
      <c r="G259" s="96">
        <v>0</v>
      </c>
      <c r="H259" s="96">
        <v>0</v>
      </c>
      <c r="I259" s="96">
        <v>0</v>
      </c>
      <c r="J259" s="96">
        <v>0</v>
      </c>
      <c r="K259" s="96">
        <v>1</v>
      </c>
      <c r="L259" s="96">
        <v>0</v>
      </c>
      <c r="M259" s="96"/>
      <c r="N259" s="96"/>
      <c r="O259" s="96"/>
      <c r="P259" s="96"/>
      <c r="Q259" s="96"/>
      <c r="R259" s="188"/>
      <c r="S259" s="155">
        <f t="shared" si="51"/>
        <v>1</v>
      </c>
      <c r="T259" s="156">
        <v>5</v>
      </c>
      <c r="U259" s="188"/>
      <c r="V259" s="164">
        <f t="shared" si="52"/>
        <v>1</v>
      </c>
      <c r="W259" s="165">
        <f t="shared" si="53"/>
        <v>3.3333333333333333E-2</v>
      </c>
      <c r="X259" s="165">
        <f t="shared" si="54"/>
        <v>1</v>
      </c>
      <c r="Y259" s="164">
        <v>13</v>
      </c>
      <c r="Z259" s="164">
        <v>1</v>
      </c>
      <c r="AA259" s="166">
        <f t="shared" si="55"/>
        <v>14</v>
      </c>
      <c r="AB259" s="165">
        <f t="shared" si="56"/>
        <v>420</v>
      </c>
      <c r="AC259" s="165">
        <v>14</v>
      </c>
      <c r="AD259" s="165">
        <f t="shared" si="57"/>
        <v>406</v>
      </c>
      <c r="AE259" s="165">
        <f t="shared" si="58"/>
        <v>2</v>
      </c>
      <c r="AF259" s="167">
        <f t="shared" si="59"/>
        <v>44093</v>
      </c>
      <c r="AG259" s="168">
        <f t="shared" si="60"/>
        <v>43687</v>
      </c>
      <c r="AH259" s="168">
        <f t="shared" si="61"/>
        <v>44093</v>
      </c>
      <c r="AI259" s="169">
        <f t="shared" si="62"/>
        <v>0.46666666666666667</v>
      </c>
      <c r="AJ259" s="169">
        <f t="shared" si="63"/>
        <v>13.533333333333333</v>
      </c>
      <c r="AK259" s="164">
        <v>1</v>
      </c>
      <c r="AL259" s="169">
        <f t="shared" si="64"/>
        <v>0</v>
      </c>
      <c r="AM259" s="169">
        <f t="shared" si="65"/>
        <v>0</v>
      </c>
      <c r="AN259" s="169">
        <f t="shared" si="66"/>
        <v>0</v>
      </c>
      <c r="AO259" s="168">
        <f t="shared" si="67"/>
        <v>44093</v>
      </c>
      <c r="AP259" s="164"/>
      <c r="AQ259" s="170"/>
    </row>
    <row r="260" spans="1:43" x14ac:dyDescent="0.25">
      <c r="A260" s="219" t="s">
        <v>559</v>
      </c>
      <c r="B260" s="151" t="s">
        <v>560</v>
      </c>
      <c r="C260" s="195">
        <v>6953156284258</v>
      </c>
      <c r="D260" s="152">
        <v>12.71</v>
      </c>
      <c r="E260" s="153"/>
      <c r="F260" s="96">
        <v>0</v>
      </c>
      <c r="G260" s="96">
        <v>1</v>
      </c>
      <c r="H260" s="96">
        <v>4</v>
      </c>
      <c r="I260" s="96">
        <v>3</v>
      </c>
      <c r="J260" s="96">
        <v>2</v>
      </c>
      <c r="K260" s="96">
        <v>2</v>
      </c>
      <c r="L260" s="96">
        <v>0</v>
      </c>
      <c r="M260" s="96"/>
      <c r="N260" s="96"/>
      <c r="O260" s="96"/>
      <c r="P260" s="96"/>
      <c r="Q260" s="96"/>
      <c r="R260" s="188"/>
      <c r="S260" s="155">
        <f t="shared" si="51"/>
        <v>5</v>
      </c>
      <c r="T260" s="156">
        <v>5</v>
      </c>
      <c r="U260" s="188"/>
      <c r="V260" s="164">
        <f t="shared" si="52"/>
        <v>12</v>
      </c>
      <c r="W260" s="165">
        <f t="shared" si="53"/>
        <v>0.08</v>
      </c>
      <c r="X260" s="165">
        <f t="shared" si="54"/>
        <v>2.4</v>
      </c>
      <c r="Y260" s="164">
        <v>27</v>
      </c>
      <c r="Z260" s="164">
        <v>1</v>
      </c>
      <c r="AA260" s="166">
        <f t="shared" si="55"/>
        <v>28</v>
      </c>
      <c r="AB260" s="165">
        <f t="shared" si="56"/>
        <v>350</v>
      </c>
      <c r="AC260" s="165">
        <v>14</v>
      </c>
      <c r="AD260" s="165">
        <f t="shared" si="57"/>
        <v>336</v>
      </c>
      <c r="AE260" s="165">
        <f t="shared" si="58"/>
        <v>4.8</v>
      </c>
      <c r="AF260" s="167">
        <f t="shared" si="59"/>
        <v>44023</v>
      </c>
      <c r="AG260" s="168">
        <f t="shared" si="60"/>
        <v>43687</v>
      </c>
      <c r="AH260" s="168">
        <f t="shared" si="61"/>
        <v>44023</v>
      </c>
      <c r="AI260" s="169">
        <f t="shared" si="62"/>
        <v>1.1200000000000001</v>
      </c>
      <c r="AJ260" s="169">
        <f t="shared" si="63"/>
        <v>26.88</v>
      </c>
      <c r="AK260" s="164">
        <v>1</v>
      </c>
      <c r="AL260" s="169">
        <f t="shared" si="64"/>
        <v>0</v>
      </c>
      <c r="AM260" s="169">
        <f t="shared" si="65"/>
        <v>0</v>
      </c>
      <c r="AN260" s="169">
        <f t="shared" si="66"/>
        <v>0</v>
      </c>
      <c r="AO260" s="168">
        <f t="shared" si="67"/>
        <v>44023</v>
      </c>
      <c r="AP260" s="164"/>
      <c r="AQ260" s="170"/>
    </row>
    <row r="261" spans="1:43" x14ac:dyDescent="0.25">
      <c r="A261" s="218" t="s">
        <v>579</v>
      </c>
      <c r="B261" s="172" t="s">
        <v>151</v>
      </c>
      <c r="C261" s="197">
        <v>6953156284401</v>
      </c>
      <c r="D261" s="173">
        <v>14.474971098265899</v>
      </c>
      <c r="E261" s="153"/>
      <c r="F261" s="174">
        <v>12</v>
      </c>
      <c r="G261" s="174">
        <v>23</v>
      </c>
      <c r="H261" s="174">
        <v>33</v>
      </c>
      <c r="I261" s="174">
        <v>33</v>
      </c>
      <c r="J261" s="174">
        <v>29</v>
      </c>
      <c r="K261" s="174">
        <v>14</v>
      </c>
      <c r="L261" s="174">
        <v>14</v>
      </c>
      <c r="M261" s="174"/>
      <c r="N261" s="174"/>
      <c r="O261" s="174"/>
      <c r="P261" s="174"/>
      <c r="Q261" s="174"/>
      <c r="R261" s="188"/>
      <c r="S261" s="155">
        <f t="shared" ref="S261:S324" si="68">COUNTIF(F261:L261,"&lt;&gt;0")</f>
        <v>7</v>
      </c>
      <c r="T261" s="156">
        <v>5</v>
      </c>
      <c r="U261" s="188"/>
      <c r="V261" s="164">
        <f t="shared" ref="V261:V324" si="69">SUM(F261:Q261)</f>
        <v>158</v>
      </c>
      <c r="W261" s="165">
        <f t="shared" ref="W261:W324" si="70">IFERROR(IF(L261=0,V261/(S261*30),V261/(((S261-1)*30)+(T261*7))),0)</f>
        <v>0.73488372093023258</v>
      </c>
      <c r="X261" s="165">
        <f t="shared" ref="X261:X324" si="71">W261*30</f>
        <v>22.046511627906977</v>
      </c>
      <c r="Y261" s="164">
        <v>32</v>
      </c>
      <c r="Z261" s="164">
        <v>60</v>
      </c>
      <c r="AA261" s="166">
        <f t="shared" ref="AA261:AA324" si="72">Y261+Z261</f>
        <v>92</v>
      </c>
      <c r="AB261" s="165">
        <f t="shared" ref="AB261:AB324" si="73">IFERROR(AA261/W261,"Not Sold")</f>
        <v>125.18987341772151</v>
      </c>
      <c r="AC261" s="165">
        <v>14</v>
      </c>
      <c r="AD261" s="165">
        <f t="shared" ref="AD261:AD324" si="74">IFERROR(AB261-AC261,"-")</f>
        <v>111.18987341772151</v>
      </c>
      <c r="AE261" s="165">
        <f t="shared" ref="AE261:AE324" si="75">X261*2</f>
        <v>44.093023255813954</v>
      </c>
      <c r="AF261" s="167">
        <f t="shared" ref="AF261:AF324" si="76">IFERROR(AB261+$C$1,"Not Sold")</f>
        <v>43798.189873417723</v>
      </c>
      <c r="AG261" s="168">
        <f t="shared" ref="AG261:AG324" si="77">$C$1+AC261</f>
        <v>43687</v>
      </c>
      <c r="AH261" s="168">
        <f t="shared" ref="AH261:AH324" si="78">MAX(AF261,AG261)</f>
        <v>43798.189873417723</v>
      </c>
      <c r="AI261" s="169">
        <f t="shared" ref="AI261:AI324" si="79">W261*AC261</f>
        <v>10.288372093023256</v>
      </c>
      <c r="AJ261" s="169">
        <f t="shared" ref="AJ261:AJ324" si="80">AA261-AI261</f>
        <v>81.711627906976744</v>
      </c>
      <c r="AK261" s="164">
        <v>1</v>
      </c>
      <c r="AL261" s="169">
        <f t="shared" ref="AL261:AL324" si="81">IF(AE261-AJ261&lt;1,0,AE261-AJ261)</f>
        <v>0</v>
      </c>
      <c r="AM261" s="169">
        <f t="shared" ref="AM261:AM324" si="82">AL261*D261</f>
        <v>0</v>
      </c>
      <c r="AN261" s="169">
        <f t="shared" ref="AN261:AN324" si="83">IFERROR(AL261/W261,"-")</f>
        <v>0</v>
      </c>
      <c r="AO261" s="168">
        <f t="shared" ref="AO261:AO324" si="84">IFERROR(AN261+AH261,"-")</f>
        <v>43798.189873417723</v>
      </c>
      <c r="AP261" s="176"/>
      <c r="AQ261" s="170"/>
    </row>
    <row r="262" spans="1:43" x14ac:dyDescent="0.25">
      <c r="A262" s="219" t="s">
        <v>152</v>
      </c>
      <c r="B262" s="151" t="s">
        <v>153</v>
      </c>
      <c r="C262" s="195">
        <v>6953156284418</v>
      </c>
      <c r="D262" s="152">
        <v>14.58000000000002</v>
      </c>
      <c r="E262" s="153"/>
      <c r="F262" s="96">
        <v>0</v>
      </c>
      <c r="G262" s="96">
        <v>0</v>
      </c>
      <c r="H262" s="96">
        <v>0</v>
      </c>
      <c r="I262" s="96">
        <v>0</v>
      </c>
      <c r="J262" s="96">
        <v>0</v>
      </c>
      <c r="K262" s="96">
        <v>2</v>
      </c>
      <c r="L262" s="96">
        <v>2</v>
      </c>
      <c r="M262" s="96"/>
      <c r="N262" s="96"/>
      <c r="O262" s="96"/>
      <c r="P262" s="96"/>
      <c r="Q262" s="96"/>
      <c r="R262" s="188"/>
      <c r="S262" s="155">
        <f t="shared" si="68"/>
        <v>2</v>
      </c>
      <c r="T262" s="156">
        <v>5</v>
      </c>
      <c r="U262" s="188"/>
      <c r="V262" s="164">
        <f t="shared" si="69"/>
        <v>4</v>
      </c>
      <c r="W262" s="165">
        <f t="shared" si="70"/>
        <v>6.1538461538461542E-2</v>
      </c>
      <c r="X262" s="165">
        <f t="shared" si="71"/>
        <v>1.8461538461538463</v>
      </c>
      <c r="Y262" s="164">
        <v>15</v>
      </c>
      <c r="Z262" s="164">
        <v>5</v>
      </c>
      <c r="AA262" s="166">
        <f t="shared" si="72"/>
        <v>20</v>
      </c>
      <c r="AB262" s="165">
        <f t="shared" si="73"/>
        <v>325</v>
      </c>
      <c r="AC262" s="165">
        <v>14</v>
      </c>
      <c r="AD262" s="165">
        <f t="shared" si="74"/>
        <v>311</v>
      </c>
      <c r="AE262" s="165">
        <f t="shared" si="75"/>
        <v>3.6923076923076925</v>
      </c>
      <c r="AF262" s="167">
        <f t="shared" si="76"/>
        <v>43998</v>
      </c>
      <c r="AG262" s="168">
        <f t="shared" si="77"/>
        <v>43687</v>
      </c>
      <c r="AH262" s="168">
        <f t="shared" si="78"/>
        <v>43998</v>
      </c>
      <c r="AI262" s="169">
        <f t="shared" si="79"/>
        <v>0.86153846153846159</v>
      </c>
      <c r="AJ262" s="169">
        <f t="shared" si="80"/>
        <v>19.138461538461538</v>
      </c>
      <c r="AK262" s="164">
        <v>1</v>
      </c>
      <c r="AL262" s="169">
        <f t="shared" si="81"/>
        <v>0</v>
      </c>
      <c r="AM262" s="169">
        <f t="shared" si="82"/>
        <v>0</v>
      </c>
      <c r="AN262" s="169">
        <f t="shared" si="83"/>
        <v>0</v>
      </c>
      <c r="AO262" s="168">
        <f t="shared" si="84"/>
        <v>43998</v>
      </c>
      <c r="AP262" s="164"/>
      <c r="AQ262" s="170"/>
    </row>
    <row r="263" spans="1:43" x14ac:dyDescent="0.25">
      <c r="A263" s="218" t="s">
        <v>561</v>
      </c>
      <c r="B263" s="172" t="s">
        <v>154</v>
      </c>
      <c r="C263" s="197">
        <v>6953156284630</v>
      </c>
      <c r="D263" s="173">
        <v>9.3133662145499425</v>
      </c>
      <c r="E263" s="153"/>
      <c r="F263" s="174">
        <v>55</v>
      </c>
      <c r="G263" s="174">
        <v>43</v>
      </c>
      <c r="H263" s="174">
        <v>62</v>
      </c>
      <c r="I263" s="174">
        <v>53</v>
      </c>
      <c r="J263" s="174">
        <v>64</v>
      </c>
      <c r="K263" s="174">
        <v>80</v>
      </c>
      <c r="L263" s="174">
        <v>76</v>
      </c>
      <c r="M263" s="174"/>
      <c r="N263" s="174"/>
      <c r="O263" s="174"/>
      <c r="P263" s="174"/>
      <c r="Q263" s="174"/>
      <c r="R263" s="188"/>
      <c r="S263" s="155">
        <f t="shared" si="68"/>
        <v>7</v>
      </c>
      <c r="T263" s="156">
        <v>5</v>
      </c>
      <c r="U263" s="188"/>
      <c r="V263" s="164">
        <f t="shared" si="69"/>
        <v>433</v>
      </c>
      <c r="W263" s="165">
        <f t="shared" si="70"/>
        <v>2.0139534883720929</v>
      </c>
      <c r="X263" s="165">
        <f t="shared" si="71"/>
        <v>60.418604651162788</v>
      </c>
      <c r="Y263" s="164">
        <v>1</v>
      </c>
      <c r="Z263" s="164">
        <v>86</v>
      </c>
      <c r="AA263" s="166">
        <f t="shared" si="72"/>
        <v>87</v>
      </c>
      <c r="AB263" s="165">
        <f t="shared" si="73"/>
        <v>43.198614318706703</v>
      </c>
      <c r="AC263" s="165">
        <v>14</v>
      </c>
      <c r="AD263" s="165">
        <f t="shared" si="74"/>
        <v>29.198614318706703</v>
      </c>
      <c r="AE263" s="165">
        <f t="shared" si="75"/>
        <v>120.83720930232558</v>
      </c>
      <c r="AF263" s="167">
        <f t="shared" si="76"/>
        <v>43716.19861431871</v>
      </c>
      <c r="AG263" s="168">
        <f t="shared" si="77"/>
        <v>43687</v>
      </c>
      <c r="AH263" s="168">
        <f t="shared" si="78"/>
        <v>43716.19861431871</v>
      </c>
      <c r="AI263" s="169">
        <f t="shared" si="79"/>
        <v>28.195348837209302</v>
      </c>
      <c r="AJ263" s="169">
        <f t="shared" si="80"/>
        <v>58.804651162790698</v>
      </c>
      <c r="AK263" s="164">
        <v>1</v>
      </c>
      <c r="AL263" s="169">
        <f t="shared" si="81"/>
        <v>62.032558139534878</v>
      </c>
      <c r="AM263" s="169">
        <f t="shared" si="82"/>
        <v>577.73193117884921</v>
      </c>
      <c r="AN263" s="169">
        <f t="shared" si="83"/>
        <v>30.801385681293301</v>
      </c>
      <c r="AO263" s="168">
        <f t="shared" si="84"/>
        <v>43747</v>
      </c>
      <c r="AP263" s="176"/>
      <c r="AQ263" s="170"/>
    </row>
    <row r="264" spans="1:43" x14ac:dyDescent="0.25">
      <c r="A264" s="218" t="s">
        <v>543</v>
      </c>
      <c r="B264" s="172" t="s">
        <v>155</v>
      </c>
      <c r="C264" s="197">
        <v>6953156284647</v>
      </c>
      <c r="D264" s="173">
        <v>9.509999999999998</v>
      </c>
      <c r="E264" s="153"/>
      <c r="F264" s="174">
        <v>89</v>
      </c>
      <c r="G264" s="174">
        <v>46</v>
      </c>
      <c r="H264" s="174">
        <v>53</v>
      </c>
      <c r="I264" s="174">
        <v>44</v>
      </c>
      <c r="J264" s="174">
        <v>53</v>
      </c>
      <c r="K264" s="174">
        <v>54</v>
      </c>
      <c r="L264" s="174">
        <v>43</v>
      </c>
      <c r="M264" s="174"/>
      <c r="N264" s="174"/>
      <c r="O264" s="174"/>
      <c r="P264" s="174"/>
      <c r="Q264" s="174"/>
      <c r="R264" s="188"/>
      <c r="S264" s="155">
        <f t="shared" si="68"/>
        <v>7</v>
      </c>
      <c r="T264" s="156">
        <v>5</v>
      </c>
      <c r="U264" s="188"/>
      <c r="V264" s="164">
        <f t="shared" si="69"/>
        <v>382</v>
      </c>
      <c r="W264" s="165">
        <f t="shared" si="70"/>
        <v>1.7767441860465116</v>
      </c>
      <c r="X264" s="165">
        <f t="shared" si="71"/>
        <v>53.302325581395351</v>
      </c>
      <c r="Y264" s="164">
        <v>14</v>
      </c>
      <c r="Z264" s="164">
        <v>79</v>
      </c>
      <c r="AA264" s="166">
        <f t="shared" si="72"/>
        <v>93</v>
      </c>
      <c r="AB264" s="165">
        <f t="shared" si="73"/>
        <v>52.342931937172771</v>
      </c>
      <c r="AC264" s="165">
        <v>14</v>
      </c>
      <c r="AD264" s="165">
        <f t="shared" si="74"/>
        <v>38.342931937172771</v>
      </c>
      <c r="AE264" s="165">
        <f t="shared" si="75"/>
        <v>106.6046511627907</v>
      </c>
      <c r="AF264" s="167">
        <f t="shared" si="76"/>
        <v>43725.342931937172</v>
      </c>
      <c r="AG264" s="168">
        <f t="shared" si="77"/>
        <v>43687</v>
      </c>
      <c r="AH264" s="168">
        <f t="shared" si="78"/>
        <v>43725.342931937172</v>
      </c>
      <c r="AI264" s="169">
        <f t="shared" si="79"/>
        <v>24.874418604651162</v>
      </c>
      <c r="AJ264" s="169">
        <f t="shared" si="80"/>
        <v>68.125581395348831</v>
      </c>
      <c r="AK264" s="164">
        <v>1</v>
      </c>
      <c r="AL264" s="169">
        <f t="shared" si="81"/>
        <v>38.479069767441871</v>
      </c>
      <c r="AM264" s="169">
        <f t="shared" si="82"/>
        <v>365.93595348837209</v>
      </c>
      <c r="AN264" s="169">
        <f t="shared" si="83"/>
        <v>21.657068062827232</v>
      </c>
      <c r="AO264" s="168">
        <f t="shared" si="84"/>
        <v>43747</v>
      </c>
      <c r="AP264" s="176"/>
      <c r="AQ264" s="170"/>
    </row>
    <row r="265" spans="1:43" x14ac:dyDescent="0.25">
      <c r="A265" s="218" t="s">
        <v>712</v>
      </c>
      <c r="B265" s="172" t="s">
        <v>713</v>
      </c>
      <c r="C265" s="197">
        <v>6953156284739</v>
      </c>
      <c r="D265" s="173">
        <v>8.43</v>
      </c>
      <c r="E265" s="153"/>
      <c r="F265" s="174">
        <v>0</v>
      </c>
      <c r="G265" s="174">
        <v>0</v>
      </c>
      <c r="H265" s="174">
        <v>0</v>
      </c>
      <c r="I265" s="174">
        <v>0</v>
      </c>
      <c r="J265" s="174">
        <v>5</v>
      </c>
      <c r="K265" s="174">
        <v>10</v>
      </c>
      <c r="L265" s="174">
        <v>12</v>
      </c>
      <c r="M265" s="174"/>
      <c r="N265" s="174"/>
      <c r="O265" s="174"/>
      <c r="P265" s="174"/>
      <c r="Q265" s="174"/>
      <c r="R265" s="188"/>
      <c r="S265" s="155">
        <f t="shared" si="68"/>
        <v>3</v>
      </c>
      <c r="T265" s="156">
        <v>5</v>
      </c>
      <c r="U265" s="188"/>
      <c r="V265" s="164">
        <f t="shared" si="69"/>
        <v>27</v>
      </c>
      <c r="W265" s="165">
        <f t="shared" si="70"/>
        <v>0.28421052631578947</v>
      </c>
      <c r="X265" s="165">
        <f t="shared" si="71"/>
        <v>8.526315789473685</v>
      </c>
      <c r="Y265" s="164">
        <v>143</v>
      </c>
      <c r="Z265" s="164">
        <v>24</v>
      </c>
      <c r="AA265" s="166">
        <f t="shared" si="72"/>
        <v>167</v>
      </c>
      <c r="AB265" s="165">
        <f t="shared" si="73"/>
        <v>587.59259259259261</v>
      </c>
      <c r="AC265" s="165">
        <v>14</v>
      </c>
      <c r="AD265" s="165">
        <f t="shared" si="74"/>
        <v>573.59259259259261</v>
      </c>
      <c r="AE265" s="165">
        <f t="shared" si="75"/>
        <v>17.05263157894737</v>
      </c>
      <c r="AF265" s="167">
        <f t="shared" si="76"/>
        <v>44260.592592592591</v>
      </c>
      <c r="AG265" s="168">
        <f t="shared" si="77"/>
        <v>43687</v>
      </c>
      <c r="AH265" s="168">
        <f t="shared" si="78"/>
        <v>44260.592592592591</v>
      </c>
      <c r="AI265" s="169">
        <f t="shared" si="79"/>
        <v>3.9789473684210526</v>
      </c>
      <c r="AJ265" s="169">
        <f t="shared" si="80"/>
        <v>163.02105263157895</v>
      </c>
      <c r="AK265" s="164">
        <v>1</v>
      </c>
      <c r="AL265" s="169">
        <f t="shared" si="81"/>
        <v>0</v>
      </c>
      <c r="AM265" s="169">
        <f t="shared" si="82"/>
        <v>0</v>
      </c>
      <c r="AN265" s="169">
        <f t="shared" si="83"/>
        <v>0</v>
      </c>
      <c r="AO265" s="168">
        <f t="shared" si="84"/>
        <v>44260.592592592591</v>
      </c>
      <c r="AP265" s="175"/>
      <c r="AQ265" s="170"/>
    </row>
    <row r="266" spans="1:43" x14ac:dyDescent="0.25">
      <c r="A266" s="218" t="s">
        <v>714</v>
      </c>
      <c r="B266" s="172" t="s">
        <v>715</v>
      </c>
      <c r="C266" s="197">
        <v>6953156284746</v>
      </c>
      <c r="D266" s="173">
        <v>8.43</v>
      </c>
      <c r="E266" s="153"/>
      <c r="F266" s="174">
        <v>0</v>
      </c>
      <c r="G266" s="174">
        <v>0</v>
      </c>
      <c r="H266" s="174">
        <v>0</v>
      </c>
      <c r="I266" s="174">
        <v>0</v>
      </c>
      <c r="J266" s="174">
        <v>2</v>
      </c>
      <c r="K266" s="174">
        <v>7</v>
      </c>
      <c r="L266" s="174">
        <v>11</v>
      </c>
      <c r="M266" s="174"/>
      <c r="N266" s="174"/>
      <c r="O266" s="174"/>
      <c r="P266" s="174"/>
      <c r="Q266" s="174"/>
      <c r="R266" s="188"/>
      <c r="S266" s="155">
        <f t="shared" si="68"/>
        <v>3</v>
      </c>
      <c r="T266" s="156">
        <v>5</v>
      </c>
      <c r="U266" s="188"/>
      <c r="V266" s="164">
        <f t="shared" si="69"/>
        <v>20</v>
      </c>
      <c r="W266" s="165">
        <f t="shared" si="70"/>
        <v>0.21052631578947367</v>
      </c>
      <c r="X266" s="165">
        <f t="shared" si="71"/>
        <v>6.3157894736842106</v>
      </c>
      <c r="Y266" s="164">
        <v>95</v>
      </c>
      <c r="Z266" s="164">
        <v>38</v>
      </c>
      <c r="AA266" s="166">
        <f t="shared" si="72"/>
        <v>133</v>
      </c>
      <c r="AB266" s="165">
        <f t="shared" si="73"/>
        <v>631.75</v>
      </c>
      <c r="AC266" s="165">
        <v>14</v>
      </c>
      <c r="AD266" s="165">
        <f t="shared" si="74"/>
        <v>617.75</v>
      </c>
      <c r="AE266" s="165">
        <f t="shared" si="75"/>
        <v>12.631578947368421</v>
      </c>
      <c r="AF266" s="167">
        <f t="shared" si="76"/>
        <v>44304.75</v>
      </c>
      <c r="AG266" s="168">
        <f t="shared" si="77"/>
        <v>43687</v>
      </c>
      <c r="AH266" s="168">
        <f t="shared" si="78"/>
        <v>44304.75</v>
      </c>
      <c r="AI266" s="169">
        <f t="shared" si="79"/>
        <v>2.9473684210526314</v>
      </c>
      <c r="AJ266" s="169">
        <f t="shared" si="80"/>
        <v>130.05263157894737</v>
      </c>
      <c r="AK266" s="164">
        <v>1</v>
      </c>
      <c r="AL266" s="169">
        <f t="shared" si="81"/>
        <v>0</v>
      </c>
      <c r="AM266" s="169">
        <f t="shared" si="82"/>
        <v>0</v>
      </c>
      <c r="AN266" s="169">
        <f t="shared" si="83"/>
        <v>0</v>
      </c>
      <c r="AO266" s="168">
        <f t="shared" si="84"/>
        <v>44304.75</v>
      </c>
      <c r="AP266" s="175"/>
      <c r="AQ266" s="170"/>
    </row>
    <row r="267" spans="1:43" x14ac:dyDescent="0.25">
      <c r="A267" s="219" t="s">
        <v>595</v>
      </c>
      <c r="B267" s="151" t="s">
        <v>596</v>
      </c>
      <c r="C267" s="195">
        <v>6953156284814</v>
      </c>
      <c r="D267" s="152">
        <v>11.700000000000045</v>
      </c>
      <c r="E267" s="153"/>
      <c r="F267" s="96">
        <v>16</v>
      </c>
      <c r="G267" s="96">
        <v>18</v>
      </c>
      <c r="H267" s="96">
        <v>24</v>
      </c>
      <c r="I267" s="96">
        <v>26</v>
      </c>
      <c r="J267" s="96">
        <v>17</v>
      </c>
      <c r="K267" s="96">
        <v>4</v>
      </c>
      <c r="L267" s="96">
        <v>1</v>
      </c>
      <c r="M267" s="96"/>
      <c r="N267" s="96"/>
      <c r="O267" s="96"/>
      <c r="P267" s="96"/>
      <c r="Q267" s="96"/>
      <c r="R267" s="188"/>
      <c r="S267" s="155">
        <f t="shared" si="68"/>
        <v>7</v>
      </c>
      <c r="T267" s="156">
        <v>5</v>
      </c>
      <c r="U267" s="188"/>
      <c r="V267" s="164">
        <f t="shared" si="69"/>
        <v>106</v>
      </c>
      <c r="W267" s="165">
        <f t="shared" si="70"/>
        <v>0.49302325581395351</v>
      </c>
      <c r="X267" s="165">
        <f t="shared" si="71"/>
        <v>14.790697674418606</v>
      </c>
      <c r="Y267" s="164">
        <v>40</v>
      </c>
      <c r="Z267" s="164">
        <v>4</v>
      </c>
      <c r="AA267" s="166">
        <f t="shared" si="72"/>
        <v>44</v>
      </c>
      <c r="AB267" s="165">
        <f t="shared" si="73"/>
        <v>89.245283018867923</v>
      </c>
      <c r="AC267" s="165">
        <v>14</v>
      </c>
      <c r="AD267" s="165">
        <f t="shared" si="74"/>
        <v>75.245283018867923</v>
      </c>
      <c r="AE267" s="165">
        <f t="shared" si="75"/>
        <v>29.581395348837212</v>
      </c>
      <c r="AF267" s="167">
        <f t="shared" si="76"/>
        <v>43762.24528301887</v>
      </c>
      <c r="AG267" s="168">
        <f t="shared" si="77"/>
        <v>43687</v>
      </c>
      <c r="AH267" s="168">
        <f t="shared" si="78"/>
        <v>43762.24528301887</v>
      </c>
      <c r="AI267" s="169">
        <f t="shared" si="79"/>
        <v>6.902325581395349</v>
      </c>
      <c r="AJ267" s="169">
        <f t="shared" si="80"/>
        <v>37.097674418604655</v>
      </c>
      <c r="AK267" s="164">
        <v>1</v>
      </c>
      <c r="AL267" s="169">
        <f t="shared" si="81"/>
        <v>0</v>
      </c>
      <c r="AM267" s="169">
        <f t="shared" si="82"/>
        <v>0</v>
      </c>
      <c r="AN267" s="169">
        <f t="shared" si="83"/>
        <v>0</v>
      </c>
      <c r="AO267" s="168">
        <f t="shared" si="84"/>
        <v>43762.24528301887</v>
      </c>
      <c r="AP267" s="164"/>
      <c r="AQ267" s="170"/>
    </row>
    <row r="268" spans="1:43" x14ac:dyDescent="0.25">
      <c r="A268" s="218" t="s">
        <v>597</v>
      </c>
      <c r="B268" s="172" t="s">
        <v>598</v>
      </c>
      <c r="C268" s="197">
        <v>6953156284821</v>
      </c>
      <c r="D268" s="173">
        <v>12.379999999999997</v>
      </c>
      <c r="E268" s="153"/>
      <c r="F268" s="174">
        <v>15</v>
      </c>
      <c r="G268" s="174">
        <v>8</v>
      </c>
      <c r="H268" s="174">
        <v>11</v>
      </c>
      <c r="I268" s="174">
        <v>15</v>
      </c>
      <c r="J268" s="174">
        <v>12</v>
      </c>
      <c r="K268" s="174">
        <v>12</v>
      </c>
      <c r="L268" s="174">
        <v>7</v>
      </c>
      <c r="M268" s="174"/>
      <c r="N268" s="174"/>
      <c r="O268" s="174"/>
      <c r="P268" s="174"/>
      <c r="Q268" s="174"/>
      <c r="R268" s="188"/>
      <c r="S268" s="155">
        <f t="shared" si="68"/>
        <v>7</v>
      </c>
      <c r="T268" s="156">
        <v>5</v>
      </c>
      <c r="U268" s="188"/>
      <c r="V268" s="164">
        <f t="shared" si="69"/>
        <v>80</v>
      </c>
      <c r="W268" s="165">
        <f t="shared" si="70"/>
        <v>0.37209302325581395</v>
      </c>
      <c r="X268" s="165">
        <f t="shared" si="71"/>
        <v>11.162790697674419</v>
      </c>
      <c r="Y268" s="164"/>
      <c r="Z268" s="164">
        <v>11</v>
      </c>
      <c r="AA268" s="166">
        <f t="shared" si="72"/>
        <v>11</v>
      </c>
      <c r="AB268" s="165">
        <f t="shared" si="73"/>
        <v>29.5625</v>
      </c>
      <c r="AC268" s="165">
        <v>14</v>
      </c>
      <c r="AD268" s="165">
        <f t="shared" si="74"/>
        <v>15.5625</v>
      </c>
      <c r="AE268" s="165">
        <f t="shared" si="75"/>
        <v>22.325581395348838</v>
      </c>
      <c r="AF268" s="167">
        <f t="shared" si="76"/>
        <v>43702.5625</v>
      </c>
      <c r="AG268" s="168">
        <f t="shared" si="77"/>
        <v>43687</v>
      </c>
      <c r="AH268" s="168">
        <f t="shared" si="78"/>
        <v>43702.5625</v>
      </c>
      <c r="AI268" s="169">
        <f t="shared" si="79"/>
        <v>5.2093023255813957</v>
      </c>
      <c r="AJ268" s="169">
        <f t="shared" si="80"/>
        <v>5.7906976744186043</v>
      </c>
      <c r="AK268" s="164">
        <v>1</v>
      </c>
      <c r="AL268" s="169">
        <f t="shared" si="81"/>
        <v>16.534883720930232</v>
      </c>
      <c r="AM268" s="169">
        <f t="shared" si="82"/>
        <v>204.70186046511623</v>
      </c>
      <c r="AN268" s="169">
        <f t="shared" si="83"/>
        <v>44.4375</v>
      </c>
      <c r="AO268" s="168">
        <f t="shared" si="84"/>
        <v>43747</v>
      </c>
      <c r="AP268" s="175"/>
      <c r="AQ268" s="170"/>
    </row>
    <row r="269" spans="1:43" x14ac:dyDescent="0.25">
      <c r="A269" s="218" t="s">
        <v>599</v>
      </c>
      <c r="B269" s="172" t="s">
        <v>600</v>
      </c>
      <c r="C269" s="197">
        <v>6953156284838</v>
      </c>
      <c r="D269" s="173">
        <v>12.679999999999998</v>
      </c>
      <c r="E269" s="153"/>
      <c r="F269" s="174">
        <v>16</v>
      </c>
      <c r="G269" s="174">
        <v>17</v>
      </c>
      <c r="H269" s="174">
        <v>19</v>
      </c>
      <c r="I269" s="174">
        <v>26</v>
      </c>
      <c r="J269" s="174">
        <v>19</v>
      </c>
      <c r="K269" s="174">
        <v>2</v>
      </c>
      <c r="L269" s="174">
        <v>1</v>
      </c>
      <c r="M269" s="174"/>
      <c r="N269" s="174"/>
      <c r="O269" s="174"/>
      <c r="P269" s="174"/>
      <c r="Q269" s="174"/>
      <c r="R269" s="188"/>
      <c r="S269" s="155">
        <f t="shared" si="68"/>
        <v>7</v>
      </c>
      <c r="T269" s="156">
        <v>5</v>
      </c>
      <c r="U269" s="188"/>
      <c r="V269" s="164">
        <f t="shared" si="69"/>
        <v>100</v>
      </c>
      <c r="W269" s="165">
        <f t="shared" si="70"/>
        <v>0.46511627906976744</v>
      </c>
      <c r="X269" s="165">
        <f t="shared" si="71"/>
        <v>13.953488372093023</v>
      </c>
      <c r="Y269" s="164">
        <v>3</v>
      </c>
      <c r="Z269" s="164">
        <v>2</v>
      </c>
      <c r="AA269" s="166">
        <f t="shared" si="72"/>
        <v>5</v>
      </c>
      <c r="AB269" s="165">
        <f t="shared" si="73"/>
        <v>10.75</v>
      </c>
      <c r="AC269" s="165">
        <v>14</v>
      </c>
      <c r="AD269" s="165">
        <f t="shared" si="74"/>
        <v>-3.25</v>
      </c>
      <c r="AE269" s="165">
        <f t="shared" si="75"/>
        <v>27.906976744186046</v>
      </c>
      <c r="AF269" s="167">
        <f t="shared" si="76"/>
        <v>43683.75</v>
      </c>
      <c r="AG269" s="168">
        <f t="shared" si="77"/>
        <v>43687</v>
      </c>
      <c r="AH269" s="168">
        <f t="shared" si="78"/>
        <v>43687</v>
      </c>
      <c r="AI269" s="169">
        <f t="shared" si="79"/>
        <v>6.5116279069767442</v>
      </c>
      <c r="AJ269" s="169">
        <f t="shared" si="80"/>
        <v>-1.5116279069767442</v>
      </c>
      <c r="AK269" s="164">
        <v>1</v>
      </c>
      <c r="AL269" s="169">
        <f t="shared" si="81"/>
        <v>29.418604651162791</v>
      </c>
      <c r="AM269" s="169">
        <f t="shared" si="82"/>
        <v>373.02790697674413</v>
      </c>
      <c r="AN269" s="169">
        <f t="shared" si="83"/>
        <v>63.25</v>
      </c>
      <c r="AO269" s="168">
        <f t="shared" si="84"/>
        <v>43750.25</v>
      </c>
      <c r="AP269" s="175"/>
      <c r="AQ269" s="170"/>
    </row>
    <row r="270" spans="1:43" x14ac:dyDescent="0.25">
      <c r="A270" s="219" t="s">
        <v>601</v>
      </c>
      <c r="B270" s="151" t="s">
        <v>602</v>
      </c>
      <c r="C270" s="195">
        <v>6953156284845</v>
      </c>
      <c r="D270" s="152">
        <v>12.38</v>
      </c>
      <c r="E270" s="153"/>
      <c r="F270" s="96">
        <v>10</v>
      </c>
      <c r="G270" s="96">
        <v>5</v>
      </c>
      <c r="H270" s="96">
        <v>9</v>
      </c>
      <c r="I270" s="96">
        <v>5</v>
      </c>
      <c r="J270" s="96">
        <v>3</v>
      </c>
      <c r="K270" s="96">
        <v>3</v>
      </c>
      <c r="L270" s="96">
        <v>7</v>
      </c>
      <c r="M270" s="96"/>
      <c r="N270" s="96"/>
      <c r="O270" s="96"/>
      <c r="P270" s="96"/>
      <c r="Q270" s="96"/>
      <c r="R270" s="188"/>
      <c r="S270" s="155">
        <f t="shared" si="68"/>
        <v>7</v>
      </c>
      <c r="T270" s="156">
        <v>5</v>
      </c>
      <c r="U270" s="188"/>
      <c r="V270" s="164">
        <f t="shared" si="69"/>
        <v>42</v>
      </c>
      <c r="W270" s="165">
        <f t="shared" si="70"/>
        <v>0.19534883720930232</v>
      </c>
      <c r="X270" s="165">
        <f t="shared" si="71"/>
        <v>5.8604651162790695</v>
      </c>
      <c r="Y270" s="164">
        <v>26</v>
      </c>
      <c r="Z270" s="164">
        <v>3</v>
      </c>
      <c r="AA270" s="166">
        <f t="shared" si="72"/>
        <v>29</v>
      </c>
      <c r="AB270" s="165">
        <f t="shared" si="73"/>
        <v>148.45238095238096</v>
      </c>
      <c r="AC270" s="165">
        <v>14</v>
      </c>
      <c r="AD270" s="165">
        <f t="shared" si="74"/>
        <v>134.45238095238096</v>
      </c>
      <c r="AE270" s="165">
        <f t="shared" si="75"/>
        <v>11.720930232558139</v>
      </c>
      <c r="AF270" s="167">
        <f t="shared" si="76"/>
        <v>43821.452380952382</v>
      </c>
      <c r="AG270" s="168">
        <f t="shared" si="77"/>
        <v>43687</v>
      </c>
      <c r="AH270" s="168">
        <f t="shared" si="78"/>
        <v>43821.452380952382</v>
      </c>
      <c r="AI270" s="169">
        <f t="shared" si="79"/>
        <v>2.7348837209302324</v>
      </c>
      <c r="AJ270" s="169">
        <f t="shared" si="80"/>
        <v>26.265116279069769</v>
      </c>
      <c r="AK270" s="164">
        <v>1</v>
      </c>
      <c r="AL270" s="169">
        <f t="shared" si="81"/>
        <v>0</v>
      </c>
      <c r="AM270" s="169">
        <f t="shared" si="82"/>
        <v>0</v>
      </c>
      <c r="AN270" s="169">
        <f t="shared" si="83"/>
        <v>0</v>
      </c>
      <c r="AO270" s="168">
        <f t="shared" si="84"/>
        <v>43821.452380952382</v>
      </c>
      <c r="AP270" s="164"/>
      <c r="AQ270" s="170"/>
    </row>
    <row r="271" spans="1:43" x14ac:dyDescent="0.25">
      <c r="A271" s="219" t="s">
        <v>603</v>
      </c>
      <c r="B271" s="151" t="s">
        <v>604</v>
      </c>
      <c r="C271" s="195">
        <v>6953156284890</v>
      </c>
      <c r="D271" s="152">
        <v>11.99000000000002</v>
      </c>
      <c r="E271" s="153"/>
      <c r="F271" s="96">
        <v>11</v>
      </c>
      <c r="G271" s="96">
        <v>12</v>
      </c>
      <c r="H271" s="96">
        <v>11</v>
      </c>
      <c r="I271" s="96">
        <v>8</v>
      </c>
      <c r="J271" s="96">
        <v>9</v>
      </c>
      <c r="K271" s="96">
        <v>8</v>
      </c>
      <c r="L271" s="96">
        <v>2</v>
      </c>
      <c r="M271" s="96"/>
      <c r="N271" s="96"/>
      <c r="O271" s="96"/>
      <c r="P271" s="96"/>
      <c r="Q271" s="96"/>
      <c r="R271" s="188"/>
      <c r="S271" s="155">
        <f t="shared" si="68"/>
        <v>7</v>
      </c>
      <c r="T271" s="156">
        <v>5</v>
      </c>
      <c r="U271" s="188"/>
      <c r="V271" s="164">
        <f t="shared" si="69"/>
        <v>61</v>
      </c>
      <c r="W271" s="165">
        <f t="shared" si="70"/>
        <v>0.28372093023255812</v>
      </c>
      <c r="X271" s="165">
        <f t="shared" si="71"/>
        <v>8.5116279069767433</v>
      </c>
      <c r="Y271" s="164">
        <v>47</v>
      </c>
      <c r="Z271" s="164">
        <v>6</v>
      </c>
      <c r="AA271" s="166">
        <f t="shared" si="72"/>
        <v>53</v>
      </c>
      <c r="AB271" s="165">
        <f t="shared" si="73"/>
        <v>186.80327868852461</v>
      </c>
      <c r="AC271" s="165">
        <v>14</v>
      </c>
      <c r="AD271" s="165">
        <f t="shared" si="74"/>
        <v>172.80327868852461</v>
      </c>
      <c r="AE271" s="165">
        <f t="shared" si="75"/>
        <v>17.023255813953487</v>
      </c>
      <c r="AF271" s="167">
        <f t="shared" si="76"/>
        <v>43859.803278688523</v>
      </c>
      <c r="AG271" s="168">
        <f t="shared" si="77"/>
        <v>43687</v>
      </c>
      <c r="AH271" s="168">
        <f t="shared" si="78"/>
        <v>43859.803278688523</v>
      </c>
      <c r="AI271" s="169">
        <f t="shared" si="79"/>
        <v>3.9720930232558138</v>
      </c>
      <c r="AJ271" s="169">
        <f t="shared" si="80"/>
        <v>49.027906976744184</v>
      </c>
      <c r="AK271" s="164">
        <v>1</v>
      </c>
      <c r="AL271" s="169">
        <f t="shared" si="81"/>
        <v>0</v>
      </c>
      <c r="AM271" s="169">
        <f t="shared" si="82"/>
        <v>0</v>
      </c>
      <c r="AN271" s="169">
        <f t="shared" si="83"/>
        <v>0</v>
      </c>
      <c r="AO271" s="168">
        <f t="shared" si="84"/>
        <v>43859.803278688523</v>
      </c>
      <c r="AP271" s="164"/>
      <c r="AQ271" s="170"/>
    </row>
    <row r="272" spans="1:43" x14ac:dyDescent="0.25">
      <c r="A272" s="219" t="s">
        <v>605</v>
      </c>
      <c r="B272" s="151" t="s">
        <v>606</v>
      </c>
      <c r="C272" s="195">
        <v>6953156284906</v>
      </c>
      <c r="D272" s="152">
        <v>11.99</v>
      </c>
      <c r="E272" s="153"/>
      <c r="F272" s="96">
        <v>3</v>
      </c>
      <c r="G272" s="96">
        <v>5</v>
      </c>
      <c r="H272" s="96">
        <v>1</v>
      </c>
      <c r="I272" s="96">
        <v>3</v>
      </c>
      <c r="J272" s="96">
        <v>1</v>
      </c>
      <c r="K272" s="96">
        <v>0</v>
      </c>
      <c r="L272" s="96">
        <v>1</v>
      </c>
      <c r="M272" s="96"/>
      <c r="N272" s="96"/>
      <c r="O272" s="96"/>
      <c r="P272" s="96"/>
      <c r="Q272" s="96"/>
      <c r="R272" s="188"/>
      <c r="S272" s="155">
        <f t="shared" si="68"/>
        <v>6</v>
      </c>
      <c r="T272" s="156">
        <v>5</v>
      </c>
      <c r="U272" s="188"/>
      <c r="V272" s="164">
        <f t="shared" si="69"/>
        <v>14</v>
      </c>
      <c r="W272" s="165">
        <f t="shared" si="70"/>
        <v>7.567567567567568E-2</v>
      </c>
      <c r="X272" s="165">
        <f t="shared" si="71"/>
        <v>2.2702702702702702</v>
      </c>
      <c r="Y272" s="164">
        <v>60</v>
      </c>
      <c r="Z272" s="164">
        <v>1</v>
      </c>
      <c r="AA272" s="166">
        <f t="shared" si="72"/>
        <v>61</v>
      </c>
      <c r="AB272" s="165">
        <f t="shared" si="73"/>
        <v>806.07142857142856</v>
      </c>
      <c r="AC272" s="165">
        <v>14</v>
      </c>
      <c r="AD272" s="165">
        <f t="shared" si="74"/>
        <v>792.07142857142856</v>
      </c>
      <c r="AE272" s="165">
        <f t="shared" si="75"/>
        <v>4.5405405405405403</v>
      </c>
      <c r="AF272" s="167">
        <f t="shared" si="76"/>
        <v>44479.071428571428</v>
      </c>
      <c r="AG272" s="168">
        <f t="shared" si="77"/>
        <v>43687</v>
      </c>
      <c r="AH272" s="168">
        <f t="shared" si="78"/>
        <v>44479.071428571428</v>
      </c>
      <c r="AI272" s="169">
        <f t="shared" si="79"/>
        <v>1.0594594594594595</v>
      </c>
      <c r="AJ272" s="169">
        <f t="shared" si="80"/>
        <v>59.940540540540539</v>
      </c>
      <c r="AK272" s="164">
        <v>1</v>
      </c>
      <c r="AL272" s="169">
        <f t="shared" si="81"/>
        <v>0</v>
      </c>
      <c r="AM272" s="169">
        <f t="shared" si="82"/>
        <v>0</v>
      </c>
      <c r="AN272" s="169">
        <f t="shared" si="83"/>
        <v>0</v>
      </c>
      <c r="AO272" s="168">
        <f t="shared" si="84"/>
        <v>44479.071428571428</v>
      </c>
      <c r="AP272" s="164"/>
      <c r="AQ272" s="170"/>
    </row>
    <row r="273" spans="1:43" x14ac:dyDescent="0.25">
      <c r="A273" s="219" t="s">
        <v>607</v>
      </c>
      <c r="B273" s="151" t="s">
        <v>608</v>
      </c>
      <c r="C273" s="195">
        <v>6953156284913</v>
      </c>
      <c r="D273" s="152">
        <v>11.99</v>
      </c>
      <c r="E273" s="153"/>
      <c r="F273" s="96">
        <v>5</v>
      </c>
      <c r="G273" s="96">
        <v>4</v>
      </c>
      <c r="H273" s="96">
        <v>2</v>
      </c>
      <c r="I273" s="96">
        <v>4</v>
      </c>
      <c r="J273" s="96">
        <v>3</v>
      </c>
      <c r="K273" s="96">
        <v>0</v>
      </c>
      <c r="L273" s="96">
        <v>0</v>
      </c>
      <c r="M273" s="96"/>
      <c r="N273" s="96"/>
      <c r="O273" s="96"/>
      <c r="P273" s="96"/>
      <c r="Q273" s="96"/>
      <c r="R273" s="188"/>
      <c r="S273" s="155">
        <f t="shared" si="68"/>
        <v>5</v>
      </c>
      <c r="T273" s="156">
        <v>5</v>
      </c>
      <c r="U273" s="188"/>
      <c r="V273" s="164">
        <f t="shared" si="69"/>
        <v>18</v>
      </c>
      <c r="W273" s="165">
        <f t="shared" si="70"/>
        <v>0.12</v>
      </c>
      <c r="X273" s="165">
        <f t="shared" si="71"/>
        <v>3.5999999999999996</v>
      </c>
      <c r="Y273" s="164">
        <v>33</v>
      </c>
      <c r="Z273" s="164">
        <v>0</v>
      </c>
      <c r="AA273" s="166">
        <f t="shared" si="72"/>
        <v>33</v>
      </c>
      <c r="AB273" s="165">
        <f t="shared" si="73"/>
        <v>275</v>
      </c>
      <c r="AC273" s="165">
        <v>14</v>
      </c>
      <c r="AD273" s="165">
        <f t="shared" si="74"/>
        <v>261</v>
      </c>
      <c r="AE273" s="165">
        <f t="shared" si="75"/>
        <v>7.1999999999999993</v>
      </c>
      <c r="AF273" s="167">
        <f t="shared" si="76"/>
        <v>43948</v>
      </c>
      <c r="AG273" s="168">
        <f t="shared" si="77"/>
        <v>43687</v>
      </c>
      <c r="AH273" s="168">
        <f t="shared" si="78"/>
        <v>43948</v>
      </c>
      <c r="AI273" s="169">
        <f t="shared" si="79"/>
        <v>1.68</v>
      </c>
      <c r="AJ273" s="169">
        <f t="shared" si="80"/>
        <v>31.32</v>
      </c>
      <c r="AK273" s="164">
        <v>1</v>
      </c>
      <c r="AL273" s="169">
        <f t="shared" si="81"/>
        <v>0</v>
      </c>
      <c r="AM273" s="169">
        <f t="shared" si="82"/>
        <v>0</v>
      </c>
      <c r="AN273" s="169">
        <f t="shared" si="83"/>
        <v>0</v>
      </c>
      <c r="AO273" s="168">
        <f t="shared" si="84"/>
        <v>43948</v>
      </c>
      <c r="AP273" s="164"/>
      <c r="AQ273" s="170"/>
    </row>
    <row r="274" spans="1:43" x14ac:dyDescent="0.25">
      <c r="A274" s="219" t="s">
        <v>609</v>
      </c>
      <c r="B274" s="151" t="s">
        <v>610</v>
      </c>
      <c r="C274" s="195">
        <v>6953156284920</v>
      </c>
      <c r="D274" s="152">
        <v>11.99</v>
      </c>
      <c r="E274" s="153"/>
      <c r="F274" s="96">
        <v>2</v>
      </c>
      <c r="G274" s="96">
        <v>3</v>
      </c>
      <c r="H274" s="96">
        <v>6</v>
      </c>
      <c r="I274" s="96">
        <v>0</v>
      </c>
      <c r="J274" s="96">
        <v>0</v>
      </c>
      <c r="K274" s="96">
        <v>0</v>
      </c>
      <c r="L274" s="96">
        <v>0</v>
      </c>
      <c r="M274" s="96"/>
      <c r="N274" s="96"/>
      <c r="O274" s="96"/>
      <c r="P274" s="96"/>
      <c r="Q274" s="96"/>
      <c r="R274" s="188"/>
      <c r="S274" s="155">
        <f t="shared" si="68"/>
        <v>3</v>
      </c>
      <c r="T274" s="156">
        <v>5</v>
      </c>
      <c r="U274" s="188"/>
      <c r="V274" s="164">
        <f t="shared" si="69"/>
        <v>11</v>
      </c>
      <c r="W274" s="165">
        <f t="shared" si="70"/>
        <v>0.12222222222222222</v>
      </c>
      <c r="X274" s="165">
        <f t="shared" si="71"/>
        <v>3.6666666666666665</v>
      </c>
      <c r="Y274" s="164">
        <v>51</v>
      </c>
      <c r="Z274" s="164">
        <v>0</v>
      </c>
      <c r="AA274" s="166">
        <f t="shared" si="72"/>
        <v>51</v>
      </c>
      <c r="AB274" s="165">
        <f t="shared" si="73"/>
        <v>417.27272727272731</v>
      </c>
      <c r="AC274" s="165">
        <v>14</v>
      </c>
      <c r="AD274" s="165">
        <f t="shared" si="74"/>
        <v>403.27272727272731</v>
      </c>
      <c r="AE274" s="165">
        <f t="shared" si="75"/>
        <v>7.333333333333333</v>
      </c>
      <c r="AF274" s="167">
        <f t="shared" si="76"/>
        <v>44090.272727272728</v>
      </c>
      <c r="AG274" s="168">
        <f t="shared" si="77"/>
        <v>43687</v>
      </c>
      <c r="AH274" s="168">
        <f t="shared" si="78"/>
        <v>44090.272727272728</v>
      </c>
      <c r="AI274" s="169">
        <f t="shared" si="79"/>
        <v>1.711111111111111</v>
      </c>
      <c r="AJ274" s="169">
        <f t="shared" si="80"/>
        <v>49.288888888888891</v>
      </c>
      <c r="AK274" s="164">
        <v>1</v>
      </c>
      <c r="AL274" s="169">
        <f t="shared" si="81"/>
        <v>0</v>
      </c>
      <c r="AM274" s="169">
        <f t="shared" si="82"/>
        <v>0</v>
      </c>
      <c r="AN274" s="169">
        <f t="shared" si="83"/>
        <v>0</v>
      </c>
      <c r="AO274" s="168">
        <f t="shared" si="84"/>
        <v>44090.272727272728</v>
      </c>
      <c r="AP274" s="164"/>
      <c r="AQ274" s="170"/>
    </row>
    <row r="275" spans="1:43" x14ac:dyDescent="0.25">
      <c r="A275" s="218" t="s">
        <v>675</v>
      </c>
      <c r="B275" s="172" t="s">
        <v>676</v>
      </c>
      <c r="C275" s="197">
        <v>6953156285101</v>
      </c>
      <c r="D275" s="173">
        <v>52.61</v>
      </c>
      <c r="E275" s="153"/>
      <c r="F275" s="174">
        <v>0</v>
      </c>
      <c r="G275" s="174">
        <v>0</v>
      </c>
      <c r="H275" s="174">
        <v>0</v>
      </c>
      <c r="I275" s="174">
        <v>1</v>
      </c>
      <c r="J275" s="174">
        <v>10</v>
      </c>
      <c r="K275" s="174">
        <v>11</v>
      </c>
      <c r="L275" s="174">
        <v>14</v>
      </c>
      <c r="M275" s="174"/>
      <c r="N275" s="174"/>
      <c r="O275" s="174"/>
      <c r="P275" s="174"/>
      <c r="Q275" s="174"/>
      <c r="R275" s="188"/>
      <c r="S275" s="155">
        <f t="shared" si="68"/>
        <v>4</v>
      </c>
      <c r="T275" s="156">
        <v>5</v>
      </c>
      <c r="U275" s="188"/>
      <c r="V275" s="164">
        <f t="shared" si="69"/>
        <v>36</v>
      </c>
      <c r="W275" s="165">
        <f t="shared" si="70"/>
        <v>0.28799999999999998</v>
      </c>
      <c r="X275" s="165">
        <f t="shared" si="71"/>
        <v>8.6399999999999988</v>
      </c>
      <c r="Y275" s="164">
        <v>3</v>
      </c>
      <c r="Z275" s="164">
        <v>31</v>
      </c>
      <c r="AA275" s="166">
        <f t="shared" si="72"/>
        <v>34</v>
      </c>
      <c r="AB275" s="165">
        <f t="shared" si="73"/>
        <v>118.05555555555557</v>
      </c>
      <c r="AC275" s="165">
        <v>14</v>
      </c>
      <c r="AD275" s="165">
        <f t="shared" si="74"/>
        <v>104.05555555555557</v>
      </c>
      <c r="AE275" s="165">
        <f t="shared" si="75"/>
        <v>17.279999999999998</v>
      </c>
      <c r="AF275" s="167">
        <f t="shared" si="76"/>
        <v>43791.055555555555</v>
      </c>
      <c r="AG275" s="168">
        <f t="shared" si="77"/>
        <v>43687</v>
      </c>
      <c r="AH275" s="168">
        <f t="shared" si="78"/>
        <v>43791.055555555555</v>
      </c>
      <c r="AI275" s="169">
        <f t="shared" si="79"/>
        <v>4.032</v>
      </c>
      <c r="AJ275" s="169">
        <f t="shared" si="80"/>
        <v>29.968</v>
      </c>
      <c r="AK275" s="164">
        <v>1</v>
      </c>
      <c r="AL275" s="169">
        <f t="shared" si="81"/>
        <v>0</v>
      </c>
      <c r="AM275" s="169">
        <f t="shared" si="82"/>
        <v>0</v>
      </c>
      <c r="AN275" s="169">
        <f t="shared" si="83"/>
        <v>0</v>
      </c>
      <c r="AO275" s="168">
        <f t="shared" si="84"/>
        <v>43791.055555555555</v>
      </c>
      <c r="AP275" s="175"/>
      <c r="AQ275" s="170"/>
    </row>
    <row r="276" spans="1:43" x14ac:dyDescent="0.25">
      <c r="A276" s="219" t="s">
        <v>619</v>
      </c>
      <c r="B276" s="151" t="s">
        <v>620</v>
      </c>
      <c r="C276" s="195">
        <v>6953156285460</v>
      </c>
      <c r="D276" s="152">
        <v>0</v>
      </c>
      <c r="E276" s="153"/>
      <c r="F276" s="96">
        <v>0</v>
      </c>
      <c r="G276" s="96">
        <v>0</v>
      </c>
      <c r="H276" s="96">
        <v>0</v>
      </c>
      <c r="I276" s="96">
        <v>0</v>
      </c>
      <c r="J276" s="96">
        <v>0</v>
      </c>
      <c r="K276" s="96">
        <v>0</v>
      </c>
      <c r="L276" s="96">
        <v>0</v>
      </c>
      <c r="M276" s="96"/>
      <c r="N276" s="96"/>
      <c r="O276" s="96"/>
      <c r="P276" s="96"/>
      <c r="Q276" s="96"/>
      <c r="R276" s="188"/>
      <c r="S276" s="155">
        <f t="shared" si="68"/>
        <v>0</v>
      </c>
      <c r="T276" s="156">
        <v>5</v>
      </c>
      <c r="U276" s="188"/>
      <c r="V276" s="164">
        <f t="shared" si="69"/>
        <v>0</v>
      </c>
      <c r="W276" s="165">
        <f t="shared" si="70"/>
        <v>0</v>
      </c>
      <c r="X276" s="165">
        <f t="shared" si="71"/>
        <v>0</v>
      </c>
      <c r="Y276" s="164"/>
      <c r="Z276" s="164">
        <v>0</v>
      </c>
      <c r="AA276" s="166">
        <f t="shared" si="72"/>
        <v>0</v>
      </c>
      <c r="AB276" s="165" t="str">
        <f t="shared" si="73"/>
        <v>Not Sold</v>
      </c>
      <c r="AC276" s="165">
        <v>14</v>
      </c>
      <c r="AD276" s="165" t="str">
        <f t="shared" si="74"/>
        <v>-</v>
      </c>
      <c r="AE276" s="165">
        <f t="shared" si="75"/>
        <v>0</v>
      </c>
      <c r="AF276" s="167" t="str">
        <f t="shared" si="76"/>
        <v>Not Sold</v>
      </c>
      <c r="AG276" s="168">
        <f t="shared" si="77"/>
        <v>43687</v>
      </c>
      <c r="AH276" s="168">
        <f t="shared" si="78"/>
        <v>43687</v>
      </c>
      <c r="AI276" s="169">
        <f t="shared" si="79"/>
        <v>0</v>
      </c>
      <c r="AJ276" s="169">
        <f t="shared" si="80"/>
        <v>0</v>
      </c>
      <c r="AK276" s="164">
        <v>1</v>
      </c>
      <c r="AL276" s="169">
        <f t="shared" si="81"/>
        <v>0</v>
      </c>
      <c r="AM276" s="169">
        <f t="shared" si="82"/>
        <v>0</v>
      </c>
      <c r="AN276" s="169" t="str">
        <f t="shared" si="83"/>
        <v>-</v>
      </c>
      <c r="AO276" s="168" t="str">
        <f t="shared" si="84"/>
        <v>-</v>
      </c>
      <c r="AP276" s="164"/>
      <c r="AQ276" s="170"/>
    </row>
    <row r="277" spans="1:43" x14ac:dyDescent="0.25">
      <c r="A277" s="219" t="s">
        <v>611</v>
      </c>
      <c r="B277" s="151" t="s">
        <v>612</v>
      </c>
      <c r="C277" s="195">
        <v>6953156285798</v>
      </c>
      <c r="D277" s="152">
        <v>7.27</v>
      </c>
      <c r="E277" s="153"/>
      <c r="F277" s="96">
        <v>1</v>
      </c>
      <c r="G277" s="96">
        <v>3</v>
      </c>
      <c r="H277" s="96">
        <v>11</v>
      </c>
      <c r="I277" s="96">
        <v>3</v>
      </c>
      <c r="J277" s="96">
        <v>11</v>
      </c>
      <c r="K277" s="96">
        <v>7</v>
      </c>
      <c r="L277" s="96">
        <v>8</v>
      </c>
      <c r="M277" s="96"/>
      <c r="N277" s="96"/>
      <c r="O277" s="96"/>
      <c r="P277" s="96"/>
      <c r="Q277" s="96"/>
      <c r="R277" s="188"/>
      <c r="S277" s="155">
        <f t="shared" si="68"/>
        <v>7</v>
      </c>
      <c r="T277" s="156">
        <v>5</v>
      </c>
      <c r="U277" s="188"/>
      <c r="V277" s="164">
        <f t="shared" si="69"/>
        <v>44</v>
      </c>
      <c r="W277" s="165">
        <f t="shared" si="70"/>
        <v>0.20465116279069767</v>
      </c>
      <c r="X277" s="165">
        <f t="shared" si="71"/>
        <v>6.1395348837209305</v>
      </c>
      <c r="Y277" s="164">
        <v>46</v>
      </c>
      <c r="Z277" s="164">
        <v>17</v>
      </c>
      <c r="AA277" s="166">
        <f t="shared" si="72"/>
        <v>63</v>
      </c>
      <c r="AB277" s="165">
        <f t="shared" si="73"/>
        <v>307.84090909090912</v>
      </c>
      <c r="AC277" s="165">
        <v>14</v>
      </c>
      <c r="AD277" s="165">
        <f t="shared" si="74"/>
        <v>293.84090909090912</v>
      </c>
      <c r="AE277" s="165">
        <f t="shared" si="75"/>
        <v>12.279069767441861</v>
      </c>
      <c r="AF277" s="167">
        <f t="shared" si="76"/>
        <v>43980.840909090912</v>
      </c>
      <c r="AG277" s="168">
        <f t="shared" si="77"/>
        <v>43687</v>
      </c>
      <c r="AH277" s="168">
        <f t="shared" si="78"/>
        <v>43980.840909090912</v>
      </c>
      <c r="AI277" s="169">
        <f t="shared" si="79"/>
        <v>2.8651162790697673</v>
      </c>
      <c r="AJ277" s="169">
        <f t="shared" si="80"/>
        <v>60.134883720930233</v>
      </c>
      <c r="AK277" s="164">
        <v>1</v>
      </c>
      <c r="AL277" s="169">
        <f t="shared" si="81"/>
        <v>0</v>
      </c>
      <c r="AM277" s="169">
        <f t="shared" si="82"/>
        <v>0</v>
      </c>
      <c r="AN277" s="169">
        <f t="shared" si="83"/>
        <v>0</v>
      </c>
      <c r="AO277" s="168">
        <f t="shared" si="84"/>
        <v>43980.840909090912</v>
      </c>
      <c r="AP277" s="164"/>
      <c r="AQ277" s="170"/>
    </row>
    <row r="278" spans="1:43" x14ac:dyDescent="0.25">
      <c r="A278" s="219" t="s">
        <v>617</v>
      </c>
      <c r="B278" s="151" t="s">
        <v>618</v>
      </c>
      <c r="C278" s="195">
        <v>6953156285804</v>
      </c>
      <c r="D278" s="152">
        <v>7.27</v>
      </c>
      <c r="E278" s="153"/>
      <c r="F278" s="96">
        <v>10</v>
      </c>
      <c r="G278" s="96">
        <v>3</v>
      </c>
      <c r="H278" s="96">
        <v>5</v>
      </c>
      <c r="I278" s="96">
        <v>1</v>
      </c>
      <c r="J278" s="96">
        <v>4</v>
      </c>
      <c r="K278" s="96">
        <v>7</v>
      </c>
      <c r="L278" s="96">
        <v>3</v>
      </c>
      <c r="M278" s="96"/>
      <c r="N278" s="96"/>
      <c r="O278" s="96"/>
      <c r="P278" s="96"/>
      <c r="Q278" s="96"/>
      <c r="R278" s="188"/>
      <c r="S278" s="155">
        <f t="shared" si="68"/>
        <v>7</v>
      </c>
      <c r="T278" s="156">
        <v>5</v>
      </c>
      <c r="U278" s="188"/>
      <c r="V278" s="164">
        <f t="shared" si="69"/>
        <v>33</v>
      </c>
      <c r="W278" s="165">
        <f t="shared" si="70"/>
        <v>0.15348837209302327</v>
      </c>
      <c r="X278" s="165">
        <f t="shared" si="71"/>
        <v>4.6046511627906979</v>
      </c>
      <c r="Y278" s="164">
        <v>44</v>
      </c>
      <c r="Z278" s="164">
        <v>10</v>
      </c>
      <c r="AA278" s="166">
        <f t="shared" si="72"/>
        <v>54</v>
      </c>
      <c r="AB278" s="165">
        <f t="shared" si="73"/>
        <v>351.81818181818181</v>
      </c>
      <c r="AC278" s="165">
        <v>14</v>
      </c>
      <c r="AD278" s="165">
        <f t="shared" si="74"/>
        <v>337.81818181818181</v>
      </c>
      <c r="AE278" s="165">
        <f t="shared" si="75"/>
        <v>9.2093023255813957</v>
      </c>
      <c r="AF278" s="167">
        <f t="shared" si="76"/>
        <v>44024.818181818184</v>
      </c>
      <c r="AG278" s="168">
        <f t="shared" si="77"/>
        <v>43687</v>
      </c>
      <c r="AH278" s="168">
        <f t="shared" si="78"/>
        <v>44024.818181818184</v>
      </c>
      <c r="AI278" s="169">
        <f t="shared" si="79"/>
        <v>2.1488372093023256</v>
      </c>
      <c r="AJ278" s="169">
        <f t="shared" si="80"/>
        <v>51.851162790697671</v>
      </c>
      <c r="AK278" s="164">
        <v>1</v>
      </c>
      <c r="AL278" s="169">
        <f t="shared" si="81"/>
        <v>0</v>
      </c>
      <c r="AM278" s="169">
        <f t="shared" si="82"/>
        <v>0</v>
      </c>
      <c r="AN278" s="169">
        <f t="shared" si="83"/>
        <v>0</v>
      </c>
      <c r="AO278" s="168">
        <f t="shared" si="84"/>
        <v>44024.818181818184</v>
      </c>
      <c r="AP278" s="164"/>
      <c r="AQ278" s="170"/>
    </row>
    <row r="279" spans="1:43" x14ac:dyDescent="0.25">
      <c r="A279" s="219" t="s">
        <v>156</v>
      </c>
      <c r="B279" s="151" t="s">
        <v>157</v>
      </c>
      <c r="C279" s="195">
        <v>6953156286030</v>
      </c>
      <c r="D279" s="152">
        <v>15.040000000000454</v>
      </c>
      <c r="E279" s="153"/>
      <c r="F279" s="96">
        <v>0</v>
      </c>
      <c r="G279" s="96">
        <v>0</v>
      </c>
      <c r="H279" s="96">
        <v>0</v>
      </c>
      <c r="I279" s="96">
        <v>0</v>
      </c>
      <c r="J279" s="96">
        <v>0</v>
      </c>
      <c r="K279" s="96">
        <v>0</v>
      </c>
      <c r="L279" s="96">
        <v>1</v>
      </c>
      <c r="M279" s="96"/>
      <c r="N279" s="96"/>
      <c r="O279" s="96"/>
      <c r="P279" s="96"/>
      <c r="Q279" s="96"/>
      <c r="R279" s="188"/>
      <c r="S279" s="155">
        <f t="shared" si="68"/>
        <v>1</v>
      </c>
      <c r="T279" s="156">
        <v>5</v>
      </c>
      <c r="U279" s="188"/>
      <c r="V279" s="164">
        <f t="shared" si="69"/>
        <v>1</v>
      </c>
      <c r="W279" s="165">
        <f t="shared" si="70"/>
        <v>2.8571428571428571E-2</v>
      </c>
      <c r="X279" s="165">
        <f t="shared" si="71"/>
        <v>0.8571428571428571</v>
      </c>
      <c r="Y279" s="164">
        <v>1</v>
      </c>
      <c r="Z279" s="164">
        <v>2</v>
      </c>
      <c r="AA279" s="166">
        <f t="shared" si="72"/>
        <v>3</v>
      </c>
      <c r="AB279" s="165">
        <f t="shared" si="73"/>
        <v>105</v>
      </c>
      <c r="AC279" s="165">
        <v>14</v>
      </c>
      <c r="AD279" s="165">
        <f t="shared" si="74"/>
        <v>91</v>
      </c>
      <c r="AE279" s="165">
        <f t="shared" si="75"/>
        <v>1.7142857142857142</v>
      </c>
      <c r="AF279" s="167">
        <f t="shared" si="76"/>
        <v>43778</v>
      </c>
      <c r="AG279" s="168">
        <f t="shared" si="77"/>
        <v>43687</v>
      </c>
      <c r="AH279" s="168">
        <f t="shared" si="78"/>
        <v>43778</v>
      </c>
      <c r="AI279" s="169">
        <f t="shared" si="79"/>
        <v>0.39999999999999997</v>
      </c>
      <c r="AJ279" s="169">
        <f t="shared" si="80"/>
        <v>2.6</v>
      </c>
      <c r="AK279" s="164">
        <v>1</v>
      </c>
      <c r="AL279" s="169">
        <f t="shared" si="81"/>
        <v>0</v>
      </c>
      <c r="AM279" s="169">
        <f t="shared" si="82"/>
        <v>0</v>
      </c>
      <c r="AN279" s="169">
        <f t="shared" si="83"/>
        <v>0</v>
      </c>
      <c r="AO279" s="168">
        <f t="shared" si="84"/>
        <v>43778</v>
      </c>
      <c r="AP279" s="164"/>
      <c r="AQ279" s="170"/>
    </row>
    <row r="280" spans="1:43" x14ac:dyDescent="0.25">
      <c r="A280" s="218" t="s">
        <v>319</v>
      </c>
      <c r="B280" s="172" t="s">
        <v>320</v>
      </c>
      <c r="C280" s="197">
        <v>6953156286481</v>
      </c>
      <c r="D280" s="173">
        <v>45.32</v>
      </c>
      <c r="E280" s="153"/>
      <c r="F280" s="174">
        <v>0</v>
      </c>
      <c r="G280" s="174">
        <v>0</v>
      </c>
      <c r="H280" s="174">
        <v>0</v>
      </c>
      <c r="I280" s="174">
        <v>0</v>
      </c>
      <c r="J280" s="174">
        <v>0</v>
      </c>
      <c r="K280" s="174">
        <v>0</v>
      </c>
      <c r="L280" s="174">
        <v>0</v>
      </c>
      <c r="M280" s="174"/>
      <c r="N280" s="174"/>
      <c r="O280" s="174"/>
      <c r="P280" s="174"/>
      <c r="Q280" s="174"/>
      <c r="R280" s="188"/>
      <c r="S280" s="155">
        <f t="shared" si="68"/>
        <v>0</v>
      </c>
      <c r="T280" s="156">
        <v>5</v>
      </c>
      <c r="U280" s="188"/>
      <c r="V280" s="164">
        <f t="shared" si="69"/>
        <v>0</v>
      </c>
      <c r="W280" s="165">
        <f t="shared" si="70"/>
        <v>0</v>
      </c>
      <c r="X280" s="165">
        <f t="shared" si="71"/>
        <v>0</v>
      </c>
      <c r="Y280" s="164"/>
      <c r="Z280" s="164">
        <v>0</v>
      </c>
      <c r="AA280" s="166">
        <f t="shared" si="72"/>
        <v>0</v>
      </c>
      <c r="AB280" s="165" t="str">
        <f t="shared" si="73"/>
        <v>Not Sold</v>
      </c>
      <c r="AC280" s="165">
        <v>14</v>
      </c>
      <c r="AD280" s="165" t="str">
        <f t="shared" si="74"/>
        <v>-</v>
      </c>
      <c r="AE280" s="165">
        <f t="shared" si="75"/>
        <v>0</v>
      </c>
      <c r="AF280" s="167" t="str">
        <f t="shared" si="76"/>
        <v>Not Sold</v>
      </c>
      <c r="AG280" s="168">
        <f t="shared" si="77"/>
        <v>43687</v>
      </c>
      <c r="AH280" s="168">
        <f t="shared" si="78"/>
        <v>43687</v>
      </c>
      <c r="AI280" s="169">
        <f t="shared" si="79"/>
        <v>0</v>
      </c>
      <c r="AJ280" s="169">
        <f t="shared" si="80"/>
        <v>0</v>
      </c>
      <c r="AK280" s="164">
        <v>1</v>
      </c>
      <c r="AL280" s="169">
        <f t="shared" si="81"/>
        <v>0</v>
      </c>
      <c r="AM280" s="169">
        <f t="shared" si="82"/>
        <v>0</v>
      </c>
      <c r="AN280" s="169" t="str">
        <f t="shared" si="83"/>
        <v>-</v>
      </c>
      <c r="AO280" s="168" t="str">
        <f t="shared" si="84"/>
        <v>-</v>
      </c>
      <c r="AP280" s="175"/>
      <c r="AQ280" s="170"/>
    </row>
    <row r="281" spans="1:43" x14ac:dyDescent="0.25">
      <c r="A281" s="218" t="s">
        <v>317</v>
      </c>
      <c r="B281" s="172" t="s">
        <v>318</v>
      </c>
      <c r="C281" s="197">
        <v>6953156286498</v>
      </c>
      <c r="D281" s="173">
        <v>45.32</v>
      </c>
      <c r="E281" s="153"/>
      <c r="F281" s="174">
        <v>0</v>
      </c>
      <c r="G281" s="174">
        <v>0</v>
      </c>
      <c r="H281" s="174">
        <v>0</v>
      </c>
      <c r="I281" s="174">
        <v>0</v>
      </c>
      <c r="J281" s="174">
        <v>0</v>
      </c>
      <c r="K281" s="174">
        <v>0</v>
      </c>
      <c r="L281" s="174">
        <v>20</v>
      </c>
      <c r="M281" s="174"/>
      <c r="N281" s="174"/>
      <c r="O281" s="174"/>
      <c r="P281" s="174"/>
      <c r="Q281" s="174"/>
      <c r="R281" s="188"/>
      <c r="S281" s="155">
        <f t="shared" si="68"/>
        <v>1</v>
      </c>
      <c r="T281" s="156">
        <v>5</v>
      </c>
      <c r="U281" s="188"/>
      <c r="V281" s="164">
        <f t="shared" si="69"/>
        <v>20</v>
      </c>
      <c r="W281" s="165">
        <f t="shared" si="70"/>
        <v>0.5714285714285714</v>
      </c>
      <c r="X281" s="165">
        <f t="shared" si="71"/>
        <v>17.142857142857142</v>
      </c>
      <c r="Y281" s="164"/>
      <c r="Z281" s="164">
        <v>65</v>
      </c>
      <c r="AA281" s="166">
        <f t="shared" si="72"/>
        <v>65</v>
      </c>
      <c r="AB281" s="165">
        <f t="shared" si="73"/>
        <v>113.75</v>
      </c>
      <c r="AC281" s="165">
        <v>14</v>
      </c>
      <c r="AD281" s="165">
        <f t="shared" si="74"/>
        <v>99.75</v>
      </c>
      <c r="AE281" s="165">
        <f t="shared" si="75"/>
        <v>34.285714285714285</v>
      </c>
      <c r="AF281" s="167">
        <f t="shared" si="76"/>
        <v>43786.75</v>
      </c>
      <c r="AG281" s="168">
        <f t="shared" si="77"/>
        <v>43687</v>
      </c>
      <c r="AH281" s="168">
        <f t="shared" si="78"/>
        <v>43786.75</v>
      </c>
      <c r="AI281" s="169">
        <f t="shared" si="79"/>
        <v>8</v>
      </c>
      <c r="AJ281" s="169">
        <f t="shared" si="80"/>
        <v>57</v>
      </c>
      <c r="AK281" s="164">
        <v>1</v>
      </c>
      <c r="AL281" s="169">
        <f t="shared" si="81"/>
        <v>0</v>
      </c>
      <c r="AM281" s="169">
        <f t="shared" si="82"/>
        <v>0</v>
      </c>
      <c r="AN281" s="169">
        <f t="shared" si="83"/>
        <v>0</v>
      </c>
      <c r="AO281" s="168">
        <f t="shared" si="84"/>
        <v>43786.75</v>
      </c>
      <c r="AP281" s="175"/>
      <c r="AQ281" s="170"/>
    </row>
    <row r="282" spans="1:43" x14ac:dyDescent="0.25">
      <c r="A282" s="218" t="s">
        <v>315</v>
      </c>
      <c r="B282" s="172" t="s">
        <v>316</v>
      </c>
      <c r="C282" s="197">
        <v>6953156286504</v>
      </c>
      <c r="D282" s="173">
        <v>45.32</v>
      </c>
      <c r="E282" s="153"/>
      <c r="F282" s="174">
        <v>0</v>
      </c>
      <c r="G282" s="174">
        <v>0</v>
      </c>
      <c r="H282" s="174">
        <v>0</v>
      </c>
      <c r="I282" s="174">
        <v>0</v>
      </c>
      <c r="J282" s="174">
        <v>0</v>
      </c>
      <c r="K282" s="174">
        <v>0</v>
      </c>
      <c r="L282" s="174">
        <v>0</v>
      </c>
      <c r="M282" s="174"/>
      <c r="N282" s="174"/>
      <c r="O282" s="174"/>
      <c r="P282" s="174"/>
      <c r="Q282" s="174"/>
      <c r="R282" s="188"/>
      <c r="S282" s="155">
        <f t="shared" si="68"/>
        <v>0</v>
      </c>
      <c r="T282" s="156">
        <v>5</v>
      </c>
      <c r="U282" s="188"/>
      <c r="V282" s="164">
        <f t="shared" si="69"/>
        <v>0</v>
      </c>
      <c r="W282" s="165">
        <f t="shared" si="70"/>
        <v>0</v>
      </c>
      <c r="X282" s="165">
        <f t="shared" si="71"/>
        <v>0</v>
      </c>
      <c r="Y282" s="164"/>
      <c r="Z282" s="164">
        <v>0</v>
      </c>
      <c r="AA282" s="166">
        <f t="shared" si="72"/>
        <v>0</v>
      </c>
      <c r="AB282" s="165" t="str">
        <f t="shared" si="73"/>
        <v>Not Sold</v>
      </c>
      <c r="AC282" s="165">
        <v>14</v>
      </c>
      <c r="AD282" s="165" t="str">
        <f t="shared" si="74"/>
        <v>-</v>
      </c>
      <c r="AE282" s="165">
        <f t="shared" si="75"/>
        <v>0</v>
      </c>
      <c r="AF282" s="167" t="str">
        <f t="shared" si="76"/>
        <v>Not Sold</v>
      </c>
      <c r="AG282" s="168">
        <f t="shared" si="77"/>
        <v>43687</v>
      </c>
      <c r="AH282" s="168">
        <f t="shared" si="78"/>
        <v>43687</v>
      </c>
      <c r="AI282" s="169">
        <f t="shared" si="79"/>
        <v>0</v>
      </c>
      <c r="AJ282" s="169">
        <f t="shared" si="80"/>
        <v>0</v>
      </c>
      <c r="AK282" s="164">
        <v>1</v>
      </c>
      <c r="AL282" s="169">
        <f t="shared" si="81"/>
        <v>0</v>
      </c>
      <c r="AM282" s="169">
        <f t="shared" si="82"/>
        <v>0</v>
      </c>
      <c r="AN282" s="169" t="str">
        <f t="shared" si="83"/>
        <v>-</v>
      </c>
      <c r="AO282" s="168" t="str">
        <f t="shared" si="84"/>
        <v>-</v>
      </c>
      <c r="AP282" s="175"/>
      <c r="AQ282" s="170"/>
    </row>
    <row r="283" spans="1:43" x14ac:dyDescent="0.25">
      <c r="A283" s="219" t="s">
        <v>158</v>
      </c>
      <c r="B283" s="151" t="s">
        <v>159</v>
      </c>
      <c r="C283" s="195">
        <v>6953156286559</v>
      </c>
      <c r="D283" s="152">
        <v>61.889999999999915</v>
      </c>
      <c r="E283" s="153"/>
      <c r="F283" s="96">
        <v>0</v>
      </c>
      <c r="G283" s="96">
        <v>0</v>
      </c>
      <c r="H283" s="96">
        <v>0</v>
      </c>
      <c r="I283" s="96">
        <v>0</v>
      </c>
      <c r="J283" s="96">
        <v>0</v>
      </c>
      <c r="K283" s="96">
        <v>0</v>
      </c>
      <c r="L283" s="96">
        <v>0</v>
      </c>
      <c r="M283" s="96"/>
      <c r="N283" s="96"/>
      <c r="O283" s="96"/>
      <c r="P283" s="96"/>
      <c r="Q283" s="96"/>
      <c r="R283" s="188"/>
      <c r="S283" s="155">
        <f t="shared" si="68"/>
        <v>0</v>
      </c>
      <c r="T283" s="156">
        <v>5</v>
      </c>
      <c r="U283" s="188"/>
      <c r="V283" s="164">
        <f t="shared" si="69"/>
        <v>0</v>
      </c>
      <c r="W283" s="165">
        <f t="shared" si="70"/>
        <v>0</v>
      </c>
      <c r="X283" s="165">
        <f t="shared" si="71"/>
        <v>0</v>
      </c>
      <c r="Y283" s="164"/>
      <c r="Z283" s="164">
        <v>5</v>
      </c>
      <c r="AA283" s="166">
        <f t="shared" si="72"/>
        <v>5</v>
      </c>
      <c r="AB283" s="165" t="str">
        <f t="shared" si="73"/>
        <v>Not Sold</v>
      </c>
      <c r="AC283" s="165">
        <v>14</v>
      </c>
      <c r="AD283" s="165" t="str">
        <f t="shared" si="74"/>
        <v>-</v>
      </c>
      <c r="AE283" s="165">
        <f t="shared" si="75"/>
        <v>0</v>
      </c>
      <c r="AF283" s="167" t="str">
        <f t="shared" si="76"/>
        <v>Not Sold</v>
      </c>
      <c r="AG283" s="168">
        <f t="shared" si="77"/>
        <v>43687</v>
      </c>
      <c r="AH283" s="168">
        <f t="shared" si="78"/>
        <v>43687</v>
      </c>
      <c r="AI283" s="169">
        <f t="shared" si="79"/>
        <v>0</v>
      </c>
      <c r="AJ283" s="169">
        <f t="shared" si="80"/>
        <v>5</v>
      </c>
      <c r="AK283" s="164">
        <v>1</v>
      </c>
      <c r="AL283" s="169">
        <f t="shared" si="81"/>
        <v>0</v>
      </c>
      <c r="AM283" s="169">
        <f t="shared" si="82"/>
        <v>0</v>
      </c>
      <c r="AN283" s="169" t="str">
        <f t="shared" si="83"/>
        <v>-</v>
      </c>
      <c r="AO283" s="168" t="str">
        <f t="shared" si="84"/>
        <v>-</v>
      </c>
      <c r="AP283" s="164"/>
      <c r="AQ283" s="170"/>
    </row>
    <row r="284" spans="1:43" x14ac:dyDescent="0.25">
      <c r="A284" s="218" t="s">
        <v>563</v>
      </c>
      <c r="B284" s="172" t="s">
        <v>160</v>
      </c>
      <c r="C284" s="197">
        <v>6953156286603</v>
      </c>
      <c r="D284" s="173">
        <v>21.039999999999992</v>
      </c>
      <c r="E284" s="153"/>
      <c r="F284" s="174">
        <v>27</v>
      </c>
      <c r="G284" s="174">
        <v>14</v>
      </c>
      <c r="H284" s="174">
        <v>14</v>
      </c>
      <c r="I284" s="174">
        <v>28</v>
      </c>
      <c r="J284" s="174">
        <v>19</v>
      </c>
      <c r="K284" s="174">
        <v>25</v>
      </c>
      <c r="L284" s="174">
        <v>28</v>
      </c>
      <c r="M284" s="174"/>
      <c r="N284" s="174"/>
      <c r="O284" s="174"/>
      <c r="P284" s="174"/>
      <c r="Q284" s="174"/>
      <c r="R284" s="188"/>
      <c r="S284" s="155">
        <f t="shared" si="68"/>
        <v>7</v>
      </c>
      <c r="T284" s="156">
        <v>5</v>
      </c>
      <c r="U284" s="188"/>
      <c r="V284" s="164">
        <f t="shared" si="69"/>
        <v>155</v>
      </c>
      <c r="W284" s="165">
        <f t="shared" si="70"/>
        <v>0.72093023255813948</v>
      </c>
      <c r="X284" s="165">
        <f t="shared" si="71"/>
        <v>21.627906976744185</v>
      </c>
      <c r="Y284" s="164">
        <v>143</v>
      </c>
      <c r="Z284" s="164">
        <v>39</v>
      </c>
      <c r="AA284" s="166">
        <f t="shared" si="72"/>
        <v>182</v>
      </c>
      <c r="AB284" s="165">
        <f t="shared" si="73"/>
        <v>252.45161290322582</v>
      </c>
      <c r="AC284" s="165">
        <v>14</v>
      </c>
      <c r="AD284" s="165">
        <f t="shared" si="74"/>
        <v>238.45161290322582</v>
      </c>
      <c r="AE284" s="165">
        <f t="shared" si="75"/>
        <v>43.255813953488371</v>
      </c>
      <c r="AF284" s="167">
        <f t="shared" si="76"/>
        <v>43925.451612903227</v>
      </c>
      <c r="AG284" s="168">
        <f t="shared" si="77"/>
        <v>43687</v>
      </c>
      <c r="AH284" s="168">
        <f t="shared" si="78"/>
        <v>43925.451612903227</v>
      </c>
      <c r="AI284" s="169">
        <f t="shared" si="79"/>
        <v>10.093023255813954</v>
      </c>
      <c r="AJ284" s="169">
        <f t="shared" si="80"/>
        <v>171.90697674418604</v>
      </c>
      <c r="AK284" s="164">
        <v>1</v>
      </c>
      <c r="AL284" s="169">
        <f t="shared" si="81"/>
        <v>0</v>
      </c>
      <c r="AM284" s="169">
        <f t="shared" si="82"/>
        <v>0</v>
      </c>
      <c r="AN284" s="169">
        <f t="shared" si="83"/>
        <v>0</v>
      </c>
      <c r="AO284" s="168">
        <f t="shared" si="84"/>
        <v>43925.451612903227</v>
      </c>
      <c r="AP284" s="175"/>
      <c r="AQ284" s="170"/>
    </row>
    <row r="285" spans="1:43" x14ac:dyDescent="0.25">
      <c r="A285" s="218" t="s">
        <v>708</v>
      </c>
      <c r="B285" s="172" t="s">
        <v>709</v>
      </c>
      <c r="C285" s="197">
        <v>6953156286962</v>
      </c>
      <c r="D285" s="173">
        <v>14.390000000000038</v>
      </c>
      <c r="E285" s="153"/>
      <c r="F285" s="174">
        <v>0</v>
      </c>
      <c r="G285" s="174">
        <v>0</v>
      </c>
      <c r="H285" s="174">
        <v>0</v>
      </c>
      <c r="I285" s="174">
        <v>0</v>
      </c>
      <c r="J285" s="174">
        <v>5</v>
      </c>
      <c r="K285" s="174">
        <v>12</v>
      </c>
      <c r="L285" s="174">
        <v>8</v>
      </c>
      <c r="M285" s="174"/>
      <c r="N285" s="174"/>
      <c r="O285" s="174"/>
      <c r="P285" s="174"/>
      <c r="Q285" s="174"/>
      <c r="R285" s="188"/>
      <c r="S285" s="155">
        <f t="shared" si="68"/>
        <v>3</v>
      </c>
      <c r="T285" s="156">
        <v>5</v>
      </c>
      <c r="U285" s="188"/>
      <c r="V285" s="164">
        <f t="shared" si="69"/>
        <v>25</v>
      </c>
      <c r="W285" s="165">
        <f t="shared" si="70"/>
        <v>0.26315789473684209</v>
      </c>
      <c r="X285" s="165">
        <f t="shared" si="71"/>
        <v>7.8947368421052628</v>
      </c>
      <c r="Y285" s="164">
        <v>73</v>
      </c>
      <c r="Z285" s="164">
        <v>50</v>
      </c>
      <c r="AA285" s="166">
        <f t="shared" si="72"/>
        <v>123</v>
      </c>
      <c r="AB285" s="165">
        <f t="shared" si="73"/>
        <v>467.40000000000003</v>
      </c>
      <c r="AC285" s="165">
        <v>14</v>
      </c>
      <c r="AD285" s="165">
        <f t="shared" si="74"/>
        <v>453.40000000000003</v>
      </c>
      <c r="AE285" s="165">
        <f t="shared" si="75"/>
        <v>15.789473684210526</v>
      </c>
      <c r="AF285" s="167">
        <f t="shared" si="76"/>
        <v>44140.4</v>
      </c>
      <c r="AG285" s="168">
        <f t="shared" si="77"/>
        <v>43687</v>
      </c>
      <c r="AH285" s="168">
        <f t="shared" si="78"/>
        <v>44140.4</v>
      </c>
      <c r="AI285" s="169">
        <f t="shared" si="79"/>
        <v>3.6842105263157894</v>
      </c>
      <c r="AJ285" s="169">
        <f t="shared" si="80"/>
        <v>119.31578947368421</v>
      </c>
      <c r="AK285" s="164">
        <v>1</v>
      </c>
      <c r="AL285" s="169">
        <f t="shared" si="81"/>
        <v>0</v>
      </c>
      <c r="AM285" s="169">
        <f t="shared" si="82"/>
        <v>0</v>
      </c>
      <c r="AN285" s="169">
        <f t="shared" si="83"/>
        <v>0</v>
      </c>
      <c r="AO285" s="168">
        <f t="shared" si="84"/>
        <v>44140.4</v>
      </c>
      <c r="AP285" s="176"/>
      <c r="AQ285" s="170"/>
    </row>
    <row r="286" spans="1:43" x14ac:dyDescent="0.25">
      <c r="A286" s="218" t="s">
        <v>706</v>
      </c>
      <c r="B286" s="172" t="s">
        <v>707</v>
      </c>
      <c r="C286" s="197">
        <v>6953156286979</v>
      </c>
      <c r="D286" s="173">
        <v>14.404375000000011</v>
      </c>
      <c r="E286" s="153"/>
      <c r="F286" s="174">
        <v>0</v>
      </c>
      <c r="G286" s="174">
        <v>0</v>
      </c>
      <c r="H286" s="174">
        <v>0</v>
      </c>
      <c r="I286" s="174">
        <v>0</v>
      </c>
      <c r="J286" s="174">
        <v>0</v>
      </c>
      <c r="K286" s="174">
        <v>6</v>
      </c>
      <c r="L286" s="174">
        <v>3</v>
      </c>
      <c r="M286" s="174"/>
      <c r="N286" s="174"/>
      <c r="O286" s="174"/>
      <c r="P286" s="174"/>
      <c r="Q286" s="174"/>
      <c r="R286" s="188"/>
      <c r="S286" s="155">
        <f t="shared" si="68"/>
        <v>2</v>
      </c>
      <c r="T286" s="156">
        <v>5</v>
      </c>
      <c r="U286" s="188"/>
      <c r="V286" s="164">
        <f t="shared" si="69"/>
        <v>9</v>
      </c>
      <c r="W286" s="165">
        <f t="shared" si="70"/>
        <v>0.13846153846153847</v>
      </c>
      <c r="X286" s="165">
        <f t="shared" si="71"/>
        <v>4.1538461538461542</v>
      </c>
      <c r="Y286" s="164">
        <v>59</v>
      </c>
      <c r="Z286" s="164">
        <v>28</v>
      </c>
      <c r="AA286" s="166">
        <f t="shared" si="72"/>
        <v>87</v>
      </c>
      <c r="AB286" s="165">
        <f t="shared" si="73"/>
        <v>628.33333333333326</v>
      </c>
      <c r="AC286" s="165">
        <v>14</v>
      </c>
      <c r="AD286" s="165">
        <f t="shared" si="74"/>
        <v>614.33333333333326</v>
      </c>
      <c r="AE286" s="165">
        <f t="shared" si="75"/>
        <v>8.3076923076923084</v>
      </c>
      <c r="AF286" s="167">
        <f t="shared" si="76"/>
        <v>44301.333333333336</v>
      </c>
      <c r="AG286" s="168">
        <f t="shared" si="77"/>
        <v>43687</v>
      </c>
      <c r="AH286" s="168">
        <f t="shared" si="78"/>
        <v>44301.333333333336</v>
      </c>
      <c r="AI286" s="169">
        <f t="shared" si="79"/>
        <v>1.9384615384615387</v>
      </c>
      <c r="AJ286" s="169">
        <f t="shared" si="80"/>
        <v>85.061538461538461</v>
      </c>
      <c r="AK286" s="164">
        <v>1</v>
      </c>
      <c r="AL286" s="169">
        <f t="shared" si="81"/>
        <v>0</v>
      </c>
      <c r="AM286" s="169">
        <f t="shared" si="82"/>
        <v>0</v>
      </c>
      <c r="AN286" s="169">
        <f t="shared" si="83"/>
        <v>0</v>
      </c>
      <c r="AO286" s="168">
        <f t="shared" si="84"/>
        <v>44301.333333333336</v>
      </c>
      <c r="AP286" s="176"/>
      <c r="AQ286" s="170"/>
    </row>
    <row r="287" spans="1:43" x14ac:dyDescent="0.25">
      <c r="A287" s="218" t="s">
        <v>710</v>
      </c>
      <c r="B287" s="172" t="s">
        <v>711</v>
      </c>
      <c r="C287" s="197">
        <v>6953156286986</v>
      </c>
      <c r="D287" s="173">
        <v>14.39000000000002</v>
      </c>
      <c r="E287" s="153"/>
      <c r="F287" s="174">
        <v>0</v>
      </c>
      <c r="G287" s="174">
        <v>0</v>
      </c>
      <c r="H287" s="174">
        <v>0</v>
      </c>
      <c r="I287" s="174">
        <v>0</v>
      </c>
      <c r="J287" s="174">
        <v>0</v>
      </c>
      <c r="K287" s="174">
        <v>5</v>
      </c>
      <c r="L287" s="174">
        <v>4</v>
      </c>
      <c r="M287" s="174"/>
      <c r="N287" s="174"/>
      <c r="O287" s="174"/>
      <c r="P287" s="174"/>
      <c r="Q287" s="174"/>
      <c r="R287" s="188"/>
      <c r="S287" s="155">
        <f t="shared" si="68"/>
        <v>2</v>
      </c>
      <c r="T287" s="156">
        <v>5</v>
      </c>
      <c r="U287" s="188"/>
      <c r="V287" s="164">
        <f t="shared" si="69"/>
        <v>9</v>
      </c>
      <c r="W287" s="165">
        <f t="shared" si="70"/>
        <v>0.13846153846153847</v>
      </c>
      <c r="X287" s="165">
        <f t="shared" si="71"/>
        <v>4.1538461538461542</v>
      </c>
      <c r="Y287" s="164">
        <v>39</v>
      </c>
      <c r="Z287" s="164">
        <v>29</v>
      </c>
      <c r="AA287" s="166">
        <f t="shared" si="72"/>
        <v>68</v>
      </c>
      <c r="AB287" s="165">
        <f t="shared" si="73"/>
        <v>491.11111111111109</v>
      </c>
      <c r="AC287" s="165">
        <v>14</v>
      </c>
      <c r="AD287" s="165">
        <f t="shared" si="74"/>
        <v>477.11111111111109</v>
      </c>
      <c r="AE287" s="165">
        <f t="shared" si="75"/>
        <v>8.3076923076923084</v>
      </c>
      <c r="AF287" s="167">
        <f t="shared" si="76"/>
        <v>44164.111111111109</v>
      </c>
      <c r="AG287" s="168">
        <f t="shared" si="77"/>
        <v>43687</v>
      </c>
      <c r="AH287" s="168">
        <f t="shared" si="78"/>
        <v>44164.111111111109</v>
      </c>
      <c r="AI287" s="169">
        <f t="shared" si="79"/>
        <v>1.9384615384615387</v>
      </c>
      <c r="AJ287" s="169">
        <f t="shared" si="80"/>
        <v>66.061538461538461</v>
      </c>
      <c r="AK287" s="164">
        <v>1</v>
      </c>
      <c r="AL287" s="169">
        <f t="shared" si="81"/>
        <v>0</v>
      </c>
      <c r="AM287" s="169">
        <f t="shared" si="82"/>
        <v>0</v>
      </c>
      <c r="AN287" s="169">
        <f t="shared" si="83"/>
        <v>0</v>
      </c>
      <c r="AO287" s="168">
        <f t="shared" si="84"/>
        <v>44164.111111111109</v>
      </c>
      <c r="AP287" s="176"/>
      <c r="AQ287" s="170"/>
    </row>
    <row r="288" spans="1:43" x14ac:dyDescent="0.25">
      <c r="A288" s="219" t="s">
        <v>593</v>
      </c>
      <c r="B288" s="151" t="s">
        <v>594</v>
      </c>
      <c r="C288" s="195">
        <v>6953156287372</v>
      </c>
      <c r="D288" s="152">
        <v>0</v>
      </c>
      <c r="E288" s="153"/>
      <c r="F288" s="96">
        <v>0</v>
      </c>
      <c r="G288" s="96">
        <v>0</v>
      </c>
      <c r="H288" s="96">
        <v>0</v>
      </c>
      <c r="I288" s="96">
        <v>0</v>
      </c>
      <c r="J288" s="96">
        <v>0</v>
      </c>
      <c r="K288" s="96">
        <v>0</v>
      </c>
      <c r="L288" s="96">
        <v>0</v>
      </c>
      <c r="M288" s="96"/>
      <c r="N288" s="96"/>
      <c r="O288" s="96"/>
      <c r="P288" s="96"/>
      <c r="Q288" s="96"/>
      <c r="R288" s="188"/>
      <c r="S288" s="155">
        <f t="shared" si="68"/>
        <v>0</v>
      </c>
      <c r="T288" s="156">
        <v>5</v>
      </c>
      <c r="U288" s="188"/>
      <c r="V288" s="164">
        <f t="shared" si="69"/>
        <v>0</v>
      </c>
      <c r="W288" s="165">
        <f t="shared" si="70"/>
        <v>0</v>
      </c>
      <c r="X288" s="165">
        <f t="shared" si="71"/>
        <v>0</v>
      </c>
      <c r="Y288" s="164"/>
      <c r="Z288" s="164">
        <v>0</v>
      </c>
      <c r="AA288" s="166">
        <f t="shared" si="72"/>
        <v>0</v>
      </c>
      <c r="AB288" s="165" t="str">
        <f t="shared" si="73"/>
        <v>Not Sold</v>
      </c>
      <c r="AC288" s="165">
        <v>14</v>
      </c>
      <c r="AD288" s="165" t="str">
        <f t="shared" si="74"/>
        <v>-</v>
      </c>
      <c r="AE288" s="165">
        <f t="shared" si="75"/>
        <v>0</v>
      </c>
      <c r="AF288" s="167" t="str">
        <f t="shared" si="76"/>
        <v>Not Sold</v>
      </c>
      <c r="AG288" s="168">
        <f t="shared" si="77"/>
        <v>43687</v>
      </c>
      <c r="AH288" s="168">
        <f t="shared" si="78"/>
        <v>43687</v>
      </c>
      <c r="AI288" s="169">
        <f t="shared" si="79"/>
        <v>0</v>
      </c>
      <c r="AJ288" s="169">
        <f t="shared" si="80"/>
        <v>0</v>
      </c>
      <c r="AK288" s="164">
        <v>1</v>
      </c>
      <c r="AL288" s="169">
        <f t="shared" si="81"/>
        <v>0</v>
      </c>
      <c r="AM288" s="169">
        <f t="shared" si="82"/>
        <v>0</v>
      </c>
      <c r="AN288" s="169" t="str">
        <f t="shared" si="83"/>
        <v>-</v>
      </c>
      <c r="AO288" s="168" t="str">
        <f t="shared" si="84"/>
        <v>-</v>
      </c>
      <c r="AP288" s="164"/>
      <c r="AQ288" s="170"/>
    </row>
    <row r="289" spans="1:43" x14ac:dyDescent="0.25">
      <c r="A289" s="219" t="s">
        <v>657</v>
      </c>
      <c r="B289" s="151" t="s">
        <v>658</v>
      </c>
      <c r="C289" s="195">
        <v>6953156287884</v>
      </c>
      <c r="D289" s="152">
        <v>13.189999999999635</v>
      </c>
      <c r="E289" s="153"/>
      <c r="F289" s="96">
        <v>0</v>
      </c>
      <c r="G289" s="96">
        <v>21</v>
      </c>
      <c r="H289" s="96">
        <v>40</v>
      </c>
      <c r="I289" s="96">
        <v>30</v>
      </c>
      <c r="J289" s="96">
        <v>16</v>
      </c>
      <c r="K289" s="96">
        <v>6</v>
      </c>
      <c r="L289" s="96">
        <v>2</v>
      </c>
      <c r="M289" s="96"/>
      <c r="N289" s="96"/>
      <c r="O289" s="96"/>
      <c r="P289" s="96"/>
      <c r="Q289" s="96"/>
      <c r="R289" s="188"/>
      <c r="S289" s="155">
        <f t="shared" si="68"/>
        <v>6</v>
      </c>
      <c r="T289" s="156">
        <v>5</v>
      </c>
      <c r="U289" s="188"/>
      <c r="V289" s="164">
        <f t="shared" si="69"/>
        <v>115</v>
      </c>
      <c r="W289" s="165">
        <f t="shared" si="70"/>
        <v>0.6216216216216216</v>
      </c>
      <c r="X289" s="165">
        <f t="shared" si="71"/>
        <v>18.648648648648649</v>
      </c>
      <c r="Y289" s="164">
        <v>28</v>
      </c>
      <c r="Z289" s="164">
        <v>16</v>
      </c>
      <c r="AA289" s="166">
        <f t="shared" si="72"/>
        <v>44</v>
      </c>
      <c r="AB289" s="165">
        <f t="shared" si="73"/>
        <v>70.782608695652172</v>
      </c>
      <c r="AC289" s="165">
        <v>14</v>
      </c>
      <c r="AD289" s="165">
        <f t="shared" si="74"/>
        <v>56.782608695652172</v>
      </c>
      <c r="AE289" s="165">
        <f t="shared" si="75"/>
        <v>37.297297297297298</v>
      </c>
      <c r="AF289" s="167">
        <f t="shared" si="76"/>
        <v>43743.782608695656</v>
      </c>
      <c r="AG289" s="168">
        <f t="shared" si="77"/>
        <v>43687</v>
      </c>
      <c r="AH289" s="168">
        <f t="shared" si="78"/>
        <v>43743.782608695656</v>
      </c>
      <c r="AI289" s="169">
        <f t="shared" si="79"/>
        <v>8.7027027027027017</v>
      </c>
      <c r="AJ289" s="169">
        <f t="shared" si="80"/>
        <v>35.297297297297298</v>
      </c>
      <c r="AK289" s="164">
        <v>1</v>
      </c>
      <c r="AL289" s="169">
        <f t="shared" si="81"/>
        <v>2</v>
      </c>
      <c r="AM289" s="169">
        <f t="shared" si="82"/>
        <v>26.379999999999271</v>
      </c>
      <c r="AN289" s="169">
        <f t="shared" si="83"/>
        <v>3.2173913043478262</v>
      </c>
      <c r="AO289" s="168">
        <f t="shared" si="84"/>
        <v>43747</v>
      </c>
      <c r="AP289" s="164"/>
      <c r="AQ289" s="170"/>
    </row>
    <row r="290" spans="1:43" x14ac:dyDescent="0.25">
      <c r="A290" s="219" t="s">
        <v>659</v>
      </c>
      <c r="B290" s="151" t="s">
        <v>660</v>
      </c>
      <c r="C290" s="195">
        <v>6953156287891</v>
      </c>
      <c r="D290" s="152">
        <v>13.95</v>
      </c>
      <c r="E290" s="153"/>
      <c r="F290" s="96">
        <v>0</v>
      </c>
      <c r="G290" s="96">
        <v>37</v>
      </c>
      <c r="H290" s="96">
        <v>52</v>
      </c>
      <c r="I290" s="96">
        <v>11</v>
      </c>
      <c r="J290" s="96">
        <v>6</v>
      </c>
      <c r="K290" s="96">
        <v>0</v>
      </c>
      <c r="L290" s="96">
        <v>0</v>
      </c>
      <c r="M290" s="96"/>
      <c r="N290" s="96"/>
      <c r="O290" s="96"/>
      <c r="P290" s="96"/>
      <c r="Q290" s="96"/>
      <c r="R290" s="188"/>
      <c r="S290" s="155">
        <f t="shared" si="68"/>
        <v>4</v>
      </c>
      <c r="T290" s="156">
        <v>5</v>
      </c>
      <c r="U290" s="188"/>
      <c r="V290" s="164">
        <f t="shared" si="69"/>
        <v>106</v>
      </c>
      <c r="W290" s="165">
        <f t="shared" si="70"/>
        <v>0.8833333333333333</v>
      </c>
      <c r="X290" s="165">
        <f t="shared" si="71"/>
        <v>26.5</v>
      </c>
      <c r="Y290" s="164">
        <v>20</v>
      </c>
      <c r="Z290" s="164">
        <v>6</v>
      </c>
      <c r="AA290" s="166">
        <f t="shared" si="72"/>
        <v>26</v>
      </c>
      <c r="AB290" s="165">
        <f t="shared" si="73"/>
        <v>29.433962264150946</v>
      </c>
      <c r="AC290" s="165">
        <v>14</v>
      </c>
      <c r="AD290" s="165">
        <f t="shared" si="74"/>
        <v>15.433962264150946</v>
      </c>
      <c r="AE290" s="165">
        <f t="shared" si="75"/>
        <v>53</v>
      </c>
      <c r="AF290" s="167">
        <f t="shared" si="76"/>
        <v>43702.433962264149</v>
      </c>
      <c r="AG290" s="168">
        <f t="shared" si="77"/>
        <v>43687</v>
      </c>
      <c r="AH290" s="168">
        <f t="shared" si="78"/>
        <v>43702.433962264149</v>
      </c>
      <c r="AI290" s="169">
        <f t="shared" si="79"/>
        <v>12.366666666666667</v>
      </c>
      <c r="AJ290" s="169">
        <f t="shared" si="80"/>
        <v>13.633333333333333</v>
      </c>
      <c r="AK290" s="164">
        <v>1</v>
      </c>
      <c r="AL290" s="169">
        <f t="shared" si="81"/>
        <v>39.366666666666667</v>
      </c>
      <c r="AM290" s="169">
        <f t="shared" si="82"/>
        <v>549.16499999999996</v>
      </c>
      <c r="AN290" s="169">
        <f t="shared" si="83"/>
        <v>44.566037735849058</v>
      </c>
      <c r="AO290" s="168">
        <f t="shared" si="84"/>
        <v>43747</v>
      </c>
      <c r="AP290" s="164"/>
      <c r="AQ290" s="170"/>
    </row>
    <row r="291" spans="1:43" x14ac:dyDescent="0.25">
      <c r="A291" s="218" t="s">
        <v>665</v>
      </c>
      <c r="B291" s="172" t="s">
        <v>666</v>
      </c>
      <c r="C291" s="197">
        <v>6953156288126</v>
      </c>
      <c r="D291" s="173">
        <v>7.61</v>
      </c>
      <c r="E291" s="153"/>
      <c r="F291" s="174">
        <v>0</v>
      </c>
      <c r="G291" s="174">
        <v>0</v>
      </c>
      <c r="H291" s="174">
        <v>0</v>
      </c>
      <c r="I291" s="174">
        <v>0</v>
      </c>
      <c r="J291" s="174">
        <v>2</v>
      </c>
      <c r="K291" s="174">
        <v>1</v>
      </c>
      <c r="L291" s="174">
        <v>4</v>
      </c>
      <c r="M291" s="174"/>
      <c r="N291" s="174"/>
      <c r="O291" s="174"/>
      <c r="P291" s="174"/>
      <c r="Q291" s="174"/>
      <c r="R291" s="188"/>
      <c r="S291" s="155">
        <f t="shared" si="68"/>
        <v>3</v>
      </c>
      <c r="T291" s="156">
        <v>5</v>
      </c>
      <c r="U291" s="188"/>
      <c r="V291" s="164">
        <f t="shared" si="69"/>
        <v>7</v>
      </c>
      <c r="W291" s="165">
        <f t="shared" si="70"/>
        <v>7.3684210526315783E-2</v>
      </c>
      <c r="X291" s="165">
        <f t="shared" si="71"/>
        <v>2.2105263157894735</v>
      </c>
      <c r="Y291" s="164">
        <v>21</v>
      </c>
      <c r="Z291" s="164">
        <v>26</v>
      </c>
      <c r="AA291" s="166">
        <f t="shared" si="72"/>
        <v>47</v>
      </c>
      <c r="AB291" s="165">
        <f t="shared" si="73"/>
        <v>637.85714285714289</v>
      </c>
      <c r="AC291" s="165">
        <v>14</v>
      </c>
      <c r="AD291" s="165">
        <f t="shared" si="74"/>
        <v>623.85714285714289</v>
      </c>
      <c r="AE291" s="165">
        <f t="shared" si="75"/>
        <v>4.4210526315789469</v>
      </c>
      <c r="AF291" s="167">
        <f t="shared" si="76"/>
        <v>44310.857142857145</v>
      </c>
      <c r="AG291" s="168">
        <f t="shared" si="77"/>
        <v>43687</v>
      </c>
      <c r="AH291" s="168">
        <f t="shared" si="78"/>
        <v>44310.857142857145</v>
      </c>
      <c r="AI291" s="169">
        <f t="shared" si="79"/>
        <v>1.0315789473684209</v>
      </c>
      <c r="AJ291" s="169">
        <f t="shared" si="80"/>
        <v>45.968421052631577</v>
      </c>
      <c r="AK291" s="164">
        <v>1</v>
      </c>
      <c r="AL291" s="169">
        <f t="shared" si="81"/>
        <v>0</v>
      </c>
      <c r="AM291" s="169">
        <f t="shared" si="82"/>
        <v>0</v>
      </c>
      <c r="AN291" s="169">
        <f t="shared" si="83"/>
        <v>0</v>
      </c>
      <c r="AO291" s="168">
        <f t="shared" si="84"/>
        <v>44310.857142857145</v>
      </c>
      <c r="AP291" s="176"/>
      <c r="AQ291" s="170"/>
    </row>
    <row r="292" spans="1:43" x14ac:dyDescent="0.25">
      <c r="A292" s="218" t="s">
        <v>667</v>
      </c>
      <c r="B292" s="172" t="s">
        <v>668</v>
      </c>
      <c r="C292" s="197">
        <v>6953156288133</v>
      </c>
      <c r="D292" s="173">
        <v>7.61</v>
      </c>
      <c r="E292" s="153"/>
      <c r="F292" s="174">
        <v>0</v>
      </c>
      <c r="G292" s="174">
        <v>0</v>
      </c>
      <c r="H292" s="174">
        <v>0</v>
      </c>
      <c r="I292" s="174">
        <v>1</v>
      </c>
      <c r="J292" s="174">
        <v>12</v>
      </c>
      <c r="K292" s="174">
        <v>14</v>
      </c>
      <c r="L292" s="174">
        <v>9</v>
      </c>
      <c r="M292" s="174"/>
      <c r="N292" s="174"/>
      <c r="O292" s="174"/>
      <c r="P292" s="174"/>
      <c r="Q292" s="174"/>
      <c r="R292" s="188"/>
      <c r="S292" s="155">
        <f t="shared" si="68"/>
        <v>4</v>
      </c>
      <c r="T292" s="156">
        <v>5</v>
      </c>
      <c r="U292" s="188"/>
      <c r="V292" s="164">
        <f t="shared" si="69"/>
        <v>36</v>
      </c>
      <c r="W292" s="165">
        <f t="shared" si="70"/>
        <v>0.28799999999999998</v>
      </c>
      <c r="X292" s="165">
        <f t="shared" si="71"/>
        <v>8.6399999999999988</v>
      </c>
      <c r="Y292" s="164">
        <v>4</v>
      </c>
      <c r="Z292" s="164">
        <v>35</v>
      </c>
      <c r="AA292" s="166">
        <f t="shared" si="72"/>
        <v>39</v>
      </c>
      <c r="AB292" s="165">
        <f t="shared" si="73"/>
        <v>135.41666666666669</v>
      </c>
      <c r="AC292" s="165">
        <v>14</v>
      </c>
      <c r="AD292" s="165">
        <f t="shared" si="74"/>
        <v>121.41666666666669</v>
      </c>
      <c r="AE292" s="165">
        <f t="shared" si="75"/>
        <v>17.279999999999998</v>
      </c>
      <c r="AF292" s="167">
        <f t="shared" si="76"/>
        <v>43808.416666666664</v>
      </c>
      <c r="AG292" s="168">
        <f t="shared" si="77"/>
        <v>43687</v>
      </c>
      <c r="AH292" s="168">
        <f t="shared" si="78"/>
        <v>43808.416666666664</v>
      </c>
      <c r="AI292" s="169">
        <f t="shared" si="79"/>
        <v>4.032</v>
      </c>
      <c r="AJ292" s="169">
        <f t="shared" si="80"/>
        <v>34.968000000000004</v>
      </c>
      <c r="AK292" s="164">
        <v>1</v>
      </c>
      <c r="AL292" s="169">
        <f t="shared" si="81"/>
        <v>0</v>
      </c>
      <c r="AM292" s="169">
        <f t="shared" si="82"/>
        <v>0</v>
      </c>
      <c r="AN292" s="169">
        <f t="shared" si="83"/>
        <v>0</v>
      </c>
      <c r="AO292" s="168">
        <f t="shared" si="84"/>
        <v>43808.416666666664</v>
      </c>
      <c r="AP292" s="176"/>
      <c r="AQ292" s="170"/>
    </row>
    <row r="293" spans="1:43" x14ac:dyDescent="0.25">
      <c r="A293" s="219" t="s">
        <v>653</v>
      </c>
      <c r="B293" s="151" t="s">
        <v>654</v>
      </c>
      <c r="C293" s="195">
        <v>6953156288492</v>
      </c>
      <c r="D293" s="152">
        <v>9.509999999999982</v>
      </c>
      <c r="E293" s="153"/>
      <c r="F293" s="96">
        <v>0</v>
      </c>
      <c r="G293" s="96">
        <v>12</v>
      </c>
      <c r="H293" s="96">
        <v>24</v>
      </c>
      <c r="I293" s="96">
        <v>9</v>
      </c>
      <c r="J293" s="96">
        <v>20</v>
      </c>
      <c r="K293" s="96">
        <v>21</v>
      </c>
      <c r="L293" s="96">
        <v>6</v>
      </c>
      <c r="M293" s="96"/>
      <c r="N293" s="96"/>
      <c r="O293" s="96"/>
      <c r="P293" s="96"/>
      <c r="Q293" s="96"/>
      <c r="R293" s="188"/>
      <c r="S293" s="155">
        <f t="shared" si="68"/>
        <v>6</v>
      </c>
      <c r="T293" s="156">
        <v>5</v>
      </c>
      <c r="U293" s="188"/>
      <c r="V293" s="164">
        <f t="shared" si="69"/>
        <v>92</v>
      </c>
      <c r="W293" s="165">
        <f t="shared" si="70"/>
        <v>0.49729729729729732</v>
      </c>
      <c r="X293" s="165">
        <f t="shared" si="71"/>
        <v>14.918918918918919</v>
      </c>
      <c r="Y293" s="164">
        <v>8</v>
      </c>
      <c r="Z293" s="164">
        <v>13</v>
      </c>
      <c r="AA293" s="166">
        <f t="shared" si="72"/>
        <v>21</v>
      </c>
      <c r="AB293" s="165">
        <f t="shared" si="73"/>
        <v>42.228260869565212</v>
      </c>
      <c r="AC293" s="165">
        <v>14</v>
      </c>
      <c r="AD293" s="165">
        <f t="shared" si="74"/>
        <v>28.228260869565212</v>
      </c>
      <c r="AE293" s="165">
        <f t="shared" si="75"/>
        <v>29.837837837837839</v>
      </c>
      <c r="AF293" s="167">
        <f t="shared" si="76"/>
        <v>43715.228260869568</v>
      </c>
      <c r="AG293" s="168">
        <f t="shared" si="77"/>
        <v>43687</v>
      </c>
      <c r="AH293" s="168">
        <f t="shared" si="78"/>
        <v>43715.228260869568</v>
      </c>
      <c r="AI293" s="169">
        <f t="shared" si="79"/>
        <v>6.9621621621621621</v>
      </c>
      <c r="AJ293" s="169">
        <f t="shared" si="80"/>
        <v>14.037837837837838</v>
      </c>
      <c r="AK293" s="164">
        <v>1</v>
      </c>
      <c r="AL293" s="169">
        <f t="shared" si="81"/>
        <v>15.8</v>
      </c>
      <c r="AM293" s="169">
        <f t="shared" si="82"/>
        <v>150.25799999999973</v>
      </c>
      <c r="AN293" s="169">
        <f t="shared" si="83"/>
        <v>31.771739130434781</v>
      </c>
      <c r="AO293" s="168">
        <f t="shared" si="84"/>
        <v>43747</v>
      </c>
      <c r="AP293" s="164"/>
      <c r="AQ293" s="170"/>
    </row>
    <row r="294" spans="1:43" x14ac:dyDescent="0.25">
      <c r="A294" s="219" t="s">
        <v>655</v>
      </c>
      <c r="B294" s="151" t="s">
        <v>656</v>
      </c>
      <c r="C294" s="195">
        <v>6953156288508</v>
      </c>
      <c r="D294" s="152">
        <v>9.5099999999999891</v>
      </c>
      <c r="E294" s="153"/>
      <c r="F294" s="96">
        <v>0</v>
      </c>
      <c r="G294" s="96">
        <v>10</v>
      </c>
      <c r="H294" s="96">
        <v>25</v>
      </c>
      <c r="I294" s="96">
        <v>22</v>
      </c>
      <c r="J294" s="96">
        <v>19</v>
      </c>
      <c r="K294" s="96">
        <v>13</v>
      </c>
      <c r="L294" s="96">
        <v>11</v>
      </c>
      <c r="M294" s="96"/>
      <c r="N294" s="96"/>
      <c r="O294" s="96"/>
      <c r="P294" s="96"/>
      <c r="Q294" s="96"/>
      <c r="R294" s="188"/>
      <c r="S294" s="155">
        <f t="shared" si="68"/>
        <v>6</v>
      </c>
      <c r="T294" s="156">
        <v>5</v>
      </c>
      <c r="U294" s="188"/>
      <c r="V294" s="164">
        <f t="shared" si="69"/>
        <v>100</v>
      </c>
      <c r="W294" s="165">
        <f t="shared" si="70"/>
        <v>0.54054054054054057</v>
      </c>
      <c r="X294" s="165">
        <f t="shared" si="71"/>
        <v>16.216216216216218</v>
      </c>
      <c r="Y294" s="164">
        <v>13</v>
      </c>
      <c r="Z294" s="164">
        <v>18</v>
      </c>
      <c r="AA294" s="166">
        <f t="shared" si="72"/>
        <v>31</v>
      </c>
      <c r="AB294" s="165">
        <f t="shared" si="73"/>
        <v>57.349999999999994</v>
      </c>
      <c r="AC294" s="165">
        <v>14</v>
      </c>
      <c r="AD294" s="165">
        <f t="shared" si="74"/>
        <v>43.349999999999994</v>
      </c>
      <c r="AE294" s="165">
        <f t="shared" si="75"/>
        <v>32.432432432432435</v>
      </c>
      <c r="AF294" s="167">
        <f t="shared" si="76"/>
        <v>43730.35</v>
      </c>
      <c r="AG294" s="168">
        <f t="shared" si="77"/>
        <v>43687</v>
      </c>
      <c r="AH294" s="168">
        <f t="shared" si="78"/>
        <v>43730.35</v>
      </c>
      <c r="AI294" s="169">
        <f t="shared" si="79"/>
        <v>7.5675675675675684</v>
      </c>
      <c r="AJ294" s="169">
        <f t="shared" si="80"/>
        <v>23.432432432432432</v>
      </c>
      <c r="AK294" s="164">
        <v>1</v>
      </c>
      <c r="AL294" s="169">
        <f t="shared" si="81"/>
        <v>9.0000000000000036</v>
      </c>
      <c r="AM294" s="169">
        <f t="shared" si="82"/>
        <v>85.589999999999932</v>
      </c>
      <c r="AN294" s="169">
        <f t="shared" si="83"/>
        <v>16.650000000000006</v>
      </c>
      <c r="AO294" s="168">
        <f t="shared" si="84"/>
        <v>43747</v>
      </c>
      <c r="AP294" s="164"/>
      <c r="AQ294" s="170"/>
    </row>
    <row r="295" spans="1:43" x14ac:dyDescent="0.25">
      <c r="A295" s="218" t="s">
        <v>696</v>
      </c>
      <c r="B295" s="172" t="s">
        <v>697</v>
      </c>
      <c r="C295" s="197">
        <v>6953156288935</v>
      </c>
      <c r="D295" s="173">
        <v>55.18</v>
      </c>
      <c r="E295" s="153"/>
      <c r="F295" s="174">
        <v>0</v>
      </c>
      <c r="G295" s="174">
        <v>0</v>
      </c>
      <c r="H295" s="174">
        <v>0</v>
      </c>
      <c r="I295" s="174">
        <v>0</v>
      </c>
      <c r="J295" s="174">
        <v>0</v>
      </c>
      <c r="K295" s="174">
        <v>0</v>
      </c>
      <c r="L295" s="174">
        <v>0</v>
      </c>
      <c r="M295" s="174"/>
      <c r="N295" s="174"/>
      <c r="O295" s="174"/>
      <c r="P295" s="174"/>
      <c r="Q295" s="174"/>
      <c r="R295" s="188"/>
      <c r="S295" s="155">
        <f t="shared" si="68"/>
        <v>0</v>
      </c>
      <c r="T295" s="156">
        <v>5</v>
      </c>
      <c r="U295" s="188"/>
      <c r="V295" s="164">
        <f t="shared" si="69"/>
        <v>0</v>
      </c>
      <c r="W295" s="165">
        <f t="shared" si="70"/>
        <v>0</v>
      </c>
      <c r="X295" s="165">
        <f t="shared" si="71"/>
        <v>0</v>
      </c>
      <c r="Y295" s="164">
        <v>1</v>
      </c>
      <c r="Z295" s="164">
        <v>0</v>
      </c>
      <c r="AA295" s="166">
        <f t="shared" si="72"/>
        <v>1</v>
      </c>
      <c r="AB295" s="165" t="str">
        <f t="shared" si="73"/>
        <v>Not Sold</v>
      </c>
      <c r="AC295" s="165">
        <v>14</v>
      </c>
      <c r="AD295" s="165" t="str">
        <f t="shared" si="74"/>
        <v>-</v>
      </c>
      <c r="AE295" s="165">
        <f t="shared" si="75"/>
        <v>0</v>
      </c>
      <c r="AF295" s="167" t="str">
        <f t="shared" si="76"/>
        <v>Not Sold</v>
      </c>
      <c r="AG295" s="168">
        <f t="shared" si="77"/>
        <v>43687</v>
      </c>
      <c r="AH295" s="168">
        <f t="shared" si="78"/>
        <v>43687</v>
      </c>
      <c r="AI295" s="169">
        <f t="shared" si="79"/>
        <v>0</v>
      </c>
      <c r="AJ295" s="169">
        <f t="shared" si="80"/>
        <v>1</v>
      </c>
      <c r="AK295" s="164">
        <v>1</v>
      </c>
      <c r="AL295" s="169">
        <f t="shared" si="81"/>
        <v>0</v>
      </c>
      <c r="AM295" s="169">
        <f t="shared" si="82"/>
        <v>0</v>
      </c>
      <c r="AN295" s="169" t="str">
        <f t="shared" si="83"/>
        <v>-</v>
      </c>
      <c r="AO295" s="168" t="str">
        <f t="shared" si="84"/>
        <v>-</v>
      </c>
      <c r="AP295" s="176"/>
      <c r="AQ295" s="170"/>
    </row>
    <row r="296" spans="1:43" x14ac:dyDescent="0.25">
      <c r="A296" s="219" t="s">
        <v>161</v>
      </c>
      <c r="B296" s="151" t="s">
        <v>162</v>
      </c>
      <c r="C296" s="195">
        <v>6953156289116</v>
      </c>
      <c r="D296" s="152">
        <v>0</v>
      </c>
      <c r="E296" s="153"/>
      <c r="F296" s="96">
        <v>0</v>
      </c>
      <c r="G296" s="96">
        <v>0</v>
      </c>
      <c r="H296" s="96">
        <v>0</v>
      </c>
      <c r="I296" s="96">
        <v>0</v>
      </c>
      <c r="J296" s="96">
        <v>0</v>
      </c>
      <c r="K296" s="96">
        <v>0</v>
      </c>
      <c r="L296" s="96">
        <v>0</v>
      </c>
      <c r="M296" s="96"/>
      <c r="N296" s="96"/>
      <c r="O296" s="96"/>
      <c r="P296" s="96"/>
      <c r="Q296" s="96"/>
      <c r="R296" s="188"/>
      <c r="S296" s="155">
        <f t="shared" si="68"/>
        <v>0</v>
      </c>
      <c r="T296" s="156">
        <v>5</v>
      </c>
      <c r="U296" s="188"/>
      <c r="V296" s="164">
        <f t="shared" si="69"/>
        <v>0</v>
      </c>
      <c r="W296" s="165">
        <f t="shared" si="70"/>
        <v>0</v>
      </c>
      <c r="X296" s="165">
        <f t="shared" si="71"/>
        <v>0</v>
      </c>
      <c r="Y296" s="164"/>
      <c r="Z296" s="164">
        <v>5</v>
      </c>
      <c r="AA296" s="166">
        <f t="shared" si="72"/>
        <v>5</v>
      </c>
      <c r="AB296" s="165" t="str">
        <f t="shared" si="73"/>
        <v>Not Sold</v>
      </c>
      <c r="AC296" s="165">
        <v>14</v>
      </c>
      <c r="AD296" s="165" t="str">
        <f t="shared" si="74"/>
        <v>-</v>
      </c>
      <c r="AE296" s="165">
        <f t="shared" si="75"/>
        <v>0</v>
      </c>
      <c r="AF296" s="167" t="str">
        <f t="shared" si="76"/>
        <v>Not Sold</v>
      </c>
      <c r="AG296" s="168">
        <f t="shared" si="77"/>
        <v>43687</v>
      </c>
      <c r="AH296" s="168">
        <f t="shared" si="78"/>
        <v>43687</v>
      </c>
      <c r="AI296" s="169">
        <f t="shared" si="79"/>
        <v>0</v>
      </c>
      <c r="AJ296" s="169">
        <f t="shared" si="80"/>
        <v>5</v>
      </c>
      <c r="AK296" s="164">
        <v>1</v>
      </c>
      <c r="AL296" s="169">
        <f t="shared" si="81"/>
        <v>0</v>
      </c>
      <c r="AM296" s="169">
        <f t="shared" si="82"/>
        <v>0</v>
      </c>
      <c r="AN296" s="169" t="str">
        <f t="shared" si="83"/>
        <v>-</v>
      </c>
      <c r="AO296" s="168" t="str">
        <f t="shared" si="84"/>
        <v>-</v>
      </c>
      <c r="AP296" s="164"/>
      <c r="AQ296" s="170"/>
    </row>
    <row r="297" spans="1:43" x14ac:dyDescent="0.25">
      <c r="A297" s="218" t="s">
        <v>688</v>
      </c>
      <c r="B297" s="172" t="s">
        <v>689</v>
      </c>
      <c r="C297" s="197">
        <v>6953156289734</v>
      </c>
      <c r="D297" s="173">
        <v>9.66</v>
      </c>
      <c r="E297" s="153"/>
      <c r="F297" s="174">
        <v>0</v>
      </c>
      <c r="G297" s="174">
        <v>0</v>
      </c>
      <c r="H297" s="174">
        <v>0</v>
      </c>
      <c r="I297" s="174">
        <v>0</v>
      </c>
      <c r="J297" s="174">
        <v>10</v>
      </c>
      <c r="K297" s="174">
        <v>23</v>
      </c>
      <c r="L297" s="174">
        <v>26</v>
      </c>
      <c r="M297" s="174"/>
      <c r="N297" s="174"/>
      <c r="O297" s="174"/>
      <c r="P297" s="174"/>
      <c r="Q297" s="174"/>
      <c r="R297" s="188"/>
      <c r="S297" s="155">
        <f t="shared" si="68"/>
        <v>3</v>
      </c>
      <c r="T297" s="156">
        <v>5</v>
      </c>
      <c r="U297" s="188"/>
      <c r="V297" s="164">
        <f t="shared" si="69"/>
        <v>59</v>
      </c>
      <c r="W297" s="165">
        <f t="shared" si="70"/>
        <v>0.62105263157894741</v>
      </c>
      <c r="X297" s="165">
        <f t="shared" si="71"/>
        <v>18.631578947368421</v>
      </c>
      <c r="Y297" s="164">
        <v>8</v>
      </c>
      <c r="Z297" s="164">
        <v>12</v>
      </c>
      <c r="AA297" s="166">
        <f t="shared" si="72"/>
        <v>20</v>
      </c>
      <c r="AB297" s="165">
        <f t="shared" si="73"/>
        <v>32.20338983050847</v>
      </c>
      <c r="AC297" s="165">
        <v>14</v>
      </c>
      <c r="AD297" s="165">
        <f t="shared" si="74"/>
        <v>18.20338983050847</v>
      </c>
      <c r="AE297" s="165">
        <f t="shared" si="75"/>
        <v>37.263157894736842</v>
      </c>
      <c r="AF297" s="167">
        <f t="shared" si="76"/>
        <v>43705.203389830509</v>
      </c>
      <c r="AG297" s="168">
        <f t="shared" si="77"/>
        <v>43687</v>
      </c>
      <c r="AH297" s="168">
        <f t="shared" si="78"/>
        <v>43705.203389830509</v>
      </c>
      <c r="AI297" s="169">
        <f t="shared" si="79"/>
        <v>8.6947368421052644</v>
      </c>
      <c r="AJ297" s="169">
        <f t="shared" si="80"/>
        <v>11.305263157894736</v>
      </c>
      <c r="AK297" s="164">
        <v>1</v>
      </c>
      <c r="AL297" s="169">
        <f t="shared" si="81"/>
        <v>25.957894736842107</v>
      </c>
      <c r="AM297" s="169">
        <f t="shared" si="82"/>
        <v>250.75326315789476</v>
      </c>
      <c r="AN297" s="169">
        <f t="shared" si="83"/>
        <v>41.796610169491522</v>
      </c>
      <c r="AO297" s="168">
        <f t="shared" si="84"/>
        <v>43747</v>
      </c>
      <c r="AP297" s="176"/>
      <c r="AQ297" s="170"/>
    </row>
    <row r="298" spans="1:43" x14ac:dyDescent="0.25">
      <c r="A298" s="218" t="s">
        <v>692</v>
      </c>
      <c r="B298" s="172" t="s">
        <v>693</v>
      </c>
      <c r="C298" s="197">
        <v>6953156289758</v>
      </c>
      <c r="D298" s="173">
        <v>15.69</v>
      </c>
      <c r="E298" s="153"/>
      <c r="F298" s="174">
        <v>0</v>
      </c>
      <c r="G298" s="174">
        <v>0</v>
      </c>
      <c r="H298" s="174">
        <v>0</v>
      </c>
      <c r="I298" s="174">
        <v>0</v>
      </c>
      <c r="J298" s="174">
        <v>12</v>
      </c>
      <c r="K298" s="174">
        <v>15</v>
      </c>
      <c r="L298" s="174">
        <v>21</v>
      </c>
      <c r="M298" s="174"/>
      <c r="N298" s="174"/>
      <c r="O298" s="174"/>
      <c r="P298" s="174"/>
      <c r="Q298" s="174"/>
      <c r="R298" s="188"/>
      <c r="S298" s="155">
        <f t="shared" si="68"/>
        <v>3</v>
      </c>
      <c r="T298" s="156">
        <v>5</v>
      </c>
      <c r="U298" s="188"/>
      <c r="V298" s="164">
        <f t="shared" si="69"/>
        <v>48</v>
      </c>
      <c r="W298" s="165">
        <f t="shared" si="70"/>
        <v>0.50526315789473686</v>
      </c>
      <c r="X298" s="165">
        <f t="shared" si="71"/>
        <v>15.157894736842106</v>
      </c>
      <c r="Y298" s="164">
        <v>181</v>
      </c>
      <c r="Z298" s="164">
        <v>28</v>
      </c>
      <c r="AA298" s="166">
        <f t="shared" si="72"/>
        <v>209</v>
      </c>
      <c r="AB298" s="165">
        <f t="shared" si="73"/>
        <v>413.64583333333331</v>
      </c>
      <c r="AC298" s="165">
        <v>14</v>
      </c>
      <c r="AD298" s="165">
        <f t="shared" si="74"/>
        <v>399.64583333333331</v>
      </c>
      <c r="AE298" s="165">
        <f t="shared" si="75"/>
        <v>30.315789473684212</v>
      </c>
      <c r="AF298" s="167">
        <f t="shared" si="76"/>
        <v>44086.645833333336</v>
      </c>
      <c r="AG298" s="168">
        <f t="shared" si="77"/>
        <v>43687</v>
      </c>
      <c r="AH298" s="168">
        <f t="shared" si="78"/>
        <v>44086.645833333336</v>
      </c>
      <c r="AI298" s="169">
        <f t="shared" si="79"/>
        <v>7.0736842105263165</v>
      </c>
      <c r="AJ298" s="169">
        <f t="shared" si="80"/>
        <v>201.92631578947368</v>
      </c>
      <c r="AK298" s="164">
        <v>1</v>
      </c>
      <c r="AL298" s="169">
        <f t="shared" si="81"/>
        <v>0</v>
      </c>
      <c r="AM298" s="169">
        <f t="shared" si="82"/>
        <v>0</v>
      </c>
      <c r="AN298" s="169">
        <f t="shared" si="83"/>
        <v>0</v>
      </c>
      <c r="AO298" s="168">
        <f t="shared" si="84"/>
        <v>44086.645833333336</v>
      </c>
      <c r="AP298" s="175"/>
      <c r="AQ298" s="176"/>
    </row>
    <row r="299" spans="1:43" x14ac:dyDescent="0.25">
      <c r="A299" s="219" t="s">
        <v>690</v>
      </c>
      <c r="B299" s="151" t="s">
        <v>691</v>
      </c>
      <c r="C299" s="195">
        <v>6953156289796</v>
      </c>
      <c r="D299" s="152">
        <v>10.26</v>
      </c>
      <c r="E299" s="153"/>
      <c r="F299" s="96">
        <v>0</v>
      </c>
      <c r="G299" s="96">
        <v>0</v>
      </c>
      <c r="H299" s="96">
        <v>0</v>
      </c>
      <c r="I299" s="96">
        <v>0</v>
      </c>
      <c r="J299" s="96">
        <v>2</v>
      </c>
      <c r="K299" s="96">
        <v>14</v>
      </c>
      <c r="L299" s="96">
        <v>7</v>
      </c>
      <c r="M299" s="96"/>
      <c r="N299" s="96"/>
      <c r="O299" s="96"/>
      <c r="P299" s="96"/>
      <c r="Q299" s="96"/>
      <c r="R299" s="188"/>
      <c r="S299" s="155">
        <f t="shared" si="68"/>
        <v>3</v>
      </c>
      <c r="T299" s="156">
        <v>5</v>
      </c>
      <c r="U299" s="188"/>
      <c r="V299" s="164">
        <f t="shared" si="69"/>
        <v>23</v>
      </c>
      <c r="W299" s="165">
        <f t="shared" si="70"/>
        <v>0.24210526315789474</v>
      </c>
      <c r="X299" s="165">
        <f t="shared" si="71"/>
        <v>7.2631578947368425</v>
      </c>
      <c r="Y299" s="164">
        <v>32</v>
      </c>
      <c r="Z299" s="164">
        <v>6</v>
      </c>
      <c r="AA299" s="166">
        <f t="shared" si="72"/>
        <v>38</v>
      </c>
      <c r="AB299" s="165">
        <f t="shared" si="73"/>
        <v>156.95652173913044</v>
      </c>
      <c r="AC299" s="165">
        <v>14</v>
      </c>
      <c r="AD299" s="165">
        <f t="shared" si="74"/>
        <v>142.95652173913044</v>
      </c>
      <c r="AE299" s="165">
        <f t="shared" si="75"/>
        <v>14.526315789473685</v>
      </c>
      <c r="AF299" s="167">
        <f t="shared" si="76"/>
        <v>43829.956521739128</v>
      </c>
      <c r="AG299" s="168">
        <f t="shared" si="77"/>
        <v>43687</v>
      </c>
      <c r="AH299" s="168">
        <f t="shared" si="78"/>
        <v>43829.956521739128</v>
      </c>
      <c r="AI299" s="169">
        <f t="shared" si="79"/>
        <v>3.3894736842105262</v>
      </c>
      <c r="AJ299" s="169">
        <f t="shared" si="80"/>
        <v>34.610526315789471</v>
      </c>
      <c r="AK299" s="164">
        <v>1</v>
      </c>
      <c r="AL299" s="169">
        <f t="shared" si="81"/>
        <v>0</v>
      </c>
      <c r="AM299" s="169">
        <f t="shared" si="82"/>
        <v>0</v>
      </c>
      <c r="AN299" s="169">
        <f t="shared" si="83"/>
        <v>0</v>
      </c>
      <c r="AO299" s="168">
        <f t="shared" si="84"/>
        <v>43829.956521739128</v>
      </c>
      <c r="AP299" s="164"/>
      <c r="AQ299" s="170"/>
    </row>
    <row r="300" spans="1:43" x14ac:dyDescent="0.25">
      <c r="A300" s="218" t="s">
        <v>694</v>
      </c>
      <c r="B300" s="172" t="s">
        <v>695</v>
      </c>
      <c r="C300" s="197">
        <v>6953156289819</v>
      </c>
      <c r="D300" s="173">
        <v>16</v>
      </c>
      <c r="E300" s="153"/>
      <c r="F300" s="174">
        <v>0</v>
      </c>
      <c r="G300" s="174">
        <v>0</v>
      </c>
      <c r="H300" s="174">
        <v>0</v>
      </c>
      <c r="I300" s="174">
        <v>0</v>
      </c>
      <c r="J300" s="174">
        <v>11</v>
      </c>
      <c r="K300" s="174">
        <v>15</v>
      </c>
      <c r="L300" s="174">
        <v>19</v>
      </c>
      <c r="M300" s="174"/>
      <c r="N300" s="174"/>
      <c r="O300" s="174"/>
      <c r="P300" s="174"/>
      <c r="Q300" s="174"/>
      <c r="R300" s="188"/>
      <c r="S300" s="155">
        <f t="shared" si="68"/>
        <v>3</v>
      </c>
      <c r="T300" s="156">
        <v>5</v>
      </c>
      <c r="U300" s="188"/>
      <c r="V300" s="164">
        <f t="shared" si="69"/>
        <v>45</v>
      </c>
      <c r="W300" s="165">
        <f t="shared" si="70"/>
        <v>0.47368421052631576</v>
      </c>
      <c r="X300" s="165">
        <f t="shared" si="71"/>
        <v>14.210526315789473</v>
      </c>
      <c r="Y300" s="164">
        <v>167</v>
      </c>
      <c r="Z300" s="164">
        <v>21</v>
      </c>
      <c r="AA300" s="166">
        <f t="shared" si="72"/>
        <v>188</v>
      </c>
      <c r="AB300" s="165">
        <f t="shared" si="73"/>
        <v>396.88888888888891</v>
      </c>
      <c r="AC300" s="165">
        <v>14</v>
      </c>
      <c r="AD300" s="165">
        <f t="shared" si="74"/>
        <v>382.88888888888891</v>
      </c>
      <c r="AE300" s="165">
        <f t="shared" si="75"/>
        <v>28.421052631578945</v>
      </c>
      <c r="AF300" s="167">
        <f t="shared" si="76"/>
        <v>44069.888888888891</v>
      </c>
      <c r="AG300" s="168">
        <f t="shared" si="77"/>
        <v>43687</v>
      </c>
      <c r="AH300" s="168">
        <f t="shared" si="78"/>
        <v>44069.888888888891</v>
      </c>
      <c r="AI300" s="169">
        <f t="shared" si="79"/>
        <v>6.6315789473684204</v>
      </c>
      <c r="AJ300" s="169">
        <f t="shared" si="80"/>
        <v>181.36842105263159</v>
      </c>
      <c r="AK300" s="164">
        <v>1</v>
      </c>
      <c r="AL300" s="169">
        <f t="shared" si="81"/>
        <v>0</v>
      </c>
      <c r="AM300" s="169">
        <f t="shared" si="82"/>
        <v>0</v>
      </c>
      <c r="AN300" s="169">
        <f t="shared" si="83"/>
        <v>0</v>
      </c>
      <c r="AO300" s="168">
        <f t="shared" si="84"/>
        <v>44069.888888888891</v>
      </c>
      <c r="AP300" s="175"/>
      <c r="AQ300" s="170"/>
    </row>
    <row r="301" spans="1:43" x14ac:dyDescent="0.25">
      <c r="A301" s="218" t="s">
        <v>698</v>
      </c>
      <c r="B301" s="172" t="s">
        <v>699</v>
      </c>
      <c r="C301" s="197">
        <v>6953156290488</v>
      </c>
      <c r="D301" s="173">
        <v>18.32</v>
      </c>
      <c r="E301" s="153"/>
      <c r="F301" s="174">
        <v>0</v>
      </c>
      <c r="G301" s="174">
        <v>0</v>
      </c>
      <c r="H301" s="174">
        <v>0</v>
      </c>
      <c r="I301" s="174">
        <v>0</v>
      </c>
      <c r="J301" s="174">
        <v>0</v>
      </c>
      <c r="K301" s="174">
        <v>0</v>
      </c>
      <c r="L301" s="174">
        <v>0</v>
      </c>
      <c r="M301" s="174"/>
      <c r="N301" s="174"/>
      <c r="O301" s="174"/>
      <c r="P301" s="174"/>
      <c r="Q301" s="174"/>
      <c r="R301" s="188"/>
      <c r="S301" s="155">
        <f t="shared" si="68"/>
        <v>0</v>
      </c>
      <c r="T301" s="156">
        <v>5</v>
      </c>
      <c r="U301" s="188"/>
      <c r="V301" s="164">
        <f t="shared" si="69"/>
        <v>0</v>
      </c>
      <c r="W301" s="165">
        <f t="shared" si="70"/>
        <v>0</v>
      </c>
      <c r="X301" s="165">
        <f t="shared" si="71"/>
        <v>0</v>
      </c>
      <c r="Y301" s="164">
        <v>40</v>
      </c>
      <c r="Z301" s="164">
        <v>0</v>
      </c>
      <c r="AA301" s="166">
        <f t="shared" si="72"/>
        <v>40</v>
      </c>
      <c r="AB301" s="165" t="str">
        <f t="shared" si="73"/>
        <v>Not Sold</v>
      </c>
      <c r="AC301" s="165">
        <v>14</v>
      </c>
      <c r="AD301" s="165" t="str">
        <f t="shared" si="74"/>
        <v>-</v>
      </c>
      <c r="AE301" s="165">
        <f t="shared" si="75"/>
        <v>0</v>
      </c>
      <c r="AF301" s="167" t="str">
        <f t="shared" si="76"/>
        <v>Not Sold</v>
      </c>
      <c r="AG301" s="168">
        <f t="shared" si="77"/>
        <v>43687</v>
      </c>
      <c r="AH301" s="168">
        <f t="shared" si="78"/>
        <v>43687</v>
      </c>
      <c r="AI301" s="169">
        <f t="shared" si="79"/>
        <v>0</v>
      </c>
      <c r="AJ301" s="169">
        <f t="shared" si="80"/>
        <v>40</v>
      </c>
      <c r="AK301" s="164">
        <v>1</v>
      </c>
      <c r="AL301" s="169">
        <f t="shared" si="81"/>
        <v>0</v>
      </c>
      <c r="AM301" s="169">
        <f t="shared" si="82"/>
        <v>0</v>
      </c>
      <c r="AN301" s="169" t="str">
        <f t="shared" si="83"/>
        <v>-</v>
      </c>
      <c r="AO301" s="168" t="str">
        <f t="shared" si="84"/>
        <v>-</v>
      </c>
      <c r="AP301" s="175"/>
      <c r="AQ301" s="170"/>
    </row>
    <row r="302" spans="1:43" x14ac:dyDescent="0.25">
      <c r="A302" s="218" t="s">
        <v>700</v>
      </c>
      <c r="B302" s="172" t="s">
        <v>701</v>
      </c>
      <c r="C302" s="197">
        <v>6953156290495</v>
      </c>
      <c r="D302" s="173">
        <v>18.32</v>
      </c>
      <c r="E302" s="153"/>
      <c r="F302" s="174">
        <v>0</v>
      </c>
      <c r="G302" s="174">
        <v>0</v>
      </c>
      <c r="H302" s="174">
        <v>0</v>
      </c>
      <c r="I302" s="174">
        <v>0</v>
      </c>
      <c r="J302" s="174">
        <v>0</v>
      </c>
      <c r="K302" s="174">
        <v>0</v>
      </c>
      <c r="L302" s="174">
        <v>0</v>
      </c>
      <c r="M302" s="174"/>
      <c r="N302" s="174"/>
      <c r="O302" s="174"/>
      <c r="P302" s="174"/>
      <c r="Q302" s="174"/>
      <c r="R302" s="188"/>
      <c r="S302" s="155">
        <f t="shared" si="68"/>
        <v>0</v>
      </c>
      <c r="T302" s="156">
        <v>5</v>
      </c>
      <c r="U302" s="188"/>
      <c r="V302" s="164">
        <f t="shared" si="69"/>
        <v>0</v>
      </c>
      <c r="W302" s="165">
        <f t="shared" si="70"/>
        <v>0</v>
      </c>
      <c r="X302" s="165">
        <f t="shared" si="71"/>
        <v>0</v>
      </c>
      <c r="Y302" s="164">
        <v>23</v>
      </c>
      <c r="Z302" s="164">
        <v>0</v>
      </c>
      <c r="AA302" s="166">
        <f t="shared" si="72"/>
        <v>23</v>
      </c>
      <c r="AB302" s="165" t="str">
        <f t="shared" si="73"/>
        <v>Not Sold</v>
      </c>
      <c r="AC302" s="165">
        <v>14</v>
      </c>
      <c r="AD302" s="165" t="str">
        <f t="shared" si="74"/>
        <v>-</v>
      </c>
      <c r="AE302" s="165">
        <f t="shared" si="75"/>
        <v>0</v>
      </c>
      <c r="AF302" s="167" t="str">
        <f t="shared" si="76"/>
        <v>Not Sold</v>
      </c>
      <c r="AG302" s="168">
        <f t="shared" si="77"/>
        <v>43687</v>
      </c>
      <c r="AH302" s="168">
        <f t="shared" si="78"/>
        <v>43687</v>
      </c>
      <c r="AI302" s="169">
        <f t="shared" si="79"/>
        <v>0</v>
      </c>
      <c r="AJ302" s="169">
        <f t="shared" si="80"/>
        <v>23</v>
      </c>
      <c r="AK302" s="164">
        <v>1</v>
      </c>
      <c r="AL302" s="169">
        <f t="shared" si="81"/>
        <v>0</v>
      </c>
      <c r="AM302" s="169">
        <f t="shared" si="82"/>
        <v>0</v>
      </c>
      <c r="AN302" s="169" t="str">
        <f t="shared" si="83"/>
        <v>-</v>
      </c>
      <c r="AO302" s="168" t="str">
        <f t="shared" si="84"/>
        <v>-</v>
      </c>
      <c r="AP302" s="175"/>
      <c r="AQ302" s="170"/>
    </row>
    <row r="303" spans="1:43" x14ac:dyDescent="0.25">
      <c r="A303" s="219" t="s">
        <v>163</v>
      </c>
      <c r="B303" s="151" t="s">
        <v>164</v>
      </c>
      <c r="C303" s="195">
        <v>6953156290501</v>
      </c>
      <c r="D303" s="152">
        <v>6.6899999999999951</v>
      </c>
      <c r="E303" s="153"/>
      <c r="F303" s="96">
        <v>0</v>
      </c>
      <c r="G303" s="96">
        <v>0</v>
      </c>
      <c r="H303" s="96">
        <v>0</v>
      </c>
      <c r="I303" s="96">
        <v>0</v>
      </c>
      <c r="J303" s="96">
        <v>0</v>
      </c>
      <c r="K303" s="96">
        <v>0</v>
      </c>
      <c r="L303" s="96">
        <v>1</v>
      </c>
      <c r="M303" s="96"/>
      <c r="N303" s="96"/>
      <c r="O303" s="96"/>
      <c r="P303" s="96"/>
      <c r="Q303" s="96"/>
      <c r="R303" s="188"/>
      <c r="S303" s="155">
        <f t="shared" si="68"/>
        <v>1</v>
      </c>
      <c r="T303" s="156">
        <v>5</v>
      </c>
      <c r="U303" s="188"/>
      <c r="V303" s="164">
        <f t="shared" si="69"/>
        <v>1</v>
      </c>
      <c r="W303" s="165">
        <f t="shared" si="70"/>
        <v>2.8571428571428571E-2</v>
      </c>
      <c r="X303" s="165">
        <f t="shared" si="71"/>
        <v>0.8571428571428571</v>
      </c>
      <c r="Y303" s="164"/>
      <c r="Z303" s="164">
        <v>4</v>
      </c>
      <c r="AA303" s="166">
        <f t="shared" si="72"/>
        <v>4</v>
      </c>
      <c r="AB303" s="165">
        <f t="shared" si="73"/>
        <v>140</v>
      </c>
      <c r="AC303" s="165">
        <v>14</v>
      </c>
      <c r="AD303" s="165">
        <f t="shared" si="74"/>
        <v>126</v>
      </c>
      <c r="AE303" s="165">
        <f t="shared" si="75"/>
        <v>1.7142857142857142</v>
      </c>
      <c r="AF303" s="167">
        <f t="shared" si="76"/>
        <v>43813</v>
      </c>
      <c r="AG303" s="168">
        <f t="shared" si="77"/>
        <v>43687</v>
      </c>
      <c r="AH303" s="168">
        <f t="shared" si="78"/>
        <v>43813</v>
      </c>
      <c r="AI303" s="169">
        <f t="shared" si="79"/>
        <v>0.39999999999999997</v>
      </c>
      <c r="AJ303" s="169">
        <f t="shared" si="80"/>
        <v>3.6</v>
      </c>
      <c r="AK303" s="164">
        <v>1</v>
      </c>
      <c r="AL303" s="169">
        <f t="shared" si="81"/>
        <v>0</v>
      </c>
      <c r="AM303" s="169">
        <f t="shared" si="82"/>
        <v>0</v>
      </c>
      <c r="AN303" s="169">
        <f t="shared" si="83"/>
        <v>0</v>
      </c>
      <c r="AO303" s="168">
        <f t="shared" si="84"/>
        <v>43813</v>
      </c>
      <c r="AP303" s="164"/>
      <c r="AQ303" s="170"/>
    </row>
    <row r="304" spans="1:43" x14ac:dyDescent="0.25">
      <c r="A304" s="218" t="s">
        <v>677</v>
      </c>
      <c r="B304" s="172" t="s">
        <v>678</v>
      </c>
      <c r="C304" s="197">
        <v>6953156290853</v>
      </c>
      <c r="D304" s="173">
        <v>26</v>
      </c>
      <c r="E304" s="153"/>
      <c r="F304" s="174">
        <v>0</v>
      </c>
      <c r="G304" s="174">
        <v>0</v>
      </c>
      <c r="H304" s="174">
        <v>0</v>
      </c>
      <c r="I304" s="174">
        <v>0</v>
      </c>
      <c r="J304" s="174">
        <v>1</v>
      </c>
      <c r="K304" s="174">
        <v>2</v>
      </c>
      <c r="L304" s="174">
        <v>2</v>
      </c>
      <c r="M304" s="174"/>
      <c r="N304" s="174"/>
      <c r="O304" s="174"/>
      <c r="P304" s="174"/>
      <c r="Q304" s="174"/>
      <c r="R304" s="188"/>
      <c r="S304" s="155">
        <f t="shared" si="68"/>
        <v>3</v>
      </c>
      <c r="T304" s="156">
        <v>5</v>
      </c>
      <c r="U304" s="188"/>
      <c r="V304" s="164">
        <f t="shared" si="69"/>
        <v>5</v>
      </c>
      <c r="W304" s="165">
        <f t="shared" si="70"/>
        <v>5.2631578947368418E-2</v>
      </c>
      <c r="X304" s="165">
        <f t="shared" si="71"/>
        <v>1.5789473684210527</v>
      </c>
      <c r="Y304" s="164">
        <v>6</v>
      </c>
      <c r="Z304" s="164">
        <v>11</v>
      </c>
      <c r="AA304" s="166">
        <f t="shared" si="72"/>
        <v>17</v>
      </c>
      <c r="AB304" s="165">
        <f t="shared" si="73"/>
        <v>323</v>
      </c>
      <c r="AC304" s="165">
        <v>14</v>
      </c>
      <c r="AD304" s="165">
        <f t="shared" si="74"/>
        <v>309</v>
      </c>
      <c r="AE304" s="165">
        <f t="shared" si="75"/>
        <v>3.1578947368421053</v>
      </c>
      <c r="AF304" s="167">
        <f t="shared" si="76"/>
        <v>43996</v>
      </c>
      <c r="AG304" s="168">
        <f t="shared" si="77"/>
        <v>43687</v>
      </c>
      <c r="AH304" s="168">
        <f t="shared" si="78"/>
        <v>43996</v>
      </c>
      <c r="AI304" s="169">
        <f t="shared" si="79"/>
        <v>0.73684210526315785</v>
      </c>
      <c r="AJ304" s="169">
        <f t="shared" si="80"/>
        <v>16.263157894736842</v>
      </c>
      <c r="AK304" s="164">
        <v>1</v>
      </c>
      <c r="AL304" s="169">
        <f t="shared" si="81"/>
        <v>0</v>
      </c>
      <c r="AM304" s="169">
        <f t="shared" si="82"/>
        <v>0</v>
      </c>
      <c r="AN304" s="169">
        <f t="shared" si="83"/>
        <v>0</v>
      </c>
      <c r="AO304" s="168">
        <f t="shared" si="84"/>
        <v>43996</v>
      </c>
      <c r="AP304" s="175"/>
      <c r="AQ304" s="170"/>
    </row>
    <row r="305" spans="1:43" x14ac:dyDescent="0.25">
      <c r="A305" s="218" t="s">
        <v>679</v>
      </c>
      <c r="B305" s="172" t="s">
        <v>680</v>
      </c>
      <c r="C305" s="197">
        <v>6953156290860</v>
      </c>
      <c r="D305" s="173">
        <v>26</v>
      </c>
      <c r="E305" s="153"/>
      <c r="F305" s="174">
        <v>0</v>
      </c>
      <c r="G305" s="174">
        <v>0</v>
      </c>
      <c r="H305" s="174">
        <v>0</v>
      </c>
      <c r="I305" s="174">
        <v>0</v>
      </c>
      <c r="J305" s="174">
        <v>0</v>
      </c>
      <c r="K305" s="174">
        <v>3</v>
      </c>
      <c r="L305" s="174">
        <v>1</v>
      </c>
      <c r="M305" s="174"/>
      <c r="N305" s="174"/>
      <c r="O305" s="174"/>
      <c r="P305" s="174"/>
      <c r="Q305" s="174"/>
      <c r="R305" s="188"/>
      <c r="S305" s="155">
        <f t="shared" si="68"/>
        <v>2</v>
      </c>
      <c r="T305" s="156">
        <v>5</v>
      </c>
      <c r="U305" s="188"/>
      <c r="V305" s="164">
        <f t="shared" si="69"/>
        <v>4</v>
      </c>
      <c r="W305" s="165">
        <f t="shared" si="70"/>
        <v>6.1538461538461542E-2</v>
      </c>
      <c r="X305" s="165">
        <f t="shared" si="71"/>
        <v>1.8461538461538463</v>
      </c>
      <c r="Y305" s="164">
        <v>3</v>
      </c>
      <c r="Z305" s="164">
        <v>9</v>
      </c>
      <c r="AA305" s="166">
        <f t="shared" si="72"/>
        <v>12</v>
      </c>
      <c r="AB305" s="165">
        <f t="shared" si="73"/>
        <v>195</v>
      </c>
      <c r="AC305" s="165">
        <v>14</v>
      </c>
      <c r="AD305" s="165">
        <f t="shared" si="74"/>
        <v>181</v>
      </c>
      <c r="AE305" s="165">
        <f t="shared" si="75"/>
        <v>3.6923076923076925</v>
      </c>
      <c r="AF305" s="167">
        <f t="shared" si="76"/>
        <v>43868</v>
      </c>
      <c r="AG305" s="168">
        <f t="shared" si="77"/>
        <v>43687</v>
      </c>
      <c r="AH305" s="168">
        <f t="shared" si="78"/>
        <v>43868</v>
      </c>
      <c r="AI305" s="169">
        <f t="shared" si="79"/>
        <v>0.86153846153846159</v>
      </c>
      <c r="AJ305" s="169">
        <f t="shared" si="80"/>
        <v>11.138461538461538</v>
      </c>
      <c r="AK305" s="164">
        <v>1</v>
      </c>
      <c r="AL305" s="169">
        <f t="shared" si="81"/>
        <v>0</v>
      </c>
      <c r="AM305" s="169">
        <f t="shared" si="82"/>
        <v>0</v>
      </c>
      <c r="AN305" s="169">
        <f t="shared" si="83"/>
        <v>0</v>
      </c>
      <c r="AO305" s="168">
        <f t="shared" si="84"/>
        <v>43868</v>
      </c>
      <c r="AP305" s="175"/>
      <c r="AQ305" s="170"/>
    </row>
    <row r="306" spans="1:43" x14ac:dyDescent="0.25">
      <c r="A306" s="218" t="s">
        <v>702</v>
      </c>
      <c r="B306" s="172" t="s">
        <v>703</v>
      </c>
      <c r="C306" s="197">
        <v>6953156291492</v>
      </c>
      <c r="D306" s="173">
        <v>107.83999999999989</v>
      </c>
      <c r="E306" s="153"/>
      <c r="F306" s="174">
        <v>0</v>
      </c>
      <c r="G306" s="174">
        <v>0</v>
      </c>
      <c r="H306" s="174">
        <v>0</v>
      </c>
      <c r="I306" s="174">
        <v>0</v>
      </c>
      <c r="J306" s="174">
        <v>0</v>
      </c>
      <c r="K306" s="174">
        <v>0</v>
      </c>
      <c r="L306" s="174">
        <v>0</v>
      </c>
      <c r="M306" s="174"/>
      <c r="N306" s="174"/>
      <c r="O306" s="174"/>
      <c r="P306" s="174"/>
      <c r="Q306" s="174"/>
      <c r="R306" s="188"/>
      <c r="S306" s="155">
        <f t="shared" si="68"/>
        <v>0</v>
      </c>
      <c r="T306" s="156">
        <v>5</v>
      </c>
      <c r="U306" s="188"/>
      <c r="V306" s="164">
        <f t="shared" si="69"/>
        <v>0</v>
      </c>
      <c r="W306" s="165">
        <f t="shared" si="70"/>
        <v>0</v>
      </c>
      <c r="X306" s="165">
        <f t="shared" si="71"/>
        <v>0</v>
      </c>
      <c r="Y306" s="164">
        <v>2</v>
      </c>
      <c r="Z306" s="164">
        <v>0</v>
      </c>
      <c r="AA306" s="166">
        <f t="shared" si="72"/>
        <v>2</v>
      </c>
      <c r="AB306" s="165" t="str">
        <f t="shared" si="73"/>
        <v>Not Sold</v>
      </c>
      <c r="AC306" s="165">
        <v>14</v>
      </c>
      <c r="AD306" s="165" t="str">
        <f t="shared" si="74"/>
        <v>-</v>
      </c>
      <c r="AE306" s="165">
        <f t="shared" si="75"/>
        <v>0</v>
      </c>
      <c r="AF306" s="167" t="str">
        <f t="shared" si="76"/>
        <v>Not Sold</v>
      </c>
      <c r="AG306" s="168">
        <f t="shared" si="77"/>
        <v>43687</v>
      </c>
      <c r="AH306" s="168">
        <f t="shared" si="78"/>
        <v>43687</v>
      </c>
      <c r="AI306" s="169">
        <f t="shared" si="79"/>
        <v>0</v>
      </c>
      <c r="AJ306" s="169">
        <f t="shared" si="80"/>
        <v>2</v>
      </c>
      <c r="AK306" s="164">
        <v>1</v>
      </c>
      <c r="AL306" s="169">
        <f t="shared" si="81"/>
        <v>0</v>
      </c>
      <c r="AM306" s="169">
        <f t="shared" si="82"/>
        <v>0</v>
      </c>
      <c r="AN306" s="169" t="str">
        <f t="shared" si="83"/>
        <v>-</v>
      </c>
      <c r="AO306" s="168" t="str">
        <f t="shared" si="84"/>
        <v>-</v>
      </c>
      <c r="AP306" s="175"/>
      <c r="AQ306" s="170"/>
    </row>
    <row r="307" spans="1:43" x14ac:dyDescent="0.25">
      <c r="A307" s="218" t="s">
        <v>704</v>
      </c>
      <c r="B307" s="172" t="s">
        <v>705</v>
      </c>
      <c r="C307" s="197">
        <v>6953156291638</v>
      </c>
      <c r="D307" s="173">
        <v>21.070000000000007</v>
      </c>
      <c r="E307" s="153"/>
      <c r="F307" s="174">
        <v>0</v>
      </c>
      <c r="G307" s="174">
        <v>0</v>
      </c>
      <c r="H307" s="174">
        <v>0</v>
      </c>
      <c r="I307" s="174">
        <v>0</v>
      </c>
      <c r="J307" s="174">
        <v>0</v>
      </c>
      <c r="K307" s="174">
        <v>13</v>
      </c>
      <c r="L307" s="174">
        <v>30</v>
      </c>
      <c r="M307" s="174"/>
      <c r="N307" s="174"/>
      <c r="O307" s="174"/>
      <c r="P307" s="174"/>
      <c r="Q307" s="174"/>
      <c r="R307" s="188"/>
      <c r="S307" s="155">
        <f t="shared" si="68"/>
        <v>2</v>
      </c>
      <c r="T307" s="156">
        <v>5</v>
      </c>
      <c r="U307" s="188"/>
      <c r="V307" s="164">
        <f t="shared" si="69"/>
        <v>43</v>
      </c>
      <c r="W307" s="165">
        <f t="shared" si="70"/>
        <v>0.66153846153846152</v>
      </c>
      <c r="X307" s="165">
        <f t="shared" si="71"/>
        <v>19.846153846153847</v>
      </c>
      <c r="Y307" s="164"/>
      <c r="Z307" s="164">
        <v>39</v>
      </c>
      <c r="AA307" s="166">
        <f t="shared" si="72"/>
        <v>39</v>
      </c>
      <c r="AB307" s="165">
        <f t="shared" si="73"/>
        <v>58.953488372093027</v>
      </c>
      <c r="AC307" s="165">
        <v>14</v>
      </c>
      <c r="AD307" s="165">
        <f t="shared" si="74"/>
        <v>44.953488372093027</v>
      </c>
      <c r="AE307" s="165">
        <f t="shared" si="75"/>
        <v>39.692307692307693</v>
      </c>
      <c r="AF307" s="167">
        <f t="shared" si="76"/>
        <v>43731.953488372092</v>
      </c>
      <c r="AG307" s="168">
        <f t="shared" si="77"/>
        <v>43687</v>
      </c>
      <c r="AH307" s="168">
        <f t="shared" si="78"/>
        <v>43731.953488372092</v>
      </c>
      <c r="AI307" s="169">
        <f t="shared" si="79"/>
        <v>9.2615384615384606</v>
      </c>
      <c r="AJ307" s="169">
        <f t="shared" si="80"/>
        <v>29.738461538461539</v>
      </c>
      <c r="AK307" s="164">
        <v>1</v>
      </c>
      <c r="AL307" s="169">
        <f t="shared" si="81"/>
        <v>9.953846153846154</v>
      </c>
      <c r="AM307" s="169">
        <f t="shared" si="82"/>
        <v>209.72753846153853</v>
      </c>
      <c r="AN307" s="169">
        <f t="shared" si="83"/>
        <v>15.046511627906977</v>
      </c>
      <c r="AO307" s="168">
        <f t="shared" si="84"/>
        <v>43747</v>
      </c>
      <c r="AP307" s="175"/>
      <c r="AQ307" s="170"/>
    </row>
    <row r="308" spans="1:43" x14ac:dyDescent="0.25">
      <c r="A308" s="218" t="s">
        <v>313</v>
      </c>
      <c r="B308" s="172" t="s">
        <v>165</v>
      </c>
      <c r="C308" s="197">
        <v>6953156292079</v>
      </c>
      <c r="D308" s="173">
        <v>88.91</v>
      </c>
      <c r="E308" s="153"/>
      <c r="F308" s="174">
        <v>0</v>
      </c>
      <c r="G308" s="174">
        <v>0</v>
      </c>
      <c r="H308" s="174">
        <v>0</v>
      </c>
      <c r="I308" s="174">
        <v>0</v>
      </c>
      <c r="J308" s="174">
        <v>0</v>
      </c>
      <c r="K308" s="174">
        <v>0</v>
      </c>
      <c r="L308" s="174">
        <v>0</v>
      </c>
      <c r="M308" s="174"/>
      <c r="N308" s="174"/>
      <c r="O308" s="174"/>
      <c r="P308" s="174"/>
      <c r="Q308" s="174"/>
      <c r="R308" s="188"/>
      <c r="S308" s="155">
        <f t="shared" si="68"/>
        <v>0</v>
      </c>
      <c r="T308" s="156">
        <v>5</v>
      </c>
      <c r="U308" s="188"/>
      <c r="V308" s="164">
        <f t="shared" si="69"/>
        <v>0</v>
      </c>
      <c r="W308" s="165">
        <f t="shared" si="70"/>
        <v>0</v>
      </c>
      <c r="X308" s="165">
        <f t="shared" si="71"/>
        <v>0</v>
      </c>
      <c r="Y308" s="164"/>
      <c r="Z308" s="164">
        <v>5</v>
      </c>
      <c r="AA308" s="166">
        <f t="shared" si="72"/>
        <v>5</v>
      </c>
      <c r="AB308" s="165" t="str">
        <f t="shared" si="73"/>
        <v>Not Sold</v>
      </c>
      <c r="AC308" s="165">
        <v>14</v>
      </c>
      <c r="AD308" s="165" t="str">
        <f t="shared" si="74"/>
        <v>-</v>
      </c>
      <c r="AE308" s="165">
        <f t="shared" si="75"/>
        <v>0</v>
      </c>
      <c r="AF308" s="167" t="str">
        <f t="shared" si="76"/>
        <v>Not Sold</v>
      </c>
      <c r="AG308" s="168">
        <f t="shared" si="77"/>
        <v>43687</v>
      </c>
      <c r="AH308" s="168">
        <f t="shared" si="78"/>
        <v>43687</v>
      </c>
      <c r="AI308" s="169">
        <f t="shared" si="79"/>
        <v>0</v>
      </c>
      <c r="AJ308" s="169">
        <f t="shared" si="80"/>
        <v>5</v>
      </c>
      <c r="AK308" s="164">
        <v>1</v>
      </c>
      <c r="AL308" s="169">
        <f t="shared" si="81"/>
        <v>0</v>
      </c>
      <c r="AM308" s="169">
        <f t="shared" si="82"/>
        <v>0</v>
      </c>
      <c r="AN308" s="169" t="str">
        <f t="shared" si="83"/>
        <v>-</v>
      </c>
      <c r="AO308" s="168" t="str">
        <f t="shared" si="84"/>
        <v>-</v>
      </c>
      <c r="AP308" s="175"/>
      <c r="AQ308" s="170"/>
    </row>
    <row r="309" spans="1:43" x14ac:dyDescent="0.25">
      <c r="A309" s="218" t="s">
        <v>297</v>
      </c>
      <c r="B309" s="172" t="s">
        <v>298</v>
      </c>
      <c r="C309" s="197">
        <v>6953156292314</v>
      </c>
      <c r="D309" s="173">
        <v>18.130000000000013</v>
      </c>
      <c r="E309" s="153"/>
      <c r="F309" s="174">
        <v>0</v>
      </c>
      <c r="G309" s="174">
        <v>0</v>
      </c>
      <c r="H309" s="174">
        <v>0</v>
      </c>
      <c r="I309" s="174">
        <v>0</v>
      </c>
      <c r="J309" s="174">
        <v>0</v>
      </c>
      <c r="K309" s="174">
        <v>0</v>
      </c>
      <c r="L309" s="174">
        <v>9</v>
      </c>
      <c r="M309" s="174"/>
      <c r="N309" s="174"/>
      <c r="O309" s="174"/>
      <c r="P309" s="174"/>
      <c r="Q309" s="174"/>
      <c r="R309" s="188"/>
      <c r="S309" s="155">
        <f t="shared" si="68"/>
        <v>1</v>
      </c>
      <c r="T309" s="156">
        <v>5</v>
      </c>
      <c r="U309" s="188"/>
      <c r="V309" s="164">
        <f t="shared" si="69"/>
        <v>9</v>
      </c>
      <c r="W309" s="165">
        <f t="shared" si="70"/>
        <v>0.25714285714285712</v>
      </c>
      <c r="X309" s="165">
        <f t="shared" si="71"/>
        <v>7.7142857142857135</v>
      </c>
      <c r="Y309" s="164"/>
      <c r="Z309" s="164">
        <v>75</v>
      </c>
      <c r="AA309" s="166">
        <f t="shared" si="72"/>
        <v>75</v>
      </c>
      <c r="AB309" s="165">
        <f t="shared" si="73"/>
        <v>291.66666666666669</v>
      </c>
      <c r="AC309" s="165">
        <v>14</v>
      </c>
      <c r="AD309" s="165">
        <f t="shared" si="74"/>
        <v>277.66666666666669</v>
      </c>
      <c r="AE309" s="165">
        <f t="shared" si="75"/>
        <v>15.428571428571427</v>
      </c>
      <c r="AF309" s="167">
        <f t="shared" si="76"/>
        <v>43964.666666666664</v>
      </c>
      <c r="AG309" s="168">
        <f t="shared" si="77"/>
        <v>43687</v>
      </c>
      <c r="AH309" s="168">
        <f t="shared" si="78"/>
        <v>43964.666666666664</v>
      </c>
      <c r="AI309" s="169">
        <f t="shared" si="79"/>
        <v>3.5999999999999996</v>
      </c>
      <c r="AJ309" s="169">
        <f t="shared" si="80"/>
        <v>71.400000000000006</v>
      </c>
      <c r="AK309" s="164">
        <v>1</v>
      </c>
      <c r="AL309" s="169">
        <f t="shared" si="81"/>
        <v>0</v>
      </c>
      <c r="AM309" s="169">
        <f t="shared" si="82"/>
        <v>0</v>
      </c>
      <c r="AN309" s="169">
        <f t="shared" si="83"/>
        <v>0</v>
      </c>
      <c r="AO309" s="168">
        <f t="shared" si="84"/>
        <v>43964.666666666664</v>
      </c>
      <c r="AP309" s="175"/>
      <c r="AQ309" s="170"/>
    </row>
    <row r="310" spans="1:43" x14ac:dyDescent="0.25">
      <c r="A310" s="218" t="s">
        <v>299</v>
      </c>
      <c r="B310" s="172" t="s">
        <v>300</v>
      </c>
      <c r="C310" s="197">
        <v>6953156292321</v>
      </c>
      <c r="D310" s="173">
        <v>18.13</v>
      </c>
      <c r="E310" s="153"/>
      <c r="F310" s="174">
        <v>0</v>
      </c>
      <c r="G310" s="174">
        <v>0</v>
      </c>
      <c r="H310" s="174">
        <v>0</v>
      </c>
      <c r="I310" s="174">
        <v>0</v>
      </c>
      <c r="J310" s="174">
        <v>0</v>
      </c>
      <c r="K310" s="174">
        <v>0</v>
      </c>
      <c r="L310" s="174">
        <v>8</v>
      </c>
      <c r="M310" s="174"/>
      <c r="N310" s="174"/>
      <c r="O310" s="174"/>
      <c r="P310" s="174"/>
      <c r="Q310" s="174"/>
      <c r="R310" s="188"/>
      <c r="S310" s="155">
        <f t="shared" si="68"/>
        <v>1</v>
      </c>
      <c r="T310" s="156">
        <v>5</v>
      </c>
      <c r="U310" s="188"/>
      <c r="V310" s="164">
        <f t="shared" si="69"/>
        <v>8</v>
      </c>
      <c r="W310" s="165">
        <f t="shared" si="70"/>
        <v>0.22857142857142856</v>
      </c>
      <c r="X310" s="165">
        <f t="shared" si="71"/>
        <v>6.8571428571428568</v>
      </c>
      <c r="Y310" s="164">
        <v>5</v>
      </c>
      <c r="Z310" s="164">
        <v>88</v>
      </c>
      <c r="AA310" s="166">
        <f t="shared" si="72"/>
        <v>93</v>
      </c>
      <c r="AB310" s="165">
        <f t="shared" si="73"/>
        <v>406.875</v>
      </c>
      <c r="AC310" s="165">
        <v>14</v>
      </c>
      <c r="AD310" s="165">
        <f t="shared" si="74"/>
        <v>392.875</v>
      </c>
      <c r="AE310" s="165">
        <f t="shared" si="75"/>
        <v>13.714285714285714</v>
      </c>
      <c r="AF310" s="167">
        <f t="shared" si="76"/>
        <v>44079.875</v>
      </c>
      <c r="AG310" s="168">
        <f t="shared" si="77"/>
        <v>43687</v>
      </c>
      <c r="AH310" s="168">
        <f t="shared" si="78"/>
        <v>44079.875</v>
      </c>
      <c r="AI310" s="169">
        <f t="shared" si="79"/>
        <v>3.1999999999999997</v>
      </c>
      <c r="AJ310" s="169">
        <f t="shared" si="80"/>
        <v>89.8</v>
      </c>
      <c r="AK310" s="164">
        <v>1</v>
      </c>
      <c r="AL310" s="169">
        <f t="shared" si="81"/>
        <v>0</v>
      </c>
      <c r="AM310" s="169">
        <f t="shared" si="82"/>
        <v>0</v>
      </c>
      <c r="AN310" s="169">
        <f t="shared" si="83"/>
        <v>0</v>
      </c>
      <c r="AO310" s="168">
        <f t="shared" si="84"/>
        <v>44079.875</v>
      </c>
      <c r="AP310" s="175"/>
      <c r="AQ310" s="170"/>
    </row>
    <row r="311" spans="1:43" x14ac:dyDescent="0.25">
      <c r="A311" s="219" t="s">
        <v>166</v>
      </c>
      <c r="B311" s="151" t="s">
        <v>167</v>
      </c>
      <c r="C311" s="195">
        <v>6953156292338</v>
      </c>
      <c r="D311" s="152">
        <v>0</v>
      </c>
      <c r="E311" s="153"/>
      <c r="F311" s="96">
        <v>0</v>
      </c>
      <c r="G311" s="96">
        <v>0</v>
      </c>
      <c r="H311" s="96">
        <v>0</v>
      </c>
      <c r="I311" s="96">
        <v>0</v>
      </c>
      <c r="J311" s="96">
        <v>0</v>
      </c>
      <c r="K311" s="96">
        <v>0</v>
      </c>
      <c r="L311" s="96">
        <v>0</v>
      </c>
      <c r="M311" s="96"/>
      <c r="N311" s="96"/>
      <c r="O311" s="96"/>
      <c r="P311" s="96"/>
      <c r="Q311" s="96"/>
      <c r="R311" s="188"/>
      <c r="S311" s="155">
        <f t="shared" si="68"/>
        <v>0</v>
      </c>
      <c r="T311" s="156">
        <v>5</v>
      </c>
      <c r="U311" s="188"/>
      <c r="V311" s="164">
        <f t="shared" si="69"/>
        <v>0</v>
      </c>
      <c r="W311" s="165">
        <f t="shared" si="70"/>
        <v>0</v>
      </c>
      <c r="X311" s="165">
        <f t="shared" si="71"/>
        <v>0</v>
      </c>
      <c r="Y311" s="164">
        <v>45</v>
      </c>
      <c r="Z311" s="164">
        <v>5</v>
      </c>
      <c r="AA311" s="166">
        <f t="shared" si="72"/>
        <v>50</v>
      </c>
      <c r="AB311" s="165" t="str">
        <f t="shared" si="73"/>
        <v>Not Sold</v>
      </c>
      <c r="AC311" s="165">
        <v>14</v>
      </c>
      <c r="AD311" s="165" t="str">
        <f t="shared" si="74"/>
        <v>-</v>
      </c>
      <c r="AE311" s="165">
        <f t="shared" si="75"/>
        <v>0</v>
      </c>
      <c r="AF311" s="167" t="str">
        <f t="shared" si="76"/>
        <v>Not Sold</v>
      </c>
      <c r="AG311" s="168">
        <f t="shared" si="77"/>
        <v>43687</v>
      </c>
      <c r="AH311" s="168">
        <f t="shared" si="78"/>
        <v>43687</v>
      </c>
      <c r="AI311" s="169">
        <f t="shared" si="79"/>
        <v>0</v>
      </c>
      <c r="AJ311" s="169">
        <f t="shared" si="80"/>
        <v>50</v>
      </c>
      <c r="AK311" s="164">
        <v>1</v>
      </c>
      <c r="AL311" s="169">
        <f t="shared" si="81"/>
        <v>0</v>
      </c>
      <c r="AM311" s="169">
        <f t="shared" si="82"/>
        <v>0</v>
      </c>
      <c r="AN311" s="169" t="str">
        <f t="shared" si="83"/>
        <v>-</v>
      </c>
      <c r="AO311" s="168" t="str">
        <f t="shared" si="84"/>
        <v>-</v>
      </c>
      <c r="AP311" s="164"/>
      <c r="AQ311" s="170"/>
    </row>
    <row r="312" spans="1:43" x14ac:dyDescent="0.25">
      <c r="A312" s="219" t="s">
        <v>168</v>
      </c>
      <c r="B312" s="151" t="s">
        <v>169</v>
      </c>
      <c r="C312" s="195">
        <v>6953156292345</v>
      </c>
      <c r="D312" s="152">
        <v>0</v>
      </c>
      <c r="E312" s="153"/>
      <c r="F312" s="96">
        <v>0</v>
      </c>
      <c r="G312" s="96">
        <v>0</v>
      </c>
      <c r="H312" s="96">
        <v>0</v>
      </c>
      <c r="I312" s="96">
        <v>0</v>
      </c>
      <c r="J312" s="96">
        <v>0</v>
      </c>
      <c r="K312" s="96">
        <v>0</v>
      </c>
      <c r="L312" s="96">
        <v>0</v>
      </c>
      <c r="M312" s="96"/>
      <c r="N312" s="96"/>
      <c r="O312" s="96"/>
      <c r="P312" s="96"/>
      <c r="Q312" s="96"/>
      <c r="R312" s="188"/>
      <c r="S312" s="155">
        <f t="shared" si="68"/>
        <v>0</v>
      </c>
      <c r="T312" s="156">
        <v>5</v>
      </c>
      <c r="U312" s="188"/>
      <c r="V312" s="164">
        <f t="shared" si="69"/>
        <v>0</v>
      </c>
      <c r="W312" s="165">
        <f t="shared" si="70"/>
        <v>0</v>
      </c>
      <c r="X312" s="165">
        <f t="shared" si="71"/>
        <v>0</v>
      </c>
      <c r="Y312" s="164">
        <v>12</v>
      </c>
      <c r="Z312" s="164">
        <v>5</v>
      </c>
      <c r="AA312" s="166">
        <f t="shared" si="72"/>
        <v>17</v>
      </c>
      <c r="AB312" s="165" t="str">
        <f t="shared" si="73"/>
        <v>Not Sold</v>
      </c>
      <c r="AC312" s="165">
        <v>14</v>
      </c>
      <c r="AD312" s="165" t="str">
        <f t="shared" si="74"/>
        <v>-</v>
      </c>
      <c r="AE312" s="165">
        <f t="shared" si="75"/>
        <v>0</v>
      </c>
      <c r="AF312" s="167" t="str">
        <f t="shared" si="76"/>
        <v>Not Sold</v>
      </c>
      <c r="AG312" s="168">
        <f t="shared" si="77"/>
        <v>43687</v>
      </c>
      <c r="AH312" s="168">
        <f t="shared" si="78"/>
        <v>43687</v>
      </c>
      <c r="AI312" s="169">
        <f t="shared" si="79"/>
        <v>0</v>
      </c>
      <c r="AJ312" s="169">
        <f t="shared" si="80"/>
        <v>17</v>
      </c>
      <c r="AK312" s="164">
        <v>1</v>
      </c>
      <c r="AL312" s="169">
        <f t="shared" si="81"/>
        <v>0</v>
      </c>
      <c r="AM312" s="169">
        <f t="shared" si="82"/>
        <v>0</v>
      </c>
      <c r="AN312" s="169" t="str">
        <f t="shared" si="83"/>
        <v>-</v>
      </c>
      <c r="AO312" s="168" t="str">
        <f t="shared" si="84"/>
        <v>-</v>
      </c>
      <c r="AP312" s="164"/>
      <c r="AQ312" s="170"/>
    </row>
    <row r="313" spans="1:43" x14ac:dyDescent="0.25">
      <c r="A313" s="218" t="s">
        <v>295</v>
      </c>
      <c r="B313" s="172" t="s">
        <v>296</v>
      </c>
      <c r="C313" s="197">
        <v>6953156293014</v>
      </c>
      <c r="D313" s="173">
        <v>102.13</v>
      </c>
      <c r="E313" s="153"/>
      <c r="F313" s="174">
        <v>0</v>
      </c>
      <c r="G313" s="174">
        <v>0</v>
      </c>
      <c r="H313" s="174">
        <v>0</v>
      </c>
      <c r="I313" s="174">
        <v>0</v>
      </c>
      <c r="J313" s="174">
        <v>0</v>
      </c>
      <c r="K313" s="174">
        <v>0</v>
      </c>
      <c r="L313" s="174">
        <v>3</v>
      </c>
      <c r="M313" s="174"/>
      <c r="N313" s="174"/>
      <c r="O313" s="174"/>
      <c r="P313" s="174"/>
      <c r="Q313" s="174"/>
      <c r="R313" s="188"/>
      <c r="S313" s="155">
        <f t="shared" si="68"/>
        <v>1</v>
      </c>
      <c r="T313" s="156">
        <v>5</v>
      </c>
      <c r="U313" s="188"/>
      <c r="V313" s="164">
        <f t="shared" si="69"/>
        <v>3</v>
      </c>
      <c r="W313" s="165">
        <f t="shared" si="70"/>
        <v>8.5714285714285715E-2</v>
      </c>
      <c r="X313" s="165">
        <f t="shared" si="71"/>
        <v>2.5714285714285716</v>
      </c>
      <c r="Y313" s="164">
        <v>53</v>
      </c>
      <c r="Z313" s="164">
        <v>75</v>
      </c>
      <c r="AA313" s="166">
        <f t="shared" si="72"/>
        <v>128</v>
      </c>
      <c r="AB313" s="165">
        <f t="shared" si="73"/>
        <v>1493.3333333333333</v>
      </c>
      <c r="AC313" s="165">
        <v>14</v>
      </c>
      <c r="AD313" s="165">
        <f t="shared" si="74"/>
        <v>1479.3333333333333</v>
      </c>
      <c r="AE313" s="165">
        <f t="shared" si="75"/>
        <v>5.1428571428571432</v>
      </c>
      <c r="AF313" s="167">
        <f t="shared" si="76"/>
        <v>45166.333333333336</v>
      </c>
      <c r="AG313" s="168">
        <f t="shared" si="77"/>
        <v>43687</v>
      </c>
      <c r="AH313" s="168">
        <f t="shared" si="78"/>
        <v>45166.333333333336</v>
      </c>
      <c r="AI313" s="169">
        <f t="shared" si="79"/>
        <v>1.2</v>
      </c>
      <c r="AJ313" s="169">
        <f t="shared" si="80"/>
        <v>126.8</v>
      </c>
      <c r="AK313" s="164">
        <v>1</v>
      </c>
      <c r="AL313" s="169">
        <f t="shared" si="81"/>
        <v>0</v>
      </c>
      <c r="AM313" s="169">
        <f t="shared" si="82"/>
        <v>0</v>
      </c>
      <c r="AN313" s="169">
        <f t="shared" si="83"/>
        <v>0</v>
      </c>
      <c r="AO313" s="168">
        <f t="shared" si="84"/>
        <v>45166.333333333336</v>
      </c>
      <c r="AP313" s="175"/>
      <c r="AQ313" s="170"/>
    </row>
    <row r="314" spans="1:43" x14ac:dyDescent="0.25">
      <c r="A314" s="219" t="s">
        <v>170</v>
      </c>
      <c r="B314" s="151" t="s">
        <v>171</v>
      </c>
      <c r="C314" s="195">
        <v>6953156293038</v>
      </c>
      <c r="D314" s="152">
        <v>0</v>
      </c>
      <c r="E314" s="153"/>
      <c r="F314" s="96">
        <v>0</v>
      </c>
      <c r="G314" s="96">
        <v>0</v>
      </c>
      <c r="H314" s="96">
        <v>0</v>
      </c>
      <c r="I314" s="96">
        <v>0</v>
      </c>
      <c r="J314" s="96">
        <v>0</v>
      </c>
      <c r="K314" s="96">
        <v>0</v>
      </c>
      <c r="L314" s="96">
        <v>0</v>
      </c>
      <c r="M314" s="96"/>
      <c r="N314" s="96"/>
      <c r="O314" s="96"/>
      <c r="P314" s="96"/>
      <c r="Q314" s="96"/>
      <c r="R314" s="188"/>
      <c r="S314" s="155">
        <f t="shared" si="68"/>
        <v>0</v>
      </c>
      <c r="T314" s="156">
        <v>5</v>
      </c>
      <c r="U314" s="188"/>
      <c r="V314" s="164">
        <f t="shared" si="69"/>
        <v>0</v>
      </c>
      <c r="W314" s="165">
        <f t="shared" si="70"/>
        <v>0</v>
      </c>
      <c r="X314" s="165">
        <f t="shared" si="71"/>
        <v>0</v>
      </c>
      <c r="Y314" s="164">
        <v>12</v>
      </c>
      <c r="Z314" s="164">
        <v>5</v>
      </c>
      <c r="AA314" s="166">
        <f t="shared" si="72"/>
        <v>17</v>
      </c>
      <c r="AB314" s="165" t="str">
        <f t="shared" si="73"/>
        <v>Not Sold</v>
      </c>
      <c r="AC314" s="165">
        <v>14</v>
      </c>
      <c r="AD314" s="165" t="str">
        <f t="shared" si="74"/>
        <v>-</v>
      </c>
      <c r="AE314" s="165">
        <f t="shared" si="75"/>
        <v>0</v>
      </c>
      <c r="AF314" s="167" t="str">
        <f t="shared" si="76"/>
        <v>Not Sold</v>
      </c>
      <c r="AG314" s="168">
        <f t="shared" si="77"/>
        <v>43687</v>
      </c>
      <c r="AH314" s="168">
        <f t="shared" si="78"/>
        <v>43687</v>
      </c>
      <c r="AI314" s="169">
        <f t="shared" si="79"/>
        <v>0</v>
      </c>
      <c r="AJ314" s="169">
        <f t="shared" si="80"/>
        <v>17</v>
      </c>
      <c r="AK314" s="164">
        <v>1</v>
      </c>
      <c r="AL314" s="169">
        <f t="shared" si="81"/>
        <v>0</v>
      </c>
      <c r="AM314" s="169">
        <f t="shared" si="82"/>
        <v>0</v>
      </c>
      <c r="AN314" s="169" t="str">
        <f t="shared" si="83"/>
        <v>-</v>
      </c>
      <c r="AO314" s="168" t="str">
        <f t="shared" si="84"/>
        <v>-</v>
      </c>
      <c r="AP314" s="164"/>
      <c r="AQ314" s="170"/>
    </row>
    <row r="315" spans="1:43" x14ac:dyDescent="0.25">
      <c r="A315" s="219" t="s">
        <v>172</v>
      </c>
      <c r="B315" s="151" t="s">
        <v>173</v>
      </c>
      <c r="C315" s="195">
        <v>6953156293045</v>
      </c>
      <c r="D315" s="152">
        <v>0</v>
      </c>
      <c r="E315" s="153"/>
      <c r="F315" s="96">
        <v>0</v>
      </c>
      <c r="G315" s="96">
        <v>0</v>
      </c>
      <c r="H315" s="96">
        <v>0</v>
      </c>
      <c r="I315" s="96">
        <v>0</v>
      </c>
      <c r="J315" s="96">
        <v>0</v>
      </c>
      <c r="K315" s="96">
        <v>0</v>
      </c>
      <c r="L315" s="96">
        <v>0</v>
      </c>
      <c r="M315" s="96"/>
      <c r="N315" s="96"/>
      <c r="O315" s="96"/>
      <c r="P315" s="96"/>
      <c r="Q315" s="96"/>
      <c r="R315" s="188"/>
      <c r="S315" s="155">
        <f t="shared" si="68"/>
        <v>0</v>
      </c>
      <c r="T315" s="156">
        <v>5</v>
      </c>
      <c r="U315" s="188"/>
      <c r="V315" s="164">
        <f t="shared" si="69"/>
        <v>0</v>
      </c>
      <c r="W315" s="165">
        <f t="shared" si="70"/>
        <v>0</v>
      </c>
      <c r="X315" s="165">
        <f t="shared" si="71"/>
        <v>0</v>
      </c>
      <c r="Y315" s="164">
        <v>21</v>
      </c>
      <c r="Z315" s="164">
        <v>5</v>
      </c>
      <c r="AA315" s="166">
        <f t="shared" si="72"/>
        <v>26</v>
      </c>
      <c r="AB315" s="165" t="str">
        <f t="shared" si="73"/>
        <v>Not Sold</v>
      </c>
      <c r="AC315" s="165">
        <v>14</v>
      </c>
      <c r="AD315" s="165" t="str">
        <f t="shared" si="74"/>
        <v>-</v>
      </c>
      <c r="AE315" s="165">
        <f t="shared" si="75"/>
        <v>0</v>
      </c>
      <c r="AF315" s="167" t="str">
        <f t="shared" si="76"/>
        <v>Not Sold</v>
      </c>
      <c r="AG315" s="168">
        <f t="shared" si="77"/>
        <v>43687</v>
      </c>
      <c r="AH315" s="168">
        <f t="shared" si="78"/>
        <v>43687</v>
      </c>
      <c r="AI315" s="169">
        <f t="shared" si="79"/>
        <v>0</v>
      </c>
      <c r="AJ315" s="169">
        <f t="shared" si="80"/>
        <v>26</v>
      </c>
      <c r="AK315" s="164">
        <v>1</v>
      </c>
      <c r="AL315" s="169">
        <f t="shared" si="81"/>
        <v>0</v>
      </c>
      <c r="AM315" s="169">
        <f t="shared" si="82"/>
        <v>0</v>
      </c>
      <c r="AN315" s="169" t="str">
        <f t="shared" si="83"/>
        <v>-</v>
      </c>
      <c r="AO315" s="168" t="str">
        <f t="shared" si="84"/>
        <v>-</v>
      </c>
      <c r="AP315" s="164"/>
      <c r="AQ315" s="170"/>
    </row>
    <row r="316" spans="1:43" x14ac:dyDescent="0.25">
      <c r="A316" s="219" t="s">
        <v>174</v>
      </c>
      <c r="B316" s="151" t="s">
        <v>175</v>
      </c>
      <c r="C316" s="195">
        <v>6953156293052</v>
      </c>
      <c r="D316" s="152">
        <v>0</v>
      </c>
      <c r="E316" s="153"/>
      <c r="F316" s="96">
        <v>0</v>
      </c>
      <c r="G316" s="96">
        <v>0</v>
      </c>
      <c r="H316" s="96">
        <v>0</v>
      </c>
      <c r="I316" s="96">
        <v>0</v>
      </c>
      <c r="J316" s="96">
        <v>0</v>
      </c>
      <c r="K316" s="96">
        <v>0</v>
      </c>
      <c r="L316" s="96">
        <v>0</v>
      </c>
      <c r="M316" s="96"/>
      <c r="N316" s="96"/>
      <c r="O316" s="96"/>
      <c r="P316" s="96"/>
      <c r="Q316" s="96"/>
      <c r="R316" s="188"/>
      <c r="S316" s="155">
        <f t="shared" si="68"/>
        <v>0</v>
      </c>
      <c r="T316" s="156">
        <v>5</v>
      </c>
      <c r="U316" s="188"/>
      <c r="V316" s="164">
        <f t="shared" si="69"/>
        <v>0</v>
      </c>
      <c r="W316" s="165">
        <f t="shared" si="70"/>
        <v>0</v>
      </c>
      <c r="X316" s="165">
        <f t="shared" si="71"/>
        <v>0</v>
      </c>
      <c r="Y316" s="164">
        <v>3</v>
      </c>
      <c r="Z316" s="164">
        <v>5</v>
      </c>
      <c r="AA316" s="166">
        <f t="shared" si="72"/>
        <v>8</v>
      </c>
      <c r="AB316" s="165" t="str">
        <f t="shared" si="73"/>
        <v>Not Sold</v>
      </c>
      <c r="AC316" s="165">
        <v>14</v>
      </c>
      <c r="AD316" s="165" t="str">
        <f t="shared" si="74"/>
        <v>-</v>
      </c>
      <c r="AE316" s="165">
        <f t="shared" si="75"/>
        <v>0</v>
      </c>
      <c r="AF316" s="167" t="str">
        <f t="shared" si="76"/>
        <v>Not Sold</v>
      </c>
      <c r="AG316" s="168">
        <f t="shared" si="77"/>
        <v>43687</v>
      </c>
      <c r="AH316" s="168">
        <f t="shared" si="78"/>
        <v>43687</v>
      </c>
      <c r="AI316" s="169">
        <f t="shared" si="79"/>
        <v>0</v>
      </c>
      <c r="AJ316" s="169">
        <f t="shared" si="80"/>
        <v>8</v>
      </c>
      <c r="AK316" s="164">
        <v>1</v>
      </c>
      <c r="AL316" s="169">
        <f t="shared" si="81"/>
        <v>0</v>
      </c>
      <c r="AM316" s="169">
        <f t="shared" si="82"/>
        <v>0</v>
      </c>
      <c r="AN316" s="169" t="str">
        <f t="shared" si="83"/>
        <v>-</v>
      </c>
      <c r="AO316" s="168" t="str">
        <f t="shared" si="84"/>
        <v>-</v>
      </c>
      <c r="AP316" s="164"/>
      <c r="AQ316" s="170"/>
    </row>
    <row r="317" spans="1:43" x14ac:dyDescent="0.25">
      <c r="A317" s="218" t="s">
        <v>305</v>
      </c>
      <c r="B317" s="172" t="s">
        <v>176</v>
      </c>
      <c r="C317" s="197">
        <v>6953156293243</v>
      </c>
      <c r="D317" s="173">
        <v>30.820000000000391</v>
      </c>
      <c r="E317" s="153"/>
      <c r="F317" s="174">
        <v>0</v>
      </c>
      <c r="G317" s="174">
        <v>0</v>
      </c>
      <c r="H317" s="174">
        <v>0</v>
      </c>
      <c r="I317" s="174">
        <v>0</v>
      </c>
      <c r="J317" s="174">
        <v>0</v>
      </c>
      <c r="K317" s="174">
        <v>0</v>
      </c>
      <c r="L317" s="174">
        <v>14</v>
      </c>
      <c r="M317" s="174"/>
      <c r="N317" s="174"/>
      <c r="O317" s="174"/>
      <c r="P317" s="174"/>
      <c r="Q317" s="174"/>
      <c r="R317" s="188"/>
      <c r="S317" s="155">
        <f t="shared" si="68"/>
        <v>1</v>
      </c>
      <c r="T317" s="156">
        <v>5</v>
      </c>
      <c r="U317" s="188"/>
      <c r="V317" s="164">
        <f t="shared" si="69"/>
        <v>14</v>
      </c>
      <c r="W317" s="165">
        <f t="shared" si="70"/>
        <v>0.4</v>
      </c>
      <c r="X317" s="165">
        <f t="shared" si="71"/>
        <v>12</v>
      </c>
      <c r="Y317" s="164">
        <v>1</v>
      </c>
      <c r="Z317" s="164">
        <v>41</v>
      </c>
      <c r="AA317" s="166">
        <f t="shared" si="72"/>
        <v>42</v>
      </c>
      <c r="AB317" s="165">
        <f t="shared" si="73"/>
        <v>105</v>
      </c>
      <c r="AC317" s="165">
        <v>14</v>
      </c>
      <c r="AD317" s="165">
        <f t="shared" si="74"/>
        <v>91</v>
      </c>
      <c r="AE317" s="165">
        <f t="shared" si="75"/>
        <v>24</v>
      </c>
      <c r="AF317" s="167">
        <f t="shared" si="76"/>
        <v>43778</v>
      </c>
      <c r="AG317" s="168">
        <f t="shared" si="77"/>
        <v>43687</v>
      </c>
      <c r="AH317" s="168">
        <f t="shared" si="78"/>
        <v>43778</v>
      </c>
      <c r="AI317" s="169">
        <f t="shared" si="79"/>
        <v>5.6000000000000005</v>
      </c>
      <c r="AJ317" s="169">
        <f t="shared" si="80"/>
        <v>36.4</v>
      </c>
      <c r="AK317" s="164">
        <v>1</v>
      </c>
      <c r="AL317" s="169">
        <f t="shared" si="81"/>
        <v>0</v>
      </c>
      <c r="AM317" s="169">
        <f t="shared" si="82"/>
        <v>0</v>
      </c>
      <c r="AN317" s="169">
        <f t="shared" si="83"/>
        <v>0</v>
      </c>
      <c r="AO317" s="168">
        <f t="shared" si="84"/>
        <v>43778</v>
      </c>
      <c r="AP317" s="175"/>
      <c r="AQ317" s="170"/>
    </row>
    <row r="318" spans="1:43" x14ac:dyDescent="0.25">
      <c r="A318" s="218" t="s">
        <v>307</v>
      </c>
      <c r="B318" s="172" t="s">
        <v>177</v>
      </c>
      <c r="C318" s="197">
        <v>6953156293250</v>
      </c>
      <c r="D318" s="173">
        <v>27.19</v>
      </c>
      <c r="E318" s="153"/>
      <c r="F318" s="174">
        <v>0</v>
      </c>
      <c r="G318" s="174">
        <v>0</v>
      </c>
      <c r="H318" s="174">
        <v>0</v>
      </c>
      <c r="I318" s="174">
        <v>0</v>
      </c>
      <c r="J318" s="174">
        <v>0</v>
      </c>
      <c r="K318" s="174">
        <v>0</v>
      </c>
      <c r="L318" s="174">
        <v>12</v>
      </c>
      <c r="M318" s="174"/>
      <c r="N318" s="174"/>
      <c r="O318" s="174"/>
      <c r="P318" s="174"/>
      <c r="Q318" s="174"/>
      <c r="R318" s="188"/>
      <c r="S318" s="155">
        <f t="shared" si="68"/>
        <v>1</v>
      </c>
      <c r="T318" s="156">
        <v>5</v>
      </c>
      <c r="U318" s="188"/>
      <c r="V318" s="164">
        <f t="shared" si="69"/>
        <v>12</v>
      </c>
      <c r="W318" s="165">
        <f t="shared" si="70"/>
        <v>0.34285714285714286</v>
      </c>
      <c r="X318" s="165">
        <f t="shared" si="71"/>
        <v>10.285714285714286</v>
      </c>
      <c r="Y318" s="164">
        <v>21</v>
      </c>
      <c r="Z318" s="164">
        <v>89</v>
      </c>
      <c r="AA318" s="166">
        <f t="shared" si="72"/>
        <v>110</v>
      </c>
      <c r="AB318" s="165">
        <f t="shared" si="73"/>
        <v>320.83333333333331</v>
      </c>
      <c r="AC318" s="165">
        <v>14</v>
      </c>
      <c r="AD318" s="165">
        <f t="shared" si="74"/>
        <v>306.83333333333331</v>
      </c>
      <c r="AE318" s="165">
        <f t="shared" si="75"/>
        <v>20.571428571428573</v>
      </c>
      <c r="AF318" s="167">
        <f t="shared" si="76"/>
        <v>43993.833333333336</v>
      </c>
      <c r="AG318" s="168">
        <f t="shared" si="77"/>
        <v>43687</v>
      </c>
      <c r="AH318" s="168">
        <f t="shared" si="78"/>
        <v>43993.833333333336</v>
      </c>
      <c r="AI318" s="169">
        <f t="shared" si="79"/>
        <v>4.8</v>
      </c>
      <c r="AJ318" s="169">
        <f t="shared" si="80"/>
        <v>105.2</v>
      </c>
      <c r="AK318" s="164">
        <v>1</v>
      </c>
      <c r="AL318" s="169">
        <f t="shared" si="81"/>
        <v>0</v>
      </c>
      <c r="AM318" s="169">
        <f t="shared" si="82"/>
        <v>0</v>
      </c>
      <c r="AN318" s="169">
        <f t="shared" si="83"/>
        <v>0</v>
      </c>
      <c r="AO318" s="168">
        <f t="shared" si="84"/>
        <v>43993.833333333336</v>
      </c>
      <c r="AP318" s="175"/>
      <c r="AQ318" s="170"/>
    </row>
    <row r="319" spans="1:43" x14ac:dyDescent="0.25">
      <c r="A319" s="218" t="s">
        <v>301</v>
      </c>
      <c r="B319" s="172" t="s">
        <v>302</v>
      </c>
      <c r="C319" s="197">
        <v>6953156293267</v>
      </c>
      <c r="D319" s="173">
        <v>66.22</v>
      </c>
      <c r="E319" s="153"/>
      <c r="F319" s="174">
        <v>0</v>
      </c>
      <c r="G319" s="174">
        <v>0</v>
      </c>
      <c r="H319" s="174">
        <v>0</v>
      </c>
      <c r="I319" s="174">
        <v>0</v>
      </c>
      <c r="J319" s="174">
        <v>0</v>
      </c>
      <c r="K319" s="174">
        <v>0</v>
      </c>
      <c r="L319" s="174">
        <v>5</v>
      </c>
      <c r="M319" s="174"/>
      <c r="N319" s="174"/>
      <c r="O319" s="174"/>
      <c r="P319" s="174"/>
      <c r="Q319" s="174"/>
      <c r="R319" s="188"/>
      <c r="S319" s="155">
        <f t="shared" si="68"/>
        <v>1</v>
      </c>
      <c r="T319" s="156">
        <v>5</v>
      </c>
      <c r="U319" s="188"/>
      <c r="V319" s="164">
        <f t="shared" si="69"/>
        <v>5</v>
      </c>
      <c r="W319" s="165">
        <f t="shared" si="70"/>
        <v>0.14285714285714285</v>
      </c>
      <c r="X319" s="165">
        <f t="shared" si="71"/>
        <v>4.2857142857142856</v>
      </c>
      <c r="Y319" s="164">
        <v>16</v>
      </c>
      <c r="Z319" s="164">
        <v>92</v>
      </c>
      <c r="AA319" s="166">
        <f t="shared" si="72"/>
        <v>108</v>
      </c>
      <c r="AB319" s="165">
        <f t="shared" si="73"/>
        <v>756</v>
      </c>
      <c r="AC319" s="165">
        <v>14</v>
      </c>
      <c r="AD319" s="165">
        <f t="shared" si="74"/>
        <v>742</v>
      </c>
      <c r="AE319" s="165">
        <f t="shared" si="75"/>
        <v>8.5714285714285712</v>
      </c>
      <c r="AF319" s="167">
        <f t="shared" si="76"/>
        <v>44429</v>
      </c>
      <c r="AG319" s="168">
        <f t="shared" si="77"/>
        <v>43687</v>
      </c>
      <c r="AH319" s="168">
        <f t="shared" si="78"/>
        <v>44429</v>
      </c>
      <c r="AI319" s="169">
        <f t="shared" si="79"/>
        <v>2</v>
      </c>
      <c r="AJ319" s="169">
        <f t="shared" si="80"/>
        <v>106</v>
      </c>
      <c r="AK319" s="164">
        <v>1</v>
      </c>
      <c r="AL319" s="169">
        <f t="shared" si="81"/>
        <v>0</v>
      </c>
      <c r="AM319" s="169">
        <f t="shared" si="82"/>
        <v>0</v>
      </c>
      <c r="AN319" s="169">
        <f t="shared" si="83"/>
        <v>0</v>
      </c>
      <c r="AO319" s="168">
        <f t="shared" si="84"/>
        <v>44429</v>
      </c>
      <c r="AP319" s="175"/>
      <c r="AQ319" s="170"/>
    </row>
    <row r="320" spans="1:43" x14ac:dyDescent="0.25">
      <c r="A320" s="218" t="s">
        <v>303</v>
      </c>
      <c r="B320" s="172" t="s">
        <v>304</v>
      </c>
      <c r="C320" s="197">
        <v>6953156293274</v>
      </c>
      <c r="D320" s="173">
        <v>66.220000000000013</v>
      </c>
      <c r="E320" s="153"/>
      <c r="F320" s="174">
        <v>0</v>
      </c>
      <c r="G320" s="174">
        <v>0</v>
      </c>
      <c r="H320" s="174">
        <v>0</v>
      </c>
      <c r="I320" s="174">
        <v>0</v>
      </c>
      <c r="J320" s="174">
        <v>0</v>
      </c>
      <c r="K320" s="174">
        <v>4</v>
      </c>
      <c r="L320" s="174">
        <v>4</v>
      </c>
      <c r="M320" s="174"/>
      <c r="N320" s="174"/>
      <c r="O320" s="174"/>
      <c r="P320" s="174"/>
      <c r="Q320" s="174"/>
      <c r="R320" s="188"/>
      <c r="S320" s="155">
        <f t="shared" si="68"/>
        <v>2</v>
      </c>
      <c r="T320" s="156">
        <v>5</v>
      </c>
      <c r="U320" s="188"/>
      <c r="V320" s="164">
        <f t="shared" si="69"/>
        <v>8</v>
      </c>
      <c r="W320" s="165">
        <f t="shared" si="70"/>
        <v>0.12307692307692308</v>
      </c>
      <c r="X320" s="165">
        <f t="shared" si="71"/>
        <v>3.6923076923076925</v>
      </c>
      <c r="Y320" s="164">
        <v>38</v>
      </c>
      <c r="Z320" s="164">
        <v>87</v>
      </c>
      <c r="AA320" s="166">
        <f t="shared" si="72"/>
        <v>125</v>
      </c>
      <c r="AB320" s="165">
        <f t="shared" si="73"/>
        <v>1015.625</v>
      </c>
      <c r="AC320" s="165">
        <v>14</v>
      </c>
      <c r="AD320" s="165">
        <f t="shared" si="74"/>
        <v>1001.625</v>
      </c>
      <c r="AE320" s="165">
        <f t="shared" si="75"/>
        <v>7.384615384615385</v>
      </c>
      <c r="AF320" s="167">
        <f t="shared" si="76"/>
        <v>44688.625</v>
      </c>
      <c r="AG320" s="168">
        <f t="shared" si="77"/>
        <v>43687</v>
      </c>
      <c r="AH320" s="168">
        <f t="shared" si="78"/>
        <v>44688.625</v>
      </c>
      <c r="AI320" s="169">
        <f t="shared" si="79"/>
        <v>1.7230769230769232</v>
      </c>
      <c r="AJ320" s="169">
        <f t="shared" si="80"/>
        <v>123.27692307692308</v>
      </c>
      <c r="AK320" s="164">
        <v>1</v>
      </c>
      <c r="AL320" s="169">
        <f t="shared" si="81"/>
        <v>0</v>
      </c>
      <c r="AM320" s="169">
        <f t="shared" si="82"/>
        <v>0</v>
      </c>
      <c r="AN320" s="169">
        <f t="shared" si="83"/>
        <v>0</v>
      </c>
      <c r="AO320" s="168">
        <f t="shared" si="84"/>
        <v>44688.625</v>
      </c>
      <c r="AP320" s="175"/>
      <c r="AQ320" s="170"/>
    </row>
    <row r="321" spans="1:43" x14ac:dyDescent="0.25">
      <c r="A321" s="219" t="s">
        <v>178</v>
      </c>
      <c r="B321" s="151" t="s">
        <v>179</v>
      </c>
      <c r="C321" s="195">
        <v>6953156293427</v>
      </c>
      <c r="D321" s="152">
        <v>0</v>
      </c>
      <c r="E321" s="153"/>
      <c r="F321" s="96">
        <v>0</v>
      </c>
      <c r="G321" s="96">
        <v>0</v>
      </c>
      <c r="H321" s="96">
        <v>0</v>
      </c>
      <c r="I321" s="96">
        <v>0</v>
      </c>
      <c r="J321" s="96">
        <v>0</v>
      </c>
      <c r="K321" s="96">
        <v>0</v>
      </c>
      <c r="L321" s="96">
        <v>0</v>
      </c>
      <c r="M321" s="96"/>
      <c r="N321" s="96"/>
      <c r="O321" s="96"/>
      <c r="P321" s="96"/>
      <c r="Q321" s="96"/>
      <c r="R321" s="188"/>
      <c r="S321" s="155">
        <f t="shared" si="68"/>
        <v>0</v>
      </c>
      <c r="T321" s="156">
        <v>5</v>
      </c>
      <c r="U321" s="188"/>
      <c r="V321" s="164">
        <f t="shared" si="69"/>
        <v>0</v>
      </c>
      <c r="W321" s="165">
        <f t="shared" si="70"/>
        <v>0</v>
      </c>
      <c r="X321" s="165">
        <f t="shared" si="71"/>
        <v>0</v>
      </c>
      <c r="Y321" s="164">
        <v>7</v>
      </c>
      <c r="Z321" s="164">
        <v>10</v>
      </c>
      <c r="AA321" s="166">
        <f t="shared" si="72"/>
        <v>17</v>
      </c>
      <c r="AB321" s="165" t="str">
        <f t="shared" si="73"/>
        <v>Not Sold</v>
      </c>
      <c r="AC321" s="165">
        <v>14</v>
      </c>
      <c r="AD321" s="165" t="str">
        <f t="shared" si="74"/>
        <v>-</v>
      </c>
      <c r="AE321" s="165">
        <f t="shared" si="75"/>
        <v>0</v>
      </c>
      <c r="AF321" s="167" t="str">
        <f t="shared" si="76"/>
        <v>Not Sold</v>
      </c>
      <c r="AG321" s="168">
        <f t="shared" si="77"/>
        <v>43687</v>
      </c>
      <c r="AH321" s="168">
        <f t="shared" si="78"/>
        <v>43687</v>
      </c>
      <c r="AI321" s="169">
        <f t="shared" si="79"/>
        <v>0</v>
      </c>
      <c r="AJ321" s="169">
        <f t="shared" si="80"/>
        <v>17</v>
      </c>
      <c r="AK321" s="164">
        <v>1</v>
      </c>
      <c r="AL321" s="169">
        <f t="shared" si="81"/>
        <v>0</v>
      </c>
      <c r="AM321" s="169">
        <f t="shared" si="82"/>
        <v>0</v>
      </c>
      <c r="AN321" s="169" t="str">
        <f t="shared" si="83"/>
        <v>-</v>
      </c>
      <c r="AO321" s="168" t="str">
        <f t="shared" si="84"/>
        <v>-</v>
      </c>
      <c r="AP321" s="164"/>
      <c r="AQ321" s="170"/>
    </row>
    <row r="322" spans="1:43" x14ac:dyDescent="0.25">
      <c r="A322" s="219" t="s">
        <v>180</v>
      </c>
      <c r="B322" s="151" t="s">
        <v>181</v>
      </c>
      <c r="C322" s="195">
        <v>6953156293434</v>
      </c>
      <c r="D322" s="152">
        <v>0</v>
      </c>
      <c r="E322" s="153"/>
      <c r="F322" s="96">
        <v>0</v>
      </c>
      <c r="G322" s="96">
        <v>0</v>
      </c>
      <c r="H322" s="96">
        <v>0</v>
      </c>
      <c r="I322" s="96">
        <v>0</v>
      </c>
      <c r="J322" s="96">
        <v>0</v>
      </c>
      <c r="K322" s="96">
        <v>0</v>
      </c>
      <c r="L322" s="96">
        <v>0</v>
      </c>
      <c r="M322" s="96"/>
      <c r="N322" s="96"/>
      <c r="O322" s="96"/>
      <c r="P322" s="96"/>
      <c r="Q322" s="96"/>
      <c r="R322" s="188"/>
      <c r="S322" s="155">
        <f t="shared" si="68"/>
        <v>0</v>
      </c>
      <c r="T322" s="156">
        <v>5</v>
      </c>
      <c r="U322" s="188"/>
      <c r="V322" s="164">
        <f t="shared" si="69"/>
        <v>0</v>
      </c>
      <c r="W322" s="165">
        <f t="shared" si="70"/>
        <v>0</v>
      </c>
      <c r="X322" s="165">
        <f t="shared" si="71"/>
        <v>0</v>
      </c>
      <c r="Y322" s="164">
        <v>22</v>
      </c>
      <c r="Z322" s="164">
        <v>10</v>
      </c>
      <c r="AA322" s="166">
        <f t="shared" si="72"/>
        <v>32</v>
      </c>
      <c r="AB322" s="165" t="str">
        <f t="shared" si="73"/>
        <v>Not Sold</v>
      </c>
      <c r="AC322" s="165">
        <v>14</v>
      </c>
      <c r="AD322" s="165" t="str">
        <f t="shared" si="74"/>
        <v>-</v>
      </c>
      <c r="AE322" s="165">
        <f t="shared" si="75"/>
        <v>0</v>
      </c>
      <c r="AF322" s="167" t="str">
        <f t="shared" si="76"/>
        <v>Not Sold</v>
      </c>
      <c r="AG322" s="168">
        <f t="shared" si="77"/>
        <v>43687</v>
      </c>
      <c r="AH322" s="168">
        <f t="shared" si="78"/>
        <v>43687</v>
      </c>
      <c r="AI322" s="169">
        <f t="shared" si="79"/>
        <v>0</v>
      </c>
      <c r="AJ322" s="169">
        <f t="shared" si="80"/>
        <v>32</v>
      </c>
      <c r="AK322" s="164">
        <v>1</v>
      </c>
      <c r="AL322" s="169">
        <f t="shared" si="81"/>
        <v>0</v>
      </c>
      <c r="AM322" s="169">
        <f t="shared" si="82"/>
        <v>0</v>
      </c>
      <c r="AN322" s="169" t="str">
        <f t="shared" si="83"/>
        <v>-</v>
      </c>
      <c r="AO322" s="168" t="str">
        <f t="shared" si="84"/>
        <v>-</v>
      </c>
      <c r="AP322" s="164"/>
      <c r="AQ322" s="170"/>
    </row>
    <row r="323" spans="1:43" x14ac:dyDescent="0.25">
      <c r="A323" s="218" t="s">
        <v>722</v>
      </c>
      <c r="B323" s="172" t="s">
        <v>182</v>
      </c>
      <c r="C323" s="197">
        <v>6953156293618</v>
      </c>
      <c r="D323" s="173">
        <v>28.962539682539674</v>
      </c>
      <c r="E323" s="153"/>
      <c r="F323" s="174">
        <v>0</v>
      </c>
      <c r="G323" s="174">
        <v>0</v>
      </c>
      <c r="H323" s="174">
        <v>0</v>
      </c>
      <c r="I323" s="174">
        <v>0</v>
      </c>
      <c r="J323" s="174">
        <v>0</v>
      </c>
      <c r="K323" s="174">
        <v>0</v>
      </c>
      <c r="L323" s="174">
        <v>0</v>
      </c>
      <c r="M323" s="174"/>
      <c r="N323" s="174"/>
      <c r="O323" s="174"/>
      <c r="P323" s="174"/>
      <c r="Q323" s="174"/>
      <c r="R323" s="188"/>
      <c r="S323" s="155">
        <f t="shared" si="68"/>
        <v>0</v>
      </c>
      <c r="T323" s="156">
        <v>5</v>
      </c>
      <c r="U323" s="188"/>
      <c r="V323" s="164">
        <f t="shared" si="69"/>
        <v>0</v>
      </c>
      <c r="W323" s="165">
        <f t="shared" si="70"/>
        <v>0</v>
      </c>
      <c r="X323" s="165">
        <f t="shared" si="71"/>
        <v>0</v>
      </c>
      <c r="Y323" s="164">
        <v>115</v>
      </c>
      <c r="Z323" s="164">
        <v>10</v>
      </c>
      <c r="AA323" s="166">
        <f t="shared" si="72"/>
        <v>125</v>
      </c>
      <c r="AB323" s="165" t="str">
        <f t="shared" si="73"/>
        <v>Not Sold</v>
      </c>
      <c r="AC323" s="165">
        <v>14</v>
      </c>
      <c r="AD323" s="165" t="str">
        <f t="shared" si="74"/>
        <v>-</v>
      </c>
      <c r="AE323" s="165">
        <f t="shared" si="75"/>
        <v>0</v>
      </c>
      <c r="AF323" s="167" t="str">
        <f t="shared" si="76"/>
        <v>Not Sold</v>
      </c>
      <c r="AG323" s="168">
        <f t="shared" si="77"/>
        <v>43687</v>
      </c>
      <c r="AH323" s="168">
        <f t="shared" si="78"/>
        <v>43687</v>
      </c>
      <c r="AI323" s="169">
        <f t="shared" si="79"/>
        <v>0</v>
      </c>
      <c r="AJ323" s="169">
        <f t="shared" si="80"/>
        <v>125</v>
      </c>
      <c r="AK323" s="164">
        <v>1</v>
      </c>
      <c r="AL323" s="169">
        <f t="shared" si="81"/>
        <v>0</v>
      </c>
      <c r="AM323" s="169">
        <f t="shared" si="82"/>
        <v>0</v>
      </c>
      <c r="AN323" s="169" t="str">
        <f t="shared" si="83"/>
        <v>-</v>
      </c>
      <c r="AO323" s="168" t="str">
        <f t="shared" si="84"/>
        <v>-</v>
      </c>
      <c r="AP323" s="175"/>
      <c r="AQ323" s="170"/>
    </row>
    <row r="324" spans="1:43" x14ac:dyDescent="0.25">
      <c r="A324" s="219" t="s">
        <v>183</v>
      </c>
      <c r="B324" s="151" t="s">
        <v>184</v>
      </c>
      <c r="C324" s="195">
        <v>6953156293632</v>
      </c>
      <c r="D324" s="152">
        <v>0</v>
      </c>
      <c r="E324" s="153"/>
      <c r="F324" s="96">
        <v>0</v>
      </c>
      <c r="G324" s="96">
        <v>0</v>
      </c>
      <c r="H324" s="96">
        <v>0</v>
      </c>
      <c r="I324" s="96">
        <v>0</v>
      </c>
      <c r="J324" s="96">
        <v>0</v>
      </c>
      <c r="K324" s="96">
        <v>0</v>
      </c>
      <c r="L324" s="96">
        <v>0</v>
      </c>
      <c r="M324" s="96"/>
      <c r="N324" s="96"/>
      <c r="O324" s="96"/>
      <c r="P324" s="96"/>
      <c r="Q324" s="96"/>
      <c r="R324" s="188"/>
      <c r="S324" s="155">
        <f t="shared" si="68"/>
        <v>0</v>
      </c>
      <c r="T324" s="156">
        <v>5</v>
      </c>
      <c r="U324" s="188"/>
      <c r="V324" s="164">
        <f t="shared" si="69"/>
        <v>0</v>
      </c>
      <c r="W324" s="165">
        <f t="shared" si="70"/>
        <v>0</v>
      </c>
      <c r="X324" s="165">
        <f t="shared" si="71"/>
        <v>0</v>
      </c>
      <c r="Y324" s="164">
        <v>41</v>
      </c>
      <c r="Z324" s="164">
        <v>5</v>
      </c>
      <c r="AA324" s="166">
        <f t="shared" si="72"/>
        <v>46</v>
      </c>
      <c r="AB324" s="165" t="str">
        <f t="shared" si="73"/>
        <v>Not Sold</v>
      </c>
      <c r="AC324" s="165">
        <v>14</v>
      </c>
      <c r="AD324" s="165" t="str">
        <f t="shared" si="74"/>
        <v>-</v>
      </c>
      <c r="AE324" s="165">
        <f t="shared" si="75"/>
        <v>0</v>
      </c>
      <c r="AF324" s="167" t="str">
        <f t="shared" si="76"/>
        <v>Not Sold</v>
      </c>
      <c r="AG324" s="168">
        <f t="shared" si="77"/>
        <v>43687</v>
      </c>
      <c r="AH324" s="168">
        <f t="shared" si="78"/>
        <v>43687</v>
      </c>
      <c r="AI324" s="169">
        <f t="shared" si="79"/>
        <v>0</v>
      </c>
      <c r="AJ324" s="169">
        <f t="shared" si="80"/>
        <v>46</v>
      </c>
      <c r="AK324" s="164">
        <v>1</v>
      </c>
      <c r="AL324" s="169">
        <f t="shared" si="81"/>
        <v>0</v>
      </c>
      <c r="AM324" s="169">
        <f t="shared" si="82"/>
        <v>0</v>
      </c>
      <c r="AN324" s="169" t="str">
        <f t="shared" si="83"/>
        <v>-</v>
      </c>
      <c r="AO324" s="168" t="str">
        <f t="shared" si="84"/>
        <v>-</v>
      </c>
      <c r="AP324" s="164"/>
      <c r="AQ324" s="170"/>
    </row>
    <row r="325" spans="1:43" x14ac:dyDescent="0.25">
      <c r="A325" s="219" t="s">
        <v>185</v>
      </c>
      <c r="B325" s="151" t="s">
        <v>186</v>
      </c>
      <c r="C325" s="195">
        <v>6953156293649</v>
      </c>
      <c r="D325" s="152">
        <v>0</v>
      </c>
      <c r="E325" s="153"/>
      <c r="F325" s="96">
        <v>0</v>
      </c>
      <c r="G325" s="96">
        <v>0</v>
      </c>
      <c r="H325" s="96">
        <v>0</v>
      </c>
      <c r="I325" s="96">
        <v>0</v>
      </c>
      <c r="J325" s="96">
        <v>0</v>
      </c>
      <c r="K325" s="96">
        <v>0</v>
      </c>
      <c r="L325" s="96">
        <v>0</v>
      </c>
      <c r="M325" s="96"/>
      <c r="N325" s="96"/>
      <c r="O325" s="96"/>
      <c r="P325" s="96"/>
      <c r="Q325" s="96"/>
      <c r="R325" s="188"/>
      <c r="S325" s="155">
        <f t="shared" ref="S325:S348" si="85">COUNTIF(F325:L325,"&lt;&gt;0")</f>
        <v>0</v>
      </c>
      <c r="T325" s="156">
        <v>5</v>
      </c>
      <c r="U325" s="188"/>
      <c r="V325" s="164">
        <f t="shared" ref="V325:V348" si="86">SUM(F325:Q325)</f>
        <v>0</v>
      </c>
      <c r="W325" s="165">
        <f t="shared" ref="W325:W348" si="87">IFERROR(IF(L325=0,V325/(S325*30),V325/(((S325-1)*30)+(T325*7))),0)</f>
        <v>0</v>
      </c>
      <c r="X325" s="165">
        <f t="shared" ref="X325:X348" si="88">W325*30</f>
        <v>0</v>
      </c>
      <c r="Y325" s="164">
        <v>6</v>
      </c>
      <c r="Z325" s="164">
        <v>5</v>
      </c>
      <c r="AA325" s="166">
        <f t="shared" ref="AA325:AA348" si="89">Y325+Z325</f>
        <v>11</v>
      </c>
      <c r="AB325" s="165" t="str">
        <f t="shared" ref="AB325:AB348" si="90">IFERROR(AA325/W325,"Not Sold")</f>
        <v>Not Sold</v>
      </c>
      <c r="AC325" s="165">
        <v>14</v>
      </c>
      <c r="AD325" s="165" t="str">
        <f t="shared" ref="AD325:AD348" si="91">IFERROR(AB325-AC325,"-")</f>
        <v>-</v>
      </c>
      <c r="AE325" s="165">
        <f t="shared" ref="AE325:AE348" si="92">X325*2</f>
        <v>0</v>
      </c>
      <c r="AF325" s="167" t="str">
        <f t="shared" ref="AF325:AF348" si="93">IFERROR(AB325+$C$1,"Not Sold")</f>
        <v>Not Sold</v>
      </c>
      <c r="AG325" s="168">
        <f t="shared" ref="AG325:AG348" si="94">$C$1+AC325</f>
        <v>43687</v>
      </c>
      <c r="AH325" s="168">
        <f t="shared" ref="AH325:AH348" si="95">MAX(AF325,AG325)</f>
        <v>43687</v>
      </c>
      <c r="AI325" s="169">
        <f t="shared" ref="AI325:AI348" si="96">W325*AC325</f>
        <v>0</v>
      </c>
      <c r="AJ325" s="169">
        <f t="shared" ref="AJ325:AJ348" si="97">AA325-AI325</f>
        <v>11</v>
      </c>
      <c r="AK325" s="164">
        <v>1</v>
      </c>
      <c r="AL325" s="169">
        <f t="shared" ref="AL325:AL348" si="98">IF(AE325-AJ325&lt;1,0,AE325-AJ325)</f>
        <v>0</v>
      </c>
      <c r="AM325" s="169">
        <f t="shared" ref="AM325:AM348" si="99">AL325*D325</f>
        <v>0</v>
      </c>
      <c r="AN325" s="169" t="str">
        <f t="shared" ref="AN325:AN348" si="100">IFERROR(AL325/W325,"-")</f>
        <v>-</v>
      </c>
      <c r="AO325" s="168" t="str">
        <f t="shared" ref="AO325:AO348" si="101">IFERROR(AN325+AH325,"-")</f>
        <v>-</v>
      </c>
      <c r="AP325" s="164"/>
      <c r="AQ325" s="170"/>
    </row>
    <row r="326" spans="1:43" x14ac:dyDescent="0.25">
      <c r="A326" s="219" t="s">
        <v>187</v>
      </c>
      <c r="B326" s="151" t="s">
        <v>188</v>
      </c>
      <c r="C326" s="195">
        <v>6953156293892</v>
      </c>
      <c r="D326" s="152">
        <v>0</v>
      </c>
      <c r="E326" s="153"/>
      <c r="F326" s="96">
        <v>0</v>
      </c>
      <c r="G326" s="96">
        <v>0</v>
      </c>
      <c r="H326" s="96">
        <v>0</v>
      </c>
      <c r="I326" s="96">
        <v>0</v>
      </c>
      <c r="J326" s="96">
        <v>0</v>
      </c>
      <c r="K326" s="96">
        <v>0</v>
      </c>
      <c r="L326" s="96">
        <v>0</v>
      </c>
      <c r="M326" s="96"/>
      <c r="N326" s="96"/>
      <c r="O326" s="96"/>
      <c r="P326" s="96"/>
      <c r="Q326" s="96"/>
      <c r="R326" s="188"/>
      <c r="S326" s="155">
        <f t="shared" si="85"/>
        <v>0</v>
      </c>
      <c r="T326" s="156">
        <v>5</v>
      </c>
      <c r="U326" s="188"/>
      <c r="V326" s="164">
        <f t="shared" si="86"/>
        <v>0</v>
      </c>
      <c r="W326" s="165">
        <f t="shared" si="87"/>
        <v>0</v>
      </c>
      <c r="X326" s="165">
        <f t="shared" si="88"/>
        <v>0</v>
      </c>
      <c r="Y326" s="164">
        <v>4</v>
      </c>
      <c r="Z326" s="164">
        <v>5</v>
      </c>
      <c r="AA326" s="166">
        <f t="shared" si="89"/>
        <v>9</v>
      </c>
      <c r="AB326" s="165" t="str">
        <f t="shared" si="90"/>
        <v>Not Sold</v>
      </c>
      <c r="AC326" s="165">
        <v>14</v>
      </c>
      <c r="AD326" s="165" t="str">
        <f t="shared" si="91"/>
        <v>-</v>
      </c>
      <c r="AE326" s="165">
        <f t="shared" si="92"/>
        <v>0</v>
      </c>
      <c r="AF326" s="167" t="str">
        <f t="shared" si="93"/>
        <v>Not Sold</v>
      </c>
      <c r="AG326" s="168">
        <f t="shared" si="94"/>
        <v>43687</v>
      </c>
      <c r="AH326" s="168">
        <f t="shared" si="95"/>
        <v>43687</v>
      </c>
      <c r="AI326" s="169">
        <f t="shared" si="96"/>
        <v>0</v>
      </c>
      <c r="AJ326" s="169">
        <f t="shared" si="97"/>
        <v>9</v>
      </c>
      <c r="AK326" s="164">
        <v>1</v>
      </c>
      <c r="AL326" s="169">
        <f t="shared" si="98"/>
        <v>0</v>
      </c>
      <c r="AM326" s="169">
        <f t="shared" si="99"/>
        <v>0</v>
      </c>
      <c r="AN326" s="169" t="str">
        <f t="shared" si="100"/>
        <v>-</v>
      </c>
      <c r="AO326" s="168" t="str">
        <f t="shared" si="101"/>
        <v>-</v>
      </c>
      <c r="AP326" s="164"/>
      <c r="AQ326" s="170"/>
    </row>
    <row r="327" spans="1:43" x14ac:dyDescent="0.25">
      <c r="A327" s="218" t="s">
        <v>309</v>
      </c>
      <c r="B327" s="172" t="s">
        <v>189</v>
      </c>
      <c r="C327" s="197">
        <v>6953156294073</v>
      </c>
      <c r="D327" s="173">
        <v>23.570000000000004</v>
      </c>
      <c r="E327" s="153"/>
      <c r="F327" s="174">
        <v>0</v>
      </c>
      <c r="G327" s="174">
        <v>0</v>
      </c>
      <c r="H327" s="174">
        <v>0</v>
      </c>
      <c r="I327" s="174">
        <v>0</v>
      </c>
      <c r="J327" s="174">
        <v>0</v>
      </c>
      <c r="K327" s="174">
        <v>1</v>
      </c>
      <c r="L327" s="174">
        <v>14</v>
      </c>
      <c r="M327" s="174"/>
      <c r="N327" s="174"/>
      <c r="O327" s="174"/>
      <c r="P327" s="174"/>
      <c r="Q327" s="174"/>
      <c r="R327" s="188"/>
      <c r="S327" s="155">
        <f t="shared" si="85"/>
        <v>2</v>
      </c>
      <c r="T327" s="156">
        <v>5</v>
      </c>
      <c r="U327" s="188"/>
      <c r="V327" s="164">
        <f t="shared" si="86"/>
        <v>15</v>
      </c>
      <c r="W327" s="165">
        <f t="shared" si="87"/>
        <v>0.23076923076923078</v>
      </c>
      <c r="X327" s="165">
        <f t="shared" si="88"/>
        <v>6.9230769230769234</v>
      </c>
      <c r="Y327" s="164">
        <v>18</v>
      </c>
      <c r="Z327" s="164">
        <v>89</v>
      </c>
      <c r="AA327" s="166">
        <f t="shared" si="89"/>
        <v>107</v>
      </c>
      <c r="AB327" s="165">
        <f t="shared" si="90"/>
        <v>463.66666666666663</v>
      </c>
      <c r="AC327" s="165">
        <v>14</v>
      </c>
      <c r="AD327" s="165">
        <f t="shared" si="91"/>
        <v>449.66666666666663</v>
      </c>
      <c r="AE327" s="165">
        <f t="shared" si="92"/>
        <v>13.846153846153847</v>
      </c>
      <c r="AF327" s="167">
        <f t="shared" si="93"/>
        <v>44136.666666666664</v>
      </c>
      <c r="AG327" s="168">
        <f t="shared" si="94"/>
        <v>43687</v>
      </c>
      <c r="AH327" s="168">
        <f t="shared" si="95"/>
        <v>44136.666666666664</v>
      </c>
      <c r="AI327" s="169">
        <f t="shared" si="96"/>
        <v>3.2307692307692308</v>
      </c>
      <c r="AJ327" s="169">
        <f t="shared" si="97"/>
        <v>103.76923076923077</v>
      </c>
      <c r="AK327" s="164">
        <v>1</v>
      </c>
      <c r="AL327" s="169">
        <f t="shared" si="98"/>
        <v>0</v>
      </c>
      <c r="AM327" s="169">
        <f t="shared" si="99"/>
        <v>0</v>
      </c>
      <c r="AN327" s="169">
        <f t="shared" si="100"/>
        <v>0</v>
      </c>
      <c r="AO327" s="168">
        <f t="shared" si="101"/>
        <v>44136.666666666664</v>
      </c>
      <c r="AP327" s="175"/>
      <c r="AQ327" s="170"/>
    </row>
    <row r="328" spans="1:43" x14ac:dyDescent="0.25">
      <c r="A328" s="218" t="s">
        <v>311</v>
      </c>
      <c r="B328" s="172" t="s">
        <v>312</v>
      </c>
      <c r="C328" s="197">
        <v>6953156294080</v>
      </c>
      <c r="D328" s="173">
        <v>23.569999999999997</v>
      </c>
      <c r="E328" s="153"/>
      <c r="F328" s="174">
        <v>0</v>
      </c>
      <c r="G328" s="174">
        <v>0</v>
      </c>
      <c r="H328" s="174">
        <v>0</v>
      </c>
      <c r="I328" s="174">
        <v>0</v>
      </c>
      <c r="J328" s="174">
        <v>0</v>
      </c>
      <c r="K328" s="174">
        <v>0</v>
      </c>
      <c r="L328" s="174">
        <v>10</v>
      </c>
      <c r="M328" s="174"/>
      <c r="N328" s="174"/>
      <c r="O328" s="174"/>
      <c r="P328" s="174"/>
      <c r="Q328" s="174"/>
      <c r="R328" s="188"/>
      <c r="S328" s="155">
        <f t="shared" si="85"/>
        <v>1</v>
      </c>
      <c r="T328" s="156">
        <v>5</v>
      </c>
      <c r="U328" s="188"/>
      <c r="V328" s="164">
        <f t="shared" si="86"/>
        <v>10</v>
      </c>
      <c r="W328" s="165">
        <f t="shared" si="87"/>
        <v>0.2857142857142857</v>
      </c>
      <c r="X328" s="165">
        <f t="shared" si="88"/>
        <v>8.5714285714285712</v>
      </c>
      <c r="Y328" s="164">
        <v>19</v>
      </c>
      <c r="Z328" s="164">
        <v>78</v>
      </c>
      <c r="AA328" s="166">
        <f t="shared" si="89"/>
        <v>97</v>
      </c>
      <c r="AB328" s="165">
        <f t="shared" si="90"/>
        <v>339.5</v>
      </c>
      <c r="AC328" s="165">
        <v>14</v>
      </c>
      <c r="AD328" s="165">
        <f t="shared" si="91"/>
        <v>325.5</v>
      </c>
      <c r="AE328" s="165">
        <f t="shared" si="92"/>
        <v>17.142857142857142</v>
      </c>
      <c r="AF328" s="167">
        <f t="shared" si="93"/>
        <v>44012.5</v>
      </c>
      <c r="AG328" s="168">
        <f t="shared" si="94"/>
        <v>43687</v>
      </c>
      <c r="AH328" s="168">
        <f t="shared" si="95"/>
        <v>44012.5</v>
      </c>
      <c r="AI328" s="169">
        <f t="shared" si="96"/>
        <v>4</v>
      </c>
      <c r="AJ328" s="169">
        <f t="shared" si="97"/>
        <v>93</v>
      </c>
      <c r="AK328" s="164">
        <v>1</v>
      </c>
      <c r="AL328" s="169">
        <f t="shared" si="98"/>
        <v>0</v>
      </c>
      <c r="AM328" s="169">
        <f t="shared" si="99"/>
        <v>0</v>
      </c>
      <c r="AN328" s="169">
        <f t="shared" si="100"/>
        <v>0</v>
      </c>
      <c r="AO328" s="168">
        <f t="shared" si="101"/>
        <v>44012.5</v>
      </c>
      <c r="AP328" s="175"/>
      <c r="AQ328" s="170"/>
    </row>
    <row r="329" spans="1:43" x14ac:dyDescent="0.25">
      <c r="A329" s="218" t="s">
        <v>724</v>
      </c>
      <c r="B329" s="172" t="s">
        <v>190</v>
      </c>
      <c r="C329" s="197">
        <v>6953156295117</v>
      </c>
      <c r="D329" s="173">
        <v>6.5999999999999979</v>
      </c>
      <c r="E329" s="153"/>
      <c r="F329" s="174">
        <v>0</v>
      </c>
      <c r="G329" s="174">
        <v>0</v>
      </c>
      <c r="H329" s="174">
        <v>0</v>
      </c>
      <c r="I329" s="174">
        <v>0</v>
      </c>
      <c r="J329" s="174">
        <v>0</v>
      </c>
      <c r="K329" s="174">
        <v>0</v>
      </c>
      <c r="L329" s="174">
        <v>8</v>
      </c>
      <c r="M329" s="174"/>
      <c r="N329" s="174"/>
      <c r="O329" s="174"/>
      <c r="P329" s="174"/>
      <c r="Q329" s="174"/>
      <c r="R329" s="188"/>
      <c r="S329" s="155">
        <f t="shared" si="85"/>
        <v>1</v>
      </c>
      <c r="T329" s="156">
        <v>5</v>
      </c>
      <c r="U329" s="188"/>
      <c r="V329" s="164">
        <f t="shared" si="86"/>
        <v>8</v>
      </c>
      <c r="W329" s="165">
        <f t="shared" si="87"/>
        <v>0.22857142857142856</v>
      </c>
      <c r="X329" s="165">
        <f t="shared" si="88"/>
        <v>6.8571428571428568</v>
      </c>
      <c r="Y329" s="164"/>
      <c r="Z329" s="164">
        <v>75</v>
      </c>
      <c r="AA329" s="166">
        <f t="shared" si="89"/>
        <v>75</v>
      </c>
      <c r="AB329" s="165">
        <f t="shared" si="90"/>
        <v>328.125</v>
      </c>
      <c r="AC329" s="165">
        <v>14</v>
      </c>
      <c r="AD329" s="165">
        <f t="shared" si="91"/>
        <v>314.125</v>
      </c>
      <c r="AE329" s="165">
        <f t="shared" si="92"/>
        <v>13.714285714285714</v>
      </c>
      <c r="AF329" s="167">
        <f t="shared" si="93"/>
        <v>44001.125</v>
      </c>
      <c r="AG329" s="168">
        <f t="shared" si="94"/>
        <v>43687</v>
      </c>
      <c r="AH329" s="168">
        <f t="shared" si="95"/>
        <v>44001.125</v>
      </c>
      <c r="AI329" s="169">
        <f t="shared" si="96"/>
        <v>3.1999999999999997</v>
      </c>
      <c r="AJ329" s="169">
        <f t="shared" si="97"/>
        <v>71.8</v>
      </c>
      <c r="AK329" s="164">
        <v>1</v>
      </c>
      <c r="AL329" s="169">
        <f t="shared" si="98"/>
        <v>0</v>
      </c>
      <c r="AM329" s="169">
        <f t="shared" si="99"/>
        <v>0</v>
      </c>
      <c r="AN329" s="169">
        <f t="shared" si="100"/>
        <v>0</v>
      </c>
      <c r="AO329" s="168">
        <f t="shared" si="101"/>
        <v>44001.125</v>
      </c>
      <c r="AP329" s="175"/>
      <c r="AQ329" s="170"/>
    </row>
    <row r="330" spans="1:43" x14ac:dyDescent="0.25">
      <c r="A330" s="218" t="s">
        <v>726</v>
      </c>
      <c r="B330" s="172" t="s">
        <v>191</v>
      </c>
      <c r="C330" s="197">
        <v>6953156295124</v>
      </c>
      <c r="D330" s="173">
        <v>6.5999999999999988</v>
      </c>
      <c r="E330" s="153"/>
      <c r="F330" s="174">
        <v>0</v>
      </c>
      <c r="G330" s="174">
        <v>0</v>
      </c>
      <c r="H330" s="174">
        <v>0</v>
      </c>
      <c r="I330" s="174">
        <v>0</v>
      </c>
      <c r="J330" s="174">
        <v>0</v>
      </c>
      <c r="K330" s="174">
        <v>0</v>
      </c>
      <c r="L330" s="174">
        <v>9</v>
      </c>
      <c r="M330" s="174"/>
      <c r="N330" s="174"/>
      <c r="O330" s="174"/>
      <c r="P330" s="174"/>
      <c r="Q330" s="174"/>
      <c r="R330" s="188"/>
      <c r="S330" s="155">
        <f t="shared" si="85"/>
        <v>1</v>
      </c>
      <c r="T330" s="156">
        <v>5</v>
      </c>
      <c r="U330" s="188"/>
      <c r="V330" s="164">
        <f t="shared" si="86"/>
        <v>9</v>
      </c>
      <c r="W330" s="165">
        <f t="shared" si="87"/>
        <v>0.25714285714285712</v>
      </c>
      <c r="X330" s="165">
        <f t="shared" si="88"/>
        <v>7.7142857142857135</v>
      </c>
      <c r="Y330" s="164">
        <v>6</v>
      </c>
      <c r="Z330" s="164">
        <v>72</v>
      </c>
      <c r="AA330" s="166">
        <f t="shared" si="89"/>
        <v>78</v>
      </c>
      <c r="AB330" s="165">
        <f t="shared" si="90"/>
        <v>303.33333333333337</v>
      </c>
      <c r="AC330" s="165">
        <v>14</v>
      </c>
      <c r="AD330" s="165">
        <f t="shared" si="91"/>
        <v>289.33333333333337</v>
      </c>
      <c r="AE330" s="165">
        <f t="shared" si="92"/>
        <v>15.428571428571427</v>
      </c>
      <c r="AF330" s="167">
        <f t="shared" si="93"/>
        <v>43976.333333333336</v>
      </c>
      <c r="AG330" s="168">
        <f t="shared" si="94"/>
        <v>43687</v>
      </c>
      <c r="AH330" s="168">
        <f t="shared" si="95"/>
        <v>43976.333333333336</v>
      </c>
      <c r="AI330" s="169">
        <f t="shared" si="96"/>
        <v>3.5999999999999996</v>
      </c>
      <c r="AJ330" s="169">
        <f t="shared" si="97"/>
        <v>74.400000000000006</v>
      </c>
      <c r="AK330" s="164">
        <v>1</v>
      </c>
      <c r="AL330" s="169">
        <f t="shared" si="98"/>
        <v>0</v>
      </c>
      <c r="AM330" s="169">
        <f t="shared" si="99"/>
        <v>0</v>
      </c>
      <c r="AN330" s="169">
        <f t="shared" si="100"/>
        <v>0</v>
      </c>
      <c r="AO330" s="168">
        <f t="shared" si="101"/>
        <v>43976.333333333336</v>
      </c>
      <c r="AP330" s="175"/>
      <c r="AQ330" s="170"/>
    </row>
    <row r="331" spans="1:43" x14ac:dyDescent="0.25">
      <c r="A331" s="219" t="s">
        <v>192</v>
      </c>
      <c r="B331" s="151" t="s">
        <v>193</v>
      </c>
      <c r="C331" s="195">
        <v>6953156295131</v>
      </c>
      <c r="D331" s="152">
        <v>0</v>
      </c>
      <c r="E331" s="153"/>
      <c r="F331" s="96">
        <v>0</v>
      </c>
      <c r="G331" s="96">
        <v>0</v>
      </c>
      <c r="H331" s="96">
        <v>0</v>
      </c>
      <c r="I331" s="96">
        <v>0</v>
      </c>
      <c r="J331" s="96">
        <v>0</v>
      </c>
      <c r="K331" s="96">
        <v>0</v>
      </c>
      <c r="L331" s="96">
        <v>5</v>
      </c>
      <c r="M331" s="96"/>
      <c r="N331" s="96"/>
      <c r="O331" s="96"/>
      <c r="P331" s="96"/>
      <c r="Q331" s="96"/>
      <c r="R331" s="188"/>
      <c r="S331" s="155">
        <f t="shared" si="85"/>
        <v>1</v>
      </c>
      <c r="T331" s="156">
        <v>5</v>
      </c>
      <c r="U331" s="188"/>
      <c r="V331" s="164">
        <f t="shared" si="86"/>
        <v>5</v>
      </c>
      <c r="W331" s="165">
        <f t="shared" si="87"/>
        <v>0.14285714285714285</v>
      </c>
      <c r="X331" s="165">
        <f t="shared" si="88"/>
        <v>4.2857142857142856</v>
      </c>
      <c r="Y331" s="164">
        <v>15</v>
      </c>
      <c r="Z331" s="164">
        <v>5</v>
      </c>
      <c r="AA331" s="166">
        <f t="shared" si="89"/>
        <v>20</v>
      </c>
      <c r="AB331" s="165">
        <f t="shared" si="90"/>
        <v>140</v>
      </c>
      <c r="AC331" s="165">
        <v>14</v>
      </c>
      <c r="AD331" s="165">
        <f t="shared" si="91"/>
        <v>126</v>
      </c>
      <c r="AE331" s="165">
        <f t="shared" si="92"/>
        <v>8.5714285714285712</v>
      </c>
      <c r="AF331" s="167">
        <f t="shared" si="93"/>
        <v>43813</v>
      </c>
      <c r="AG331" s="168">
        <f t="shared" si="94"/>
        <v>43687</v>
      </c>
      <c r="AH331" s="168">
        <f t="shared" si="95"/>
        <v>43813</v>
      </c>
      <c r="AI331" s="169">
        <f t="shared" si="96"/>
        <v>2</v>
      </c>
      <c r="AJ331" s="169">
        <f t="shared" si="97"/>
        <v>18</v>
      </c>
      <c r="AK331" s="164">
        <v>1</v>
      </c>
      <c r="AL331" s="169">
        <f t="shared" si="98"/>
        <v>0</v>
      </c>
      <c r="AM331" s="169">
        <f t="shared" si="99"/>
        <v>0</v>
      </c>
      <c r="AN331" s="169">
        <f t="shared" si="100"/>
        <v>0</v>
      </c>
      <c r="AO331" s="168">
        <f t="shared" si="101"/>
        <v>43813</v>
      </c>
      <c r="AP331" s="164"/>
      <c r="AQ331" s="170"/>
    </row>
    <row r="332" spans="1:43" x14ac:dyDescent="0.25">
      <c r="A332" s="219" t="s">
        <v>194</v>
      </c>
      <c r="B332" s="151" t="s">
        <v>195</v>
      </c>
      <c r="C332" s="195">
        <v>6953156295148</v>
      </c>
      <c r="D332" s="152">
        <v>0</v>
      </c>
      <c r="E332" s="153"/>
      <c r="F332" s="96">
        <v>0</v>
      </c>
      <c r="G332" s="96">
        <v>0</v>
      </c>
      <c r="H332" s="96">
        <v>0</v>
      </c>
      <c r="I332" s="96">
        <v>0</v>
      </c>
      <c r="J332" s="96">
        <v>0</v>
      </c>
      <c r="K332" s="96">
        <v>0</v>
      </c>
      <c r="L332" s="96">
        <v>5</v>
      </c>
      <c r="M332" s="96"/>
      <c r="N332" s="96"/>
      <c r="O332" s="96"/>
      <c r="P332" s="96"/>
      <c r="Q332" s="96"/>
      <c r="R332" s="188"/>
      <c r="S332" s="155">
        <f t="shared" si="85"/>
        <v>1</v>
      </c>
      <c r="T332" s="156">
        <v>5</v>
      </c>
      <c r="U332" s="188"/>
      <c r="V332" s="164">
        <f t="shared" si="86"/>
        <v>5</v>
      </c>
      <c r="W332" s="165">
        <f t="shared" si="87"/>
        <v>0.14285714285714285</v>
      </c>
      <c r="X332" s="165">
        <f t="shared" si="88"/>
        <v>4.2857142857142856</v>
      </c>
      <c r="Y332" s="164">
        <v>40</v>
      </c>
      <c r="Z332" s="164">
        <v>0</v>
      </c>
      <c r="AA332" s="166">
        <f t="shared" si="89"/>
        <v>40</v>
      </c>
      <c r="AB332" s="165">
        <f t="shared" si="90"/>
        <v>280</v>
      </c>
      <c r="AC332" s="165">
        <v>14</v>
      </c>
      <c r="AD332" s="165">
        <f t="shared" si="91"/>
        <v>266</v>
      </c>
      <c r="AE332" s="165">
        <f t="shared" si="92"/>
        <v>8.5714285714285712</v>
      </c>
      <c r="AF332" s="167">
        <f t="shared" si="93"/>
        <v>43953</v>
      </c>
      <c r="AG332" s="168">
        <f t="shared" si="94"/>
        <v>43687</v>
      </c>
      <c r="AH332" s="168">
        <f t="shared" si="95"/>
        <v>43953</v>
      </c>
      <c r="AI332" s="169">
        <f t="shared" si="96"/>
        <v>2</v>
      </c>
      <c r="AJ332" s="169">
        <f t="shared" si="97"/>
        <v>38</v>
      </c>
      <c r="AK332" s="164">
        <v>1</v>
      </c>
      <c r="AL332" s="169">
        <f t="shared" si="98"/>
        <v>0</v>
      </c>
      <c r="AM332" s="169">
        <f t="shared" si="99"/>
        <v>0</v>
      </c>
      <c r="AN332" s="169">
        <f t="shared" si="100"/>
        <v>0</v>
      </c>
      <c r="AO332" s="168">
        <f t="shared" si="101"/>
        <v>43953</v>
      </c>
      <c r="AP332" s="164"/>
      <c r="AQ332" s="170"/>
    </row>
    <row r="333" spans="1:43" x14ac:dyDescent="0.25">
      <c r="A333" s="219" t="s">
        <v>196</v>
      </c>
      <c r="B333" s="151" t="s">
        <v>197</v>
      </c>
      <c r="C333" s="195">
        <v>6953156295162</v>
      </c>
      <c r="D333" s="152">
        <v>0</v>
      </c>
      <c r="E333" s="153"/>
      <c r="F333" s="96">
        <v>0</v>
      </c>
      <c r="G333" s="96">
        <v>0</v>
      </c>
      <c r="H333" s="96">
        <v>0</v>
      </c>
      <c r="I333" s="96">
        <v>0</v>
      </c>
      <c r="J333" s="96">
        <v>0</v>
      </c>
      <c r="K333" s="96">
        <v>0</v>
      </c>
      <c r="L333" s="96">
        <v>1</v>
      </c>
      <c r="M333" s="96"/>
      <c r="N333" s="96"/>
      <c r="O333" s="96"/>
      <c r="P333" s="96"/>
      <c r="Q333" s="96"/>
      <c r="R333" s="188"/>
      <c r="S333" s="155">
        <f t="shared" si="85"/>
        <v>1</v>
      </c>
      <c r="T333" s="156">
        <v>5</v>
      </c>
      <c r="U333" s="188"/>
      <c r="V333" s="164">
        <f t="shared" si="86"/>
        <v>1</v>
      </c>
      <c r="W333" s="165">
        <f t="shared" si="87"/>
        <v>2.8571428571428571E-2</v>
      </c>
      <c r="X333" s="165">
        <f t="shared" si="88"/>
        <v>0.8571428571428571</v>
      </c>
      <c r="Y333" s="164">
        <v>32</v>
      </c>
      <c r="Z333" s="164">
        <v>4</v>
      </c>
      <c r="AA333" s="166">
        <f t="shared" si="89"/>
        <v>36</v>
      </c>
      <c r="AB333" s="165">
        <f t="shared" si="90"/>
        <v>1260</v>
      </c>
      <c r="AC333" s="165">
        <v>14</v>
      </c>
      <c r="AD333" s="165">
        <f t="shared" si="91"/>
        <v>1246</v>
      </c>
      <c r="AE333" s="165">
        <f t="shared" si="92"/>
        <v>1.7142857142857142</v>
      </c>
      <c r="AF333" s="167">
        <f t="shared" si="93"/>
        <v>44933</v>
      </c>
      <c r="AG333" s="168">
        <f t="shared" si="94"/>
        <v>43687</v>
      </c>
      <c r="AH333" s="168">
        <f t="shared" si="95"/>
        <v>44933</v>
      </c>
      <c r="AI333" s="169">
        <f t="shared" si="96"/>
        <v>0.39999999999999997</v>
      </c>
      <c r="AJ333" s="169">
        <f t="shared" si="97"/>
        <v>35.6</v>
      </c>
      <c r="AK333" s="164">
        <v>1</v>
      </c>
      <c r="AL333" s="169">
        <f t="shared" si="98"/>
        <v>0</v>
      </c>
      <c r="AM333" s="169">
        <f t="shared" si="99"/>
        <v>0</v>
      </c>
      <c r="AN333" s="169">
        <f t="shared" si="100"/>
        <v>0</v>
      </c>
      <c r="AO333" s="168">
        <f t="shared" si="101"/>
        <v>44933</v>
      </c>
      <c r="AP333" s="164"/>
      <c r="AQ333" s="170"/>
    </row>
    <row r="334" spans="1:43" x14ac:dyDescent="0.25">
      <c r="A334" s="219" t="s">
        <v>198</v>
      </c>
      <c r="B334" s="151" t="s">
        <v>199</v>
      </c>
      <c r="C334" s="195">
        <v>6953156295179</v>
      </c>
      <c r="D334" s="152">
        <v>0</v>
      </c>
      <c r="E334" s="153"/>
      <c r="F334" s="96">
        <v>0</v>
      </c>
      <c r="G334" s="96">
        <v>0</v>
      </c>
      <c r="H334" s="96">
        <v>0</v>
      </c>
      <c r="I334" s="96">
        <v>0</v>
      </c>
      <c r="J334" s="96">
        <v>0</v>
      </c>
      <c r="K334" s="96">
        <v>0</v>
      </c>
      <c r="L334" s="96">
        <v>0</v>
      </c>
      <c r="M334" s="96"/>
      <c r="N334" s="96"/>
      <c r="O334" s="96"/>
      <c r="P334" s="96"/>
      <c r="Q334" s="96"/>
      <c r="R334" s="188"/>
      <c r="S334" s="155">
        <f t="shared" si="85"/>
        <v>0</v>
      </c>
      <c r="T334" s="156">
        <v>5</v>
      </c>
      <c r="U334" s="188"/>
      <c r="V334" s="164">
        <f t="shared" si="86"/>
        <v>0</v>
      </c>
      <c r="W334" s="165">
        <f t="shared" si="87"/>
        <v>0</v>
      </c>
      <c r="X334" s="165">
        <f t="shared" si="88"/>
        <v>0</v>
      </c>
      <c r="Y334" s="164">
        <v>15</v>
      </c>
      <c r="Z334" s="164">
        <v>5</v>
      </c>
      <c r="AA334" s="166">
        <f t="shared" si="89"/>
        <v>20</v>
      </c>
      <c r="AB334" s="165" t="str">
        <f t="shared" si="90"/>
        <v>Not Sold</v>
      </c>
      <c r="AC334" s="165">
        <v>14</v>
      </c>
      <c r="AD334" s="165" t="str">
        <f t="shared" si="91"/>
        <v>-</v>
      </c>
      <c r="AE334" s="165">
        <f t="shared" si="92"/>
        <v>0</v>
      </c>
      <c r="AF334" s="167" t="str">
        <f t="shared" si="93"/>
        <v>Not Sold</v>
      </c>
      <c r="AG334" s="168">
        <f t="shared" si="94"/>
        <v>43687</v>
      </c>
      <c r="AH334" s="168">
        <f t="shared" si="95"/>
        <v>43687</v>
      </c>
      <c r="AI334" s="169">
        <f t="shared" si="96"/>
        <v>0</v>
      </c>
      <c r="AJ334" s="169">
        <f t="shared" si="97"/>
        <v>20</v>
      </c>
      <c r="AK334" s="164">
        <v>1</v>
      </c>
      <c r="AL334" s="169">
        <f t="shared" si="98"/>
        <v>0</v>
      </c>
      <c r="AM334" s="169">
        <f t="shared" si="99"/>
        <v>0</v>
      </c>
      <c r="AN334" s="169" t="str">
        <f t="shared" si="100"/>
        <v>-</v>
      </c>
      <c r="AO334" s="168" t="str">
        <f t="shared" si="101"/>
        <v>-</v>
      </c>
      <c r="AP334" s="164"/>
      <c r="AQ334" s="170"/>
    </row>
    <row r="335" spans="1:43" x14ac:dyDescent="0.25">
      <c r="A335" s="218" t="s">
        <v>718</v>
      </c>
      <c r="B335" s="172" t="s">
        <v>200</v>
      </c>
      <c r="C335" s="197">
        <v>6953156295483</v>
      </c>
      <c r="D335" s="173">
        <v>51.18</v>
      </c>
      <c r="E335" s="153"/>
      <c r="F335" s="174">
        <v>0</v>
      </c>
      <c r="G335" s="174">
        <v>0</v>
      </c>
      <c r="H335" s="174">
        <v>0</v>
      </c>
      <c r="I335" s="174">
        <v>0</v>
      </c>
      <c r="J335" s="174">
        <v>0</v>
      </c>
      <c r="K335" s="174">
        <v>0</v>
      </c>
      <c r="L335" s="174">
        <v>10</v>
      </c>
      <c r="M335" s="174"/>
      <c r="N335" s="174"/>
      <c r="O335" s="174"/>
      <c r="P335" s="174"/>
      <c r="Q335" s="174"/>
      <c r="R335" s="188"/>
      <c r="S335" s="155">
        <f t="shared" si="85"/>
        <v>1</v>
      </c>
      <c r="T335" s="156">
        <v>5</v>
      </c>
      <c r="U335" s="188"/>
      <c r="V335" s="164">
        <f t="shared" si="86"/>
        <v>10</v>
      </c>
      <c r="W335" s="165">
        <f t="shared" si="87"/>
        <v>0.2857142857142857</v>
      </c>
      <c r="X335" s="165">
        <f t="shared" si="88"/>
        <v>8.5714285714285712</v>
      </c>
      <c r="Y335" s="164">
        <v>9</v>
      </c>
      <c r="Z335" s="164">
        <v>43</v>
      </c>
      <c r="AA335" s="166">
        <f t="shared" si="89"/>
        <v>52</v>
      </c>
      <c r="AB335" s="165">
        <f t="shared" si="90"/>
        <v>182</v>
      </c>
      <c r="AC335" s="165">
        <v>14</v>
      </c>
      <c r="AD335" s="165">
        <f t="shared" si="91"/>
        <v>168</v>
      </c>
      <c r="AE335" s="165">
        <f t="shared" si="92"/>
        <v>17.142857142857142</v>
      </c>
      <c r="AF335" s="167">
        <f t="shared" si="93"/>
        <v>43855</v>
      </c>
      <c r="AG335" s="168">
        <f t="shared" si="94"/>
        <v>43687</v>
      </c>
      <c r="AH335" s="168">
        <f t="shared" si="95"/>
        <v>43855</v>
      </c>
      <c r="AI335" s="169">
        <f t="shared" si="96"/>
        <v>4</v>
      </c>
      <c r="AJ335" s="169">
        <f t="shared" si="97"/>
        <v>48</v>
      </c>
      <c r="AK335" s="164">
        <v>1</v>
      </c>
      <c r="AL335" s="169">
        <f t="shared" si="98"/>
        <v>0</v>
      </c>
      <c r="AM335" s="169">
        <f t="shared" si="99"/>
        <v>0</v>
      </c>
      <c r="AN335" s="169">
        <f t="shared" si="100"/>
        <v>0</v>
      </c>
      <c r="AO335" s="168">
        <f t="shared" si="101"/>
        <v>43855</v>
      </c>
      <c r="AP335" s="175"/>
      <c r="AQ335" s="170"/>
    </row>
    <row r="336" spans="1:43" x14ac:dyDescent="0.25">
      <c r="A336" s="218" t="s">
        <v>720</v>
      </c>
      <c r="B336" s="172" t="s">
        <v>201</v>
      </c>
      <c r="C336" s="197">
        <v>6953156295490</v>
      </c>
      <c r="D336" s="173">
        <v>55.169999999999845</v>
      </c>
      <c r="E336" s="153"/>
      <c r="F336" s="174">
        <v>0</v>
      </c>
      <c r="G336" s="174">
        <v>0</v>
      </c>
      <c r="H336" s="174">
        <v>0</v>
      </c>
      <c r="I336" s="174">
        <v>0</v>
      </c>
      <c r="J336" s="174">
        <v>0</v>
      </c>
      <c r="K336" s="174">
        <v>0</v>
      </c>
      <c r="L336" s="174">
        <v>8</v>
      </c>
      <c r="M336" s="174"/>
      <c r="N336" s="174"/>
      <c r="O336" s="174"/>
      <c r="P336" s="174"/>
      <c r="Q336" s="174"/>
      <c r="R336" s="188"/>
      <c r="S336" s="155">
        <f t="shared" si="85"/>
        <v>1</v>
      </c>
      <c r="T336" s="156">
        <v>5</v>
      </c>
      <c r="U336" s="188"/>
      <c r="V336" s="164">
        <f t="shared" si="86"/>
        <v>8</v>
      </c>
      <c r="W336" s="165">
        <f t="shared" si="87"/>
        <v>0.22857142857142856</v>
      </c>
      <c r="X336" s="165">
        <f t="shared" si="88"/>
        <v>6.8571428571428568</v>
      </c>
      <c r="Y336" s="164">
        <v>4</v>
      </c>
      <c r="Z336" s="164">
        <v>25</v>
      </c>
      <c r="AA336" s="166">
        <f t="shared" si="89"/>
        <v>29</v>
      </c>
      <c r="AB336" s="165">
        <f t="shared" si="90"/>
        <v>126.875</v>
      </c>
      <c r="AC336" s="165">
        <v>14</v>
      </c>
      <c r="AD336" s="165">
        <f t="shared" si="91"/>
        <v>112.875</v>
      </c>
      <c r="AE336" s="165">
        <f t="shared" si="92"/>
        <v>13.714285714285714</v>
      </c>
      <c r="AF336" s="167">
        <f t="shared" si="93"/>
        <v>43799.875</v>
      </c>
      <c r="AG336" s="168">
        <f t="shared" si="94"/>
        <v>43687</v>
      </c>
      <c r="AH336" s="168">
        <f t="shared" si="95"/>
        <v>43799.875</v>
      </c>
      <c r="AI336" s="169">
        <f t="shared" si="96"/>
        <v>3.1999999999999997</v>
      </c>
      <c r="AJ336" s="169">
        <f t="shared" si="97"/>
        <v>25.8</v>
      </c>
      <c r="AK336" s="164">
        <v>1</v>
      </c>
      <c r="AL336" s="169">
        <f t="shared" si="98"/>
        <v>0</v>
      </c>
      <c r="AM336" s="169">
        <f t="shared" si="99"/>
        <v>0</v>
      </c>
      <c r="AN336" s="169">
        <f t="shared" si="100"/>
        <v>0</v>
      </c>
      <c r="AO336" s="168">
        <f t="shared" si="101"/>
        <v>43799.875</v>
      </c>
      <c r="AP336" s="175"/>
      <c r="AQ336" s="170"/>
    </row>
    <row r="337" spans="1:43" x14ac:dyDescent="0.25">
      <c r="A337" s="219" t="s">
        <v>581</v>
      </c>
      <c r="B337" s="151" t="s">
        <v>582</v>
      </c>
      <c r="C337" s="195">
        <v>6958444961736</v>
      </c>
      <c r="D337" s="152">
        <v>45</v>
      </c>
      <c r="E337" s="153"/>
      <c r="F337" s="96">
        <v>34</v>
      </c>
      <c r="G337" s="96">
        <v>9</v>
      </c>
      <c r="H337" s="96">
        <v>0</v>
      </c>
      <c r="I337" s="96">
        <v>0</v>
      </c>
      <c r="J337" s="96">
        <v>0</v>
      </c>
      <c r="K337" s="96">
        <v>0</v>
      </c>
      <c r="L337" s="96">
        <v>0</v>
      </c>
      <c r="M337" s="96"/>
      <c r="N337" s="96"/>
      <c r="O337" s="96"/>
      <c r="P337" s="96"/>
      <c r="Q337" s="96"/>
      <c r="R337" s="188"/>
      <c r="S337" s="155">
        <f t="shared" si="85"/>
        <v>2</v>
      </c>
      <c r="T337" s="156">
        <v>5</v>
      </c>
      <c r="U337" s="188"/>
      <c r="V337" s="164">
        <f t="shared" si="86"/>
        <v>43</v>
      </c>
      <c r="W337" s="165">
        <f t="shared" si="87"/>
        <v>0.71666666666666667</v>
      </c>
      <c r="X337" s="165">
        <f t="shared" si="88"/>
        <v>21.5</v>
      </c>
      <c r="Y337" s="164"/>
      <c r="Z337" s="164">
        <v>0</v>
      </c>
      <c r="AA337" s="166">
        <f t="shared" si="89"/>
        <v>0</v>
      </c>
      <c r="AB337" s="165">
        <f t="shared" si="90"/>
        <v>0</v>
      </c>
      <c r="AC337" s="165">
        <v>14</v>
      </c>
      <c r="AD337" s="165">
        <f t="shared" si="91"/>
        <v>-14</v>
      </c>
      <c r="AE337" s="165">
        <f t="shared" si="92"/>
        <v>43</v>
      </c>
      <c r="AF337" s="167">
        <f t="shared" si="93"/>
        <v>43673</v>
      </c>
      <c r="AG337" s="168">
        <f t="shared" si="94"/>
        <v>43687</v>
      </c>
      <c r="AH337" s="168">
        <f t="shared" si="95"/>
        <v>43687</v>
      </c>
      <c r="AI337" s="169">
        <f t="shared" si="96"/>
        <v>10.033333333333333</v>
      </c>
      <c r="AJ337" s="169">
        <f t="shared" si="97"/>
        <v>-10.033333333333333</v>
      </c>
      <c r="AK337" s="164">
        <v>1</v>
      </c>
      <c r="AL337" s="169">
        <f t="shared" si="98"/>
        <v>53.033333333333331</v>
      </c>
      <c r="AM337" s="169">
        <f t="shared" si="99"/>
        <v>2386.5</v>
      </c>
      <c r="AN337" s="169">
        <f t="shared" si="100"/>
        <v>74</v>
      </c>
      <c r="AO337" s="168">
        <f t="shared" si="101"/>
        <v>43761</v>
      </c>
      <c r="AP337" s="164"/>
      <c r="AQ337" s="170"/>
    </row>
    <row r="338" spans="1:43" x14ac:dyDescent="0.25">
      <c r="A338" s="218" t="s">
        <v>685</v>
      </c>
      <c r="B338" s="172" t="s">
        <v>686</v>
      </c>
      <c r="C338" s="197">
        <v>6971680477397</v>
      </c>
      <c r="D338" s="173">
        <v>18</v>
      </c>
      <c r="E338" s="153"/>
      <c r="F338" s="174">
        <v>0</v>
      </c>
      <c r="G338" s="174">
        <v>0</v>
      </c>
      <c r="H338" s="174">
        <v>0</v>
      </c>
      <c r="I338" s="174">
        <v>0</v>
      </c>
      <c r="J338" s="174">
        <v>0</v>
      </c>
      <c r="K338" s="174">
        <v>0</v>
      </c>
      <c r="L338" s="174">
        <v>0</v>
      </c>
      <c r="M338" s="174"/>
      <c r="N338" s="174"/>
      <c r="O338" s="174"/>
      <c r="P338" s="174"/>
      <c r="Q338" s="174"/>
      <c r="R338" s="188"/>
      <c r="S338" s="155">
        <f t="shared" si="85"/>
        <v>0</v>
      </c>
      <c r="T338" s="156">
        <v>5</v>
      </c>
      <c r="U338" s="188"/>
      <c r="V338" s="164">
        <f t="shared" si="86"/>
        <v>0</v>
      </c>
      <c r="W338" s="165">
        <f t="shared" si="87"/>
        <v>0</v>
      </c>
      <c r="X338" s="165">
        <f t="shared" si="88"/>
        <v>0</v>
      </c>
      <c r="Y338" s="164"/>
      <c r="Z338" s="164">
        <v>0</v>
      </c>
      <c r="AA338" s="166">
        <f t="shared" si="89"/>
        <v>0</v>
      </c>
      <c r="AB338" s="165" t="str">
        <f t="shared" si="90"/>
        <v>Not Sold</v>
      </c>
      <c r="AC338" s="165">
        <v>14</v>
      </c>
      <c r="AD338" s="165" t="str">
        <f t="shared" si="91"/>
        <v>-</v>
      </c>
      <c r="AE338" s="165">
        <f t="shared" si="92"/>
        <v>0</v>
      </c>
      <c r="AF338" s="167" t="str">
        <f t="shared" si="93"/>
        <v>Not Sold</v>
      </c>
      <c r="AG338" s="168">
        <f t="shared" si="94"/>
        <v>43687</v>
      </c>
      <c r="AH338" s="168">
        <f t="shared" si="95"/>
        <v>43687</v>
      </c>
      <c r="AI338" s="169">
        <f t="shared" si="96"/>
        <v>0</v>
      </c>
      <c r="AJ338" s="169">
        <f t="shared" si="97"/>
        <v>0</v>
      </c>
      <c r="AK338" s="164">
        <v>1</v>
      </c>
      <c r="AL338" s="169">
        <f t="shared" si="98"/>
        <v>0</v>
      </c>
      <c r="AM338" s="169">
        <f t="shared" si="99"/>
        <v>0</v>
      </c>
      <c r="AN338" s="169" t="str">
        <f t="shared" si="100"/>
        <v>-</v>
      </c>
      <c r="AO338" s="168" t="str">
        <f t="shared" si="101"/>
        <v>-</v>
      </c>
      <c r="AP338" s="175"/>
      <c r="AQ338" s="170"/>
    </row>
    <row r="339" spans="1:43" x14ac:dyDescent="0.25">
      <c r="A339" s="218" t="s">
        <v>321</v>
      </c>
      <c r="B339" s="172" t="s">
        <v>202</v>
      </c>
      <c r="C339" s="197">
        <v>7447902860074</v>
      </c>
      <c r="D339" s="173">
        <v>15.43</v>
      </c>
      <c r="E339" s="153"/>
      <c r="F339" s="174">
        <v>0</v>
      </c>
      <c r="G339" s="174">
        <v>0</v>
      </c>
      <c r="H339" s="174">
        <v>0</v>
      </c>
      <c r="I339" s="174">
        <v>0</v>
      </c>
      <c r="J339" s="174">
        <v>0</v>
      </c>
      <c r="K339" s="174">
        <v>5</v>
      </c>
      <c r="L339" s="174">
        <v>41</v>
      </c>
      <c r="M339" s="174"/>
      <c r="N339" s="174"/>
      <c r="O339" s="174"/>
      <c r="P339" s="174"/>
      <c r="Q339" s="174"/>
      <c r="R339" s="188"/>
      <c r="S339" s="155">
        <f t="shared" si="85"/>
        <v>2</v>
      </c>
      <c r="T339" s="156">
        <v>5</v>
      </c>
      <c r="U339" s="188"/>
      <c r="V339" s="164">
        <f t="shared" si="86"/>
        <v>46</v>
      </c>
      <c r="W339" s="165">
        <f t="shared" si="87"/>
        <v>0.70769230769230773</v>
      </c>
      <c r="X339" s="165">
        <f t="shared" si="88"/>
        <v>21.230769230769234</v>
      </c>
      <c r="Y339" s="164">
        <v>2680</v>
      </c>
      <c r="Z339" s="164">
        <v>88</v>
      </c>
      <c r="AA339" s="166">
        <f t="shared" si="89"/>
        <v>2768</v>
      </c>
      <c r="AB339" s="165">
        <f t="shared" si="90"/>
        <v>3911.3043478260865</v>
      </c>
      <c r="AC339" s="165">
        <v>14</v>
      </c>
      <c r="AD339" s="165">
        <f t="shared" si="91"/>
        <v>3897.3043478260865</v>
      </c>
      <c r="AE339" s="165">
        <f t="shared" si="92"/>
        <v>42.461538461538467</v>
      </c>
      <c r="AF339" s="167">
        <f t="shared" si="93"/>
        <v>47584.304347826088</v>
      </c>
      <c r="AG339" s="168">
        <f t="shared" si="94"/>
        <v>43687</v>
      </c>
      <c r="AH339" s="168">
        <f t="shared" si="95"/>
        <v>47584.304347826088</v>
      </c>
      <c r="AI339" s="169">
        <f t="shared" si="96"/>
        <v>9.907692307692308</v>
      </c>
      <c r="AJ339" s="169">
        <f t="shared" si="97"/>
        <v>2758.0923076923077</v>
      </c>
      <c r="AK339" s="164">
        <v>1</v>
      </c>
      <c r="AL339" s="169">
        <f t="shared" si="98"/>
        <v>0</v>
      </c>
      <c r="AM339" s="169">
        <f t="shared" si="99"/>
        <v>0</v>
      </c>
      <c r="AN339" s="169">
        <f t="shared" si="100"/>
        <v>0</v>
      </c>
      <c r="AO339" s="168">
        <f t="shared" si="101"/>
        <v>47584.304347826088</v>
      </c>
      <c r="AP339" s="175"/>
      <c r="AQ339" s="170"/>
    </row>
    <row r="340" spans="1:43" x14ac:dyDescent="0.25">
      <c r="A340" s="219" t="s">
        <v>641</v>
      </c>
      <c r="B340" s="151" t="s">
        <v>203</v>
      </c>
      <c r="C340" s="195">
        <v>7447902860388</v>
      </c>
      <c r="D340" s="152">
        <v>197.68</v>
      </c>
      <c r="E340" s="153"/>
      <c r="F340" s="96">
        <v>0</v>
      </c>
      <c r="G340" s="96">
        <v>1</v>
      </c>
      <c r="H340" s="96">
        <v>0</v>
      </c>
      <c r="I340" s="96">
        <v>1</v>
      </c>
      <c r="J340" s="96">
        <v>1</v>
      </c>
      <c r="K340" s="96">
        <v>0</v>
      </c>
      <c r="L340" s="96">
        <v>0</v>
      </c>
      <c r="M340" s="96"/>
      <c r="N340" s="96"/>
      <c r="O340" s="96"/>
      <c r="P340" s="96"/>
      <c r="Q340" s="96"/>
      <c r="R340" s="188"/>
      <c r="S340" s="155">
        <f t="shared" si="85"/>
        <v>3</v>
      </c>
      <c r="T340" s="156">
        <v>5</v>
      </c>
      <c r="U340" s="188"/>
      <c r="V340" s="164">
        <f t="shared" si="86"/>
        <v>3</v>
      </c>
      <c r="W340" s="165">
        <f t="shared" si="87"/>
        <v>3.3333333333333333E-2</v>
      </c>
      <c r="X340" s="165">
        <f t="shared" si="88"/>
        <v>1</v>
      </c>
      <c r="Y340" s="164">
        <v>87</v>
      </c>
      <c r="Z340" s="164">
        <v>5</v>
      </c>
      <c r="AA340" s="166">
        <f t="shared" si="89"/>
        <v>92</v>
      </c>
      <c r="AB340" s="165">
        <f t="shared" si="90"/>
        <v>2760</v>
      </c>
      <c r="AC340" s="165">
        <v>14</v>
      </c>
      <c r="AD340" s="165">
        <f t="shared" si="91"/>
        <v>2746</v>
      </c>
      <c r="AE340" s="165">
        <f t="shared" si="92"/>
        <v>2</v>
      </c>
      <c r="AF340" s="167">
        <f t="shared" si="93"/>
        <v>46433</v>
      </c>
      <c r="AG340" s="168">
        <f t="shared" si="94"/>
        <v>43687</v>
      </c>
      <c r="AH340" s="168">
        <f t="shared" si="95"/>
        <v>46433</v>
      </c>
      <c r="AI340" s="169">
        <f t="shared" si="96"/>
        <v>0.46666666666666667</v>
      </c>
      <c r="AJ340" s="169">
        <f t="shared" si="97"/>
        <v>91.533333333333331</v>
      </c>
      <c r="AK340" s="164">
        <v>1</v>
      </c>
      <c r="AL340" s="169">
        <f t="shared" si="98"/>
        <v>0</v>
      </c>
      <c r="AM340" s="169">
        <f t="shared" si="99"/>
        <v>0</v>
      </c>
      <c r="AN340" s="169">
        <f t="shared" si="100"/>
        <v>0</v>
      </c>
      <c r="AO340" s="168">
        <f t="shared" si="101"/>
        <v>46433</v>
      </c>
      <c r="AP340" s="164"/>
      <c r="AQ340" s="170"/>
    </row>
    <row r="341" spans="1:43" x14ac:dyDescent="0.25">
      <c r="A341" s="219" t="s">
        <v>639</v>
      </c>
      <c r="B341" s="151" t="s">
        <v>204</v>
      </c>
      <c r="C341" s="195">
        <v>7447902860456</v>
      </c>
      <c r="D341" s="152">
        <v>197.68</v>
      </c>
      <c r="E341" s="153"/>
      <c r="F341" s="96">
        <v>1</v>
      </c>
      <c r="G341" s="96">
        <v>2</v>
      </c>
      <c r="H341" s="96">
        <v>1</v>
      </c>
      <c r="I341" s="96">
        <v>3</v>
      </c>
      <c r="J341" s="96">
        <v>0</v>
      </c>
      <c r="K341" s="96">
        <v>6</v>
      </c>
      <c r="L341" s="96">
        <v>2</v>
      </c>
      <c r="M341" s="96"/>
      <c r="N341" s="96"/>
      <c r="O341" s="96"/>
      <c r="P341" s="96"/>
      <c r="Q341" s="96"/>
      <c r="R341" s="188"/>
      <c r="S341" s="155">
        <f t="shared" si="85"/>
        <v>6</v>
      </c>
      <c r="T341" s="156">
        <v>5</v>
      </c>
      <c r="U341" s="188"/>
      <c r="V341" s="164">
        <f t="shared" si="86"/>
        <v>15</v>
      </c>
      <c r="W341" s="165">
        <f t="shared" si="87"/>
        <v>8.1081081081081086E-2</v>
      </c>
      <c r="X341" s="165">
        <f t="shared" si="88"/>
        <v>2.4324324324324325</v>
      </c>
      <c r="Y341" s="164">
        <v>28</v>
      </c>
      <c r="Z341" s="164">
        <v>3</v>
      </c>
      <c r="AA341" s="166">
        <f t="shared" si="89"/>
        <v>31</v>
      </c>
      <c r="AB341" s="165">
        <f t="shared" si="90"/>
        <v>382.33333333333331</v>
      </c>
      <c r="AC341" s="165">
        <v>14</v>
      </c>
      <c r="AD341" s="165">
        <f t="shared" si="91"/>
        <v>368.33333333333331</v>
      </c>
      <c r="AE341" s="165">
        <f t="shared" si="92"/>
        <v>4.8648648648648649</v>
      </c>
      <c r="AF341" s="167">
        <f t="shared" si="93"/>
        <v>44055.333333333336</v>
      </c>
      <c r="AG341" s="168">
        <f t="shared" si="94"/>
        <v>43687</v>
      </c>
      <c r="AH341" s="168">
        <f t="shared" si="95"/>
        <v>44055.333333333336</v>
      </c>
      <c r="AI341" s="169">
        <f t="shared" si="96"/>
        <v>1.1351351351351351</v>
      </c>
      <c r="AJ341" s="169">
        <f t="shared" si="97"/>
        <v>29.864864864864863</v>
      </c>
      <c r="AK341" s="164">
        <v>1</v>
      </c>
      <c r="AL341" s="169">
        <f t="shared" si="98"/>
        <v>0</v>
      </c>
      <c r="AM341" s="169">
        <f t="shared" si="99"/>
        <v>0</v>
      </c>
      <c r="AN341" s="169">
        <f t="shared" si="100"/>
        <v>0</v>
      </c>
      <c r="AO341" s="168">
        <f t="shared" si="101"/>
        <v>44055.333333333336</v>
      </c>
      <c r="AP341" s="164"/>
      <c r="AQ341" s="170"/>
    </row>
    <row r="342" spans="1:43" x14ac:dyDescent="0.25">
      <c r="A342" s="219" t="s">
        <v>637</v>
      </c>
      <c r="B342" s="151" t="s">
        <v>205</v>
      </c>
      <c r="C342" s="195">
        <v>7447902860524</v>
      </c>
      <c r="D342" s="152">
        <v>197.68</v>
      </c>
      <c r="E342" s="153"/>
      <c r="F342" s="96">
        <v>0</v>
      </c>
      <c r="G342" s="96">
        <v>0</v>
      </c>
      <c r="H342" s="96">
        <v>1</v>
      </c>
      <c r="I342" s="96">
        <v>2</v>
      </c>
      <c r="J342" s="96">
        <v>0</v>
      </c>
      <c r="K342" s="96">
        <v>0</v>
      </c>
      <c r="L342" s="96">
        <v>0</v>
      </c>
      <c r="M342" s="96"/>
      <c r="N342" s="96"/>
      <c r="O342" s="96"/>
      <c r="P342" s="96"/>
      <c r="Q342" s="96"/>
      <c r="R342" s="188"/>
      <c r="S342" s="155">
        <f t="shared" si="85"/>
        <v>2</v>
      </c>
      <c r="T342" s="156">
        <v>5</v>
      </c>
      <c r="U342" s="188"/>
      <c r="V342" s="164">
        <f t="shared" si="86"/>
        <v>3</v>
      </c>
      <c r="W342" s="165">
        <f t="shared" si="87"/>
        <v>0.05</v>
      </c>
      <c r="X342" s="165">
        <f t="shared" si="88"/>
        <v>1.5</v>
      </c>
      <c r="Y342" s="164">
        <v>33</v>
      </c>
      <c r="Z342" s="164">
        <v>0</v>
      </c>
      <c r="AA342" s="166">
        <f t="shared" si="89"/>
        <v>33</v>
      </c>
      <c r="AB342" s="165">
        <f t="shared" si="90"/>
        <v>660</v>
      </c>
      <c r="AC342" s="165">
        <v>14</v>
      </c>
      <c r="AD342" s="165">
        <f t="shared" si="91"/>
        <v>646</v>
      </c>
      <c r="AE342" s="165">
        <f t="shared" si="92"/>
        <v>3</v>
      </c>
      <c r="AF342" s="167">
        <f t="shared" si="93"/>
        <v>44333</v>
      </c>
      <c r="AG342" s="168">
        <f t="shared" si="94"/>
        <v>43687</v>
      </c>
      <c r="AH342" s="168">
        <f t="shared" si="95"/>
        <v>44333</v>
      </c>
      <c r="AI342" s="169">
        <f t="shared" si="96"/>
        <v>0.70000000000000007</v>
      </c>
      <c r="AJ342" s="169">
        <f t="shared" si="97"/>
        <v>32.299999999999997</v>
      </c>
      <c r="AK342" s="164">
        <v>1</v>
      </c>
      <c r="AL342" s="169">
        <f t="shared" si="98"/>
        <v>0</v>
      </c>
      <c r="AM342" s="169">
        <f t="shared" si="99"/>
        <v>0</v>
      </c>
      <c r="AN342" s="169">
        <f t="shared" si="100"/>
        <v>0</v>
      </c>
      <c r="AO342" s="168">
        <f t="shared" si="101"/>
        <v>44333</v>
      </c>
      <c r="AP342" s="164"/>
      <c r="AQ342" s="170"/>
    </row>
    <row r="343" spans="1:43" x14ac:dyDescent="0.25">
      <c r="A343" s="219" t="s">
        <v>635</v>
      </c>
      <c r="B343" s="151" t="s">
        <v>206</v>
      </c>
      <c r="C343" s="195">
        <v>7447902860692</v>
      </c>
      <c r="D343" s="152">
        <v>197.68</v>
      </c>
      <c r="E343" s="153"/>
      <c r="F343" s="96">
        <v>1</v>
      </c>
      <c r="G343" s="96">
        <v>5</v>
      </c>
      <c r="H343" s="96">
        <v>0</v>
      </c>
      <c r="I343" s="96">
        <v>2</v>
      </c>
      <c r="J343" s="96">
        <v>0</v>
      </c>
      <c r="K343" s="96">
        <v>3</v>
      </c>
      <c r="L343" s="96">
        <v>1</v>
      </c>
      <c r="M343" s="96"/>
      <c r="N343" s="96"/>
      <c r="O343" s="96"/>
      <c r="P343" s="96"/>
      <c r="Q343" s="96"/>
      <c r="R343" s="188"/>
      <c r="S343" s="155">
        <f t="shared" si="85"/>
        <v>5</v>
      </c>
      <c r="T343" s="156">
        <v>5</v>
      </c>
      <c r="U343" s="188"/>
      <c r="V343" s="164">
        <f t="shared" si="86"/>
        <v>12</v>
      </c>
      <c r="W343" s="165">
        <f t="shared" si="87"/>
        <v>7.7419354838709681E-2</v>
      </c>
      <c r="X343" s="165">
        <f t="shared" si="88"/>
        <v>2.3225806451612905</v>
      </c>
      <c r="Y343" s="164">
        <v>101</v>
      </c>
      <c r="Z343" s="164">
        <v>1</v>
      </c>
      <c r="AA343" s="166">
        <f t="shared" si="89"/>
        <v>102</v>
      </c>
      <c r="AB343" s="165">
        <f t="shared" si="90"/>
        <v>1317.5</v>
      </c>
      <c r="AC343" s="165">
        <v>14</v>
      </c>
      <c r="AD343" s="165">
        <f t="shared" si="91"/>
        <v>1303.5</v>
      </c>
      <c r="AE343" s="165">
        <f t="shared" si="92"/>
        <v>4.645161290322581</v>
      </c>
      <c r="AF343" s="167">
        <f t="shared" si="93"/>
        <v>44990.5</v>
      </c>
      <c r="AG343" s="168">
        <f t="shared" si="94"/>
        <v>43687</v>
      </c>
      <c r="AH343" s="168">
        <f t="shared" si="95"/>
        <v>44990.5</v>
      </c>
      <c r="AI343" s="169">
        <f t="shared" si="96"/>
        <v>1.0838709677419356</v>
      </c>
      <c r="AJ343" s="169">
        <f t="shared" si="97"/>
        <v>100.91612903225807</v>
      </c>
      <c r="AK343" s="164">
        <v>1</v>
      </c>
      <c r="AL343" s="169">
        <f t="shared" si="98"/>
        <v>0</v>
      </c>
      <c r="AM343" s="169">
        <f t="shared" si="99"/>
        <v>0</v>
      </c>
      <c r="AN343" s="169">
        <f t="shared" si="100"/>
        <v>0</v>
      </c>
      <c r="AO343" s="168">
        <f t="shared" si="101"/>
        <v>44990.5</v>
      </c>
      <c r="AP343" s="164"/>
      <c r="AQ343" s="170"/>
    </row>
    <row r="344" spans="1:43" x14ac:dyDescent="0.25">
      <c r="A344" s="219" t="s">
        <v>633</v>
      </c>
      <c r="B344" s="151" t="s">
        <v>207</v>
      </c>
      <c r="C344" s="195">
        <v>7447902860838</v>
      </c>
      <c r="D344" s="152">
        <v>197.68</v>
      </c>
      <c r="E344" s="153"/>
      <c r="F344" s="96">
        <v>1</v>
      </c>
      <c r="G344" s="96">
        <v>3</v>
      </c>
      <c r="H344" s="96">
        <v>0</v>
      </c>
      <c r="I344" s="96">
        <v>3</v>
      </c>
      <c r="J344" s="96">
        <v>1</v>
      </c>
      <c r="K344" s="96">
        <v>3</v>
      </c>
      <c r="L344" s="96">
        <v>1</v>
      </c>
      <c r="M344" s="96"/>
      <c r="N344" s="96"/>
      <c r="O344" s="96"/>
      <c r="P344" s="96"/>
      <c r="Q344" s="96"/>
      <c r="R344" s="188"/>
      <c r="S344" s="155">
        <f t="shared" si="85"/>
        <v>6</v>
      </c>
      <c r="T344" s="156">
        <v>5</v>
      </c>
      <c r="U344" s="188"/>
      <c r="V344" s="164">
        <f t="shared" si="86"/>
        <v>12</v>
      </c>
      <c r="W344" s="165">
        <f t="shared" si="87"/>
        <v>6.4864864864864868E-2</v>
      </c>
      <c r="X344" s="165">
        <f t="shared" si="88"/>
        <v>1.9459459459459461</v>
      </c>
      <c r="Y344" s="164">
        <v>141</v>
      </c>
      <c r="Z344" s="164">
        <v>4</v>
      </c>
      <c r="AA344" s="166">
        <f t="shared" si="89"/>
        <v>145</v>
      </c>
      <c r="AB344" s="165">
        <f t="shared" si="90"/>
        <v>2235.4166666666665</v>
      </c>
      <c r="AC344" s="165">
        <v>14</v>
      </c>
      <c r="AD344" s="165">
        <f t="shared" si="91"/>
        <v>2221.4166666666665</v>
      </c>
      <c r="AE344" s="165">
        <f t="shared" si="92"/>
        <v>3.8918918918918921</v>
      </c>
      <c r="AF344" s="167">
        <f t="shared" si="93"/>
        <v>45908.416666666664</v>
      </c>
      <c r="AG344" s="168">
        <f t="shared" si="94"/>
        <v>43687</v>
      </c>
      <c r="AH344" s="168">
        <f t="shared" si="95"/>
        <v>45908.416666666664</v>
      </c>
      <c r="AI344" s="169">
        <f t="shared" si="96"/>
        <v>0.90810810810810816</v>
      </c>
      <c r="AJ344" s="169">
        <f t="shared" si="97"/>
        <v>144.09189189189189</v>
      </c>
      <c r="AK344" s="164">
        <v>1</v>
      </c>
      <c r="AL344" s="169">
        <f t="shared" si="98"/>
        <v>0</v>
      </c>
      <c r="AM344" s="169">
        <f t="shared" si="99"/>
        <v>0</v>
      </c>
      <c r="AN344" s="169">
        <f t="shared" si="100"/>
        <v>0</v>
      </c>
      <c r="AO344" s="168">
        <f t="shared" si="101"/>
        <v>45908.416666666664</v>
      </c>
      <c r="AP344" s="164"/>
      <c r="AQ344" s="170"/>
    </row>
    <row r="345" spans="1:43" x14ac:dyDescent="0.25">
      <c r="A345" s="218" t="s">
        <v>716</v>
      </c>
      <c r="B345" s="172" t="s">
        <v>717</v>
      </c>
      <c r="C345" s="197">
        <v>7447902861064</v>
      </c>
      <c r="D345" s="173">
        <v>13.44</v>
      </c>
      <c r="E345" s="153"/>
      <c r="F345" s="174">
        <v>0</v>
      </c>
      <c r="G345" s="174">
        <v>0</v>
      </c>
      <c r="H345" s="174">
        <v>0</v>
      </c>
      <c r="I345" s="174">
        <v>0</v>
      </c>
      <c r="J345" s="174">
        <v>11</v>
      </c>
      <c r="K345" s="174">
        <v>17</v>
      </c>
      <c r="L345" s="174">
        <v>21</v>
      </c>
      <c r="M345" s="174"/>
      <c r="N345" s="174"/>
      <c r="O345" s="174"/>
      <c r="P345" s="174"/>
      <c r="Q345" s="174"/>
      <c r="R345" s="188"/>
      <c r="S345" s="155">
        <f t="shared" si="85"/>
        <v>3</v>
      </c>
      <c r="T345" s="156">
        <v>5</v>
      </c>
      <c r="U345" s="188"/>
      <c r="V345" s="164">
        <f t="shared" si="86"/>
        <v>49</v>
      </c>
      <c r="W345" s="165">
        <f t="shared" si="87"/>
        <v>0.51578947368421058</v>
      </c>
      <c r="X345" s="165">
        <f t="shared" si="88"/>
        <v>15.473684210526317</v>
      </c>
      <c r="Y345" s="164">
        <v>1684</v>
      </c>
      <c r="Z345" s="164">
        <v>57</v>
      </c>
      <c r="AA345" s="166">
        <f t="shared" si="89"/>
        <v>1741</v>
      </c>
      <c r="AB345" s="165">
        <f t="shared" si="90"/>
        <v>3375.4081632653056</v>
      </c>
      <c r="AC345" s="165">
        <v>14</v>
      </c>
      <c r="AD345" s="165">
        <f t="shared" si="91"/>
        <v>3361.4081632653056</v>
      </c>
      <c r="AE345" s="165">
        <f t="shared" si="92"/>
        <v>30.947368421052634</v>
      </c>
      <c r="AF345" s="167">
        <f t="shared" si="93"/>
        <v>47048.408163265303</v>
      </c>
      <c r="AG345" s="168">
        <f t="shared" si="94"/>
        <v>43687</v>
      </c>
      <c r="AH345" s="168">
        <f t="shared" si="95"/>
        <v>47048.408163265303</v>
      </c>
      <c r="AI345" s="169">
        <f t="shared" si="96"/>
        <v>7.2210526315789476</v>
      </c>
      <c r="AJ345" s="169">
        <f t="shared" si="97"/>
        <v>1733.7789473684211</v>
      </c>
      <c r="AK345" s="164">
        <v>1</v>
      </c>
      <c r="AL345" s="169">
        <f t="shared" si="98"/>
        <v>0</v>
      </c>
      <c r="AM345" s="169">
        <f t="shared" si="99"/>
        <v>0</v>
      </c>
      <c r="AN345" s="169">
        <f t="shared" si="100"/>
        <v>0</v>
      </c>
      <c r="AO345" s="168">
        <f t="shared" si="101"/>
        <v>47048.408163265303</v>
      </c>
      <c r="AP345" s="175"/>
      <c r="AQ345" s="170"/>
    </row>
    <row r="346" spans="1:43" x14ac:dyDescent="0.25">
      <c r="A346" s="218" t="s">
        <v>661</v>
      </c>
      <c r="B346" s="172" t="s">
        <v>208</v>
      </c>
      <c r="C346" s="197">
        <v>7447902861996</v>
      </c>
      <c r="D346" s="173">
        <v>23</v>
      </c>
      <c r="E346" s="153"/>
      <c r="F346" s="174">
        <v>0</v>
      </c>
      <c r="G346" s="174">
        <v>0</v>
      </c>
      <c r="H346" s="174">
        <v>0</v>
      </c>
      <c r="I346" s="174">
        <v>2</v>
      </c>
      <c r="J346" s="174">
        <v>14</v>
      </c>
      <c r="K346" s="174">
        <v>36</v>
      </c>
      <c r="L346" s="174">
        <v>29</v>
      </c>
      <c r="M346" s="174"/>
      <c r="N346" s="174"/>
      <c r="O346" s="174"/>
      <c r="P346" s="174"/>
      <c r="Q346" s="174"/>
      <c r="R346" s="188"/>
      <c r="S346" s="155">
        <f t="shared" si="85"/>
        <v>4</v>
      </c>
      <c r="T346" s="156">
        <v>5</v>
      </c>
      <c r="U346" s="188"/>
      <c r="V346" s="164">
        <f t="shared" si="86"/>
        <v>81</v>
      </c>
      <c r="W346" s="165">
        <f t="shared" si="87"/>
        <v>0.64800000000000002</v>
      </c>
      <c r="X346" s="165">
        <f t="shared" si="88"/>
        <v>19.440000000000001</v>
      </c>
      <c r="Y346" s="164"/>
      <c r="Z346" s="164">
        <v>62</v>
      </c>
      <c r="AA346" s="166">
        <f t="shared" si="89"/>
        <v>62</v>
      </c>
      <c r="AB346" s="165">
        <f t="shared" si="90"/>
        <v>95.679012345679013</v>
      </c>
      <c r="AC346" s="165">
        <v>14</v>
      </c>
      <c r="AD346" s="165">
        <f t="shared" si="91"/>
        <v>81.679012345679013</v>
      </c>
      <c r="AE346" s="165">
        <f t="shared" si="92"/>
        <v>38.880000000000003</v>
      </c>
      <c r="AF346" s="167">
        <f t="shared" si="93"/>
        <v>43768.679012345681</v>
      </c>
      <c r="AG346" s="168">
        <f t="shared" si="94"/>
        <v>43687</v>
      </c>
      <c r="AH346" s="168">
        <f t="shared" si="95"/>
        <v>43768.679012345681</v>
      </c>
      <c r="AI346" s="169">
        <f t="shared" si="96"/>
        <v>9.072000000000001</v>
      </c>
      <c r="AJ346" s="169">
        <f t="shared" si="97"/>
        <v>52.927999999999997</v>
      </c>
      <c r="AK346" s="164">
        <v>1</v>
      </c>
      <c r="AL346" s="169">
        <f t="shared" si="98"/>
        <v>0</v>
      </c>
      <c r="AM346" s="169">
        <f t="shared" si="99"/>
        <v>0</v>
      </c>
      <c r="AN346" s="169">
        <f t="shared" si="100"/>
        <v>0</v>
      </c>
      <c r="AO346" s="168">
        <f t="shared" si="101"/>
        <v>43768.679012345681</v>
      </c>
      <c r="AP346" s="175"/>
      <c r="AQ346" s="170"/>
    </row>
    <row r="347" spans="1:43" x14ac:dyDescent="0.25">
      <c r="A347" s="218" t="s">
        <v>687</v>
      </c>
      <c r="B347" s="172" t="s">
        <v>632</v>
      </c>
      <c r="C347" s="197">
        <v>7447902862290</v>
      </c>
      <c r="D347" s="173">
        <v>12</v>
      </c>
      <c r="E347" s="153"/>
      <c r="F347" s="174">
        <v>0</v>
      </c>
      <c r="G347" s="174">
        <v>0</v>
      </c>
      <c r="H347" s="174">
        <v>0</v>
      </c>
      <c r="I347" s="174">
        <v>0</v>
      </c>
      <c r="J347" s="174">
        <v>33</v>
      </c>
      <c r="K347" s="174">
        <v>67</v>
      </c>
      <c r="L347" s="174">
        <v>50</v>
      </c>
      <c r="M347" s="174"/>
      <c r="N347" s="174"/>
      <c r="O347" s="174"/>
      <c r="P347" s="174"/>
      <c r="Q347" s="174"/>
      <c r="R347" s="188"/>
      <c r="S347" s="155">
        <f t="shared" si="85"/>
        <v>3</v>
      </c>
      <c r="T347" s="156">
        <v>5</v>
      </c>
      <c r="U347" s="188"/>
      <c r="V347" s="164">
        <f t="shared" si="86"/>
        <v>150</v>
      </c>
      <c r="W347" s="165">
        <f t="shared" si="87"/>
        <v>1.5789473684210527</v>
      </c>
      <c r="X347" s="165">
        <f t="shared" si="88"/>
        <v>47.368421052631582</v>
      </c>
      <c r="Y347" s="164">
        <v>1645</v>
      </c>
      <c r="Z347" s="164">
        <v>58</v>
      </c>
      <c r="AA347" s="166">
        <f t="shared" si="89"/>
        <v>1703</v>
      </c>
      <c r="AB347" s="165">
        <f t="shared" si="90"/>
        <v>1078.5666666666666</v>
      </c>
      <c r="AC347" s="165">
        <v>14</v>
      </c>
      <c r="AD347" s="165">
        <f t="shared" si="91"/>
        <v>1064.5666666666666</v>
      </c>
      <c r="AE347" s="165">
        <f t="shared" si="92"/>
        <v>94.736842105263165</v>
      </c>
      <c r="AF347" s="167">
        <f t="shared" si="93"/>
        <v>44751.566666666666</v>
      </c>
      <c r="AG347" s="168">
        <f t="shared" si="94"/>
        <v>43687</v>
      </c>
      <c r="AH347" s="168">
        <f t="shared" si="95"/>
        <v>44751.566666666666</v>
      </c>
      <c r="AI347" s="169">
        <f t="shared" si="96"/>
        <v>22.105263157894736</v>
      </c>
      <c r="AJ347" s="169">
        <f t="shared" si="97"/>
        <v>1680.8947368421052</v>
      </c>
      <c r="AK347" s="164">
        <v>1</v>
      </c>
      <c r="AL347" s="169">
        <f t="shared" si="98"/>
        <v>0</v>
      </c>
      <c r="AM347" s="169">
        <f t="shared" si="99"/>
        <v>0</v>
      </c>
      <c r="AN347" s="169">
        <f t="shared" si="100"/>
        <v>0</v>
      </c>
      <c r="AO347" s="168">
        <f t="shared" si="101"/>
        <v>44751.566666666666</v>
      </c>
      <c r="AP347" s="175"/>
      <c r="AQ347" s="170"/>
    </row>
    <row r="348" spans="1:43" x14ac:dyDescent="0.25">
      <c r="A348" s="218" t="s">
        <v>323</v>
      </c>
      <c r="B348" s="172" t="s">
        <v>209</v>
      </c>
      <c r="C348" s="197">
        <v>7447902862818</v>
      </c>
      <c r="D348" s="173">
        <v>15.43</v>
      </c>
      <c r="E348" s="153"/>
      <c r="F348" s="174">
        <v>0</v>
      </c>
      <c r="G348" s="174">
        <v>0</v>
      </c>
      <c r="H348" s="174">
        <v>0</v>
      </c>
      <c r="I348" s="174">
        <v>0</v>
      </c>
      <c r="J348" s="174">
        <v>0</v>
      </c>
      <c r="K348" s="174">
        <v>5</v>
      </c>
      <c r="L348" s="174">
        <v>44</v>
      </c>
      <c r="M348" s="174"/>
      <c r="N348" s="174"/>
      <c r="O348" s="174"/>
      <c r="P348" s="174"/>
      <c r="Q348" s="174"/>
      <c r="R348" s="188"/>
      <c r="S348" s="155">
        <f t="shared" si="85"/>
        <v>2</v>
      </c>
      <c r="T348" s="156">
        <v>5</v>
      </c>
      <c r="U348" s="188"/>
      <c r="V348" s="164">
        <f t="shared" si="86"/>
        <v>49</v>
      </c>
      <c r="W348" s="165">
        <f t="shared" si="87"/>
        <v>0.75384615384615383</v>
      </c>
      <c r="X348" s="165">
        <f t="shared" si="88"/>
        <v>22.615384615384613</v>
      </c>
      <c r="Y348" s="164">
        <v>2623</v>
      </c>
      <c r="Z348" s="164">
        <v>80</v>
      </c>
      <c r="AA348" s="166">
        <f t="shared" si="89"/>
        <v>2703</v>
      </c>
      <c r="AB348" s="165">
        <f t="shared" si="90"/>
        <v>3585.612244897959</v>
      </c>
      <c r="AC348" s="165">
        <v>14</v>
      </c>
      <c r="AD348" s="165">
        <f t="shared" si="91"/>
        <v>3571.612244897959</v>
      </c>
      <c r="AE348" s="165">
        <f t="shared" si="92"/>
        <v>45.230769230769226</v>
      </c>
      <c r="AF348" s="167">
        <f t="shared" si="93"/>
        <v>47258.612244897959</v>
      </c>
      <c r="AG348" s="168">
        <f t="shared" si="94"/>
        <v>43687</v>
      </c>
      <c r="AH348" s="168">
        <f t="shared" si="95"/>
        <v>47258.612244897959</v>
      </c>
      <c r="AI348" s="169">
        <f t="shared" si="96"/>
        <v>10.553846153846154</v>
      </c>
      <c r="AJ348" s="169">
        <f t="shared" si="97"/>
        <v>2692.4461538461537</v>
      </c>
      <c r="AK348" s="164">
        <v>1</v>
      </c>
      <c r="AL348" s="169">
        <f t="shared" si="98"/>
        <v>0</v>
      </c>
      <c r="AM348" s="169">
        <f t="shared" si="99"/>
        <v>0</v>
      </c>
      <c r="AN348" s="169">
        <f t="shared" si="100"/>
        <v>0</v>
      </c>
      <c r="AO348" s="168">
        <f t="shared" si="101"/>
        <v>47258.612244897959</v>
      </c>
      <c r="AP348" s="175"/>
      <c r="AQ348" s="170"/>
    </row>
    <row r="349" spans="1:43" x14ac:dyDescent="0.25">
      <c r="A349" s="219"/>
      <c r="B349" s="151"/>
      <c r="C349" s="191"/>
      <c r="D349" s="152"/>
      <c r="E349" s="153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188"/>
      <c r="S349" s="189"/>
      <c r="T349" s="189"/>
      <c r="U349" s="188"/>
      <c r="V349" s="164"/>
      <c r="W349" s="165"/>
      <c r="X349" s="165"/>
      <c r="Y349" s="164"/>
      <c r="Z349" s="164"/>
      <c r="AA349" s="166"/>
      <c r="AB349" s="165"/>
      <c r="AC349" s="165"/>
      <c r="AD349" s="165"/>
      <c r="AE349" s="165"/>
      <c r="AF349" s="167"/>
      <c r="AG349" s="168"/>
      <c r="AH349" s="168"/>
      <c r="AI349" s="169"/>
      <c r="AJ349" s="169"/>
      <c r="AK349" s="164"/>
      <c r="AL349" s="169"/>
      <c r="AM349" s="169"/>
      <c r="AN349" s="169"/>
      <c r="AO349" s="168"/>
      <c r="AP349" s="164"/>
      <c r="AQ349" s="170"/>
    </row>
    <row r="350" spans="1:43" hidden="1" x14ac:dyDescent="0.25">
      <c r="A350" s="219"/>
      <c r="B350" s="151"/>
      <c r="C350" s="191"/>
      <c r="D350" s="152"/>
      <c r="E350" s="153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188"/>
      <c r="S350" s="189"/>
      <c r="T350" s="189"/>
      <c r="U350" s="188"/>
      <c r="V350" s="164"/>
      <c r="W350" s="165"/>
      <c r="X350" s="165"/>
      <c r="Y350" s="164"/>
      <c r="Z350" s="164"/>
      <c r="AA350" s="166"/>
      <c r="AB350" s="165"/>
      <c r="AC350" s="165"/>
      <c r="AD350" s="165"/>
      <c r="AE350" s="165"/>
      <c r="AF350" s="167"/>
      <c r="AG350" s="168"/>
      <c r="AH350" s="168"/>
      <c r="AI350" s="169"/>
      <c r="AJ350" s="169"/>
      <c r="AK350" s="164"/>
      <c r="AL350" s="169"/>
      <c r="AM350" s="169"/>
      <c r="AN350" s="169"/>
      <c r="AO350" s="168"/>
      <c r="AP350" s="164"/>
      <c r="AQ350" s="170"/>
    </row>
    <row r="351" spans="1:43" hidden="1" x14ac:dyDescent="0.25">
      <c r="A351" s="219"/>
      <c r="B351" s="151"/>
      <c r="C351" s="191"/>
      <c r="D351" s="152"/>
      <c r="E351" s="153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188"/>
      <c r="S351" s="189"/>
      <c r="T351" s="189"/>
      <c r="U351" s="188"/>
      <c r="V351" s="164"/>
      <c r="W351" s="165"/>
      <c r="X351" s="165"/>
      <c r="Y351" s="164"/>
      <c r="Z351" s="164"/>
      <c r="AA351" s="166"/>
      <c r="AB351" s="165"/>
      <c r="AC351" s="165"/>
      <c r="AD351" s="165"/>
      <c r="AE351" s="165"/>
      <c r="AF351" s="167"/>
      <c r="AG351" s="168"/>
      <c r="AH351" s="168"/>
      <c r="AI351" s="169"/>
      <c r="AJ351" s="169"/>
      <c r="AK351" s="164"/>
      <c r="AL351" s="169"/>
      <c r="AM351" s="169"/>
      <c r="AN351" s="169"/>
      <c r="AO351" s="168"/>
      <c r="AP351" s="164"/>
      <c r="AQ351" s="170"/>
    </row>
    <row r="352" spans="1:43" hidden="1" x14ac:dyDescent="0.25">
      <c r="A352" s="219"/>
      <c r="B352" s="151"/>
      <c r="C352" s="191"/>
      <c r="D352" s="152"/>
      <c r="E352" s="153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188"/>
      <c r="S352" s="189"/>
      <c r="T352" s="189"/>
      <c r="U352" s="188"/>
      <c r="V352" s="164"/>
      <c r="W352" s="165"/>
      <c r="X352" s="165"/>
      <c r="Y352" s="164"/>
      <c r="Z352" s="164"/>
      <c r="AA352" s="166"/>
      <c r="AB352" s="165"/>
      <c r="AC352" s="165"/>
      <c r="AD352" s="165"/>
      <c r="AE352" s="165"/>
      <c r="AF352" s="167"/>
      <c r="AG352" s="168"/>
      <c r="AH352" s="168"/>
      <c r="AI352" s="169"/>
      <c r="AJ352" s="169"/>
      <c r="AK352" s="164"/>
      <c r="AL352" s="169"/>
      <c r="AM352" s="169"/>
      <c r="AN352" s="169"/>
      <c r="AO352" s="168"/>
      <c r="AP352" s="164"/>
      <c r="AQ352" s="170"/>
    </row>
    <row r="353" spans="1:43" hidden="1" x14ac:dyDescent="0.25">
      <c r="A353" s="219"/>
      <c r="B353" s="151"/>
      <c r="C353" s="191"/>
      <c r="D353" s="152"/>
      <c r="E353" s="153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188"/>
      <c r="S353" s="189"/>
      <c r="T353" s="189"/>
      <c r="U353" s="188"/>
      <c r="V353" s="164"/>
      <c r="W353" s="165"/>
      <c r="X353" s="165"/>
      <c r="Y353" s="164"/>
      <c r="Z353" s="164"/>
      <c r="AA353" s="166"/>
      <c r="AB353" s="165"/>
      <c r="AC353" s="165"/>
      <c r="AD353" s="165"/>
      <c r="AE353" s="165"/>
      <c r="AF353" s="167"/>
      <c r="AG353" s="168"/>
      <c r="AH353" s="168"/>
      <c r="AI353" s="169"/>
      <c r="AJ353" s="169"/>
      <c r="AK353" s="164"/>
      <c r="AL353" s="169"/>
      <c r="AM353" s="169"/>
      <c r="AN353" s="169"/>
      <c r="AO353" s="168"/>
      <c r="AP353" s="164"/>
      <c r="AQ353" s="170"/>
    </row>
    <row r="354" spans="1:43" hidden="1" x14ac:dyDescent="0.25">
      <c r="A354" s="219"/>
      <c r="B354" s="151"/>
      <c r="C354" s="191"/>
      <c r="D354" s="152"/>
      <c r="E354" s="153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188"/>
      <c r="S354" s="189"/>
      <c r="T354" s="189"/>
      <c r="U354" s="188"/>
      <c r="V354" s="164"/>
      <c r="W354" s="165"/>
      <c r="X354" s="165"/>
      <c r="Y354" s="164"/>
      <c r="Z354" s="164"/>
      <c r="AA354" s="166"/>
      <c r="AB354" s="165"/>
      <c r="AC354" s="165"/>
      <c r="AD354" s="165"/>
      <c r="AE354" s="165"/>
      <c r="AF354" s="167"/>
      <c r="AG354" s="168"/>
      <c r="AH354" s="168"/>
      <c r="AI354" s="169"/>
      <c r="AJ354" s="169"/>
      <c r="AK354" s="164"/>
      <c r="AL354" s="169"/>
      <c r="AM354" s="169"/>
      <c r="AN354" s="169"/>
      <c r="AO354" s="168"/>
      <c r="AP354" s="164"/>
      <c r="AQ354" s="170"/>
    </row>
    <row r="355" spans="1:43" hidden="1" x14ac:dyDescent="0.25">
      <c r="A355" s="219"/>
      <c r="B355" s="151"/>
      <c r="C355" s="191"/>
      <c r="D355" s="152"/>
      <c r="E355" s="153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188"/>
      <c r="S355" s="189"/>
      <c r="T355" s="189"/>
      <c r="U355" s="188"/>
      <c r="V355" s="164"/>
      <c r="W355" s="165"/>
      <c r="X355" s="165"/>
      <c r="Y355" s="164"/>
      <c r="Z355" s="164"/>
      <c r="AA355" s="166"/>
      <c r="AB355" s="165"/>
      <c r="AC355" s="165"/>
      <c r="AD355" s="165"/>
      <c r="AE355" s="165"/>
      <c r="AF355" s="167"/>
      <c r="AG355" s="168"/>
      <c r="AH355" s="168"/>
      <c r="AI355" s="169"/>
      <c r="AJ355" s="169"/>
      <c r="AK355" s="164"/>
      <c r="AL355" s="169"/>
      <c r="AM355" s="169"/>
      <c r="AN355" s="169"/>
      <c r="AO355" s="168"/>
      <c r="AP355" s="164"/>
      <c r="AQ355" s="170"/>
    </row>
    <row r="356" spans="1:43" hidden="1" x14ac:dyDescent="0.25">
      <c r="A356" s="219"/>
      <c r="B356" s="151"/>
      <c r="C356" s="191"/>
      <c r="D356" s="152"/>
      <c r="E356" s="153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188"/>
      <c r="S356" s="189"/>
      <c r="T356" s="189"/>
      <c r="U356" s="188"/>
      <c r="V356" s="164"/>
      <c r="W356" s="165"/>
      <c r="X356" s="165"/>
      <c r="Y356" s="164"/>
      <c r="Z356" s="164"/>
      <c r="AA356" s="166"/>
      <c r="AB356" s="165"/>
      <c r="AC356" s="165"/>
      <c r="AD356" s="165"/>
      <c r="AE356" s="165"/>
      <c r="AF356" s="167"/>
      <c r="AG356" s="168"/>
      <c r="AH356" s="168"/>
      <c r="AI356" s="169"/>
      <c r="AJ356" s="169"/>
      <c r="AK356" s="164"/>
      <c r="AL356" s="169"/>
      <c r="AM356" s="169"/>
      <c r="AN356" s="169"/>
      <c r="AO356" s="168"/>
      <c r="AP356" s="164"/>
      <c r="AQ356" s="170"/>
    </row>
    <row r="357" spans="1:43" hidden="1" x14ac:dyDescent="0.25">
      <c r="A357" s="219"/>
      <c r="B357" s="151"/>
      <c r="C357" s="191"/>
      <c r="D357" s="152"/>
      <c r="E357" s="153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188"/>
      <c r="S357" s="189"/>
      <c r="T357" s="189"/>
      <c r="U357" s="188"/>
      <c r="V357" s="164"/>
      <c r="W357" s="165"/>
      <c r="X357" s="165"/>
      <c r="Y357" s="164"/>
      <c r="Z357" s="164"/>
      <c r="AA357" s="166"/>
      <c r="AB357" s="165"/>
      <c r="AC357" s="165"/>
      <c r="AD357" s="165"/>
      <c r="AE357" s="165"/>
      <c r="AF357" s="167"/>
      <c r="AG357" s="168"/>
      <c r="AH357" s="168"/>
      <c r="AI357" s="169"/>
      <c r="AJ357" s="169"/>
      <c r="AK357" s="164"/>
      <c r="AL357" s="169"/>
      <c r="AM357" s="169"/>
      <c r="AN357" s="169"/>
      <c r="AO357" s="168"/>
      <c r="AP357" s="164"/>
      <c r="AQ357" s="170"/>
    </row>
    <row r="358" spans="1:43" hidden="1" x14ac:dyDescent="0.25">
      <c r="A358" s="219"/>
      <c r="B358" s="151"/>
      <c r="C358" s="191"/>
      <c r="D358" s="152"/>
      <c r="E358" s="153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188"/>
      <c r="S358" s="189"/>
      <c r="T358" s="189"/>
      <c r="U358" s="188"/>
      <c r="V358" s="164"/>
      <c r="W358" s="165"/>
      <c r="X358" s="165"/>
      <c r="Y358" s="164"/>
      <c r="Z358" s="164"/>
      <c r="AA358" s="166"/>
      <c r="AB358" s="165"/>
      <c r="AC358" s="165"/>
      <c r="AD358" s="165"/>
      <c r="AE358" s="165"/>
      <c r="AF358" s="167"/>
      <c r="AG358" s="168"/>
      <c r="AH358" s="168"/>
      <c r="AI358" s="169"/>
      <c r="AJ358" s="169"/>
      <c r="AK358" s="164"/>
      <c r="AL358" s="169"/>
      <c r="AM358" s="169"/>
      <c r="AN358" s="169"/>
      <c r="AO358" s="168"/>
      <c r="AP358" s="164"/>
      <c r="AQ358" s="170"/>
    </row>
    <row r="359" spans="1:43" hidden="1" x14ac:dyDescent="0.25">
      <c r="A359" s="219"/>
      <c r="B359" s="151"/>
      <c r="C359" s="191"/>
      <c r="D359" s="152"/>
      <c r="E359" s="153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188"/>
      <c r="S359" s="189"/>
      <c r="T359" s="189"/>
      <c r="U359" s="188"/>
      <c r="V359" s="164"/>
      <c r="W359" s="165"/>
      <c r="X359" s="165"/>
      <c r="Y359" s="164"/>
      <c r="Z359" s="164"/>
      <c r="AA359" s="166"/>
      <c r="AB359" s="165"/>
      <c r="AC359" s="165"/>
      <c r="AD359" s="165"/>
      <c r="AE359" s="165"/>
      <c r="AF359" s="167"/>
      <c r="AG359" s="168"/>
      <c r="AH359" s="168"/>
      <c r="AI359" s="169"/>
      <c r="AJ359" s="169"/>
      <c r="AK359" s="164"/>
      <c r="AL359" s="169"/>
      <c r="AM359" s="169"/>
      <c r="AN359" s="169"/>
      <c r="AO359" s="168"/>
      <c r="AP359" s="164"/>
      <c r="AQ359" s="170"/>
    </row>
    <row r="360" spans="1:43" hidden="1" x14ac:dyDescent="0.25">
      <c r="A360" s="219"/>
      <c r="B360" s="151"/>
      <c r="C360" s="191"/>
      <c r="D360" s="152"/>
      <c r="E360" s="153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188"/>
      <c r="S360" s="189"/>
      <c r="T360" s="189"/>
      <c r="U360" s="188"/>
      <c r="V360" s="164"/>
      <c r="W360" s="165"/>
      <c r="X360" s="165"/>
      <c r="Y360" s="164"/>
      <c r="Z360" s="164"/>
      <c r="AA360" s="166"/>
      <c r="AB360" s="165"/>
      <c r="AC360" s="165"/>
      <c r="AD360" s="165"/>
      <c r="AE360" s="165"/>
      <c r="AF360" s="167"/>
      <c r="AG360" s="168"/>
      <c r="AH360" s="168"/>
      <c r="AI360" s="169"/>
      <c r="AJ360" s="169"/>
      <c r="AK360" s="164"/>
      <c r="AL360" s="169"/>
      <c r="AM360" s="169"/>
      <c r="AN360" s="169"/>
      <c r="AO360" s="168"/>
      <c r="AP360" s="164"/>
      <c r="AQ360" s="170"/>
    </row>
    <row r="361" spans="1:43" hidden="1" x14ac:dyDescent="0.25">
      <c r="A361" s="219"/>
      <c r="B361" s="151"/>
      <c r="C361" s="191"/>
      <c r="D361" s="152"/>
      <c r="E361" s="153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188"/>
      <c r="S361" s="189"/>
      <c r="T361" s="189"/>
      <c r="U361" s="188"/>
      <c r="V361" s="164"/>
      <c r="W361" s="165"/>
      <c r="X361" s="165"/>
      <c r="Y361" s="164"/>
      <c r="Z361" s="164"/>
      <c r="AA361" s="166"/>
      <c r="AB361" s="165"/>
      <c r="AC361" s="165"/>
      <c r="AD361" s="165"/>
      <c r="AE361" s="165"/>
      <c r="AF361" s="167"/>
      <c r="AG361" s="168"/>
      <c r="AH361" s="168"/>
      <c r="AI361" s="169"/>
      <c r="AJ361" s="169"/>
      <c r="AK361" s="164"/>
      <c r="AL361" s="169"/>
      <c r="AM361" s="169"/>
      <c r="AN361" s="169"/>
      <c r="AO361" s="168"/>
      <c r="AP361" s="164"/>
      <c r="AQ361" s="170"/>
    </row>
    <row r="362" spans="1:43" hidden="1" x14ac:dyDescent="0.25">
      <c r="A362" s="219"/>
      <c r="B362" s="151"/>
      <c r="C362" s="191"/>
      <c r="D362" s="152"/>
      <c r="E362" s="153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188"/>
      <c r="S362" s="189"/>
      <c r="T362" s="189"/>
      <c r="U362" s="188"/>
      <c r="V362" s="164"/>
      <c r="W362" s="165"/>
      <c r="X362" s="165"/>
      <c r="Y362" s="164"/>
      <c r="Z362" s="164"/>
      <c r="AA362" s="166"/>
      <c r="AB362" s="165"/>
      <c r="AC362" s="165"/>
      <c r="AD362" s="165"/>
      <c r="AE362" s="165"/>
      <c r="AF362" s="167"/>
      <c r="AG362" s="168"/>
      <c r="AH362" s="168"/>
      <c r="AI362" s="169"/>
      <c r="AJ362" s="169"/>
      <c r="AK362" s="164"/>
      <c r="AL362" s="169"/>
      <c r="AM362" s="169"/>
      <c r="AN362" s="169"/>
      <c r="AO362" s="168"/>
      <c r="AP362" s="164"/>
      <c r="AQ362" s="170"/>
    </row>
    <row r="363" spans="1:43" hidden="1" x14ac:dyDescent="0.25">
      <c r="A363" s="219"/>
      <c r="B363" s="151"/>
      <c r="C363" s="191"/>
      <c r="D363" s="152"/>
      <c r="E363" s="153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188"/>
      <c r="S363" s="189"/>
      <c r="T363" s="189"/>
      <c r="U363" s="188"/>
      <c r="V363" s="164"/>
      <c r="W363" s="165"/>
      <c r="X363" s="165"/>
      <c r="Y363" s="164"/>
      <c r="Z363" s="164"/>
      <c r="AA363" s="166"/>
      <c r="AB363" s="165"/>
      <c r="AC363" s="165"/>
      <c r="AD363" s="165"/>
      <c r="AE363" s="165"/>
      <c r="AF363" s="167"/>
      <c r="AG363" s="168"/>
      <c r="AH363" s="168"/>
      <c r="AI363" s="169"/>
      <c r="AJ363" s="169"/>
      <c r="AK363" s="164"/>
      <c r="AL363" s="169"/>
      <c r="AM363" s="169"/>
      <c r="AN363" s="169"/>
      <c r="AO363" s="168"/>
      <c r="AP363" s="164"/>
      <c r="AQ363" s="170"/>
    </row>
    <row r="364" spans="1:43" hidden="1" x14ac:dyDescent="0.25">
      <c r="A364" s="219"/>
      <c r="B364" s="151"/>
      <c r="C364" s="191"/>
      <c r="D364" s="152"/>
      <c r="E364" s="153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188"/>
      <c r="S364" s="189"/>
      <c r="T364" s="189"/>
      <c r="U364" s="188"/>
      <c r="V364" s="164"/>
      <c r="W364" s="165"/>
      <c r="X364" s="165"/>
      <c r="Y364" s="164"/>
      <c r="Z364" s="164"/>
      <c r="AA364" s="166"/>
      <c r="AB364" s="165"/>
      <c r="AC364" s="165"/>
      <c r="AD364" s="165"/>
      <c r="AE364" s="165"/>
      <c r="AF364" s="167"/>
      <c r="AG364" s="168"/>
      <c r="AH364" s="168"/>
      <c r="AI364" s="169"/>
      <c r="AJ364" s="169"/>
      <c r="AK364" s="164"/>
      <c r="AL364" s="169"/>
      <c r="AM364" s="169"/>
      <c r="AN364" s="169"/>
      <c r="AO364" s="168"/>
      <c r="AP364" s="164"/>
      <c r="AQ364" s="170"/>
    </row>
    <row r="365" spans="1:43" hidden="1" x14ac:dyDescent="0.25">
      <c r="A365" s="219"/>
      <c r="B365" s="151"/>
      <c r="C365" s="191"/>
      <c r="D365" s="152"/>
      <c r="E365" s="153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188"/>
      <c r="S365" s="189"/>
      <c r="T365" s="189"/>
      <c r="U365" s="188"/>
      <c r="V365" s="164"/>
      <c r="W365" s="165"/>
      <c r="X365" s="165"/>
      <c r="Y365" s="164"/>
      <c r="Z365" s="164"/>
      <c r="AA365" s="166"/>
      <c r="AB365" s="165"/>
      <c r="AC365" s="165"/>
      <c r="AD365" s="165"/>
      <c r="AE365" s="165"/>
      <c r="AF365" s="167"/>
      <c r="AG365" s="168"/>
      <c r="AH365" s="168"/>
      <c r="AI365" s="169"/>
      <c r="AJ365" s="169"/>
      <c r="AK365" s="164"/>
      <c r="AL365" s="169"/>
      <c r="AM365" s="169"/>
      <c r="AN365" s="169"/>
      <c r="AO365" s="168"/>
      <c r="AP365" s="164"/>
      <c r="AQ365" s="170"/>
    </row>
    <row r="366" spans="1:43" hidden="1" x14ac:dyDescent="0.25">
      <c r="A366" s="219"/>
      <c r="B366" s="151"/>
      <c r="C366" s="191"/>
      <c r="D366" s="152"/>
      <c r="E366" s="153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188"/>
      <c r="S366" s="189"/>
      <c r="T366" s="189"/>
      <c r="U366" s="188"/>
      <c r="V366" s="164"/>
      <c r="W366" s="165"/>
      <c r="X366" s="165"/>
      <c r="Y366" s="164"/>
      <c r="Z366" s="164"/>
      <c r="AA366" s="166"/>
      <c r="AB366" s="165"/>
      <c r="AC366" s="165"/>
      <c r="AD366" s="165"/>
      <c r="AE366" s="165"/>
      <c r="AF366" s="167"/>
      <c r="AG366" s="168"/>
      <c r="AH366" s="168"/>
      <c r="AI366" s="169"/>
      <c r="AJ366" s="169"/>
      <c r="AK366" s="164"/>
      <c r="AL366" s="169"/>
      <c r="AM366" s="169"/>
      <c r="AN366" s="169"/>
      <c r="AO366" s="168"/>
      <c r="AP366" s="164"/>
      <c r="AQ366" s="170"/>
    </row>
    <row r="367" spans="1:43" hidden="1" x14ac:dyDescent="0.25">
      <c r="A367" s="219"/>
      <c r="B367" s="151"/>
      <c r="C367" s="191"/>
      <c r="D367" s="152"/>
      <c r="E367" s="153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188"/>
      <c r="S367" s="189"/>
      <c r="T367" s="189"/>
      <c r="U367" s="188"/>
      <c r="V367" s="164"/>
      <c r="W367" s="165"/>
      <c r="X367" s="165"/>
      <c r="Y367" s="164"/>
      <c r="Z367" s="164"/>
      <c r="AA367" s="166"/>
      <c r="AB367" s="165"/>
      <c r="AC367" s="165"/>
      <c r="AD367" s="165"/>
      <c r="AE367" s="165"/>
      <c r="AF367" s="167"/>
      <c r="AG367" s="168"/>
      <c r="AH367" s="168"/>
      <c r="AI367" s="169"/>
      <c r="AJ367" s="169"/>
      <c r="AK367" s="164"/>
      <c r="AL367" s="169"/>
      <c r="AM367" s="169"/>
      <c r="AN367" s="169"/>
      <c r="AO367" s="168"/>
      <c r="AP367" s="164"/>
      <c r="AQ367" s="170"/>
    </row>
    <row r="368" spans="1:43" hidden="1" x14ac:dyDescent="0.25">
      <c r="A368" s="219"/>
      <c r="B368" s="151"/>
      <c r="C368" s="191"/>
      <c r="D368" s="152"/>
      <c r="E368" s="153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188"/>
      <c r="S368" s="189"/>
      <c r="T368" s="189"/>
      <c r="U368" s="188"/>
      <c r="V368" s="164"/>
      <c r="W368" s="165"/>
      <c r="X368" s="165"/>
      <c r="Y368" s="164"/>
      <c r="Z368" s="164"/>
      <c r="AA368" s="166"/>
      <c r="AB368" s="165"/>
      <c r="AC368" s="165"/>
      <c r="AD368" s="165"/>
      <c r="AE368" s="165"/>
      <c r="AF368" s="167"/>
      <c r="AG368" s="168"/>
      <c r="AH368" s="168"/>
      <c r="AI368" s="169"/>
      <c r="AJ368" s="169"/>
      <c r="AK368" s="164"/>
      <c r="AL368" s="169"/>
      <c r="AM368" s="169"/>
      <c r="AN368" s="169"/>
      <c r="AO368" s="168"/>
      <c r="AP368" s="164"/>
      <c r="AQ368" s="170"/>
    </row>
    <row r="369" spans="1:43" hidden="1" x14ac:dyDescent="0.25">
      <c r="A369" s="219"/>
      <c r="B369" s="151"/>
      <c r="C369" s="191"/>
      <c r="D369" s="152"/>
      <c r="E369" s="153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188"/>
      <c r="S369" s="189"/>
      <c r="T369" s="189"/>
      <c r="U369" s="188"/>
      <c r="V369" s="164"/>
      <c r="W369" s="165"/>
      <c r="X369" s="165"/>
      <c r="Y369" s="164"/>
      <c r="Z369" s="164"/>
      <c r="AA369" s="166"/>
      <c r="AB369" s="165"/>
      <c r="AC369" s="165"/>
      <c r="AD369" s="165"/>
      <c r="AE369" s="165"/>
      <c r="AF369" s="167"/>
      <c r="AG369" s="168"/>
      <c r="AH369" s="168"/>
      <c r="AI369" s="169"/>
      <c r="AJ369" s="169"/>
      <c r="AK369" s="164"/>
      <c r="AL369" s="169"/>
      <c r="AM369" s="169"/>
      <c r="AN369" s="169"/>
      <c r="AO369" s="168"/>
      <c r="AP369" s="164"/>
      <c r="AQ369" s="170"/>
    </row>
    <row r="370" spans="1:43" hidden="1" x14ac:dyDescent="0.25">
      <c r="A370" s="219"/>
      <c r="B370" s="151"/>
      <c r="C370" s="191"/>
      <c r="D370" s="152"/>
      <c r="E370" s="153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188"/>
      <c r="S370" s="189"/>
      <c r="T370" s="189"/>
      <c r="U370" s="188"/>
      <c r="V370" s="164"/>
      <c r="W370" s="165"/>
      <c r="X370" s="165"/>
      <c r="Y370" s="164"/>
      <c r="Z370" s="164"/>
      <c r="AA370" s="166"/>
      <c r="AB370" s="165"/>
      <c r="AC370" s="165"/>
      <c r="AD370" s="165"/>
      <c r="AE370" s="165"/>
      <c r="AF370" s="167"/>
      <c r="AG370" s="168"/>
      <c r="AH370" s="168"/>
      <c r="AI370" s="169"/>
      <c r="AJ370" s="169"/>
      <c r="AK370" s="164"/>
      <c r="AL370" s="169"/>
      <c r="AM370" s="169"/>
      <c r="AN370" s="169"/>
      <c r="AO370" s="168"/>
      <c r="AP370" s="164"/>
      <c r="AQ370" s="170"/>
    </row>
    <row r="371" spans="1:43" hidden="1" x14ac:dyDescent="0.25">
      <c r="A371" s="219"/>
      <c r="B371" s="151"/>
      <c r="C371" s="191"/>
      <c r="D371" s="152"/>
      <c r="E371" s="153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188"/>
      <c r="S371" s="189"/>
      <c r="T371" s="189"/>
      <c r="U371" s="188"/>
      <c r="V371" s="164"/>
      <c r="W371" s="165"/>
      <c r="X371" s="165"/>
      <c r="Y371" s="164"/>
      <c r="Z371" s="164"/>
      <c r="AA371" s="166"/>
      <c r="AB371" s="165"/>
      <c r="AC371" s="165"/>
      <c r="AD371" s="165"/>
      <c r="AE371" s="165"/>
      <c r="AF371" s="167"/>
      <c r="AG371" s="168"/>
      <c r="AH371" s="168"/>
      <c r="AI371" s="169"/>
      <c r="AJ371" s="169"/>
      <c r="AK371" s="164"/>
      <c r="AL371" s="169"/>
      <c r="AM371" s="169"/>
      <c r="AN371" s="169"/>
      <c r="AO371" s="168"/>
      <c r="AP371" s="164"/>
      <c r="AQ371" s="170"/>
    </row>
    <row r="372" spans="1:43" hidden="1" x14ac:dyDescent="0.25">
      <c r="A372" s="219"/>
      <c r="B372" s="151"/>
      <c r="C372" s="191"/>
      <c r="D372" s="152"/>
      <c r="E372" s="153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188"/>
      <c r="S372" s="189"/>
      <c r="T372" s="189"/>
      <c r="U372" s="188"/>
      <c r="V372" s="164"/>
      <c r="W372" s="165"/>
      <c r="X372" s="165"/>
      <c r="Y372" s="164"/>
      <c r="Z372" s="164"/>
      <c r="AA372" s="166"/>
      <c r="AB372" s="165"/>
      <c r="AC372" s="165"/>
      <c r="AD372" s="165"/>
      <c r="AE372" s="165"/>
      <c r="AF372" s="167"/>
      <c r="AG372" s="168"/>
      <c r="AH372" s="168"/>
      <c r="AI372" s="169"/>
      <c r="AJ372" s="169"/>
      <c r="AK372" s="164"/>
      <c r="AL372" s="169"/>
      <c r="AM372" s="169"/>
      <c r="AN372" s="169"/>
      <c r="AO372" s="168"/>
      <c r="AP372" s="164"/>
      <c r="AQ372" s="170"/>
    </row>
    <row r="373" spans="1:43" hidden="1" x14ac:dyDescent="0.25">
      <c r="A373" s="219"/>
      <c r="B373" s="151"/>
      <c r="C373" s="191"/>
      <c r="D373" s="152"/>
      <c r="E373" s="153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188"/>
      <c r="S373" s="189"/>
      <c r="T373" s="189"/>
      <c r="U373" s="188"/>
      <c r="V373" s="164"/>
      <c r="W373" s="165"/>
      <c r="X373" s="165"/>
      <c r="Y373" s="164"/>
      <c r="Z373" s="164"/>
      <c r="AA373" s="166"/>
      <c r="AB373" s="165"/>
      <c r="AC373" s="165"/>
      <c r="AD373" s="165"/>
      <c r="AE373" s="165"/>
      <c r="AF373" s="167"/>
      <c r="AG373" s="168"/>
      <c r="AH373" s="168"/>
      <c r="AI373" s="169"/>
      <c r="AJ373" s="169"/>
      <c r="AK373" s="164"/>
      <c r="AL373" s="169"/>
      <c r="AM373" s="169"/>
      <c r="AN373" s="169"/>
      <c r="AO373" s="168"/>
      <c r="AP373" s="164"/>
      <c r="AQ373" s="170"/>
    </row>
    <row r="374" spans="1:43" hidden="1" x14ac:dyDescent="0.25">
      <c r="A374" s="219"/>
      <c r="B374" s="151"/>
      <c r="C374" s="191"/>
      <c r="D374" s="152"/>
      <c r="E374" s="153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153"/>
      <c r="S374" s="178"/>
      <c r="T374" s="178"/>
      <c r="U374" s="153"/>
      <c r="V374" s="164"/>
      <c r="W374" s="165"/>
      <c r="X374" s="165"/>
      <c r="Y374" s="164"/>
      <c r="Z374" s="164"/>
      <c r="AA374" s="166"/>
      <c r="AB374" s="165"/>
      <c r="AC374" s="165"/>
      <c r="AD374" s="165"/>
      <c r="AE374" s="165"/>
      <c r="AF374" s="167"/>
      <c r="AG374" s="168"/>
      <c r="AH374" s="168"/>
      <c r="AI374" s="169"/>
      <c r="AJ374" s="169"/>
      <c r="AK374" s="164"/>
      <c r="AL374" s="169"/>
      <c r="AM374" s="169"/>
      <c r="AN374" s="164"/>
      <c r="AO374" s="168"/>
      <c r="AP374" s="164"/>
      <c r="AQ374" s="170"/>
    </row>
    <row r="375" spans="1:43" hidden="1" x14ac:dyDescent="0.25">
      <c r="A375" s="219"/>
      <c r="B375" s="151"/>
      <c r="C375" s="191"/>
      <c r="D375" s="152"/>
      <c r="E375" s="153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153"/>
      <c r="S375" s="178"/>
      <c r="T375" s="178"/>
      <c r="U375" s="153"/>
      <c r="V375" s="164"/>
      <c r="W375" s="165"/>
      <c r="X375" s="165"/>
      <c r="Y375" s="164"/>
      <c r="Z375" s="164"/>
      <c r="AA375" s="166"/>
      <c r="AB375" s="165"/>
      <c r="AC375" s="165"/>
      <c r="AD375" s="165"/>
      <c r="AE375" s="165"/>
      <c r="AF375" s="167"/>
      <c r="AG375" s="168"/>
      <c r="AH375" s="168"/>
      <c r="AI375" s="169"/>
      <c r="AJ375" s="169"/>
      <c r="AK375" s="164"/>
      <c r="AL375" s="169"/>
      <c r="AM375" s="169"/>
      <c r="AN375" s="164"/>
      <c r="AO375" s="168"/>
      <c r="AP375" s="164"/>
      <c r="AQ375" s="170"/>
    </row>
    <row r="376" spans="1:43" hidden="1" x14ac:dyDescent="0.25">
      <c r="A376" s="219"/>
      <c r="B376" s="151"/>
      <c r="C376" s="191"/>
      <c r="D376" s="152"/>
      <c r="E376" s="153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153"/>
      <c r="S376" s="178"/>
      <c r="T376" s="178"/>
      <c r="U376" s="153"/>
      <c r="V376" s="164"/>
      <c r="W376" s="165"/>
      <c r="X376" s="165"/>
      <c r="Y376" s="164"/>
      <c r="Z376" s="164"/>
      <c r="AA376" s="166"/>
      <c r="AB376" s="165"/>
      <c r="AC376" s="165"/>
      <c r="AD376" s="165"/>
      <c r="AE376" s="165"/>
      <c r="AF376" s="167"/>
      <c r="AG376" s="168"/>
      <c r="AH376" s="168"/>
      <c r="AI376" s="169"/>
      <c r="AJ376" s="169"/>
      <c r="AK376" s="164"/>
      <c r="AL376" s="169"/>
      <c r="AM376" s="169"/>
      <c r="AN376" s="164"/>
      <c r="AO376" s="168"/>
      <c r="AP376" s="164"/>
      <c r="AQ376" s="170"/>
    </row>
    <row r="377" spans="1:43" x14ac:dyDescent="0.25">
      <c r="A377" s="222"/>
      <c r="B377" s="178"/>
      <c r="C377" s="192"/>
      <c r="D377" s="179"/>
      <c r="E377" s="153"/>
      <c r="F377" s="179"/>
      <c r="G377" s="179"/>
      <c r="H377" s="179"/>
      <c r="I377" s="179"/>
      <c r="J377" s="179"/>
      <c r="K377" s="179"/>
      <c r="L377" s="179"/>
      <c r="M377" s="179"/>
      <c r="N377" s="179"/>
      <c r="O377" s="179"/>
      <c r="P377" s="179"/>
      <c r="Q377" s="179"/>
      <c r="R377" s="153"/>
      <c r="S377" s="178"/>
      <c r="T377" s="178"/>
      <c r="U377" s="153"/>
      <c r="V377" s="180"/>
      <c r="W377" s="180"/>
      <c r="X377" s="180"/>
      <c r="Y377" s="180"/>
      <c r="Z377" s="180"/>
      <c r="AA377" s="180"/>
      <c r="AB377" s="180"/>
      <c r="AC377" s="180"/>
      <c r="AD377" s="180"/>
      <c r="AE377" s="180"/>
      <c r="AF377" s="180"/>
      <c r="AG377" s="180"/>
      <c r="AH377" s="180"/>
      <c r="AI377" s="180"/>
      <c r="AJ377" s="180"/>
      <c r="AK377" s="180"/>
      <c r="AL377" s="180"/>
      <c r="AM377" s="181"/>
      <c r="AN377" s="182"/>
      <c r="AO377" s="183"/>
      <c r="AP377" s="180"/>
      <c r="AQ377" s="180"/>
    </row>
    <row r="378" spans="1:43" x14ac:dyDescent="0.25">
      <c r="A378" s="184"/>
      <c r="B378" s="184" t="s">
        <v>782</v>
      </c>
      <c r="C378" s="193"/>
      <c r="D378" s="185"/>
      <c r="E378" s="153"/>
      <c r="F378" s="186">
        <f t="shared" ref="F378:L378" si="102">SUM(F5:F376)</f>
        <v>961</v>
      </c>
      <c r="G378" s="186">
        <f t="shared" si="102"/>
        <v>928</v>
      </c>
      <c r="H378" s="186">
        <f t="shared" si="102"/>
        <v>1175</v>
      </c>
      <c r="I378" s="186">
        <f t="shared" si="102"/>
        <v>1111</v>
      </c>
      <c r="J378" s="186">
        <f t="shared" si="102"/>
        <v>1096</v>
      </c>
      <c r="K378" s="186">
        <f t="shared" si="102"/>
        <v>1222</v>
      </c>
      <c r="L378" s="186">
        <f t="shared" si="102"/>
        <v>1552</v>
      </c>
      <c r="M378" s="186"/>
      <c r="N378" s="186"/>
      <c r="O378" s="186"/>
      <c r="P378" s="186"/>
      <c r="Q378" s="186"/>
      <c r="R378" s="153"/>
      <c r="S378" s="178"/>
      <c r="T378" s="178"/>
      <c r="U378" s="153"/>
      <c r="V378" s="186">
        <f t="shared" ref="V378:AC378" si="103">SUM(V5:V376)</f>
        <v>8045</v>
      </c>
      <c r="W378" s="186">
        <f t="shared" si="103"/>
        <v>55.130844488597312</v>
      </c>
      <c r="X378" s="186">
        <f t="shared" si="103"/>
        <v>1653.9253346579187</v>
      </c>
      <c r="Y378" s="186">
        <f t="shared" si="103"/>
        <v>24171</v>
      </c>
      <c r="Z378" s="186">
        <f t="shared" si="103"/>
        <v>4658</v>
      </c>
      <c r="AA378" s="186">
        <f t="shared" si="103"/>
        <v>28829</v>
      </c>
      <c r="AB378" s="186">
        <f t="shared" si="103"/>
        <v>144427.04752739196</v>
      </c>
      <c r="AC378" s="186">
        <f t="shared" si="103"/>
        <v>4816</v>
      </c>
      <c r="AD378" s="180"/>
      <c r="AE378" s="180"/>
      <c r="AF378" s="180"/>
      <c r="AG378" s="180"/>
      <c r="AH378" s="180"/>
      <c r="AI378" s="180"/>
      <c r="AJ378" s="180"/>
      <c r="AK378" s="180"/>
      <c r="AL378" s="186">
        <f t="shared" ref="AL378:AM378" si="104">SUM(AL5:AL376)</f>
        <v>571.65712122507205</v>
      </c>
      <c r="AM378" s="186">
        <f t="shared" si="104"/>
        <v>10945.283704910813</v>
      </c>
      <c r="AN378" s="180"/>
      <c r="AO378" s="180"/>
      <c r="AP378" s="180"/>
      <c r="AQ378" s="180"/>
    </row>
    <row r="379" spans="1:43" x14ac:dyDescent="0.25">
      <c r="A379" s="222"/>
      <c r="B379" s="178"/>
      <c r="C379" s="192"/>
      <c r="D379" s="179"/>
      <c r="E379" s="153"/>
      <c r="F379" s="179"/>
      <c r="G379" s="179"/>
      <c r="H379" s="179"/>
      <c r="I379" s="179"/>
      <c r="J379" s="179"/>
      <c r="K379" s="179"/>
      <c r="L379" s="179"/>
      <c r="M379" s="179"/>
      <c r="N379" s="179"/>
      <c r="O379" s="179"/>
      <c r="P379" s="179"/>
      <c r="Q379" s="179"/>
      <c r="R379" s="153"/>
      <c r="S379" s="178"/>
      <c r="T379" s="178"/>
      <c r="U379" s="153"/>
      <c r="V379" s="180"/>
      <c r="W379" s="180"/>
      <c r="X379" s="180"/>
      <c r="Y379" s="180"/>
      <c r="Z379" s="180"/>
      <c r="AA379" s="187"/>
      <c r="AB379" s="180"/>
      <c r="AC379" s="180"/>
      <c r="AD379" s="180"/>
      <c r="AE379" s="180"/>
      <c r="AF379" s="180"/>
      <c r="AG379" s="180"/>
      <c r="AH379" s="180"/>
      <c r="AI379" s="180"/>
      <c r="AJ379" s="180"/>
      <c r="AK379" s="180"/>
      <c r="AL379" s="180"/>
      <c r="AM379" s="180"/>
      <c r="AN379" s="180"/>
      <c r="AO379" s="180"/>
      <c r="AP379" s="180"/>
      <c r="AQ379" s="180"/>
    </row>
  </sheetData>
  <autoFilter ref="A4:AQ4">
    <sortState ref="A5:AQ348">
      <sortCondition ref="C4"/>
    </sortState>
  </autoFilter>
  <mergeCells count="18">
    <mergeCell ref="F2:F3"/>
    <mergeCell ref="F1:L1"/>
    <mergeCell ref="C1:D1"/>
    <mergeCell ref="C2:D2"/>
    <mergeCell ref="C3:D3"/>
    <mergeCell ref="K2:K3"/>
    <mergeCell ref="J2:J3"/>
    <mergeCell ref="I2:I3"/>
    <mergeCell ref="H2:H3"/>
    <mergeCell ref="G2:G3"/>
    <mergeCell ref="P1:P3"/>
    <mergeCell ref="Q1:Q3"/>
    <mergeCell ref="S1:T3"/>
    <mergeCell ref="V1:AQ3"/>
    <mergeCell ref="L2:L3"/>
    <mergeCell ref="M1:M3"/>
    <mergeCell ref="N1:N3"/>
    <mergeCell ref="O1:O3"/>
  </mergeCells>
  <conditionalFormatting sqref="A40">
    <cfRule type="duplicateValues" dxfId="366" priority="26"/>
  </conditionalFormatting>
  <conditionalFormatting sqref="A62:A65">
    <cfRule type="duplicateValues" dxfId="365" priority="25"/>
  </conditionalFormatting>
  <conditionalFormatting sqref="A67">
    <cfRule type="duplicateValues" dxfId="364" priority="24"/>
  </conditionalFormatting>
  <conditionalFormatting sqref="A69">
    <cfRule type="duplicateValues" dxfId="363" priority="23"/>
  </conditionalFormatting>
  <conditionalFormatting sqref="A73">
    <cfRule type="duplicateValues" dxfId="362" priority="22"/>
  </conditionalFormatting>
  <conditionalFormatting sqref="A74:A76">
    <cfRule type="duplicateValues" dxfId="361" priority="21"/>
  </conditionalFormatting>
  <conditionalFormatting sqref="A78:A88">
    <cfRule type="duplicateValues" dxfId="360" priority="20"/>
  </conditionalFormatting>
  <conditionalFormatting sqref="A91:A99">
    <cfRule type="duplicateValues" dxfId="359" priority="19"/>
  </conditionalFormatting>
  <conditionalFormatting sqref="A90">
    <cfRule type="duplicateValues" dxfId="358" priority="18"/>
  </conditionalFormatting>
  <conditionalFormatting sqref="A101">
    <cfRule type="duplicateValues" dxfId="357" priority="17"/>
  </conditionalFormatting>
  <conditionalFormatting sqref="A103:A104">
    <cfRule type="duplicateValues" dxfId="356" priority="16"/>
  </conditionalFormatting>
  <conditionalFormatting sqref="A108:A112">
    <cfRule type="duplicateValues" dxfId="355" priority="15"/>
  </conditionalFormatting>
  <conditionalFormatting sqref="A113:A117">
    <cfRule type="duplicateValues" dxfId="354" priority="14"/>
  </conditionalFormatting>
  <conditionalFormatting sqref="A90:A99">
    <cfRule type="duplicateValues" dxfId="353" priority="13"/>
  </conditionalFormatting>
  <conditionalFormatting sqref="A68:A76">
    <cfRule type="duplicateValues" dxfId="352" priority="12"/>
  </conditionalFormatting>
  <conditionalFormatting sqref="A84:A112">
    <cfRule type="duplicateValues" dxfId="351" priority="11"/>
  </conditionalFormatting>
  <conditionalFormatting sqref="A114:A118">
    <cfRule type="duplicateValues" dxfId="350" priority="10"/>
  </conditionalFormatting>
  <conditionalFormatting sqref="A378">
    <cfRule type="duplicateValues" dxfId="349" priority="9"/>
  </conditionalFormatting>
  <conditionalFormatting sqref="A224 A215:A221">
    <cfRule type="duplicateValues" dxfId="348" priority="8"/>
  </conditionalFormatting>
  <conditionalFormatting sqref="A211:A212">
    <cfRule type="duplicateValues" dxfId="347" priority="7"/>
  </conditionalFormatting>
  <conditionalFormatting sqref="A206:A207 A210">
    <cfRule type="duplicateValues" dxfId="346" priority="6"/>
  </conditionalFormatting>
  <conditionalFormatting sqref="A220:A221">
    <cfRule type="duplicateValues" dxfId="345" priority="5"/>
  </conditionalFormatting>
  <conditionalFormatting sqref="A37">
    <cfRule type="duplicateValues" dxfId="344" priority="3"/>
  </conditionalFormatting>
  <conditionalFormatting sqref="A37">
    <cfRule type="duplicateValues" dxfId="343" priority="4"/>
  </conditionalFormatting>
  <conditionalFormatting sqref="A234:A373">
    <cfRule type="duplicateValues" dxfId="342" priority="27"/>
  </conditionalFormatting>
  <conditionalFormatting sqref="A1">
    <cfRule type="duplicateValues" dxfId="341" priority="2"/>
  </conditionalFormatting>
  <conditionalFormatting sqref="A2">
    <cfRule type="duplicateValues" dxfId="340" priority="1"/>
  </conditionalFormatting>
  <conditionalFormatting sqref="A375:A379 A225:A226 A4:A36 A38:A203">
    <cfRule type="duplicateValues" dxfId="339" priority="28"/>
  </conditionalFormatting>
  <conditionalFormatting sqref="A38:A233 A4:A36 A374:A379">
    <cfRule type="duplicateValues" dxfId="338" priority="29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6"/>
  <sheetViews>
    <sheetView workbookViewId="0">
      <selection activeCell="A3" sqref="A3"/>
    </sheetView>
  </sheetViews>
  <sheetFormatPr defaultRowHeight="15" x14ac:dyDescent="0.25"/>
  <cols>
    <col min="1" max="1" width="16.5703125" style="9" bestFit="1" customWidth="1"/>
    <col min="3" max="4" width="12.28515625" customWidth="1"/>
  </cols>
  <sheetData>
    <row r="1" spans="1:16" x14ac:dyDescent="0.25">
      <c r="A1" s="45" t="s">
        <v>2</v>
      </c>
      <c r="B1" s="46" t="s">
        <v>728</v>
      </c>
      <c r="C1" s="46" t="s">
        <v>731</v>
      </c>
      <c r="D1" s="46"/>
      <c r="E1" s="46" t="s">
        <v>732</v>
      </c>
      <c r="F1" s="46" t="s">
        <v>733</v>
      </c>
      <c r="G1" s="46" t="s">
        <v>734</v>
      </c>
      <c r="H1" s="46" t="s">
        <v>735</v>
      </c>
      <c r="I1" s="47" t="s">
        <v>744</v>
      </c>
      <c r="J1" s="48" t="s">
        <v>737</v>
      </c>
      <c r="K1" s="48" t="s">
        <v>738</v>
      </c>
      <c r="L1" s="48" t="s">
        <v>213</v>
      </c>
      <c r="M1" s="48" t="s">
        <v>214</v>
      </c>
      <c r="N1" s="49" t="s">
        <v>4</v>
      </c>
      <c r="O1" s="49" t="s">
        <v>5</v>
      </c>
      <c r="P1" s="50" t="s">
        <v>6</v>
      </c>
    </row>
    <row r="2" spans="1:16" x14ac:dyDescent="0.25">
      <c r="A2" s="51">
        <v>6953156270640</v>
      </c>
      <c r="B2" s="52">
        <v>742298</v>
      </c>
      <c r="C2" s="52" t="s">
        <v>577</v>
      </c>
      <c r="D2" s="52" t="s">
        <v>720</v>
      </c>
      <c r="E2" s="52" t="s">
        <v>578</v>
      </c>
      <c r="F2" s="53">
        <v>46.776027397260265</v>
      </c>
      <c r="G2" s="53">
        <v>89.5</v>
      </c>
      <c r="H2" s="53">
        <v>189</v>
      </c>
      <c r="I2" s="53">
        <v>0</v>
      </c>
      <c r="J2" s="54">
        <v>5</v>
      </c>
      <c r="K2" s="54">
        <v>2</v>
      </c>
      <c r="L2" s="54">
        <v>0</v>
      </c>
      <c r="M2" s="55">
        <v>0</v>
      </c>
      <c r="N2" s="55">
        <v>0</v>
      </c>
      <c r="O2" s="55">
        <v>0</v>
      </c>
      <c r="P2" s="55">
        <v>0</v>
      </c>
    </row>
    <row r="3" spans="1:16" x14ac:dyDescent="0.25">
      <c r="A3" s="51">
        <v>6953156273030</v>
      </c>
      <c r="B3" s="52">
        <v>734899</v>
      </c>
      <c r="C3" s="52" t="s">
        <v>415</v>
      </c>
      <c r="D3" s="52" t="s">
        <v>309</v>
      </c>
      <c r="E3" s="52" t="s">
        <v>416</v>
      </c>
      <c r="F3" s="53">
        <v>25.360000000000003</v>
      </c>
      <c r="G3" s="53">
        <v>49.5</v>
      </c>
      <c r="H3" s="53">
        <v>109</v>
      </c>
      <c r="I3" s="53">
        <v>9</v>
      </c>
      <c r="J3" s="54">
        <v>4</v>
      </c>
      <c r="K3" s="54">
        <v>3</v>
      </c>
      <c r="L3" s="54">
        <v>2</v>
      </c>
      <c r="M3" s="55">
        <v>10</v>
      </c>
      <c r="N3" s="55">
        <v>5</v>
      </c>
      <c r="O3" s="55">
        <v>11</v>
      </c>
      <c r="P3" s="55">
        <v>6</v>
      </c>
    </row>
    <row r="4" spans="1:16" x14ac:dyDescent="0.25">
      <c r="A4" s="51">
        <v>6953156282964</v>
      </c>
      <c r="B4" s="52">
        <v>734837</v>
      </c>
      <c r="C4" s="52" t="s">
        <v>329</v>
      </c>
      <c r="D4" s="52" t="s">
        <v>454</v>
      </c>
      <c r="E4" s="52" t="s">
        <v>330</v>
      </c>
      <c r="F4" s="53">
        <v>5.2600000000000016</v>
      </c>
      <c r="G4" s="53">
        <v>24.5</v>
      </c>
      <c r="H4" s="53">
        <v>49</v>
      </c>
      <c r="I4" s="53">
        <v>10</v>
      </c>
      <c r="J4" s="54">
        <v>82</v>
      </c>
      <c r="K4" s="54">
        <v>36</v>
      </c>
      <c r="L4" s="54">
        <v>40</v>
      </c>
      <c r="M4" s="55">
        <v>33</v>
      </c>
      <c r="N4" s="55">
        <v>33</v>
      </c>
      <c r="O4" s="55">
        <v>25</v>
      </c>
      <c r="P4" s="55">
        <v>2</v>
      </c>
    </row>
    <row r="5" spans="1:16" x14ac:dyDescent="0.25">
      <c r="A5" s="51">
        <v>6953156282971</v>
      </c>
      <c r="B5" s="52">
        <v>734838</v>
      </c>
      <c r="C5" s="52" t="s">
        <v>331</v>
      </c>
      <c r="D5" s="52" t="s">
        <v>456</v>
      </c>
      <c r="E5" s="52" t="s">
        <v>332</v>
      </c>
      <c r="F5" s="53">
        <v>5.3899999999999917</v>
      </c>
      <c r="G5" s="53">
        <v>24.5</v>
      </c>
      <c r="H5" s="53">
        <v>49</v>
      </c>
      <c r="I5" s="53">
        <v>36</v>
      </c>
      <c r="J5" s="54">
        <v>67</v>
      </c>
      <c r="K5" s="54">
        <v>37</v>
      </c>
      <c r="L5" s="54">
        <v>33</v>
      </c>
      <c r="M5" s="55">
        <v>37</v>
      </c>
      <c r="N5" s="55">
        <v>36</v>
      </c>
      <c r="O5" s="55">
        <v>15</v>
      </c>
      <c r="P5" s="55">
        <v>15</v>
      </c>
    </row>
    <row r="6" spans="1:16" x14ac:dyDescent="0.25">
      <c r="A6" s="51">
        <v>6953156290853</v>
      </c>
      <c r="B6" s="52">
        <v>758226</v>
      </c>
      <c r="C6" s="52" t="s">
        <v>677</v>
      </c>
      <c r="D6" s="52"/>
      <c r="E6" s="52" t="s">
        <v>678</v>
      </c>
      <c r="F6" s="53">
        <v>26</v>
      </c>
      <c r="G6" s="53">
        <v>50</v>
      </c>
      <c r="H6" s="53">
        <v>104</v>
      </c>
      <c r="I6" s="53">
        <v>14</v>
      </c>
      <c r="J6" s="54"/>
      <c r="K6" s="54"/>
      <c r="L6" s="54"/>
      <c r="M6" s="56">
        <v>0</v>
      </c>
      <c r="N6" s="55">
        <v>1</v>
      </c>
      <c r="O6" s="55">
        <v>2</v>
      </c>
      <c r="P6" s="55">
        <v>2</v>
      </c>
    </row>
    <row r="7" spans="1:16" x14ac:dyDescent="0.25">
      <c r="A7" s="51">
        <v>6953156290860</v>
      </c>
      <c r="B7" s="52">
        <v>758227</v>
      </c>
      <c r="C7" s="52" t="s">
        <v>679</v>
      </c>
      <c r="D7" s="52"/>
      <c r="E7" s="52" t="s">
        <v>680</v>
      </c>
      <c r="F7" s="53">
        <v>26</v>
      </c>
      <c r="G7" s="53">
        <v>50</v>
      </c>
      <c r="H7" s="53">
        <v>104</v>
      </c>
      <c r="I7" s="53">
        <v>12</v>
      </c>
      <c r="J7" s="54"/>
      <c r="K7" s="54"/>
      <c r="L7" s="54"/>
      <c r="M7" s="56">
        <v>0</v>
      </c>
      <c r="N7" s="55">
        <v>0</v>
      </c>
      <c r="O7" s="55">
        <v>3</v>
      </c>
      <c r="P7" s="55">
        <v>0</v>
      </c>
    </row>
    <row r="8" spans="1:16" x14ac:dyDescent="0.25">
      <c r="A8" s="51">
        <v>6953156284401</v>
      </c>
      <c r="B8" s="52">
        <v>742300</v>
      </c>
      <c r="C8" s="52" t="s">
        <v>579</v>
      </c>
      <c r="D8" s="52" t="s">
        <v>492</v>
      </c>
      <c r="E8" s="52" t="s">
        <v>580</v>
      </c>
      <c r="F8" s="53">
        <v>14.474971098265899</v>
      </c>
      <c r="G8" s="53">
        <v>29.5</v>
      </c>
      <c r="H8" s="53">
        <v>59</v>
      </c>
      <c r="I8" s="53">
        <v>12</v>
      </c>
      <c r="J8" s="54">
        <v>12</v>
      </c>
      <c r="K8" s="54">
        <v>9</v>
      </c>
      <c r="L8" s="54">
        <v>18</v>
      </c>
      <c r="M8" s="55">
        <v>18</v>
      </c>
      <c r="N8" s="55">
        <v>15</v>
      </c>
      <c r="O8" s="55">
        <v>7</v>
      </c>
      <c r="P8" s="55">
        <v>2</v>
      </c>
    </row>
    <row r="9" spans="1:16" x14ac:dyDescent="0.25">
      <c r="A9" s="51">
        <v>6953156284630</v>
      </c>
      <c r="B9" s="52">
        <v>742248</v>
      </c>
      <c r="C9" s="52" t="s">
        <v>561</v>
      </c>
      <c r="D9" s="52" t="s">
        <v>494</v>
      </c>
      <c r="E9" s="52" t="s">
        <v>562</v>
      </c>
      <c r="F9" s="53">
        <v>9.3133662145499425</v>
      </c>
      <c r="G9" s="53">
        <v>24.5</v>
      </c>
      <c r="H9" s="53">
        <v>49</v>
      </c>
      <c r="I9" s="53">
        <v>73</v>
      </c>
      <c r="J9" s="54">
        <v>55</v>
      </c>
      <c r="K9" s="54">
        <v>26</v>
      </c>
      <c r="L9" s="54">
        <v>36</v>
      </c>
      <c r="M9" s="55">
        <v>39</v>
      </c>
      <c r="N9" s="55">
        <v>44</v>
      </c>
      <c r="O9" s="55">
        <v>52</v>
      </c>
      <c r="P9" s="55">
        <v>32</v>
      </c>
    </row>
    <row r="10" spans="1:16" x14ac:dyDescent="0.25">
      <c r="A10" s="51">
        <v>6953156284647</v>
      </c>
      <c r="B10" s="52">
        <v>738078</v>
      </c>
      <c r="C10" s="52" t="s">
        <v>543</v>
      </c>
      <c r="D10" s="52" t="s">
        <v>496</v>
      </c>
      <c r="E10" s="52" t="s">
        <v>544</v>
      </c>
      <c r="F10" s="53">
        <v>9.509999999999998</v>
      </c>
      <c r="G10" s="53">
        <v>24.5</v>
      </c>
      <c r="H10" s="53">
        <v>49</v>
      </c>
      <c r="I10" s="53">
        <v>46</v>
      </c>
      <c r="J10" s="54">
        <v>89</v>
      </c>
      <c r="K10" s="54">
        <v>35</v>
      </c>
      <c r="L10" s="54">
        <v>30</v>
      </c>
      <c r="M10" s="55">
        <v>29</v>
      </c>
      <c r="N10" s="55">
        <v>31</v>
      </c>
      <c r="O10" s="55">
        <v>38</v>
      </c>
      <c r="P10" s="55">
        <v>18</v>
      </c>
    </row>
    <row r="11" spans="1:16" x14ac:dyDescent="0.25">
      <c r="A11" s="51">
        <v>6953156276673</v>
      </c>
      <c r="B11" s="52">
        <v>734948</v>
      </c>
      <c r="C11" s="52" t="s">
        <v>504</v>
      </c>
      <c r="D11" s="52"/>
      <c r="E11" s="52" t="s">
        <v>505</v>
      </c>
      <c r="F11" s="53">
        <v>24.140000000000008</v>
      </c>
      <c r="G11" s="53">
        <v>49.5</v>
      </c>
      <c r="H11" s="53">
        <v>109</v>
      </c>
      <c r="I11" s="53">
        <v>0</v>
      </c>
      <c r="J11" s="54">
        <v>7</v>
      </c>
      <c r="K11" s="54">
        <v>2</v>
      </c>
      <c r="L11" s="54">
        <v>6</v>
      </c>
      <c r="M11" s="55">
        <v>4</v>
      </c>
      <c r="N11" s="55">
        <v>3</v>
      </c>
      <c r="O11" s="55">
        <v>2</v>
      </c>
      <c r="P11" s="55">
        <v>0</v>
      </c>
    </row>
    <row r="12" spans="1:16" x14ac:dyDescent="0.25">
      <c r="A12" s="51">
        <v>7447902861996</v>
      </c>
      <c r="B12" s="52">
        <v>758117</v>
      </c>
      <c r="C12" s="52" t="s">
        <v>661</v>
      </c>
      <c r="D12" s="52" t="s">
        <v>613</v>
      </c>
      <c r="E12" s="52" t="s">
        <v>662</v>
      </c>
      <c r="F12" s="53">
        <v>23</v>
      </c>
      <c r="G12" s="53">
        <v>44.5</v>
      </c>
      <c r="H12" s="53">
        <v>93</v>
      </c>
      <c r="I12" s="53">
        <v>79</v>
      </c>
      <c r="J12" s="54"/>
      <c r="K12" s="54"/>
      <c r="L12" s="54"/>
      <c r="M12" s="56">
        <v>2</v>
      </c>
      <c r="N12" s="55">
        <v>14</v>
      </c>
      <c r="O12" s="55">
        <v>25</v>
      </c>
      <c r="P12" s="55">
        <v>8</v>
      </c>
    </row>
    <row r="13" spans="1:16" x14ac:dyDescent="0.25">
      <c r="A13" s="51">
        <v>7447902861064</v>
      </c>
      <c r="B13" s="52">
        <v>762683</v>
      </c>
      <c r="C13" s="52" t="s">
        <v>716</v>
      </c>
      <c r="D13" s="52"/>
      <c r="E13" s="52" t="s">
        <v>717</v>
      </c>
      <c r="F13" s="53">
        <v>13.44</v>
      </c>
      <c r="G13" s="53">
        <v>45</v>
      </c>
      <c r="H13" s="53">
        <v>89</v>
      </c>
      <c r="I13" s="53">
        <v>43</v>
      </c>
      <c r="J13" s="54"/>
      <c r="K13" s="54"/>
      <c r="L13" s="54"/>
      <c r="M13" s="56"/>
      <c r="N13" s="55">
        <v>11</v>
      </c>
      <c r="O13" s="55">
        <v>17</v>
      </c>
      <c r="P13" s="55">
        <v>10</v>
      </c>
    </row>
    <row r="14" spans="1:16" x14ac:dyDescent="0.25">
      <c r="A14" s="57">
        <v>7447902862818</v>
      </c>
      <c r="B14" s="58">
        <v>676642</v>
      </c>
      <c r="C14" s="58" t="s">
        <v>323</v>
      </c>
      <c r="D14" s="58" t="s">
        <v>615</v>
      </c>
      <c r="E14" s="58" t="s">
        <v>324</v>
      </c>
      <c r="F14" s="59">
        <v>15.43</v>
      </c>
      <c r="G14" s="59">
        <v>29.5</v>
      </c>
      <c r="H14" s="59">
        <v>59</v>
      </c>
      <c r="I14" s="59">
        <v>47</v>
      </c>
      <c r="J14" s="60"/>
      <c r="K14" s="60"/>
      <c r="L14" s="60"/>
      <c r="M14" s="61"/>
      <c r="N14" s="55"/>
      <c r="O14" s="55">
        <v>5</v>
      </c>
      <c r="P14" s="55">
        <v>27</v>
      </c>
    </row>
    <row r="15" spans="1:16" x14ac:dyDescent="0.25">
      <c r="A15" s="51">
        <v>7447902860074</v>
      </c>
      <c r="B15" s="52">
        <v>676641</v>
      </c>
      <c r="C15" s="52" t="s">
        <v>321</v>
      </c>
      <c r="D15" s="52" t="s">
        <v>573</v>
      </c>
      <c r="E15" s="52" t="s">
        <v>322</v>
      </c>
      <c r="F15" s="53">
        <v>15.43</v>
      </c>
      <c r="G15" s="53">
        <v>29.5</v>
      </c>
      <c r="H15" s="53">
        <v>59</v>
      </c>
      <c r="I15" s="53">
        <v>57</v>
      </c>
      <c r="J15" s="54"/>
      <c r="K15" s="54"/>
      <c r="L15" s="54"/>
      <c r="M15" s="55"/>
      <c r="N15" s="55"/>
      <c r="O15" s="55">
        <v>5</v>
      </c>
      <c r="P15" s="55">
        <v>15</v>
      </c>
    </row>
    <row r="16" spans="1:16" x14ac:dyDescent="0.25">
      <c r="A16" s="51">
        <v>7447902862290</v>
      </c>
      <c r="B16" s="52">
        <v>758231</v>
      </c>
      <c r="C16" s="52" t="s">
        <v>687</v>
      </c>
      <c r="D16" s="52"/>
      <c r="E16" s="52" t="s">
        <v>632</v>
      </c>
      <c r="F16" s="53">
        <v>12</v>
      </c>
      <c r="G16" s="53">
        <v>30</v>
      </c>
      <c r="H16" s="53">
        <v>62</v>
      </c>
      <c r="I16" s="53">
        <v>43</v>
      </c>
      <c r="J16" s="54"/>
      <c r="K16" s="54"/>
      <c r="L16" s="54"/>
      <c r="M16" s="56">
        <v>0</v>
      </c>
      <c r="N16" s="55">
        <v>33</v>
      </c>
      <c r="O16" s="55">
        <v>50</v>
      </c>
      <c r="P16" s="55">
        <v>22</v>
      </c>
    </row>
    <row r="17" spans="1:16" x14ac:dyDescent="0.25">
      <c r="A17" s="51">
        <v>4716076166958</v>
      </c>
      <c r="B17" s="52">
        <v>317277</v>
      </c>
      <c r="C17" s="52" t="s">
        <v>261</v>
      </c>
      <c r="D17" s="52" t="s">
        <v>661</v>
      </c>
      <c r="E17" s="52" t="s">
        <v>262</v>
      </c>
      <c r="F17" s="53">
        <v>23.16</v>
      </c>
      <c r="G17" s="53">
        <v>39.5</v>
      </c>
      <c r="H17" s="53">
        <v>79</v>
      </c>
      <c r="I17" s="53">
        <v>10</v>
      </c>
      <c r="J17" s="54"/>
      <c r="K17" s="54"/>
      <c r="L17" s="54"/>
      <c r="M17" s="55"/>
      <c r="N17" s="55"/>
      <c r="O17" s="55">
        <v>0</v>
      </c>
      <c r="P17" s="55">
        <v>2</v>
      </c>
    </row>
    <row r="18" spans="1:16" x14ac:dyDescent="0.25">
      <c r="A18" s="51">
        <v>4716076166965</v>
      </c>
      <c r="B18" s="52">
        <v>317280</v>
      </c>
      <c r="C18" s="52" t="s">
        <v>265</v>
      </c>
      <c r="D18" s="52" t="s">
        <v>663</v>
      </c>
      <c r="E18" s="52" t="s">
        <v>266</v>
      </c>
      <c r="F18" s="53">
        <v>23.16</v>
      </c>
      <c r="G18" s="53">
        <v>39.5</v>
      </c>
      <c r="H18" s="53">
        <v>79</v>
      </c>
      <c r="I18" s="53">
        <v>33</v>
      </c>
      <c r="J18" s="54"/>
      <c r="K18" s="54"/>
      <c r="L18" s="54"/>
      <c r="M18" s="55"/>
      <c r="N18" s="55"/>
      <c r="O18" s="55">
        <v>2</v>
      </c>
      <c r="P18" s="55">
        <v>3</v>
      </c>
    </row>
    <row r="19" spans="1:16" x14ac:dyDescent="0.25">
      <c r="A19" s="51">
        <v>4716076166941</v>
      </c>
      <c r="B19" s="52">
        <v>317278</v>
      </c>
      <c r="C19" s="52" t="s">
        <v>263</v>
      </c>
      <c r="D19" s="52" t="s">
        <v>649</v>
      </c>
      <c r="E19" s="52" t="s">
        <v>264</v>
      </c>
      <c r="F19" s="53">
        <v>23.16</v>
      </c>
      <c r="G19" s="53">
        <v>39.5</v>
      </c>
      <c r="H19" s="53">
        <v>79</v>
      </c>
      <c r="I19" s="53">
        <v>36</v>
      </c>
      <c r="J19" s="54"/>
      <c r="K19" s="54"/>
      <c r="L19" s="54"/>
      <c r="M19" s="55"/>
      <c r="N19" s="55"/>
      <c r="O19" s="55">
        <v>0</v>
      </c>
      <c r="P19" s="55">
        <v>1</v>
      </c>
    </row>
    <row r="20" spans="1:16" x14ac:dyDescent="0.25">
      <c r="A20" s="51">
        <v>744790286205</v>
      </c>
      <c r="B20" s="52">
        <v>758119</v>
      </c>
      <c r="C20" s="52" t="s">
        <v>663</v>
      </c>
      <c r="D20" s="52" t="s">
        <v>261</v>
      </c>
      <c r="E20" s="52" t="s">
        <v>664</v>
      </c>
      <c r="F20" s="53">
        <v>22</v>
      </c>
      <c r="G20" s="53">
        <v>44.5</v>
      </c>
      <c r="H20" s="53">
        <v>93</v>
      </c>
      <c r="I20" s="53">
        <v>40</v>
      </c>
      <c r="J20" s="54"/>
      <c r="K20" s="54"/>
      <c r="L20" s="54"/>
      <c r="M20" s="56">
        <v>0</v>
      </c>
      <c r="N20" s="55">
        <v>12</v>
      </c>
      <c r="O20" s="55">
        <v>20</v>
      </c>
      <c r="P20" s="55">
        <v>13</v>
      </c>
    </row>
    <row r="21" spans="1:16" x14ac:dyDescent="0.25">
      <c r="A21" s="51">
        <v>6953156293618</v>
      </c>
      <c r="B21" s="52">
        <v>766140</v>
      </c>
      <c r="C21" s="52" t="s">
        <v>722</v>
      </c>
      <c r="D21" s="52" t="s">
        <v>553</v>
      </c>
      <c r="E21" s="52" t="s">
        <v>723</v>
      </c>
      <c r="F21" s="53">
        <v>28.962539682539674</v>
      </c>
      <c r="G21" s="53">
        <v>65</v>
      </c>
      <c r="H21" s="53">
        <v>65</v>
      </c>
      <c r="I21" s="53">
        <v>0</v>
      </c>
      <c r="J21" s="54"/>
      <c r="K21" s="54"/>
      <c r="L21" s="54"/>
      <c r="M21" s="56"/>
      <c r="N21" s="55"/>
      <c r="O21" s="55"/>
      <c r="P21" s="55">
        <v>0</v>
      </c>
    </row>
    <row r="22" spans="1:16" x14ac:dyDescent="0.25">
      <c r="A22" s="51">
        <v>6953156290488</v>
      </c>
      <c r="B22" s="52">
        <v>758244</v>
      </c>
      <c r="C22" s="52" t="s">
        <v>698</v>
      </c>
      <c r="D22" s="52"/>
      <c r="E22" s="52" t="s">
        <v>699</v>
      </c>
      <c r="F22" s="53">
        <v>18.32</v>
      </c>
      <c r="G22" s="53">
        <v>44.5</v>
      </c>
      <c r="H22" s="53">
        <v>94</v>
      </c>
      <c r="I22" s="53">
        <v>0</v>
      </c>
      <c r="J22" s="54"/>
      <c r="K22" s="54"/>
      <c r="L22" s="54"/>
      <c r="M22" s="56">
        <v>0</v>
      </c>
      <c r="N22" s="55">
        <v>0</v>
      </c>
      <c r="O22" s="55">
        <v>0</v>
      </c>
      <c r="P22" s="55">
        <v>0</v>
      </c>
    </row>
    <row r="23" spans="1:16" x14ac:dyDescent="0.25">
      <c r="A23" s="51">
        <v>6953156290495</v>
      </c>
      <c r="B23" s="52">
        <v>758245</v>
      </c>
      <c r="C23" s="52" t="s">
        <v>700</v>
      </c>
      <c r="D23" s="52"/>
      <c r="E23" s="52" t="s">
        <v>701</v>
      </c>
      <c r="F23" s="53">
        <v>18.32</v>
      </c>
      <c r="G23" s="53">
        <v>44.5</v>
      </c>
      <c r="H23" s="53">
        <v>94</v>
      </c>
      <c r="I23" s="53">
        <v>0</v>
      </c>
      <c r="J23" s="54"/>
      <c r="K23" s="54"/>
      <c r="L23" s="54"/>
      <c r="M23" s="56">
        <v>0</v>
      </c>
      <c r="N23" s="55">
        <v>0</v>
      </c>
      <c r="O23" s="55">
        <v>0</v>
      </c>
      <c r="P23" s="55">
        <v>0</v>
      </c>
    </row>
    <row r="24" spans="1:16" x14ac:dyDescent="0.25">
      <c r="A24" s="51">
        <v>6953156293014</v>
      </c>
      <c r="B24" s="52">
        <v>663479</v>
      </c>
      <c r="C24" s="52" t="s">
        <v>295</v>
      </c>
      <c r="D24" s="52"/>
      <c r="E24" s="52" t="s">
        <v>296</v>
      </c>
      <c r="F24" s="53">
        <v>102.13</v>
      </c>
      <c r="G24" s="53">
        <v>150</v>
      </c>
      <c r="H24" s="53">
        <v>309</v>
      </c>
      <c r="I24" s="53">
        <v>54</v>
      </c>
      <c r="J24" s="54"/>
      <c r="K24" s="54"/>
      <c r="L24" s="54"/>
      <c r="M24" s="55"/>
      <c r="N24" s="55"/>
      <c r="O24" s="55">
        <v>0</v>
      </c>
      <c r="P24" s="55">
        <v>0</v>
      </c>
    </row>
    <row r="25" spans="1:16" x14ac:dyDescent="0.25">
      <c r="A25" s="51">
        <v>6953156278622</v>
      </c>
      <c r="B25" s="52">
        <v>734904</v>
      </c>
      <c r="C25" s="52" t="s">
        <v>425</v>
      </c>
      <c r="D25" s="52"/>
      <c r="E25" s="52" t="s">
        <v>426</v>
      </c>
      <c r="F25" s="53">
        <v>27</v>
      </c>
      <c r="G25" s="53">
        <v>59.5</v>
      </c>
      <c r="H25" s="53">
        <v>129</v>
      </c>
      <c r="I25" s="53">
        <v>0</v>
      </c>
      <c r="J25" s="54">
        <v>8</v>
      </c>
      <c r="K25" s="54">
        <v>7</v>
      </c>
      <c r="L25" s="54">
        <v>5</v>
      </c>
      <c r="M25" s="55">
        <v>3</v>
      </c>
      <c r="N25" s="55">
        <v>0</v>
      </c>
      <c r="O25" s="55">
        <v>0</v>
      </c>
      <c r="P25" s="55">
        <v>1</v>
      </c>
    </row>
    <row r="26" spans="1:16" x14ac:dyDescent="0.25">
      <c r="A26" s="51">
        <v>6953156288935</v>
      </c>
      <c r="B26" s="52">
        <v>758241</v>
      </c>
      <c r="C26" s="52" t="s">
        <v>696</v>
      </c>
      <c r="D26" s="52"/>
      <c r="E26" s="52" t="s">
        <v>697</v>
      </c>
      <c r="F26" s="53">
        <v>55.18</v>
      </c>
      <c r="G26" s="53">
        <v>114.5</v>
      </c>
      <c r="H26" s="53">
        <v>241</v>
      </c>
      <c r="I26" s="53">
        <v>0</v>
      </c>
      <c r="J26" s="54"/>
      <c r="K26" s="54"/>
      <c r="L26" s="54"/>
      <c r="M26" s="56">
        <v>0</v>
      </c>
      <c r="N26" s="55">
        <v>0</v>
      </c>
      <c r="O26" s="55">
        <v>0</v>
      </c>
      <c r="P26" s="55">
        <v>0</v>
      </c>
    </row>
    <row r="27" spans="1:16" x14ac:dyDescent="0.25">
      <c r="A27" s="51">
        <v>6953156282278</v>
      </c>
      <c r="B27" s="52">
        <v>758127</v>
      </c>
      <c r="C27" s="52" t="s">
        <v>673</v>
      </c>
      <c r="D27" s="52"/>
      <c r="E27" s="52" t="s">
        <v>674</v>
      </c>
      <c r="F27" s="53">
        <v>9.9</v>
      </c>
      <c r="G27" s="53">
        <v>29.5</v>
      </c>
      <c r="H27" s="53">
        <v>62</v>
      </c>
      <c r="I27" s="53">
        <v>0</v>
      </c>
      <c r="J27" s="54"/>
      <c r="K27" s="54"/>
      <c r="L27" s="54"/>
      <c r="M27" s="56">
        <v>0</v>
      </c>
      <c r="N27" s="55">
        <v>0</v>
      </c>
      <c r="O27" s="55">
        <v>0</v>
      </c>
      <c r="P27" s="55">
        <v>0</v>
      </c>
    </row>
    <row r="28" spans="1:16" x14ac:dyDescent="0.25">
      <c r="A28" s="51">
        <v>6953156278585</v>
      </c>
      <c r="B28" s="52">
        <v>758126</v>
      </c>
      <c r="C28" s="52" t="s">
        <v>671</v>
      </c>
      <c r="D28" s="52"/>
      <c r="E28" s="52" t="s">
        <v>672</v>
      </c>
      <c r="F28" s="53">
        <v>9.66</v>
      </c>
      <c r="G28" s="53">
        <v>29.5</v>
      </c>
      <c r="H28" s="53">
        <v>62</v>
      </c>
      <c r="I28" s="53">
        <v>36</v>
      </c>
      <c r="J28" s="54"/>
      <c r="K28" s="54"/>
      <c r="L28" s="54"/>
      <c r="M28" s="56">
        <v>2</v>
      </c>
      <c r="N28" s="55">
        <v>13</v>
      </c>
      <c r="O28" s="55">
        <v>8</v>
      </c>
      <c r="P28" s="55">
        <v>4</v>
      </c>
    </row>
    <row r="29" spans="1:16" x14ac:dyDescent="0.25">
      <c r="A29" s="51">
        <v>6953156284739</v>
      </c>
      <c r="B29" s="52">
        <v>762681</v>
      </c>
      <c r="C29" s="52" t="s">
        <v>712</v>
      </c>
      <c r="D29" s="52"/>
      <c r="E29" s="52" t="s">
        <v>713</v>
      </c>
      <c r="F29" s="53">
        <v>8.43</v>
      </c>
      <c r="G29" s="53">
        <v>30</v>
      </c>
      <c r="H29" s="53">
        <v>59</v>
      </c>
      <c r="I29" s="53">
        <v>21</v>
      </c>
      <c r="J29" s="54"/>
      <c r="K29" s="54"/>
      <c r="L29" s="54"/>
      <c r="M29" s="56"/>
      <c r="N29" s="55">
        <v>5</v>
      </c>
      <c r="O29" s="55">
        <v>5</v>
      </c>
      <c r="P29" s="55">
        <v>4</v>
      </c>
    </row>
    <row r="30" spans="1:16" x14ac:dyDescent="0.25">
      <c r="A30" s="51">
        <v>6953156284746</v>
      </c>
      <c r="B30" s="52">
        <v>762682</v>
      </c>
      <c r="C30" s="52" t="s">
        <v>714</v>
      </c>
      <c r="D30" s="52"/>
      <c r="E30" s="52" t="s">
        <v>715</v>
      </c>
      <c r="F30" s="53">
        <v>8.43</v>
      </c>
      <c r="G30" s="53">
        <v>30</v>
      </c>
      <c r="H30" s="53">
        <v>29</v>
      </c>
      <c r="I30" s="53">
        <v>20</v>
      </c>
      <c r="J30" s="54"/>
      <c r="K30" s="54"/>
      <c r="L30" s="54"/>
      <c r="M30" s="56"/>
      <c r="N30" s="55">
        <v>2</v>
      </c>
      <c r="O30" s="55">
        <v>6</v>
      </c>
      <c r="P30" s="55">
        <v>9</v>
      </c>
    </row>
    <row r="31" spans="1:16" x14ac:dyDescent="0.25">
      <c r="A31" s="51">
        <v>6953156291492</v>
      </c>
      <c r="B31" s="52">
        <v>762676</v>
      </c>
      <c r="C31" s="52" t="s">
        <v>702</v>
      </c>
      <c r="D31" s="52"/>
      <c r="E31" s="52" t="s">
        <v>703</v>
      </c>
      <c r="F31" s="53">
        <v>107.83999999999989</v>
      </c>
      <c r="G31" s="53">
        <v>125</v>
      </c>
      <c r="H31" s="53">
        <v>259</v>
      </c>
      <c r="I31" s="53">
        <v>0</v>
      </c>
      <c r="J31" s="54"/>
      <c r="K31" s="54"/>
      <c r="L31" s="54"/>
      <c r="M31" s="56"/>
      <c r="N31" s="55">
        <v>0</v>
      </c>
      <c r="O31" s="55">
        <v>0</v>
      </c>
      <c r="P31" s="55">
        <v>0</v>
      </c>
    </row>
    <row r="32" spans="1:16" x14ac:dyDescent="0.25">
      <c r="A32" s="51">
        <v>6953156286962</v>
      </c>
      <c r="B32" s="52">
        <v>762679</v>
      </c>
      <c r="C32" s="52" t="s">
        <v>708</v>
      </c>
      <c r="D32" s="52"/>
      <c r="E32" s="52" t="s">
        <v>709</v>
      </c>
      <c r="F32" s="53">
        <v>14.390000000000038</v>
      </c>
      <c r="G32" s="53">
        <v>40</v>
      </c>
      <c r="H32" s="53">
        <v>79</v>
      </c>
      <c r="I32" s="53">
        <v>39</v>
      </c>
      <c r="J32" s="54"/>
      <c r="K32" s="54"/>
      <c r="L32" s="54"/>
      <c r="M32" s="56"/>
      <c r="N32" s="55">
        <v>5</v>
      </c>
      <c r="O32" s="55">
        <v>10</v>
      </c>
      <c r="P32" s="55">
        <v>3</v>
      </c>
    </row>
    <row r="33" spans="1:16" x14ac:dyDescent="0.25">
      <c r="A33" s="51">
        <v>6953156286979</v>
      </c>
      <c r="B33" s="52">
        <v>762678</v>
      </c>
      <c r="C33" s="52" t="s">
        <v>706</v>
      </c>
      <c r="D33" s="52"/>
      <c r="E33" s="52" t="s">
        <v>707</v>
      </c>
      <c r="F33" s="53">
        <v>14.404375000000011</v>
      </c>
      <c r="G33" s="53">
        <v>40</v>
      </c>
      <c r="H33" s="53">
        <v>79</v>
      </c>
      <c r="I33" s="53">
        <v>10</v>
      </c>
      <c r="J33" s="54"/>
      <c r="K33" s="54"/>
      <c r="L33" s="54"/>
      <c r="M33" s="56"/>
      <c r="N33" s="55">
        <v>0</v>
      </c>
      <c r="O33" s="55">
        <v>3</v>
      </c>
      <c r="P33" s="55">
        <v>1</v>
      </c>
    </row>
    <row r="34" spans="1:16" x14ac:dyDescent="0.25">
      <c r="A34" s="51">
        <v>6953156286986</v>
      </c>
      <c r="B34" s="52">
        <v>762680</v>
      </c>
      <c r="C34" s="52" t="s">
        <v>710</v>
      </c>
      <c r="D34" s="52"/>
      <c r="E34" s="52" t="s">
        <v>711</v>
      </c>
      <c r="F34" s="53">
        <v>14.39000000000002</v>
      </c>
      <c r="G34" s="53">
        <v>40</v>
      </c>
      <c r="H34" s="53">
        <v>79</v>
      </c>
      <c r="I34" s="53">
        <v>5</v>
      </c>
      <c r="J34" s="54"/>
      <c r="K34" s="54"/>
      <c r="L34" s="54"/>
      <c r="M34" s="56"/>
      <c r="N34" s="55">
        <v>0</v>
      </c>
      <c r="O34" s="55">
        <v>4</v>
      </c>
      <c r="P34" s="55">
        <v>3</v>
      </c>
    </row>
    <row r="35" spans="1:16" x14ac:dyDescent="0.25">
      <c r="A35" s="51">
        <v>6953156276413</v>
      </c>
      <c r="B35" s="52">
        <v>734895</v>
      </c>
      <c r="C35" s="52" t="s">
        <v>407</v>
      </c>
      <c r="D35" s="52"/>
      <c r="E35" s="52" t="s">
        <v>408</v>
      </c>
      <c r="F35" s="53">
        <v>24.729999999999976</v>
      </c>
      <c r="G35" s="53">
        <v>44.5</v>
      </c>
      <c r="H35" s="53">
        <v>99</v>
      </c>
      <c r="I35" s="53">
        <v>4</v>
      </c>
      <c r="J35" s="54">
        <v>12</v>
      </c>
      <c r="K35" s="54">
        <v>8</v>
      </c>
      <c r="L35" s="54">
        <v>13</v>
      </c>
      <c r="M35" s="55">
        <v>3</v>
      </c>
      <c r="N35" s="55">
        <v>3</v>
      </c>
      <c r="O35" s="55">
        <v>3</v>
      </c>
      <c r="P35" s="55">
        <v>0</v>
      </c>
    </row>
    <row r="36" spans="1:16" x14ac:dyDescent="0.25">
      <c r="A36" s="51">
        <v>4716076167313</v>
      </c>
      <c r="B36" s="52">
        <v>748129</v>
      </c>
      <c r="C36" s="52" t="s">
        <v>647</v>
      </c>
      <c r="D36" s="52" t="s">
        <v>665</v>
      </c>
      <c r="E36" s="52" t="s">
        <v>648</v>
      </c>
      <c r="F36" s="53">
        <v>38.220000000000006</v>
      </c>
      <c r="G36" s="53">
        <v>116.35</v>
      </c>
      <c r="H36" s="53">
        <v>189</v>
      </c>
      <c r="I36" s="53">
        <v>58</v>
      </c>
      <c r="J36" s="54">
        <v>3</v>
      </c>
      <c r="K36" s="54">
        <v>2</v>
      </c>
      <c r="L36" s="54">
        <v>2</v>
      </c>
      <c r="M36" s="56">
        <v>1</v>
      </c>
      <c r="N36" s="56">
        <v>0</v>
      </c>
      <c r="O36" s="56">
        <v>4</v>
      </c>
      <c r="P36" s="56">
        <v>2</v>
      </c>
    </row>
    <row r="37" spans="1:16" x14ac:dyDescent="0.25">
      <c r="A37" s="51">
        <v>4716076167337</v>
      </c>
      <c r="B37" s="52">
        <v>748131</v>
      </c>
      <c r="C37" s="52" t="s">
        <v>649</v>
      </c>
      <c r="D37" s="52" t="s">
        <v>667</v>
      </c>
      <c r="E37" s="52" t="s">
        <v>650</v>
      </c>
      <c r="F37" s="53">
        <v>38.220000000000006</v>
      </c>
      <c r="G37" s="53">
        <v>116.35</v>
      </c>
      <c r="H37" s="53">
        <v>189</v>
      </c>
      <c r="I37" s="53">
        <v>64</v>
      </c>
      <c r="J37" s="54">
        <v>1</v>
      </c>
      <c r="K37" s="54">
        <v>1</v>
      </c>
      <c r="L37" s="54">
        <v>0</v>
      </c>
      <c r="M37" s="56">
        <v>0</v>
      </c>
      <c r="N37" s="56">
        <v>0</v>
      </c>
      <c r="O37" s="56">
        <v>5</v>
      </c>
      <c r="P37" s="56">
        <v>1</v>
      </c>
    </row>
    <row r="38" spans="1:16" x14ac:dyDescent="0.25">
      <c r="A38" s="51">
        <v>6953156282100</v>
      </c>
      <c r="B38" s="52">
        <v>742294</v>
      </c>
      <c r="C38" s="52" t="s">
        <v>569</v>
      </c>
      <c r="D38" s="52"/>
      <c r="E38" s="52" t="s">
        <v>570</v>
      </c>
      <c r="F38" s="53">
        <v>38.140000000000015</v>
      </c>
      <c r="G38" s="53">
        <v>74.5</v>
      </c>
      <c r="H38" s="53">
        <v>159</v>
      </c>
      <c r="I38" s="53">
        <v>2</v>
      </c>
      <c r="J38" s="54">
        <v>2</v>
      </c>
      <c r="K38" s="54">
        <v>1</v>
      </c>
      <c r="L38" s="54">
        <v>0</v>
      </c>
      <c r="M38" s="55">
        <v>0</v>
      </c>
      <c r="N38" s="55">
        <v>0</v>
      </c>
      <c r="O38" s="55">
        <v>0</v>
      </c>
      <c r="P38" s="55">
        <v>0</v>
      </c>
    </row>
    <row r="39" spans="1:16" x14ac:dyDescent="0.25">
      <c r="A39" s="51">
        <v>6953156293243</v>
      </c>
      <c r="B39" s="52">
        <v>665859</v>
      </c>
      <c r="C39" s="52" t="s">
        <v>305</v>
      </c>
      <c r="D39" s="52" t="s">
        <v>543</v>
      </c>
      <c r="E39" s="52" t="s">
        <v>306</v>
      </c>
      <c r="F39" s="53">
        <v>30.820000000000391</v>
      </c>
      <c r="G39" s="53">
        <v>69.5</v>
      </c>
      <c r="H39" s="53">
        <v>149</v>
      </c>
      <c r="I39" s="53">
        <v>44</v>
      </c>
      <c r="J39" s="54"/>
      <c r="K39" s="54"/>
      <c r="L39" s="54"/>
      <c r="M39" s="55"/>
      <c r="N39" s="55"/>
      <c r="O39" s="55">
        <v>0</v>
      </c>
      <c r="P39" s="55">
        <v>8</v>
      </c>
    </row>
    <row r="40" spans="1:16" x14ac:dyDescent="0.25">
      <c r="A40" s="51">
        <v>6953156293250</v>
      </c>
      <c r="B40" s="52">
        <v>665860</v>
      </c>
      <c r="C40" s="52" t="s">
        <v>307</v>
      </c>
      <c r="D40" s="52" t="s">
        <v>551</v>
      </c>
      <c r="E40" s="52" t="s">
        <v>308</v>
      </c>
      <c r="F40" s="53">
        <v>27.19</v>
      </c>
      <c r="G40" s="53">
        <v>69.5</v>
      </c>
      <c r="H40" s="53">
        <v>149</v>
      </c>
      <c r="I40" s="53">
        <v>57</v>
      </c>
      <c r="J40" s="54"/>
      <c r="K40" s="54"/>
      <c r="L40" s="54"/>
      <c r="M40" s="55"/>
      <c r="N40" s="55"/>
      <c r="O40" s="55">
        <v>0</v>
      </c>
      <c r="P40" s="55">
        <v>7</v>
      </c>
    </row>
    <row r="41" spans="1:16" x14ac:dyDescent="0.25">
      <c r="A41" s="51">
        <v>6953156282247</v>
      </c>
      <c r="B41" s="52">
        <v>743939</v>
      </c>
      <c r="C41" s="52" t="s">
        <v>583</v>
      </c>
      <c r="D41" s="52"/>
      <c r="E41" s="52" t="s">
        <v>584</v>
      </c>
      <c r="F41" s="53">
        <v>76</v>
      </c>
      <c r="G41" s="53">
        <v>140</v>
      </c>
      <c r="H41" s="53">
        <v>289</v>
      </c>
      <c r="I41" s="53">
        <v>6</v>
      </c>
      <c r="J41" s="54">
        <v>23</v>
      </c>
      <c r="K41" s="54">
        <v>5</v>
      </c>
      <c r="L41" s="54">
        <v>9</v>
      </c>
      <c r="M41" s="56">
        <v>9</v>
      </c>
      <c r="N41" s="55">
        <v>6</v>
      </c>
      <c r="O41" s="55">
        <v>6</v>
      </c>
      <c r="P41" s="55">
        <v>2</v>
      </c>
    </row>
    <row r="42" spans="1:16" x14ac:dyDescent="0.25">
      <c r="A42" s="51">
        <v>6953156292314</v>
      </c>
      <c r="B42" s="52">
        <v>663480</v>
      </c>
      <c r="C42" s="52" t="s">
        <v>297</v>
      </c>
      <c r="D42" s="52"/>
      <c r="E42" s="52" t="s">
        <v>298</v>
      </c>
      <c r="F42" s="53">
        <v>18.130000000000013</v>
      </c>
      <c r="G42" s="53">
        <v>49.5</v>
      </c>
      <c r="H42" s="53">
        <v>109</v>
      </c>
      <c r="I42" s="53">
        <v>61</v>
      </c>
      <c r="J42" s="54"/>
      <c r="K42" s="54"/>
      <c r="L42" s="54"/>
      <c r="M42" s="55"/>
      <c r="N42" s="55"/>
      <c r="O42" s="55">
        <v>0</v>
      </c>
      <c r="P42" s="55">
        <v>1</v>
      </c>
    </row>
    <row r="43" spans="1:16" x14ac:dyDescent="0.25">
      <c r="A43" s="51">
        <v>6953156292321</v>
      </c>
      <c r="B43" s="52">
        <v>663481</v>
      </c>
      <c r="C43" s="52" t="s">
        <v>299</v>
      </c>
      <c r="D43" s="52"/>
      <c r="E43" s="52" t="s">
        <v>300</v>
      </c>
      <c r="F43" s="53">
        <v>18.13</v>
      </c>
      <c r="G43" s="53">
        <v>49.5</v>
      </c>
      <c r="H43" s="53">
        <v>109</v>
      </c>
      <c r="I43" s="53">
        <v>61</v>
      </c>
      <c r="J43" s="54"/>
      <c r="K43" s="54"/>
      <c r="L43" s="54"/>
      <c r="M43" s="55"/>
      <c r="N43" s="55"/>
      <c r="O43" s="55">
        <v>0</v>
      </c>
      <c r="P43" s="55">
        <v>1</v>
      </c>
    </row>
    <row r="44" spans="1:16" x14ac:dyDescent="0.25">
      <c r="A44" s="51">
        <v>6953156293267</v>
      </c>
      <c r="B44" s="52">
        <v>663501</v>
      </c>
      <c r="C44" s="52" t="s">
        <v>301</v>
      </c>
      <c r="D44" s="52"/>
      <c r="E44" s="52" t="s">
        <v>302</v>
      </c>
      <c r="F44" s="53">
        <v>66.22</v>
      </c>
      <c r="G44" s="53">
        <v>114.5</v>
      </c>
      <c r="H44" s="53">
        <v>239</v>
      </c>
      <c r="I44" s="53">
        <v>0</v>
      </c>
      <c r="J44" s="54"/>
      <c r="K44" s="54"/>
      <c r="L44" s="54"/>
      <c r="M44" s="55"/>
      <c r="N44" s="55"/>
      <c r="O44" s="55">
        <v>0</v>
      </c>
      <c r="P44" s="55">
        <v>0</v>
      </c>
    </row>
    <row r="45" spans="1:16" x14ac:dyDescent="0.25">
      <c r="A45" s="51">
        <v>6953156293274</v>
      </c>
      <c r="B45" s="52">
        <v>665858</v>
      </c>
      <c r="C45" s="52" t="s">
        <v>303</v>
      </c>
      <c r="D45" s="52"/>
      <c r="E45" s="52" t="s">
        <v>304</v>
      </c>
      <c r="F45" s="53">
        <v>66.220000000000013</v>
      </c>
      <c r="G45" s="53">
        <v>114.5</v>
      </c>
      <c r="H45" s="53">
        <v>239</v>
      </c>
      <c r="I45" s="53">
        <v>3</v>
      </c>
      <c r="J45" s="54"/>
      <c r="K45" s="54"/>
      <c r="L45" s="54"/>
      <c r="M45" s="55"/>
      <c r="N45" s="55"/>
      <c r="O45" s="55">
        <v>4</v>
      </c>
      <c r="P45" s="55">
        <v>3</v>
      </c>
    </row>
    <row r="46" spans="1:16" x14ac:dyDescent="0.25">
      <c r="A46" s="51">
        <v>6953156273887</v>
      </c>
      <c r="B46" s="52">
        <v>734867</v>
      </c>
      <c r="C46" s="52" t="s">
        <v>351</v>
      </c>
      <c r="D46" s="52" t="s">
        <v>317</v>
      </c>
      <c r="E46" s="52" t="s">
        <v>352</v>
      </c>
      <c r="F46" s="53">
        <v>57.060000000000038</v>
      </c>
      <c r="G46" s="53">
        <v>104.5</v>
      </c>
      <c r="H46" s="53">
        <v>219</v>
      </c>
      <c r="I46" s="53">
        <v>8</v>
      </c>
      <c r="J46" s="54">
        <v>10</v>
      </c>
      <c r="K46" s="54">
        <v>4</v>
      </c>
      <c r="L46" s="54">
        <v>11</v>
      </c>
      <c r="M46" s="55">
        <v>5</v>
      </c>
      <c r="N46" s="55">
        <v>7</v>
      </c>
      <c r="O46" s="55">
        <v>1</v>
      </c>
      <c r="P46" s="55">
        <v>2</v>
      </c>
    </row>
    <row r="47" spans="1:16" x14ac:dyDescent="0.25">
      <c r="A47" s="51">
        <v>6953156273894</v>
      </c>
      <c r="B47" s="52">
        <v>734868</v>
      </c>
      <c r="C47" s="52" t="s">
        <v>353</v>
      </c>
      <c r="D47" s="52"/>
      <c r="E47" s="52" t="s">
        <v>354</v>
      </c>
      <c r="F47" s="53">
        <v>53.97</v>
      </c>
      <c r="G47" s="53">
        <v>104.5</v>
      </c>
      <c r="H47" s="53">
        <v>219</v>
      </c>
      <c r="I47" s="53">
        <v>6</v>
      </c>
      <c r="J47" s="54">
        <v>3</v>
      </c>
      <c r="K47" s="54">
        <v>4</v>
      </c>
      <c r="L47" s="54">
        <v>4</v>
      </c>
      <c r="M47" s="55">
        <v>4</v>
      </c>
      <c r="N47" s="55">
        <v>1</v>
      </c>
      <c r="O47" s="55">
        <v>1</v>
      </c>
      <c r="P47" s="55">
        <v>0</v>
      </c>
    </row>
    <row r="48" spans="1:16" x14ac:dyDescent="0.25">
      <c r="A48" s="51">
        <v>4716076167870</v>
      </c>
      <c r="B48" s="52">
        <v>317327</v>
      </c>
      <c r="C48" s="52" t="s">
        <v>281</v>
      </c>
      <c r="D48" s="52" t="s">
        <v>269</v>
      </c>
      <c r="E48" s="52" t="s">
        <v>282</v>
      </c>
      <c r="F48" s="53">
        <v>21.229999999999997</v>
      </c>
      <c r="G48" s="53">
        <v>29.5</v>
      </c>
      <c r="H48" s="53">
        <v>59</v>
      </c>
      <c r="I48" s="53">
        <v>13</v>
      </c>
      <c r="J48" s="54"/>
      <c r="K48" s="54"/>
      <c r="L48" s="54"/>
      <c r="M48" s="55"/>
      <c r="N48" s="55"/>
      <c r="O48" s="55">
        <v>4</v>
      </c>
      <c r="P48" s="55">
        <v>6</v>
      </c>
    </row>
    <row r="49" spans="1:16" x14ac:dyDescent="0.25">
      <c r="A49" s="51">
        <v>4716076167856</v>
      </c>
      <c r="B49" s="52">
        <v>317320</v>
      </c>
      <c r="C49" s="52" t="s">
        <v>277</v>
      </c>
      <c r="D49" s="52" t="s">
        <v>265</v>
      </c>
      <c r="E49" s="52" t="s">
        <v>278</v>
      </c>
      <c r="F49" s="53">
        <v>21.229999999999997</v>
      </c>
      <c r="G49" s="53">
        <v>29.5</v>
      </c>
      <c r="H49" s="53">
        <v>59</v>
      </c>
      <c r="I49" s="53">
        <v>19</v>
      </c>
      <c r="J49" s="54"/>
      <c r="K49" s="54"/>
      <c r="L49" s="54"/>
      <c r="M49" s="55"/>
      <c r="N49" s="55"/>
      <c r="O49" s="55">
        <v>2</v>
      </c>
      <c r="P49" s="55">
        <v>5</v>
      </c>
    </row>
    <row r="50" spans="1:16" x14ac:dyDescent="0.25">
      <c r="A50" s="51">
        <v>4716076167863</v>
      </c>
      <c r="B50" s="52">
        <v>317324</v>
      </c>
      <c r="C50" s="52" t="s">
        <v>279</v>
      </c>
      <c r="D50" s="52" t="s">
        <v>267</v>
      </c>
      <c r="E50" s="52" t="s">
        <v>280</v>
      </c>
      <c r="F50" s="53">
        <v>21.229999999999997</v>
      </c>
      <c r="G50" s="53">
        <v>29.5</v>
      </c>
      <c r="H50" s="53">
        <v>59</v>
      </c>
      <c r="I50" s="53">
        <v>2</v>
      </c>
      <c r="J50" s="54"/>
      <c r="K50" s="54"/>
      <c r="L50" s="54"/>
      <c r="M50" s="55"/>
      <c r="N50" s="55"/>
      <c r="O50" s="55">
        <v>1</v>
      </c>
      <c r="P50" s="55">
        <v>3</v>
      </c>
    </row>
    <row r="51" spans="1:16" x14ac:dyDescent="0.25">
      <c r="A51" s="51">
        <v>4716076167955</v>
      </c>
      <c r="B51" s="52">
        <v>317339</v>
      </c>
      <c r="C51" s="52" t="s">
        <v>289</v>
      </c>
      <c r="D51" s="52" t="s">
        <v>277</v>
      </c>
      <c r="E51" s="52" t="s">
        <v>290</v>
      </c>
      <c r="F51" s="53">
        <v>22.39</v>
      </c>
      <c r="G51" s="53">
        <v>29.5</v>
      </c>
      <c r="H51" s="53">
        <v>59</v>
      </c>
      <c r="I51" s="53">
        <v>25</v>
      </c>
      <c r="J51" s="54"/>
      <c r="K51" s="54"/>
      <c r="L51" s="54"/>
      <c r="M51" s="55"/>
      <c r="N51" s="55"/>
      <c r="O51" s="55">
        <v>1</v>
      </c>
      <c r="P51" s="55">
        <v>5</v>
      </c>
    </row>
    <row r="52" spans="1:16" x14ac:dyDescent="0.25">
      <c r="A52" s="51">
        <v>4716076167931</v>
      </c>
      <c r="B52" s="52">
        <v>317335</v>
      </c>
      <c r="C52" s="52" t="s">
        <v>285</v>
      </c>
      <c r="D52" s="52" t="s">
        <v>273</v>
      </c>
      <c r="E52" s="52" t="s">
        <v>286</v>
      </c>
      <c r="F52" s="53">
        <v>22.39</v>
      </c>
      <c r="G52" s="53">
        <v>29.5</v>
      </c>
      <c r="H52" s="53">
        <v>59</v>
      </c>
      <c r="I52" s="53">
        <v>31</v>
      </c>
      <c r="J52" s="54"/>
      <c r="K52" s="54"/>
      <c r="L52" s="54"/>
      <c r="M52" s="55"/>
      <c r="N52" s="55"/>
      <c r="O52" s="55">
        <v>0</v>
      </c>
      <c r="P52" s="55">
        <v>5</v>
      </c>
    </row>
    <row r="53" spans="1:16" x14ac:dyDescent="0.25">
      <c r="A53" s="51">
        <v>4716076167948</v>
      </c>
      <c r="B53" s="52">
        <v>317336</v>
      </c>
      <c r="C53" s="52" t="s">
        <v>287</v>
      </c>
      <c r="D53" s="52" t="s">
        <v>275</v>
      </c>
      <c r="E53" s="52" t="s">
        <v>288</v>
      </c>
      <c r="F53" s="53">
        <v>22.39</v>
      </c>
      <c r="G53" s="53">
        <v>29.5</v>
      </c>
      <c r="H53" s="53">
        <v>59</v>
      </c>
      <c r="I53" s="53">
        <v>11</v>
      </c>
      <c r="J53" s="54"/>
      <c r="K53" s="54"/>
      <c r="L53" s="54"/>
      <c r="M53" s="55"/>
      <c r="N53" s="55"/>
      <c r="O53" s="55">
        <v>2</v>
      </c>
      <c r="P53" s="55">
        <v>2</v>
      </c>
    </row>
    <row r="54" spans="1:16" x14ac:dyDescent="0.25">
      <c r="A54" s="51">
        <v>4716076167924</v>
      </c>
      <c r="B54" s="52">
        <v>317333</v>
      </c>
      <c r="C54" s="52" t="s">
        <v>283</v>
      </c>
      <c r="D54" s="52" t="s">
        <v>271</v>
      </c>
      <c r="E54" s="52" t="s">
        <v>284</v>
      </c>
      <c r="F54" s="53">
        <v>22.39</v>
      </c>
      <c r="G54" s="53">
        <v>29.5</v>
      </c>
      <c r="H54" s="53">
        <v>59</v>
      </c>
      <c r="I54" s="53">
        <v>11</v>
      </c>
      <c r="J54" s="54"/>
      <c r="K54" s="54"/>
      <c r="L54" s="54"/>
      <c r="M54" s="55"/>
      <c r="N54" s="55"/>
      <c r="O54" s="55">
        <v>0</v>
      </c>
      <c r="P54" s="55">
        <v>2</v>
      </c>
    </row>
    <row r="55" spans="1:16" x14ac:dyDescent="0.25">
      <c r="A55" s="51">
        <v>4716076167993</v>
      </c>
      <c r="B55" s="52">
        <v>317345</v>
      </c>
      <c r="C55" s="52" t="s">
        <v>293</v>
      </c>
      <c r="D55" s="52" t="s">
        <v>281</v>
      </c>
      <c r="E55" s="52" t="s">
        <v>294</v>
      </c>
      <c r="F55" s="53">
        <v>22.39</v>
      </c>
      <c r="G55" s="53">
        <v>29.5</v>
      </c>
      <c r="H55" s="53">
        <v>59</v>
      </c>
      <c r="I55" s="53">
        <v>31</v>
      </c>
      <c r="J55" s="54"/>
      <c r="K55" s="54"/>
      <c r="L55" s="54"/>
      <c r="M55" s="55"/>
      <c r="N55" s="55"/>
      <c r="O55" s="55">
        <v>0</v>
      </c>
      <c r="P55" s="55">
        <v>4</v>
      </c>
    </row>
    <row r="56" spans="1:16" x14ac:dyDescent="0.25">
      <c r="A56" s="51">
        <v>4716076167979</v>
      </c>
      <c r="B56" s="52">
        <v>317343</v>
      </c>
      <c r="C56" s="52" t="s">
        <v>291</v>
      </c>
      <c r="D56" s="52" t="s">
        <v>279</v>
      </c>
      <c r="E56" s="52" t="s">
        <v>292</v>
      </c>
      <c r="F56" s="53">
        <v>22.39</v>
      </c>
      <c r="G56" s="53">
        <v>29.5</v>
      </c>
      <c r="H56" s="53">
        <v>59</v>
      </c>
      <c r="I56" s="53">
        <v>45</v>
      </c>
      <c r="J56" s="54"/>
      <c r="K56" s="54"/>
      <c r="L56" s="54"/>
      <c r="M56" s="55"/>
      <c r="N56" s="55"/>
      <c r="O56" s="55">
        <v>0</v>
      </c>
      <c r="P56" s="55">
        <v>2</v>
      </c>
    </row>
    <row r="57" spans="1:16" x14ac:dyDescent="0.25">
      <c r="A57" s="51">
        <v>4716076168365</v>
      </c>
      <c r="B57" s="52">
        <v>317316</v>
      </c>
      <c r="C57" s="52" t="s">
        <v>275</v>
      </c>
      <c r="D57" s="52" t="s">
        <v>285</v>
      </c>
      <c r="E57" s="52" t="s">
        <v>276</v>
      </c>
      <c r="F57" s="53">
        <v>22.39</v>
      </c>
      <c r="G57" s="53">
        <v>29.5</v>
      </c>
      <c r="H57" s="53">
        <v>59</v>
      </c>
      <c r="I57" s="53">
        <v>14</v>
      </c>
      <c r="J57" s="54"/>
      <c r="K57" s="54"/>
      <c r="L57" s="54"/>
      <c r="M57" s="55"/>
      <c r="N57" s="55"/>
      <c r="O57" s="55">
        <v>7</v>
      </c>
      <c r="P57" s="55">
        <v>6</v>
      </c>
    </row>
    <row r="58" spans="1:16" x14ac:dyDescent="0.25">
      <c r="A58" s="51">
        <v>4716076168341</v>
      </c>
      <c r="B58" s="52">
        <v>317311</v>
      </c>
      <c r="C58" s="52" t="s">
        <v>271</v>
      </c>
      <c r="D58" s="52" t="s">
        <v>283</v>
      </c>
      <c r="E58" s="52" t="s">
        <v>272</v>
      </c>
      <c r="F58" s="53">
        <v>22.39</v>
      </c>
      <c r="G58" s="53">
        <v>29.5</v>
      </c>
      <c r="H58" s="53">
        <v>59</v>
      </c>
      <c r="I58" s="53">
        <v>28</v>
      </c>
      <c r="J58" s="54"/>
      <c r="K58" s="54"/>
      <c r="L58" s="54"/>
      <c r="M58" s="55"/>
      <c r="N58" s="55"/>
      <c r="O58" s="55">
        <v>3</v>
      </c>
      <c r="P58" s="55">
        <v>3</v>
      </c>
    </row>
    <row r="59" spans="1:16" x14ac:dyDescent="0.25">
      <c r="A59" s="51">
        <v>4716076168358</v>
      </c>
      <c r="B59" s="52">
        <v>317312</v>
      </c>
      <c r="C59" s="52" t="s">
        <v>273</v>
      </c>
      <c r="D59" s="52" t="s">
        <v>677</v>
      </c>
      <c r="E59" s="52" t="s">
        <v>274</v>
      </c>
      <c r="F59" s="53">
        <v>22.39</v>
      </c>
      <c r="G59" s="53">
        <v>29.5</v>
      </c>
      <c r="H59" s="53">
        <v>59</v>
      </c>
      <c r="I59" s="53">
        <v>4</v>
      </c>
      <c r="J59" s="54"/>
      <c r="K59" s="54"/>
      <c r="L59" s="54"/>
      <c r="M59" s="55"/>
      <c r="N59" s="55"/>
      <c r="O59" s="55">
        <v>2</v>
      </c>
      <c r="P59" s="55">
        <v>4</v>
      </c>
    </row>
    <row r="60" spans="1:16" x14ac:dyDescent="0.25">
      <c r="A60" s="51">
        <v>4716076167450</v>
      </c>
      <c r="B60" s="52">
        <v>317301</v>
      </c>
      <c r="C60" s="52" t="s">
        <v>269</v>
      </c>
      <c r="D60" s="52" t="s">
        <v>671</v>
      </c>
      <c r="E60" s="52" t="s">
        <v>270</v>
      </c>
      <c r="F60" s="53">
        <v>28.950000000000003</v>
      </c>
      <c r="G60" s="53">
        <v>44.5</v>
      </c>
      <c r="H60" s="53">
        <v>89</v>
      </c>
      <c r="I60" s="53">
        <v>29</v>
      </c>
      <c r="J60" s="54"/>
      <c r="K60" s="54"/>
      <c r="L60" s="54"/>
      <c r="M60" s="55"/>
      <c r="N60" s="55"/>
      <c r="O60" s="55">
        <v>1</v>
      </c>
      <c r="P60" s="55">
        <v>0</v>
      </c>
    </row>
    <row r="61" spans="1:16" x14ac:dyDescent="0.25">
      <c r="A61" s="51">
        <v>4716076167467</v>
      </c>
      <c r="B61" s="52">
        <v>748127</v>
      </c>
      <c r="C61" s="52" t="s">
        <v>643</v>
      </c>
      <c r="D61" s="52" t="s">
        <v>673</v>
      </c>
      <c r="E61" s="52" t="s">
        <v>644</v>
      </c>
      <c r="F61" s="53">
        <v>28.950000000000003</v>
      </c>
      <c r="G61" s="53">
        <v>69.5</v>
      </c>
      <c r="H61" s="53">
        <v>149</v>
      </c>
      <c r="I61" s="53">
        <v>29</v>
      </c>
      <c r="J61" s="54">
        <v>11</v>
      </c>
      <c r="K61" s="54">
        <v>2</v>
      </c>
      <c r="L61" s="54">
        <v>6</v>
      </c>
      <c r="M61" s="56">
        <v>0</v>
      </c>
      <c r="N61" s="56">
        <v>1</v>
      </c>
      <c r="O61" s="56">
        <v>2</v>
      </c>
      <c r="P61" s="56">
        <v>1</v>
      </c>
    </row>
    <row r="62" spans="1:16" x14ac:dyDescent="0.25">
      <c r="A62" s="51">
        <v>4716076167474</v>
      </c>
      <c r="B62" s="52">
        <v>317296</v>
      </c>
      <c r="C62" s="52" t="s">
        <v>267</v>
      </c>
      <c r="D62" s="52" t="s">
        <v>675</v>
      </c>
      <c r="E62" s="52" t="s">
        <v>268</v>
      </c>
      <c r="F62" s="53">
        <v>28.95</v>
      </c>
      <c r="G62" s="53">
        <v>44.5</v>
      </c>
      <c r="H62" s="53">
        <v>89</v>
      </c>
      <c r="I62" s="53">
        <v>55</v>
      </c>
      <c r="J62" s="54"/>
      <c r="K62" s="54"/>
      <c r="L62" s="54"/>
      <c r="M62" s="55"/>
      <c r="N62" s="55"/>
      <c r="O62" s="55">
        <v>4</v>
      </c>
      <c r="P62" s="55">
        <v>4</v>
      </c>
    </row>
    <row r="63" spans="1:16" x14ac:dyDescent="0.25">
      <c r="A63" s="51">
        <v>6953156278844</v>
      </c>
      <c r="B63" s="52">
        <v>734882</v>
      </c>
      <c r="C63" s="52" t="s">
        <v>381</v>
      </c>
      <c r="D63" s="52" t="s">
        <v>331</v>
      </c>
      <c r="E63" s="52" t="s">
        <v>382</v>
      </c>
      <c r="F63" s="53">
        <v>37.618672566371679</v>
      </c>
      <c r="G63" s="53">
        <v>64.5</v>
      </c>
      <c r="H63" s="53">
        <v>139</v>
      </c>
      <c r="I63" s="53">
        <v>17</v>
      </c>
      <c r="J63" s="54">
        <v>4</v>
      </c>
      <c r="K63" s="54">
        <v>3</v>
      </c>
      <c r="L63" s="54">
        <v>10</v>
      </c>
      <c r="M63" s="55">
        <v>8</v>
      </c>
      <c r="N63" s="55">
        <v>6</v>
      </c>
      <c r="O63" s="55">
        <v>5</v>
      </c>
      <c r="P63" s="55">
        <v>16</v>
      </c>
    </row>
    <row r="64" spans="1:16" x14ac:dyDescent="0.25">
      <c r="A64" s="51">
        <v>6953156292079</v>
      </c>
      <c r="B64" s="52">
        <v>671812</v>
      </c>
      <c r="C64" s="52" t="s">
        <v>313</v>
      </c>
      <c r="D64" s="52" t="s">
        <v>504</v>
      </c>
      <c r="E64" s="52" t="s">
        <v>314</v>
      </c>
      <c r="F64" s="53">
        <v>88.91</v>
      </c>
      <c r="G64" s="53">
        <v>144.5</v>
      </c>
      <c r="H64" s="53">
        <v>299</v>
      </c>
      <c r="I64" s="53">
        <v>0</v>
      </c>
      <c r="J64" s="54"/>
      <c r="K64" s="54"/>
      <c r="L64" s="54"/>
      <c r="M64" s="55"/>
      <c r="N64" s="55"/>
      <c r="O64" s="55">
        <v>0</v>
      </c>
      <c r="P64" s="55">
        <v>0</v>
      </c>
    </row>
    <row r="65" spans="1:16" x14ac:dyDescent="0.25">
      <c r="A65" s="51">
        <v>6971680477397</v>
      </c>
      <c r="B65" s="52">
        <v>758230</v>
      </c>
      <c r="C65" s="52" t="s">
        <v>685</v>
      </c>
      <c r="D65" s="52"/>
      <c r="E65" s="52" t="s">
        <v>686</v>
      </c>
      <c r="F65" s="53">
        <v>18</v>
      </c>
      <c r="G65" s="53">
        <v>35</v>
      </c>
      <c r="H65" s="53">
        <v>73</v>
      </c>
      <c r="I65" s="53">
        <v>0</v>
      </c>
      <c r="J65" s="54"/>
      <c r="K65" s="54"/>
      <c r="L65" s="54"/>
      <c r="M65" s="56">
        <v>0</v>
      </c>
      <c r="N65" s="55">
        <v>0</v>
      </c>
      <c r="O65" s="55">
        <v>0</v>
      </c>
      <c r="P65" s="55">
        <v>0</v>
      </c>
    </row>
    <row r="66" spans="1:16" x14ac:dyDescent="0.25">
      <c r="A66" s="51">
        <v>6953156279650</v>
      </c>
      <c r="B66" s="52">
        <v>742292</v>
      </c>
      <c r="C66" s="52" t="s">
        <v>565</v>
      </c>
      <c r="D66" s="52"/>
      <c r="E66" s="52" t="s">
        <v>566</v>
      </c>
      <c r="F66" s="53">
        <v>14.434906542056074</v>
      </c>
      <c r="G66" s="53">
        <v>39.5</v>
      </c>
      <c r="H66" s="53">
        <v>79</v>
      </c>
      <c r="I66" s="53">
        <v>0</v>
      </c>
      <c r="J66" s="54">
        <v>7</v>
      </c>
      <c r="K66" s="54">
        <v>2</v>
      </c>
      <c r="L66" s="54">
        <v>4</v>
      </c>
      <c r="M66" s="55">
        <v>-1</v>
      </c>
      <c r="N66" s="55">
        <v>0</v>
      </c>
      <c r="O66" s="55">
        <v>0</v>
      </c>
      <c r="P66" s="55">
        <v>0</v>
      </c>
    </row>
    <row r="67" spans="1:16" x14ac:dyDescent="0.25">
      <c r="A67" s="51">
        <v>6953156279667</v>
      </c>
      <c r="B67" s="52">
        <v>742293</v>
      </c>
      <c r="C67" s="52" t="s">
        <v>567</v>
      </c>
      <c r="D67" s="52"/>
      <c r="E67" s="52" t="s">
        <v>568</v>
      </c>
      <c r="F67" s="53">
        <v>16.32</v>
      </c>
      <c r="G67" s="53">
        <v>44.5</v>
      </c>
      <c r="H67" s="53">
        <v>89</v>
      </c>
      <c r="I67" s="53">
        <v>2</v>
      </c>
      <c r="J67" s="54">
        <v>2</v>
      </c>
      <c r="K67" s="54">
        <v>0</v>
      </c>
      <c r="L67" s="54">
        <v>1</v>
      </c>
      <c r="M67" s="55">
        <v>0</v>
      </c>
      <c r="N67" s="55">
        <v>0</v>
      </c>
      <c r="O67" s="55">
        <v>0</v>
      </c>
      <c r="P67" s="55">
        <v>0</v>
      </c>
    </row>
    <row r="68" spans="1:16" x14ac:dyDescent="0.25">
      <c r="A68" s="51">
        <v>6953156289734</v>
      </c>
      <c r="B68" s="52">
        <v>758233</v>
      </c>
      <c r="C68" s="52" t="s">
        <v>688</v>
      </c>
      <c r="D68" s="52"/>
      <c r="E68" s="52" t="s">
        <v>689</v>
      </c>
      <c r="F68" s="53">
        <v>9.66</v>
      </c>
      <c r="G68" s="53">
        <v>40</v>
      </c>
      <c r="H68" s="53">
        <v>83</v>
      </c>
      <c r="I68" s="53">
        <v>24</v>
      </c>
      <c r="J68" s="54"/>
      <c r="K68" s="54"/>
      <c r="L68" s="54"/>
      <c r="M68" s="56">
        <v>0</v>
      </c>
      <c r="N68" s="55">
        <v>10</v>
      </c>
      <c r="O68" s="55">
        <v>23</v>
      </c>
      <c r="P68" s="55">
        <v>16</v>
      </c>
    </row>
    <row r="69" spans="1:16" x14ac:dyDescent="0.25">
      <c r="A69" s="51">
        <v>6953156289758</v>
      </c>
      <c r="B69" s="52">
        <v>758235</v>
      </c>
      <c r="C69" s="52" t="s">
        <v>692</v>
      </c>
      <c r="D69" s="52"/>
      <c r="E69" s="52" t="s">
        <v>693</v>
      </c>
      <c r="F69" s="53">
        <v>15.69</v>
      </c>
      <c r="G69" s="53">
        <v>45</v>
      </c>
      <c r="H69" s="53">
        <v>93</v>
      </c>
      <c r="I69" s="53">
        <v>29</v>
      </c>
      <c r="J69" s="54"/>
      <c r="K69" s="54"/>
      <c r="L69" s="54"/>
      <c r="M69" s="56">
        <v>0</v>
      </c>
      <c r="N69" s="55">
        <v>12</v>
      </c>
      <c r="O69" s="55">
        <v>15</v>
      </c>
      <c r="P69" s="55">
        <v>14</v>
      </c>
    </row>
    <row r="70" spans="1:16" x14ac:dyDescent="0.25">
      <c r="A70" s="51">
        <v>6953156289819</v>
      </c>
      <c r="B70" s="52">
        <v>758236</v>
      </c>
      <c r="C70" s="52" t="s">
        <v>694</v>
      </c>
      <c r="D70" s="52"/>
      <c r="E70" s="52" t="s">
        <v>695</v>
      </c>
      <c r="F70" s="53">
        <v>16</v>
      </c>
      <c r="G70" s="53">
        <v>45</v>
      </c>
      <c r="H70" s="53">
        <v>93</v>
      </c>
      <c r="I70" s="53">
        <v>39</v>
      </c>
      <c r="J70" s="54"/>
      <c r="K70" s="54"/>
      <c r="L70" s="54"/>
      <c r="M70" s="56">
        <v>0</v>
      </c>
      <c r="N70" s="55">
        <v>11</v>
      </c>
      <c r="O70" s="55">
        <v>15</v>
      </c>
      <c r="P70" s="55">
        <v>19</v>
      </c>
    </row>
    <row r="71" spans="1:16" x14ac:dyDescent="0.25">
      <c r="A71" s="51">
        <v>6953156279018</v>
      </c>
      <c r="B71" s="52">
        <v>743975</v>
      </c>
      <c r="C71" s="52" t="s">
        <v>615</v>
      </c>
      <c r="D71" s="52" t="s">
        <v>353</v>
      </c>
      <c r="E71" s="52" t="s">
        <v>616</v>
      </c>
      <c r="F71" s="53">
        <v>5.259999999999998</v>
      </c>
      <c r="G71" s="53">
        <v>24.5</v>
      </c>
      <c r="H71" s="53">
        <v>49</v>
      </c>
      <c r="I71" s="53">
        <v>11</v>
      </c>
      <c r="J71" s="54">
        <v>38</v>
      </c>
      <c r="K71" s="54">
        <v>20</v>
      </c>
      <c r="L71" s="54">
        <v>12</v>
      </c>
      <c r="M71" s="56">
        <v>10</v>
      </c>
      <c r="N71" s="55">
        <v>7</v>
      </c>
      <c r="O71" s="55">
        <v>3</v>
      </c>
      <c r="P71" s="55">
        <v>3</v>
      </c>
    </row>
    <row r="72" spans="1:16" x14ac:dyDescent="0.25">
      <c r="A72" s="51">
        <v>6953156279025</v>
      </c>
      <c r="B72" s="52">
        <v>743968</v>
      </c>
      <c r="C72" s="52" t="s">
        <v>613</v>
      </c>
      <c r="D72" s="52" t="s">
        <v>379</v>
      </c>
      <c r="E72" s="52" t="s">
        <v>614</v>
      </c>
      <c r="F72" s="53">
        <v>5.2599999999999989</v>
      </c>
      <c r="G72" s="53">
        <v>24.5</v>
      </c>
      <c r="H72" s="53">
        <v>49</v>
      </c>
      <c r="I72" s="53">
        <v>47</v>
      </c>
      <c r="J72" s="54">
        <v>36</v>
      </c>
      <c r="K72" s="54">
        <v>12</v>
      </c>
      <c r="L72" s="54">
        <v>14</v>
      </c>
      <c r="M72" s="56">
        <v>16</v>
      </c>
      <c r="N72" s="55">
        <v>23</v>
      </c>
      <c r="O72" s="55">
        <v>31</v>
      </c>
      <c r="P72" s="55">
        <v>12</v>
      </c>
    </row>
    <row r="73" spans="1:16" x14ac:dyDescent="0.25">
      <c r="A73" s="51">
        <v>6953156286603</v>
      </c>
      <c r="B73" s="52">
        <v>742249</v>
      </c>
      <c r="C73" s="52" t="s">
        <v>563</v>
      </c>
      <c r="D73" s="52" t="s">
        <v>498</v>
      </c>
      <c r="E73" s="52" t="s">
        <v>564</v>
      </c>
      <c r="F73" s="53">
        <v>21.039999999999992</v>
      </c>
      <c r="G73" s="53">
        <v>44.5</v>
      </c>
      <c r="H73" s="53">
        <v>99</v>
      </c>
      <c r="I73" s="53">
        <v>26</v>
      </c>
      <c r="J73" s="54">
        <v>27</v>
      </c>
      <c r="K73" s="54">
        <v>10</v>
      </c>
      <c r="L73" s="54">
        <v>7</v>
      </c>
      <c r="M73" s="55">
        <v>23</v>
      </c>
      <c r="N73" s="55">
        <v>10</v>
      </c>
      <c r="O73" s="55">
        <v>15</v>
      </c>
      <c r="P73" s="55">
        <v>12</v>
      </c>
    </row>
    <row r="74" spans="1:16" x14ac:dyDescent="0.25">
      <c r="A74" s="51">
        <v>6953156286504</v>
      </c>
      <c r="B74" s="52">
        <v>674011</v>
      </c>
      <c r="C74" s="52" t="s">
        <v>315</v>
      </c>
      <c r="D74" s="52"/>
      <c r="E74" s="52" t="s">
        <v>316</v>
      </c>
      <c r="F74" s="53">
        <v>45.32</v>
      </c>
      <c r="G74" s="53">
        <v>74.5</v>
      </c>
      <c r="H74" s="53">
        <v>159</v>
      </c>
      <c r="I74" s="53">
        <v>0</v>
      </c>
      <c r="J74" s="54"/>
      <c r="K74" s="54"/>
      <c r="L74" s="54"/>
      <c r="M74" s="55"/>
      <c r="N74" s="55"/>
      <c r="O74" s="55">
        <v>0</v>
      </c>
      <c r="P74" s="55">
        <v>0</v>
      </c>
    </row>
    <row r="75" spans="1:16" x14ac:dyDescent="0.25">
      <c r="A75" s="51">
        <v>6953156286498</v>
      </c>
      <c r="B75" s="52">
        <v>676636</v>
      </c>
      <c r="C75" s="52" t="s">
        <v>317</v>
      </c>
      <c r="D75" s="52"/>
      <c r="E75" s="52" t="s">
        <v>318</v>
      </c>
      <c r="F75" s="53">
        <v>45.32</v>
      </c>
      <c r="G75" s="53">
        <v>74.5</v>
      </c>
      <c r="H75" s="53">
        <v>159</v>
      </c>
      <c r="I75" s="53">
        <v>58</v>
      </c>
      <c r="J75" s="54"/>
      <c r="K75" s="54"/>
      <c r="L75" s="54"/>
      <c r="M75" s="55"/>
      <c r="N75" s="55"/>
      <c r="O75" s="55">
        <v>0</v>
      </c>
      <c r="P75" s="55">
        <v>2</v>
      </c>
    </row>
    <row r="76" spans="1:16" x14ac:dyDescent="0.25">
      <c r="A76" s="51">
        <v>6953156286481</v>
      </c>
      <c r="B76" s="52">
        <v>676638</v>
      </c>
      <c r="C76" s="52" t="s">
        <v>319</v>
      </c>
      <c r="D76" s="52"/>
      <c r="E76" s="52" t="s">
        <v>320</v>
      </c>
      <c r="F76" s="53">
        <v>45.32</v>
      </c>
      <c r="G76" s="53">
        <v>74.5</v>
      </c>
      <c r="H76" s="53">
        <v>159</v>
      </c>
      <c r="I76" s="53">
        <v>0</v>
      </c>
      <c r="J76" s="54"/>
      <c r="K76" s="54"/>
      <c r="L76" s="54"/>
      <c r="M76" s="55"/>
      <c r="N76" s="55"/>
      <c r="O76" s="55">
        <v>0</v>
      </c>
      <c r="P76" s="55">
        <v>0</v>
      </c>
    </row>
    <row r="77" spans="1:16" x14ac:dyDescent="0.25">
      <c r="A77" s="51">
        <v>6953156253025</v>
      </c>
      <c r="B77" s="52">
        <v>734909</v>
      </c>
      <c r="C77" s="52" t="s">
        <v>433</v>
      </c>
      <c r="D77" s="52" t="s">
        <v>679</v>
      </c>
      <c r="E77" s="52" t="s">
        <v>434</v>
      </c>
      <c r="F77" s="53">
        <v>11.76</v>
      </c>
      <c r="G77" s="53">
        <v>24.5</v>
      </c>
      <c r="H77" s="53">
        <v>49</v>
      </c>
      <c r="I77" s="53">
        <v>6</v>
      </c>
      <c r="J77" s="54">
        <v>3</v>
      </c>
      <c r="K77" s="54">
        <v>6</v>
      </c>
      <c r="L77" s="54">
        <v>11</v>
      </c>
      <c r="M77" s="55">
        <v>8</v>
      </c>
      <c r="N77" s="55">
        <v>5</v>
      </c>
      <c r="O77" s="55">
        <v>15</v>
      </c>
      <c r="P77" s="55">
        <v>1</v>
      </c>
    </row>
    <row r="78" spans="1:16" x14ac:dyDescent="0.25">
      <c r="A78" s="51">
        <v>6953156253032</v>
      </c>
      <c r="B78" s="52">
        <v>734911</v>
      </c>
      <c r="C78" s="52" t="s">
        <v>437</v>
      </c>
      <c r="D78" s="52" t="s">
        <v>681</v>
      </c>
      <c r="E78" s="52" t="s">
        <v>438</v>
      </c>
      <c r="F78" s="53">
        <v>12.049999999999997</v>
      </c>
      <c r="G78" s="53">
        <v>24.5</v>
      </c>
      <c r="H78" s="53">
        <v>49</v>
      </c>
      <c r="I78" s="53">
        <v>6</v>
      </c>
      <c r="J78" s="54">
        <v>4</v>
      </c>
      <c r="K78" s="54">
        <v>5</v>
      </c>
      <c r="L78" s="54">
        <v>9</v>
      </c>
      <c r="M78" s="55">
        <v>10</v>
      </c>
      <c r="N78" s="55">
        <v>4</v>
      </c>
      <c r="O78" s="55">
        <v>4</v>
      </c>
      <c r="P78" s="55">
        <v>0</v>
      </c>
    </row>
    <row r="79" spans="1:16" x14ac:dyDescent="0.25">
      <c r="A79" s="51">
        <v>6953156253063</v>
      </c>
      <c r="B79" s="52">
        <v>734927</v>
      </c>
      <c r="C79" s="52" t="s">
        <v>466</v>
      </c>
      <c r="D79" s="52" t="s">
        <v>287</v>
      </c>
      <c r="E79" s="52" t="s">
        <v>467</v>
      </c>
      <c r="F79" s="53">
        <v>11.760000000000007</v>
      </c>
      <c r="G79" s="53">
        <v>24.5</v>
      </c>
      <c r="H79" s="53">
        <v>49</v>
      </c>
      <c r="I79" s="53">
        <v>18</v>
      </c>
      <c r="J79" s="54">
        <v>12</v>
      </c>
      <c r="K79" s="54">
        <v>12</v>
      </c>
      <c r="L79" s="54">
        <v>16</v>
      </c>
      <c r="M79" s="55">
        <v>21</v>
      </c>
      <c r="N79" s="55">
        <v>21</v>
      </c>
      <c r="O79" s="55">
        <v>11</v>
      </c>
      <c r="P79" s="55">
        <v>3</v>
      </c>
    </row>
    <row r="80" spans="1:16" x14ac:dyDescent="0.25">
      <c r="A80" s="51">
        <v>6953156253070</v>
      </c>
      <c r="B80" s="52">
        <v>734928</v>
      </c>
      <c r="C80" s="52" t="s">
        <v>468</v>
      </c>
      <c r="D80" s="52" t="s">
        <v>289</v>
      </c>
      <c r="E80" s="52" t="s">
        <v>469</v>
      </c>
      <c r="F80" s="53">
        <v>11.76</v>
      </c>
      <c r="G80" s="53">
        <v>24</v>
      </c>
      <c r="H80" s="53">
        <v>49</v>
      </c>
      <c r="I80" s="53">
        <v>20</v>
      </c>
      <c r="J80" s="54">
        <v>1</v>
      </c>
      <c r="K80" s="54">
        <v>2</v>
      </c>
      <c r="L80" s="54">
        <v>10</v>
      </c>
      <c r="M80" s="55">
        <v>5</v>
      </c>
      <c r="N80" s="55">
        <v>6</v>
      </c>
      <c r="O80" s="55">
        <v>12</v>
      </c>
      <c r="P80" s="55">
        <v>17</v>
      </c>
    </row>
    <row r="81" spans="1:16" x14ac:dyDescent="0.25">
      <c r="A81" s="51">
        <v>6953156255814</v>
      </c>
      <c r="B81" s="52">
        <v>734907</v>
      </c>
      <c r="C81" s="52" t="s">
        <v>431</v>
      </c>
      <c r="D81" s="52" t="s">
        <v>692</v>
      </c>
      <c r="E81" s="52" t="s">
        <v>432</v>
      </c>
      <c r="F81" s="53">
        <v>11</v>
      </c>
      <c r="G81" s="53">
        <v>24.5</v>
      </c>
      <c r="H81" s="53">
        <v>49</v>
      </c>
      <c r="I81" s="53">
        <v>0</v>
      </c>
      <c r="J81" s="54">
        <v>0</v>
      </c>
      <c r="K81" s="54">
        <v>0</v>
      </c>
      <c r="L81" s="54">
        <v>2</v>
      </c>
      <c r="M81" s="55">
        <v>0</v>
      </c>
      <c r="N81" s="55">
        <v>0</v>
      </c>
      <c r="O81" s="55">
        <v>0</v>
      </c>
      <c r="P81" s="55">
        <v>0</v>
      </c>
    </row>
    <row r="82" spans="1:16" x14ac:dyDescent="0.25">
      <c r="A82" s="51">
        <v>6953156279148</v>
      </c>
      <c r="B82" s="52">
        <v>742296</v>
      </c>
      <c r="C82" s="52" t="s">
        <v>573</v>
      </c>
      <c r="D82" s="52" t="s">
        <v>381</v>
      </c>
      <c r="E82" s="52" t="s">
        <v>574</v>
      </c>
      <c r="F82" s="53">
        <v>17.770731707317079</v>
      </c>
      <c r="G82" s="53">
        <v>39.5</v>
      </c>
      <c r="H82" s="53">
        <v>79</v>
      </c>
      <c r="I82" s="53">
        <v>24</v>
      </c>
      <c r="J82" s="54">
        <v>10</v>
      </c>
      <c r="K82" s="54">
        <v>8</v>
      </c>
      <c r="L82" s="54">
        <v>9</v>
      </c>
      <c r="M82" s="55">
        <v>10</v>
      </c>
      <c r="N82" s="55">
        <v>18</v>
      </c>
      <c r="O82" s="55">
        <v>6</v>
      </c>
      <c r="P82" s="55">
        <v>10</v>
      </c>
    </row>
    <row r="83" spans="1:16" x14ac:dyDescent="0.25">
      <c r="A83" s="51">
        <v>6953156259850</v>
      </c>
      <c r="B83" s="52">
        <v>734916</v>
      </c>
      <c r="C83" s="52" t="s">
        <v>446</v>
      </c>
      <c r="D83" s="52" t="s">
        <v>698</v>
      </c>
      <c r="E83" s="52" t="s">
        <v>447</v>
      </c>
      <c r="F83" s="53">
        <v>13.479999999999993</v>
      </c>
      <c r="G83" s="53">
        <v>29.5</v>
      </c>
      <c r="H83" s="53">
        <v>59</v>
      </c>
      <c r="I83" s="53">
        <v>0</v>
      </c>
      <c r="J83" s="54">
        <v>5</v>
      </c>
      <c r="K83" s="54">
        <v>1</v>
      </c>
      <c r="L83" s="54">
        <v>4</v>
      </c>
      <c r="M83" s="55">
        <v>1</v>
      </c>
      <c r="N83" s="55">
        <v>0</v>
      </c>
      <c r="O83" s="55">
        <v>0</v>
      </c>
      <c r="P83" s="55">
        <v>0</v>
      </c>
    </row>
    <row r="84" spans="1:16" x14ac:dyDescent="0.25">
      <c r="A84" s="51">
        <v>6953156261358</v>
      </c>
      <c r="B84" s="52">
        <v>758228</v>
      </c>
      <c r="C84" s="52" t="s">
        <v>681</v>
      </c>
      <c r="D84" s="52" t="s">
        <v>708</v>
      </c>
      <c r="E84" s="52" t="s">
        <v>682</v>
      </c>
      <c r="F84" s="53">
        <v>14</v>
      </c>
      <c r="G84" s="53">
        <v>35</v>
      </c>
      <c r="H84" s="53">
        <v>73</v>
      </c>
      <c r="I84" s="53">
        <v>9</v>
      </c>
      <c r="J84" s="54"/>
      <c r="K84" s="54"/>
      <c r="L84" s="54"/>
      <c r="M84" s="56">
        <v>0</v>
      </c>
      <c r="N84" s="55">
        <v>2</v>
      </c>
      <c r="O84" s="55">
        <v>14</v>
      </c>
      <c r="P84" s="55">
        <v>7</v>
      </c>
    </row>
    <row r="85" spans="1:16" x14ac:dyDescent="0.25">
      <c r="A85" s="51">
        <v>6953156261365</v>
      </c>
      <c r="B85" s="52">
        <v>758229</v>
      </c>
      <c r="C85" s="52" t="s">
        <v>683</v>
      </c>
      <c r="D85" s="52" t="s">
        <v>710</v>
      </c>
      <c r="E85" s="52" t="s">
        <v>684</v>
      </c>
      <c r="F85" s="53">
        <v>14</v>
      </c>
      <c r="G85" s="53">
        <v>35</v>
      </c>
      <c r="H85" s="53">
        <v>73</v>
      </c>
      <c r="I85" s="53">
        <v>0</v>
      </c>
      <c r="J85" s="54"/>
      <c r="K85" s="54"/>
      <c r="L85" s="54"/>
      <c r="M85" s="56">
        <v>0</v>
      </c>
      <c r="N85" s="55">
        <v>0</v>
      </c>
      <c r="O85" s="55">
        <v>0</v>
      </c>
      <c r="P85" s="55">
        <v>0</v>
      </c>
    </row>
    <row r="86" spans="1:16" x14ac:dyDescent="0.25">
      <c r="A86" s="51">
        <v>6953156291638</v>
      </c>
      <c r="B86" s="52">
        <v>762677</v>
      </c>
      <c r="C86" s="52" t="s">
        <v>704</v>
      </c>
      <c r="D86" s="52"/>
      <c r="E86" s="52" t="s">
        <v>705</v>
      </c>
      <c r="F86" s="53">
        <v>21.070000000000007</v>
      </c>
      <c r="G86" s="53">
        <v>45</v>
      </c>
      <c r="H86" s="53">
        <v>89</v>
      </c>
      <c r="I86" s="53">
        <v>22</v>
      </c>
      <c r="J86" s="54"/>
      <c r="K86" s="54"/>
      <c r="L86" s="54"/>
      <c r="M86" s="56"/>
      <c r="N86" s="55">
        <v>0</v>
      </c>
      <c r="O86" s="55">
        <v>9</v>
      </c>
      <c r="P86" s="55">
        <v>11</v>
      </c>
    </row>
    <row r="87" spans="1:16" x14ac:dyDescent="0.25">
      <c r="A87" s="51">
        <v>6953156288126</v>
      </c>
      <c r="B87" s="52">
        <v>758121</v>
      </c>
      <c r="C87" s="52" t="s">
        <v>665</v>
      </c>
      <c r="D87" s="52"/>
      <c r="E87" s="52" t="s">
        <v>666</v>
      </c>
      <c r="F87" s="53">
        <v>7.61</v>
      </c>
      <c r="G87" s="53">
        <v>29.5</v>
      </c>
      <c r="H87" s="53">
        <v>62</v>
      </c>
      <c r="I87" s="53">
        <v>9</v>
      </c>
      <c r="J87" s="54"/>
      <c r="K87" s="54"/>
      <c r="L87" s="54"/>
      <c r="M87" s="56">
        <v>0</v>
      </c>
      <c r="N87" s="55">
        <v>2</v>
      </c>
      <c r="O87" s="55">
        <v>1</v>
      </c>
      <c r="P87" s="55">
        <v>1</v>
      </c>
    </row>
    <row r="88" spans="1:16" x14ac:dyDescent="0.25">
      <c r="A88" s="51">
        <v>6953156288133</v>
      </c>
      <c r="B88" s="52">
        <v>758124</v>
      </c>
      <c r="C88" s="52" t="s">
        <v>667</v>
      </c>
      <c r="D88" s="52"/>
      <c r="E88" s="52" t="s">
        <v>668</v>
      </c>
      <c r="F88" s="53">
        <v>7.61</v>
      </c>
      <c r="G88" s="53">
        <v>29.5</v>
      </c>
      <c r="H88" s="53">
        <v>62</v>
      </c>
      <c r="I88" s="53">
        <v>21</v>
      </c>
      <c r="J88" s="54"/>
      <c r="K88" s="54"/>
      <c r="L88" s="54"/>
      <c r="M88" s="56">
        <v>1</v>
      </c>
      <c r="N88" s="55">
        <v>12</v>
      </c>
      <c r="O88" s="55">
        <v>14</v>
      </c>
      <c r="P88" s="55">
        <v>6</v>
      </c>
    </row>
    <row r="89" spans="1:16" x14ac:dyDescent="0.25">
      <c r="A89" s="51">
        <v>6953156273085</v>
      </c>
      <c r="B89" s="52">
        <v>734920</v>
      </c>
      <c r="C89" s="52" t="s">
        <v>452</v>
      </c>
      <c r="D89" s="52"/>
      <c r="E89" s="52" t="s">
        <v>453</v>
      </c>
      <c r="F89" s="53">
        <v>13.620000000000053</v>
      </c>
      <c r="G89" s="53">
        <v>34.5</v>
      </c>
      <c r="H89" s="53">
        <v>69</v>
      </c>
      <c r="I89" s="53">
        <v>37</v>
      </c>
      <c r="J89" s="54">
        <v>11</v>
      </c>
      <c r="K89" s="54">
        <v>11</v>
      </c>
      <c r="L89" s="54">
        <v>19</v>
      </c>
      <c r="M89" s="55">
        <v>26</v>
      </c>
      <c r="N89" s="55">
        <v>28</v>
      </c>
      <c r="O89" s="55">
        <v>23</v>
      </c>
      <c r="P89" s="55">
        <v>16</v>
      </c>
    </row>
    <row r="90" spans="1:16" x14ac:dyDescent="0.25">
      <c r="A90" s="51">
        <v>6953156273092</v>
      </c>
      <c r="B90" s="52">
        <v>734921</v>
      </c>
      <c r="C90" s="52" t="s">
        <v>454</v>
      </c>
      <c r="D90" s="52"/>
      <c r="E90" s="52" t="s">
        <v>455</v>
      </c>
      <c r="F90" s="53">
        <v>13.949999999999998</v>
      </c>
      <c r="G90" s="53">
        <v>34.5</v>
      </c>
      <c r="H90" s="53">
        <v>69</v>
      </c>
      <c r="I90" s="53">
        <v>14</v>
      </c>
      <c r="J90" s="54">
        <v>8</v>
      </c>
      <c r="K90" s="54">
        <v>2</v>
      </c>
      <c r="L90" s="54">
        <v>5</v>
      </c>
      <c r="M90" s="55">
        <v>8</v>
      </c>
      <c r="N90" s="55">
        <v>6</v>
      </c>
      <c r="O90" s="55">
        <v>5</v>
      </c>
      <c r="P90" s="55">
        <v>7</v>
      </c>
    </row>
    <row r="91" spans="1:16" x14ac:dyDescent="0.25">
      <c r="A91" s="51">
        <v>6953156273108</v>
      </c>
      <c r="B91" s="52">
        <v>734922</v>
      </c>
      <c r="C91" s="52" t="s">
        <v>456</v>
      </c>
      <c r="D91" s="52"/>
      <c r="E91" s="52" t="s">
        <v>457</v>
      </c>
      <c r="F91" s="53">
        <v>13.950000000000014</v>
      </c>
      <c r="G91" s="53">
        <v>34.5</v>
      </c>
      <c r="H91" s="53">
        <v>69</v>
      </c>
      <c r="I91" s="53">
        <v>41</v>
      </c>
      <c r="J91" s="54">
        <v>11</v>
      </c>
      <c r="K91" s="54">
        <v>4</v>
      </c>
      <c r="L91" s="54">
        <v>22</v>
      </c>
      <c r="M91" s="55">
        <v>18</v>
      </c>
      <c r="N91" s="55">
        <v>9</v>
      </c>
      <c r="O91" s="55">
        <v>8</v>
      </c>
      <c r="P91" s="55">
        <v>7</v>
      </c>
    </row>
    <row r="92" spans="1:16" x14ac:dyDescent="0.25">
      <c r="A92" s="51">
        <v>6953156281363</v>
      </c>
      <c r="B92" s="52">
        <v>734943</v>
      </c>
      <c r="C92" s="52" t="s">
        <v>496</v>
      </c>
      <c r="D92" s="52"/>
      <c r="E92" s="52" t="s">
        <v>497</v>
      </c>
      <c r="F92" s="53">
        <v>7.6100000000000083</v>
      </c>
      <c r="G92" s="53">
        <v>24.5</v>
      </c>
      <c r="H92" s="53">
        <v>49</v>
      </c>
      <c r="I92" s="53">
        <v>2</v>
      </c>
      <c r="J92" s="54">
        <v>14</v>
      </c>
      <c r="K92" s="54">
        <v>15</v>
      </c>
      <c r="L92" s="54">
        <v>11</v>
      </c>
      <c r="M92" s="55">
        <v>11</v>
      </c>
      <c r="N92" s="55">
        <v>6</v>
      </c>
      <c r="O92" s="55">
        <v>1</v>
      </c>
      <c r="P92" s="55">
        <v>1</v>
      </c>
    </row>
    <row r="93" spans="1:16" x14ac:dyDescent="0.25">
      <c r="A93" s="51">
        <v>6953156281370</v>
      </c>
      <c r="B93" s="52">
        <v>734942</v>
      </c>
      <c r="C93" s="52" t="s">
        <v>494</v>
      </c>
      <c r="D93" s="52" t="s">
        <v>433</v>
      </c>
      <c r="E93" s="52" t="s">
        <v>495</v>
      </c>
      <c r="F93" s="53">
        <v>7.4611494252873589</v>
      </c>
      <c r="G93" s="53">
        <v>24.5</v>
      </c>
      <c r="H93" s="53">
        <v>49</v>
      </c>
      <c r="I93" s="53">
        <v>2</v>
      </c>
      <c r="J93" s="54">
        <v>9</v>
      </c>
      <c r="K93" s="54">
        <v>2</v>
      </c>
      <c r="L93" s="54">
        <v>3</v>
      </c>
      <c r="M93" s="55">
        <v>7</v>
      </c>
      <c r="N93" s="55">
        <v>1</v>
      </c>
      <c r="O93" s="55">
        <v>1</v>
      </c>
      <c r="P93" s="55">
        <v>0</v>
      </c>
    </row>
    <row r="94" spans="1:16" x14ac:dyDescent="0.25">
      <c r="A94" s="51">
        <v>6953156281387</v>
      </c>
      <c r="B94" s="52">
        <v>734944</v>
      </c>
      <c r="C94" s="52" t="s">
        <v>498</v>
      </c>
      <c r="D94" s="52"/>
      <c r="E94" s="52" t="s">
        <v>499</v>
      </c>
      <c r="F94" s="53">
        <v>7.6100000000000083</v>
      </c>
      <c r="G94" s="53">
        <v>24.5</v>
      </c>
      <c r="H94" s="53">
        <v>49</v>
      </c>
      <c r="I94" s="53">
        <v>1</v>
      </c>
      <c r="J94" s="54">
        <v>11</v>
      </c>
      <c r="K94" s="54">
        <v>3</v>
      </c>
      <c r="L94" s="54">
        <v>6</v>
      </c>
      <c r="M94" s="55">
        <v>3</v>
      </c>
      <c r="N94" s="55">
        <v>2</v>
      </c>
      <c r="O94" s="55">
        <v>0</v>
      </c>
      <c r="P94" s="55">
        <v>1</v>
      </c>
    </row>
    <row r="95" spans="1:16" x14ac:dyDescent="0.25">
      <c r="A95" s="51">
        <v>6953156284821</v>
      </c>
      <c r="B95" s="52">
        <v>743955</v>
      </c>
      <c r="C95" s="52" t="s">
        <v>597</v>
      </c>
      <c r="D95" s="52"/>
      <c r="E95" s="52" t="s">
        <v>598</v>
      </c>
      <c r="F95" s="53">
        <v>12.379999999999997</v>
      </c>
      <c r="G95" s="53">
        <v>34.5</v>
      </c>
      <c r="H95" s="53">
        <v>69</v>
      </c>
      <c r="I95" s="53">
        <v>8</v>
      </c>
      <c r="J95" s="54">
        <v>15</v>
      </c>
      <c r="K95" s="54">
        <v>7</v>
      </c>
      <c r="L95" s="54">
        <v>9</v>
      </c>
      <c r="M95" s="56">
        <v>11</v>
      </c>
      <c r="N95" s="55">
        <v>8</v>
      </c>
      <c r="O95" s="55">
        <v>5</v>
      </c>
      <c r="P95" s="55">
        <v>5</v>
      </c>
    </row>
    <row r="96" spans="1:16" x14ac:dyDescent="0.25">
      <c r="A96" s="51">
        <v>6953156284838</v>
      </c>
      <c r="B96" s="52">
        <v>743956</v>
      </c>
      <c r="C96" s="52" t="s">
        <v>599</v>
      </c>
      <c r="D96" s="52"/>
      <c r="E96" s="52" t="s">
        <v>600</v>
      </c>
      <c r="F96" s="53">
        <v>12.679999999999998</v>
      </c>
      <c r="G96" s="53">
        <v>34.5</v>
      </c>
      <c r="H96" s="53">
        <v>69</v>
      </c>
      <c r="I96" s="53">
        <v>3</v>
      </c>
      <c r="J96" s="54">
        <v>16</v>
      </c>
      <c r="K96" s="54">
        <v>5</v>
      </c>
      <c r="L96" s="54">
        <v>15</v>
      </c>
      <c r="M96" s="56">
        <v>12</v>
      </c>
      <c r="N96" s="55">
        <v>13</v>
      </c>
      <c r="O96" s="55">
        <v>2</v>
      </c>
      <c r="P96" s="55">
        <v>0</v>
      </c>
    </row>
    <row r="97" spans="1:16" x14ac:dyDescent="0.25">
      <c r="A97" s="51">
        <v>6953156295117</v>
      </c>
      <c r="B97" s="52">
        <v>766141</v>
      </c>
      <c r="C97" s="52" t="s">
        <v>724</v>
      </c>
      <c r="D97" s="52" t="s">
        <v>563</v>
      </c>
      <c r="E97" s="52" t="s">
        <v>725</v>
      </c>
      <c r="F97" s="53">
        <v>6.5999999999999979</v>
      </c>
      <c r="G97" s="53">
        <v>30</v>
      </c>
      <c r="H97" s="53">
        <v>30</v>
      </c>
      <c r="I97" s="53">
        <v>51</v>
      </c>
      <c r="J97" s="54"/>
      <c r="K97" s="54"/>
      <c r="L97" s="54"/>
      <c r="M97" s="56"/>
      <c r="N97" s="55"/>
      <c r="O97" s="55"/>
      <c r="P97" s="55">
        <v>3</v>
      </c>
    </row>
    <row r="98" spans="1:16" x14ac:dyDescent="0.25">
      <c r="A98" s="51">
        <v>6953156295124</v>
      </c>
      <c r="B98" s="52">
        <v>766142</v>
      </c>
      <c r="C98" s="52" t="s">
        <v>726</v>
      </c>
      <c r="D98" s="52" t="s">
        <v>565</v>
      </c>
      <c r="E98" s="52" t="s">
        <v>727</v>
      </c>
      <c r="F98" s="53">
        <v>6.5999999999999988</v>
      </c>
      <c r="G98" s="53">
        <v>30</v>
      </c>
      <c r="H98" s="53">
        <v>30</v>
      </c>
      <c r="I98" s="53">
        <v>49</v>
      </c>
      <c r="J98" s="54"/>
      <c r="K98" s="54"/>
      <c r="L98" s="54"/>
      <c r="M98" s="56"/>
      <c r="N98" s="55"/>
      <c r="O98" s="55"/>
      <c r="P98" s="55">
        <v>4</v>
      </c>
    </row>
    <row r="99" spans="1:16" x14ac:dyDescent="0.25">
      <c r="A99" s="51">
        <v>6953156282940</v>
      </c>
      <c r="B99" s="52">
        <v>739727</v>
      </c>
      <c r="C99" s="52" t="s">
        <v>551</v>
      </c>
      <c r="D99" s="52" t="s">
        <v>452</v>
      </c>
      <c r="E99" s="52" t="s">
        <v>552</v>
      </c>
      <c r="F99" s="53">
        <v>17.329999999999998</v>
      </c>
      <c r="G99" s="53">
        <v>44.5</v>
      </c>
      <c r="H99" s="53">
        <v>99</v>
      </c>
      <c r="I99" s="53">
        <v>16</v>
      </c>
      <c r="J99" s="54">
        <v>29</v>
      </c>
      <c r="K99" s="54">
        <v>15</v>
      </c>
      <c r="L99" s="54">
        <v>16</v>
      </c>
      <c r="M99" s="55">
        <v>18</v>
      </c>
      <c r="N99" s="55">
        <v>15</v>
      </c>
      <c r="O99" s="55">
        <v>9</v>
      </c>
      <c r="P99" s="55">
        <v>1</v>
      </c>
    </row>
    <row r="100" spans="1:16" x14ac:dyDescent="0.25">
      <c r="A100" s="51">
        <v>6953156282957</v>
      </c>
      <c r="B100" s="52">
        <v>739728</v>
      </c>
      <c r="C100" s="52" t="s">
        <v>553</v>
      </c>
      <c r="D100" s="52"/>
      <c r="E100" s="52" t="s">
        <v>554</v>
      </c>
      <c r="F100" s="53">
        <v>17.329999999999998</v>
      </c>
      <c r="G100" s="53">
        <v>44.5</v>
      </c>
      <c r="H100" s="53">
        <v>99</v>
      </c>
      <c r="I100" s="53">
        <v>3</v>
      </c>
      <c r="J100" s="54">
        <v>12</v>
      </c>
      <c r="K100" s="54">
        <v>10</v>
      </c>
      <c r="L100" s="54">
        <v>8</v>
      </c>
      <c r="M100" s="55">
        <v>12</v>
      </c>
      <c r="N100" s="55">
        <v>5</v>
      </c>
      <c r="O100" s="55">
        <v>1</v>
      </c>
      <c r="P100" s="55">
        <v>4</v>
      </c>
    </row>
    <row r="101" spans="1:16" x14ac:dyDescent="0.25">
      <c r="A101" s="51">
        <v>6953156280243</v>
      </c>
      <c r="B101" s="52">
        <v>734881</v>
      </c>
      <c r="C101" s="52" t="s">
        <v>379</v>
      </c>
      <c r="D101" s="52" t="s">
        <v>415</v>
      </c>
      <c r="E101" s="52" t="s">
        <v>380</v>
      </c>
      <c r="F101" s="53">
        <v>41.149999999999771</v>
      </c>
      <c r="G101" s="53">
        <v>84.5</v>
      </c>
      <c r="H101" s="53">
        <v>179</v>
      </c>
      <c r="I101" s="53">
        <v>26</v>
      </c>
      <c r="J101" s="54">
        <v>19</v>
      </c>
      <c r="K101" s="54">
        <v>4</v>
      </c>
      <c r="L101" s="54">
        <v>14</v>
      </c>
      <c r="M101" s="55">
        <v>29</v>
      </c>
      <c r="N101" s="55">
        <v>23</v>
      </c>
      <c r="O101" s="55">
        <v>12</v>
      </c>
      <c r="P101" s="55">
        <v>9</v>
      </c>
    </row>
    <row r="102" spans="1:16" x14ac:dyDescent="0.25">
      <c r="A102" s="51">
        <v>6953156295483</v>
      </c>
      <c r="B102" s="52">
        <v>766138</v>
      </c>
      <c r="C102" s="52" t="s">
        <v>718</v>
      </c>
      <c r="D102" s="52" t="s">
        <v>567</v>
      </c>
      <c r="E102" s="52" t="s">
        <v>719</v>
      </c>
      <c r="F102" s="53">
        <v>51.18</v>
      </c>
      <c r="G102" s="53">
        <v>95</v>
      </c>
      <c r="H102" s="53">
        <v>95</v>
      </c>
      <c r="I102" s="53">
        <v>5</v>
      </c>
      <c r="J102" s="54"/>
      <c r="K102" s="54"/>
      <c r="L102" s="54"/>
      <c r="M102" s="56"/>
      <c r="N102" s="55"/>
      <c r="O102" s="55"/>
      <c r="P102" s="55">
        <v>3</v>
      </c>
    </row>
    <row r="103" spans="1:16" x14ac:dyDescent="0.25">
      <c r="A103" s="51">
        <v>6953156295490</v>
      </c>
      <c r="B103" s="52">
        <v>766139</v>
      </c>
      <c r="C103" s="52" t="s">
        <v>720</v>
      </c>
      <c r="D103" s="52" t="s">
        <v>569</v>
      </c>
      <c r="E103" s="52" t="s">
        <v>721</v>
      </c>
      <c r="F103" s="53">
        <v>55.169999999999845</v>
      </c>
      <c r="G103" s="53">
        <v>95</v>
      </c>
      <c r="H103" s="53">
        <v>95</v>
      </c>
      <c r="I103" s="53">
        <v>6</v>
      </c>
      <c r="J103" s="54"/>
      <c r="K103" s="54"/>
      <c r="L103" s="54"/>
      <c r="M103" s="56"/>
      <c r="N103" s="55"/>
      <c r="O103" s="55"/>
      <c r="P103" s="55">
        <v>5</v>
      </c>
    </row>
    <row r="104" spans="1:16" x14ac:dyDescent="0.25">
      <c r="A104" s="51">
        <v>6953156281691</v>
      </c>
      <c r="B104" s="52">
        <v>734941</v>
      </c>
      <c r="C104" s="52" t="s">
        <v>492</v>
      </c>
      <c r="D104" s="52"/>
      <c r="E104" s="52" t="s">
        <v>493</v>
      </c>
      <c r="F104" s="53">
        <v>22.190000000000005</v>
      </c>
      <c r="G104" s="53">
        <v>44.5</v>
      </c>
      <c r="H104" s="53">
        <v>89</v>
      </c>
      <c r="I104" s="53">
        <v>3</v>
      </c>
      <c r="J104" s="54">
        <v>2</v>
      </c>
      <c r="K104" s="54">
        <v>1</v>
      </c>
      <c r="L104" s="54">
        <v>2</v>
      </c>
      <c r="M104" s="55">
        <v>0</v>
      </c>
      <c r="N104" s="55">
        <v>0</v>
      </c>
      <c r="O104" s="55">
        <v>0</v>
      </c>
      <c r="P104" s="55">
        <v>0</v>
      </c>
    </row>
    <row r="105" spans="1:16" x14ac:dyDescent="0.25">
      <c r="A105" s="51">
        <v>6953156294073</v>
      </c>
      <c r="B105" s="52">
        <v>665862</v>
      </c>
      <c r="C105" s="52" t="s">
        <v>309</v>
      </c>
      <c r="D105" s="52" t="s">
        <v>561</v>
      </c>
      <c r="E105" s="52" t="s">
        <v>310</v>
      </c>
      <c r="F105" s="53">
        <v>23.570000000000004</v>
      </c>
      <c r="G105" s="53">
        <v>49.5</v>
      </c>
      <c r="H105" s="53">
        <v>109</v>
      </c>
      <c r="I105" s="53">
        <v>28</v>
      </c>
      <c r="J105" s="54"/>
      <c r="K105" s="54"/>
      <c r="L105" s="54"/>
      <c r="M105" s="55"/>
      <c r="N105" s="55"/>
      <c r="O105" s="55">
        <v>1</v>
      </c>
      <c r="P105" s="55">
        <v>5</v>
      </c>
    </row>
    <row r="106" spans="1:16" x14ac:dyDescent="0.25">
      <c r="A106" s="51">
        <v>6953156294080</v>
      </c>
      <c r="B106" s="52">
        <v>671807</v>
      </c>
      <c r="C106" s="52" t="s">
        <v>311</v>
      </c>
      <c r="D106" s="52"/>
      <c r="E106" s="52" t="s">
        <v>312</v>
      </c>
      <c r="F106" s="53">
        <v>23.569999999999997</v>
      </c>
      <c r="G106" s="53">
        <v>49.5</v>
      </c>
      <c r="H106" s="53">
        <v>109</v>
      </c>
      <c r="I106" s="53">
        <v>36</v>
      </c>
      <c r="J106" s="54"/>
      <c r="K106" s="54"/>
      <c r="L106" s="54"/>
      <c r="M106" s="55"/>
      <c r="N106" s="55"/>
      <c r="O106" s="55">
        <v>0</v>
      </c>
      <c r="P106" s="55">
        <v>1</v>
      </c>
    </row>
    <row r="107" spans="1:16" x14ac:dyDescent="0.25">
      <c r="A107" s="51">
        <v>6953156271791</v>
      </c>
      <c r="B107" s="52">
        <v>758125</v>
      </c>
      <c r="C107" s="52" t="s">
        <v>669</v>
      </c>
      <c r="D107" s="52" t="s">
        <v>303</v>
      </c>
      <c r="E107" s="52" t="s">
        <v>670</v>
      </c>
      <c r="F107" s="53">
        <v>37.130000000000003</v>
      </c>
      <c r="G107" s="53">
        <v>74.5</v>
      </c>
      <c r="H107" s="53">
        <v>156</v>
      </c>
      <c r="I107" s="53">
        <v>28</v>
      </c>
      <c r="J107" s="54"/>
      <c r="K107" s="54"/>
      <c r="L107" s="54"/>
      <c r="M107" s="56">
        <v>8</v>
      </c>
      <c r="N107" s="55">
        <v>16</v>
      </c>
      <c r="O107" s="55">
        <v>9</v>
      </c>
      <c r="P107" s="55">
        <v>7</v>
      </c>
    </row>
    <row r="108" spans="1:16" x14ac:dyDescent="0.25">
      <c r="A108" s="51">
        <v>6953156281479</v>
      </c>
      <c r="B108" s="52">
        <v>734836</v>
      </c>
      <c r="C108" s="52" t="s">
        <v>327</v>
      </c>
      <c r="D108" s="52"/>
      <c r="E108" s="52" t="s">
        <v>328</v>
      </c>
      <c r="F108" s="53">
        <v>51.990000000000009</v>
      </c>
      <c r="G108" s="53">
        <v>69.5</v>
      </c>
      <c r="H108" s="53">
        <v>149</v>
      </c>
      <c r="I108" s="53">
        <v>24</v>
      </c>
      <c r="J108" s="54">
        <v>6</v>
      </c>
      <c r="K108" s="54">
        <v>4</v>
      </c>
      <c r="L108" s="54">
        <v>15</v>
      </c>
      <c r="M108" s="55">
        <v>6</v>
      </c>
      <c r="N108" s="55">
        <v>15</v>
      </c>
      <c r="O108" s="55">
        <v>9</v>
      </c>
      <c r="P108" s="55">
        <v>18</v>
      </c>
    </row>
    <row r="109" spans="1:16" x14ac:dyDescent="0.25">
      <c r="A109" s="51">
        <v>6953156285101</v>
      </c>
      <c r="B109" s="52">
        <v>758128</v>
      </c>
      <c r="C109" s="52" t="s">
        <v>675</v>
      </c>
      <c r="D109" s="52"/>
      <c r="E109" s="52" t="s">
        <v>676</v>
      </c>
      <c r="F109" s="53">
        <v>52.61</v>
      </c>
      <c r="G109" s="53">
        <v>99.5</v>
      </c>
      <c r="H109" s="53">
        <v>209</v>
      </c>
      <c r="I109" s="53">
        <v>19</v>
      </c>
      <c r="J109" s="54"/>
      <c r="K109" s="54"/>
      <c r="L109" s="54"/>
      <c r="M109" s="56">
        <v>1</v>
      </c>
      <c r="N109" s="55">
        <v>10</v>
      </c>
      <c r="O109" s="55">
        <v>11</v>
      </c>
      <c r="P109" s="55">
        <v>7</v>
      </c>
    </row>
    <row r="110" spans="1:16" x14ac:dyDescent="0.25">
      <c r="A110" s="51">
        <v>6958444961736</v>
      </c>
      <c r="B110" s="52">
        <v>742301</v>
      </c>
      <c r="C110" s="52" t="s">
        <v>581</v>
      </c>
      <c r="D110" s="52"/>
      <c r="E110" s="52" t="s">
        <v>582</v>
      </c>
      <c r="F110" s="53">
        <v>45</v>
      </c>
      <c r="G110" s="53">
        <v>94.5</v>
      </c>
      <c r="H110" s="53">
        <v>199</v>
      </c>
      <c r="I110" s="53">
        <v>0</v>
      </c>
      <c r="J110" s="54">
        <v>34</v>
      </c>
      <c r="K110" s="54">
        <v>9</v>
      </c>
      <c r="L110" s="54">
        <v>0</v>
      </c>
      <c r="M110" s="55">
        <v>0</v>
      </c>
      <c r="N110" s="55">
        <v>0</v>
      </c>
      <c r="O110" s="55">
        <v>0</v>
      </c>
      <c r="P110" s="55">
        <v>0</v>
      </c>
    </row>
    <row r="111" spans="1:16" x14ac:dyDescent="0.25">
      <c r="A111" s="51">
        <v>6953156267503</v>
      </c>
      <c r="B111" s="52">
        <v>734902</v>
      </c>
      <c r="C111" s="52" t="s">
        <v>421</v>
      </c>
      <c r="D111" s="52" t="s">
        <v>718</v>
      </c>
      <c r="E111" s="52" t="s">
        <v>422</v>
      </c>
      <c r="F111" s="53">
        <v>47.3</v>
      </c>
      <c r="G111" s="53">
        <v>104.5</v>
      </c>
      <c r="H111" s="53">
        <v>219</v>
      </c>
      <c r="I111" s="53">
        <v>1</v>
      </c>
      <c r="J111" s="54">
        <v>2</v>
      </c>
      <c r="K111" s="54">
        <v>0</v>
      </c>
      <c r="L111" s="54">
        <v>0</v>
      </c>
      <c r="M111" s="55">
        <v>0</v>
      </c>
      <c r="N111" s="55">
        <v>1</v>
      </c>
      <c r="O111" s="55">
        <v>0</v>
      </c>
      <c r="P111" s="55">
        <v>0</v>
      </c>
    </row>
    <row r="112" spans="1:16" x14ac:dyDescent="0.25">
      <c r="A112" s="51">
        <v>6953156272668</v>
      </c>
      <c r="B112" s="52">
        <v>742297</v>
      </c>
      <c r="C112" s="52" t="s">
        <v>575</v>
      </c>
      <c r="D112" s="52"/>
      <c r="E112" s="52" t="s">
        <v>576</v>
      </c>
      <c r="F112" s="53">
        <v>63.54</v>
      </c>
      <c r="G112" s="53">
        <v>119.5</v>
      </c>
      <c r="H112" s="53">
        <v>249</v>
      </c>
      <c r="I112" s="53">
        <v>0</v>
      </c>
      <c r="J112" s="54">
        <v>3</v>
      </c>
      <c r="K112" s="54">
        <v>1</v>
      </c>
      <c r="L112" s="54">
        <v>1</v>
      </c>
      <c r="M112" s="55">
        <v>2</v>
      </c>
      <c r="N112" s="55">
        <v>0</v>
      </c>
      <c r="O112" s="55">
        <v>0</v>
      </c>
      <c r="P112" s="55">
        <v>0</v>
      </c>
    </row>
    <row r="113" spans="1:16" x14ac:dyDescent="0.25">
      <c r="A113" s="51">
        <v>6953156278547</v>
      </c>
      <c r="B113" s="52">
        <v>734865</v>
      </c>
      <c r="C113" s="52" t="s">
        <v>347</v>
      </c>
      <c r="D113" s="52"/>
      <c r="E113" s="52" t="s">
        <v>348</v>
      </c>
      <c r="F113" s="53">
        <v>9.3699999999999974</v>
      </c>
      <c r="G113" s="53">
        <v>24.5</v>
      </c>
      <c r="H113" s="53">
        <v>49</v>
      </c>
      <c r="I113" s="53">
        <v>3</v>
      </c>
      <c r="J113" s="54">
        <v>1</v>
      </c>
      <c r="K113" s="54">
        <v>0</v>
      </c>
      <c r="L113" s="54">
        <v>1</v>
      </c>
      <c r="M113" s="55">
        <v>0</v>
      </c>
      <c r="N113" s="55">
        <v>1</v>
      </c>
      <c r="O113" s="55">
        <v>0</v>
      </c>
      <c r="P113" s="55">
        <v>0</v>
      </c>
    </row>
    <row r="114" spans="1:16" x14ac:dyDescent="0.25">
      <c r="A114" s="51">
        <v>6953156278554</v>
      </c>
      <c r="B114" s="52">
        <v>734864</v>
      </c>
      <c r="C114" s="52" t="s">
        <v>345</v>
      </c>
      <c r="D114" s="52"/>
      <c r="E114" s="52" t="s">
        <v>346</v>
      </c>
      <c r="F114" s="53">
        <v>9.3699999999999992</v>
      </c>
      <c r="G114" s="53">
        <v>24.5</v>
      </c>
      <c r="H114" s="53">
        <v>49</v>
      </c>
      <c r="I114" s="53">
        <v>3</v>
      </c>
      <c r="J114" s="54">
        <v>0</v>
      </c>
      <c r="K114" s="54">
        <v>0</v>
      </c>
      <c r="L114" s="54">
        <v>1</v>
      </c>
      <c r="M114" s="55">
        <v>1</v>
      </c>
      <c r="N114" s="55">
        <v>0</v>
      </c>
      <c r="O114" s="55">
        <v>0</v>
      </c>
      <c r="P114" s="55">
        <v>0</v>
      </c>
    </row>
    <row r="115" spans="1:16" x14ac:dyDescent="0.25">
      <c r="A115" s="51">
        <v>6953156278561</v>
      </c>
      <c r="B115" s="52">
        <v>734866</v>
      </c>
      <c r="C115" s="52" t="s">
        <v>349</v>
      </c>
      <c r="D115" s="52"/>
      <c r="E115" s="52" t="s">
        <v>350</v>
      </c>
      <c r="F115" s="53">
        <v>9.3699999999999974</v>
      </c>
      <c r="G115" s="53">
        <v>24.5</v>
      </c>
      <c r="H115" s="53">
        <v>49</v>
      </c>
      <c r="I115" s="53">
        <v>0</v>
      </c>
      <c r="J115" s="54">
        <v>1</v>
      </c>
      <c r="K115" s="54">
        <v>1</v>
      </c>
      <c r="L115" s="54">
        <v>0</v>
      </c>
      <c r="M115" s="55">
        <v>0</v>
      </c>
      <c r="N115" s="55">
        <v>0</v>
      </c>
      <c r="O115" s="55">
        <v>0</v>
      </c>
      <c r="P115" s="55">
        <v>0</v>
      </c>
    </row>
    <row r="116" spans="1:16" x14ac:dyDescent="0.25">
      <c r="A116" s="51">
        <v>6953156278523</v>
      </c>
      <c r="B116" s="52">
        <v>734900</v>
      </c>
      <c r="C116" s="52" t="s">
        <v>417</v>
      </c>
      <c r="D116" s="52"/>
      <c r="E116" s="52" t="s">
        <v>418</v>
      </c>
      <c r="F116" s="53">
        <v>17.549999999999994</v>
      </c>
      <c r="G116" s="53">
        <v>39.5</v>
      </c>
      <c r="H116" s="53">
        <v>79</v>
      </c>
      <c r="I116" s="53">
        <v>0</v>
      </c>
      <c r="J116" s="54">
        <v>0</v>
      </c>
      <c r="K116" s="54">
        <v>0</v>
      </c>
      <c r="L116" s="54">
        <v>0</v>
      </c>
      <c r="M116" s="55">
        <v>0</v>
      </c>
      <c r="N116" s="55">
        <v>0</v>
      </c>
      <c r="O116" s="55">
        <v>0</v>
      </c>
      <c r="P116" s="55">
        <v>0</v>
      </c>
    </row>
    <row r="117" spans="1:16" x14ac:dyDescent="0.25">
      <c r="A117" s="51">
        <v>6953156278530</v>
      </c>
      <c r="B117" s="52">
        <v>734901</v>
      </c>
      <c r="C117" s="52" t="s">
        <v>419</v>
      </c>
      <c r="D117" s="52"/>
      <c r="E117" s="52" t="s">
        <v>420</v>
      </c>
      <c r="F117" s="53">
        <v>17.55</v>
      </c>
      <c r="G117" s="53">
        <v>39.5</v>
      </c>
      <c r="H117" s="53">
        <v>79</v>
      </c>
      <c r="I117" s="53">
        <v>0</v>
      </c>
      <c r="J117" s="54">
        <v>0</v>
      </c>
      <c r="K117" s="54">
        <v>0</v>
      </c>
      <c r="L117" s="54">
        <v>0</v>
      </c>
      <c r="M117" s="55">
        <v>0</v>
      </c>
      <c r="N117" s="55">
        <v>0</v>
      </c>
      <c r="O117" s="55">
        <v>0</v>
      </c>
      <c r="P117" s="55">
        <v>0</v>
      </c>
    </row>
    <row r="118" spans="1:16" x14ac:dyDescent="0.25">
      <c r="A118" s="51">
        <v>6953156287372</v>
      </c>
      <c r="B118" s="52">
        <v>743948</v>
      </c>
      <c r="C118" s="52" t="s">
        <v>593</v>
      </c>
      <c r="D118" s="52"/>
      <c r="E118" s="52" t="s">
        <v>594</v>
      </c>
      <c r="F118" s="53">
        <v>0</v>
      </c>
      <c r="G118" s="53">
        <v>79.5</v>
      </c>
      <c r="H118" s="53">
        <v>169</v>
      </c>
      <c r="I118" s="53">
        <v>0</v>
      </c>
      <c r="J118" s="54">
        <v>0</v>
      </c>
      <c r="K118" s="54">
        <v>0</v>
      </c>
      <c r="L118" s="54">
        <v>0</v>
      </c>
      <c r="M118" s="56">
        <v>0</v>
      </c>
      <c r="N118" s="55">
        <v>0</v>
      </c>
      <c r="O118" s="55">
        <v>0</v>
      </c>
      <c r="P118" s="55">
        <v>0</v>
      </c>
    </row>
    <row r="119" spans="1:16" x14ac:dyDescent="0.25">
      <c r="A119" s="51">
        <v>6953156288492</v>
      </c>
      <c r="B119" s="52">
        <v>751056</v>
      </c>
      <c r="C119" s="52" t="s">
        <v>653</v>
      </c>
      <c r="D119" s="52"/>
      <c r="E119" s="52" t="s">
        <v>654</v>
      </c>
      <c r="F119" s="53">
        <v>9.509999999999982</v>
      </c>
      <c r="G119" s="53">
        <v>34.5</v>
      </c>
      <c r="H119" s="53">
        <v>69</v>
      </c>
      <c r="I119" s="53">
        <v>16</v>
      </c>
      <c r="J119" s="54"/>
      <c r="K119" s="54">
        <v>12</v>
      </c>
      <c r="L119" s="54">
        <v>24</v>
      </c>
      <c r="M119" s="56">
        <v>9</v>
      </c>
      <c r="N119" s="55">
        <v>20</v>
      </c>
      <c r="O119" s="55">
        <v>21</v>
      </c>
      <c r="P119" s="55">
        <v>3</v>
      </c>
    </row>
    <row r="120" spans="1:16" x14ac:dyDescent="0.25">
      <c r="A120" s="51">
        <v>6953156288508</v>
      </c>
      <c r="B120" s="52">
        <v>751059</v>
      </c>
      <c r="C120" s="52" t="s">
        <v>655</v>
      </c>
      <c r="D120" s="52"/>
      <c r="E120" s="52" t="s">
        <v>656</v>
      </c>
      <c r="F120" s="53">
        <v>9.5099999999999891</v>
      </c>
      <c r="G120" s="53">
        <v>34.5</v>
      </c>
      <c r="H120" s="53">
        <v>69</v>
      </c>
      <c r="I120" s="53">
        <v>13</v>
      </c>
      <c r="J120" s="54"/>
      <c r="K120" s="54">
        <v>10</v>
      </c>
      <c r="L120" s="54">
        <v>25</v>
      </c>
      <c r="M120" s="56">
        <v>22</v>
      </c>
      <c r="N120" s="55">
        <v>19</v>
      </c>
      <c r="O120" s="55">
        <v>13</v>
      </c>
      <c r="P120" s="55">
        <v>7</v>
      </c>
    </row>
    <row r="121" spans="1:16" x14ac:dyDescent="0.25">
      <c r="A121" s="51">
        <v>6953156282926</v>
      </c>
      <c r="B121" s="52">
        <v>738079</v>
      </c>
      <c r="C121" s="52" t="s">
        <v>545</v>
      </c>
      <c r="D121" s="52" t="s">
        <v>446</v>
      </c>
      <c r="E121" s="52" t="s">
        <v>546</v>
      </c>
      <c r="F121" s="53">
        <v>23.460000000000004</v>
      </c>
      <c r="G121" s="53">
        <v>49.5</v>
      </c>
      <c r="H121" s="53">
        <v>99</v>
      </c>
      <c r="I121" s="53">
        <v>0</v>
      </c>
      <c r="J121" s="54">
        <v>4</v>
      </c>
      <c r="K121" s="54">
        <v>1</v>
      </c>
      <c r="L121" s="54">
        <v>4</v>
      </c>
      <c r="M121" s="55">
        <v>1</v>
      </c>
      <c r="N121" s="55">
        <v>0</v>
      </c>
      <c r="O121" s="55">
        <v>0</v>
      </c>
      <c r="P121" s="55">
        <v>0</v>
      </c>
    </row>
    <row r="122" spans="1:16" x14ac:dyDescent="0.25">
      <c r="A122" s="51">
        <v>6953156282933</v>
      </c>
      <c r="B122" s="52">
        <v>738080</v>
      </c>
      <c r="C122" s="52" t="s">
        <v>547</v>
      </c>
      <c r="D122" s="52"/>
      <c r="E122" s="52" t="s">
        <v>548</v>
      </c>
      <c r="F122" s="53">
        <v>23.46</v>
      </c>
      <c r="G122" s="53">
        <v>49.5</v>
      </c>
      <c r="H122" s="53">
        <v>99</v>
      </c>
      <c r="I122" s="53">
        <v>0</v>
      </c>
      <c r="J122" s="54">
        <v>4</v>
      </c>
      <c r="K122" s="54">
        <v>2</v>
      </c>
      <c r="L122" s="54">
        <v>1</v>
      </c>
      <c r="M122" s="55">
        <v>0</v>
      </c>
      <c r="N122" s="55">
        <v>0</v>
      </c>
      <c r="O122" s="55">
        <v>0</v>
      </c>
      <c r="P122" s="55">
        <v>0</v>
      </c>
    </row>
    <row r="123" spans="1:16" x14ac:dyDescent="0.25">
      <c r="A123" s="51">
        <v>6953156280274</v>
      </c>
      <c r="B123" s="52">
        <v>738081</v>
      </c>
      <c r="C123" s="52" t="s">
        <v>549</v>
      </c>
      <c r="D123" s="52"/>
      <c r="E123" s="52" t="s">
        <v>550</v>
      </c>
      <c r="F123" s="53">
        <v>36.140000000000015</v>
      </c>
      <c r="G123" s="53">
        <v>64.5</v>
      </c>
      <c r="H123" s="53">
        <v>139</v>
      </c>
      <c r="I123" s="53">
        <v>11</v>
      </c>
      <c r="J123" s="54">
        <v>4</v>
      </c>
      <c r="K123" s="54">
        <v>4</v>
      </c>
      <c r="L123" s="54">
        <v>4</v>
      </c>
      <c r="M123" s="55">
        <v>4</v>
      </c>
      <c r="N123" s="55">
        <v>3</v>
      </c>
      <c r="O123" s="55">
        <v>4</v>
      </c>
      <c r="P123" s="55">
        <v>3</v>
      </c>
    </row>
    <row r="124" spans="1:16" x14ac:dyDescent="0.25">
      <c r="A124" s="51">
        <v>4716076161304</v>
      </c>
      <c r="B124" s="52">
        <v>748133</v>
      </c>
      <c r="C124" s="52" t="s">
        <v>651</v>
      </c>
      <c r="D124" s="52" t="s">
        <v>263</v>
      </c>
      <c r="E124" s="52" t="s">
        <v>652</v>
      </c>
      <c r="F124" s="53">
        <v>25.089999999999989</v>
      </c>
      <c r="G124" s="53">
        <v>59.5</v>
      </c>
      <c r="H124" s="53">
        <v>129</v>
      </c>
      <c r="I124" s="53">
        <v>2</v>
      </c>
      <c r="J124" s="54">
        <v>1</v>
      </c>
      <c r="K124" s="54">
        <v>7</v>
      </c>
      <c r="L124" s="54">
        <v>0</v>
      </c>
      <c r="M124" s="56">
        <v>2</v>
      </c>
      <c r="N124" s="55">
        <v>0</v>
      </c>
      <c r="O124" s="55">
        <v>0</v>
      </c>
      <c r="P124" s="55">
        <v>0</v>
      </c>
    </row>
    <row r="125" spans="1:16" x14ac:dyDescent="0.25">
      <c r="A125" s="51">
        <v>7447902860838</v>
      </c>
      <c r="B125" s="52">
        <v>748116</v>
      </c>
      <c r="C125" s="52" t="s">
        <v>633</v>
      </c>
      <c r="D125" s="52" t="s">
        <v>599</v>
      </c>
      <c r="E125" s="52" t="s">
        <v>634</v>
      </c>
      <c r="F125" s="53">
        <v>197.68</v>
      </c>
      <c r="G125" s="53">
        <v>487</v>
      </c>
      <c r="H125" s="53">
        <v>787</v>
      </c>
      <c r="I125" s="53">
        <v>0</v>
      </c>
      <c r="J125" s="54">
        <v>1</v>
      </c>
      <c r="K125" s="54">
        <v>3</v>
      </c>
      <c r="L125" s="54">
        <v>0</v>
      </c>
      <c r="M125" s="56">
        <v>2</v>
      </c>
      <c r="N125" s="56">
        <v>0</v>
      </c>
      <c r="O125" s="56">
        <v>0</v>
      </c>
      <c r="P125" s="56">
        <v>0</v>
      </c>
    </row>
    <row r="126" spans="1:16" x14ac:dyDescent="0.25">
      <c r="A126" s="51">
        <v>7447902860692</v>
      </c>
      <c r="B126" s="52">
        <v>748118</v>
      </c>
      <c r="C126" s="52" t="s">
        <v>635</v>
      </c>
      <c r="D126" s="52" t="s">
        <v>597</v>
      </c>
      <c r="E126" s="52" t="s">
        <v>636</v>
      </c>
      <c r="F126" s="53">
        <v>197.68</v>
      </c>
      <c r="G126" s="53">
        <v>487</v>
      </c>
      <c r="H126" s="53">
        <v>787</v>
      </c>
      <c r="I126" s="53">
        <v>0</v>
      </c>
      <c r="J126" s="54">
        <v>1</v>
      </c>
      <c r="K126" s="54">
        <v>5</v>
      </c>
      <c r="L126" s="54">
        <v>0</v>
      </c>
      <c r="M126" s="56">
        <v>2</v>
      </c>
      <c r="N126" s="56">
        <v>0</v>
      </c>
      <c r="O126" s="56">
        <v>0</v>
      </c>
      <c r="P126" s="56">
        <v>0</v>
      </c>
    </row>
    <row r="127" spans="1:16" x14ac:dyDescent="0.25">
      <c r="A127" s="51">
        <v>7447902860524</v>
      </c>
      <c r="B127" s="52">
        <v>748119</v>
      </c>
      <c r="C127" s="52" t="s">
        <v>637</v>
      </c>
      <c r="D127" s="52" t="s">
        <v>583</v>
      </c>
      <c r="E127" s="52" t="s">
        <v>638</v>
      </c>
      <c r="F127" s="53">
        <v>197.68</v>
      </c>
      <c r="G127" s="53">
        <v>487</v>
      </c>
      <c r="H127" s="53">
        <v>787</v>
      </c>
      <c r="I127" s="53">
        <v>-1</v>
      </c>
      <c r="J127" s="54">
        <v>0</v>
      </c>
      <c r="K127" s="54">
        <v>0</v>
      </c>
      <c r="L127" s="54">
        <v>1</v>
      </c>
      <c r="M127" s="56">
        <v>2</v>
      </c>
      <c r="N127" s="56">
        <v>0</v>
      </c>
      <c r="O127" s="56">
        <v>0</v>
      </c>
      <c r="P127" s="56">
        <v>0</v>
      </c>
    </row>
    <row r="128" spans="1:16" x14ac:dyDescent="0.25">
      <c r="A128" s="51">
        <v>7447902860456</v>
      </c>
      <c r="B128" s="52">
        <v>748120</v>
      </c>
      <c r="C128" s="52" t="s">
        <v>639</v>
      </c>
      <c r="D128" s="52" t="s">
        <v>579</v>
      </c>
      <c r="E128" s="52" t="s">
        <v>640</v>
      </c>
      <c r="F128" s="53">
        <v>197.68</v>
      </c>
      <c r="G128" s="53">
        <v>487</v>
      </c>
      <c r="H128" s="53">
        <v>787</v>
      </c>
      <c r="I128" s="53">
        <v>0</v>
      </c>
      <c r="J128" s="54">
        <v>1</v>
      </c>
      <c r="K128" s="54">
        <v>2</v>
      </c>
      <c r="L128" s="54">
        <v>1</v>
      </c>
      <c r="M128" s="56">
        <v>3</v>
      </c>
      <c r="N128" s="56">
        <v>0</v>
      </c>
      <c r="O128" s="56">
        <v>0</v>
      </c>
      <c r="P128" s="56">
        <v>0</v>
      </c>
    </row>
    <row r="129" spans="1:16" x14ac:dyDescent="0.25">
      <c r="A129" s="51">
        <v>7447902860388</v>
      </c>
      <c r="B129" s="52">
        <v>748121</v>
      </c>
      <c r="C129" s="52" t="s">
        <v>641</v>
      </c>
      <c r="D129" s="52" t="s">
        <v>577</v>
      </c>
      <c r="E129" s="52" t="s">
        <v>642</v>
      </c>
      <c r="F129" s="53">
        <v>197.68</v>
      </c>
      <c r="G129" s="53">
        <v>487</v>
      </c>
      <c r="H129" s="53">
        <v>787</v>
      </c>
      <c r="I129" s="53">
        <v>0</v>
      </c>
      <c r="J129" s="54">
        <v>0</v>
      </c>
      <c r="K129" s="54">
        <v>1</v>
      </c>
      <c r="L129" s="54">
        <v>0</v>
      </c>
      <c r="M129" s="56">
        <v>1</v>
      </c>
      <c r="N129" s="56">
        <v>0</v>
      </c>
      <c r="O129" s="56">
        <v>0</v>
      </c>
      <c r="P129" s="56">
        <v>0</v>
      </c>
    </row>
    <row r="130" spans="1:16" x14ac:dyDescent="0.25">
      <c r="A130" s="51">
        <v>744790317374</v>
      </c>
      <c r="B130" s="52">
        <v>746699</v>
      </c>
      <c r="C130" s="52" t="s">
        <v>629</v>
      </c>
      <c r="D130" s="52" t="s">
        <v>643</v>
      </c>
      <c r="E130" s="52" t="s">
        <v>630</v>
      </c>
      <c r="F130" s="53">
        <v>12.99</v>
      </c>
      <c r="G130" s="53">
        <v>34.5</v>
      </c>
      <c r="H130" s="53">
        <v>69</v>
      </c>
      <c r="I130" s="53">
        <v>34</v>
      </c>
      <c r="J130" s="54">
        <v>6</v>
      </c>
      <c r="K130" s="54">
        <v>13</v>
      </c>
      <c r="L130" s="54">
        <v>16</v>
      </c>
      <c r="M130" s="56">
        <v>21</v>
      </c>
      <c r="N130" s="56">
        <v>5</v>
      </c>
      <c r="O130" s="56">
        <v>10</v>
      </c>
      <c r="P130" s="56">
        <v>18</v>
      </c>
    </row>
    <row r="131" spans="1:16" x14ac:dyDescent="0.25">
      <c r="A131" s="51">
        <v>744790317381</v>
      </c>
      <c r="B131" s="52">
        <v>746700</v>
      </c>
      <c r="C131" s="52" t="s">
        <v>631</v>
      </c>
      <c r="D131" s="52" t="s">
        <v>647</v>
      </c>
      <c r="E131" s="52" t="s">
        <v>632</v>
      </c>
      <c r="F131" s="53">
        <v>12.81</v>
      </c>
      <c r="G131" s="53">
        <v>29.5</v>
      </c>
      <c r="H131" s="53">
        <v>59</v>
      </c>
      <c r="I131" s="53">
        <v>57</v>
      </c>
      <c r="J131" s="54">
        <v>12</v>
      </c>
      <c r="K131" s="54">
        <v>18</v>
      </c>
      <c r="L131" s="54">
        <v>14</v>
      </c>
      <c r="M131" s="56">
        <v>44</v>
      </c>
      <c r="N131" s="56">
        <v>30</v>
      </c>
      <c r="O131" s="56">
        <v>47</v>
      </c>
      <c r="P131" s="56">
        <v>31</v>
      </c>
    </row>
    <row r="132" spans="1:16" x14ac:dyDescent="0.25">
      <c r="A132" s="51">
        <v>6953156276420</v>
      </c>
      <c r="B132" s="52">
        <v>734903</v>
      </c>
      <c r="C132" s="52" t="s">
        <v>423</v>
      </c>
      <c r="D132" s="52"/>
      <c r="E132" s="52" t="s">
        <v>424</v>
      </c>
      <c r="F132" s="53">
        <v>79.89</v>
      </c>
      <c r="G132" s="53">
        <v>169.5</v>
      </c>
      <c r="H132" s="53">
        <v>359</v>
      </c>
      <c r="I132" s="53">
        <v>1</v>
      </c>
      <c r="J132" s="54">
        <v>5</v>
      </c>
      <c r="K132" s="54">
        <v>1</v>
      </c>
      <c r="L132" s="54">
        <v>3</v>
      </c>
      <c r="M132" s="55">
        <v>2</v>
      </c>
      <c r="N132" s="55">
        <v>6</v>
      </c>
      <c r="O132" s="55">
        <v>0</v>
      </c>
      <c r="P132" s="55">
        <v>0</v>
      </c>
    </row>
    <row r="133" spans="1:16" x14ac:dyDescent="0.25">
      <c r="A133" s="51">
        <v>6953156278639</v>
      </c>
      <c r="B133" s="52">
        <v>734905</v>
      </c>
      <c r="C133" s="52" t="s">
        <v>427</v>
      </c>
      <c r="D133" s="52" t="s">
        <v>327</v>
      </c>
      <c r="E133" s="52" t="s">
        <v>428</v>
      </c>
      <c r="F133" s="53">
        <v>55.699999999999989</v>
      </c>
      <c r="G133" s="53">
        <v>114.5</v>
      </c>
      <c r="H133" s="53">
        <v>239</v>
      </c>
      <c r="I133" s="53">
        <v>0</v>
      </c>
      <c r="J133" s="54">
        <v>0</v>
      </c>
      <c r="K133" s="54">
        <v>0</v>
      </c>
      <c r="L133" s="54">
        <v>0</v>
      </c>
      <c r="M133" s="55">
        <v>0</v>
      </c>
      <c r="N133" s="55">
        <v>0</v>
      </c>
      <c r="O133" s="55">
        <v>0</v>
      </c>
      <c r="P133" s="55">
        <v>0</v>
      </c>
    </row>
    <row r="134" spans="1:16" x14ac:dyDescent="0.25">
      <c r="A134" s="51">
        <v>6953156284234</v>
      </c>
      <c r="B134" s="52">
        <v>742244</v>
      </c>
      <c r="C134" s="52" t="s">
        <v>555</v>
      </c>
      <c r="D134" s="52" t="s">
        <v>466</v>
      </c>
      <c r="E134" s="52" t="s">
        <v>556</v>
      </c>
      <c r="F134" s="53">
        <v>12.71</v>
      </c>
      <c r="G134" s="53">
        <v>29.5</v>
      </c>
      <c r="H134" s="53">
        <v>59</v>
      </c>
      <c r="I134" s="53">
        <v>2</v>
      </c>
      <c r="J134" s="54">
        <v>1</v>
      </c>
      <c r="K134" s="54">
        <v>3</v>
      </c>
      <c r="L134" s="54">
        <v>1</v>
      </c>
      <c r="M134" s="55">
        <v>2</v>
      </c>
      <c r="N134" s="55">
        <v>0</v>
      </c>
      <c r="O134" s="55">
        <v>1</v>
      </c>
      <c r="P134" s="55">
        <v>0</v>
      </c>
    </row>
    <row r="135" spans="1:16" x14ac:dyDescent="0.25">
      <c r="A135" s="51">
        <v>6953156284241</v>
      </c>
      <c r="B135" s="52">
        <v>742245</v>
      </c>
      <c r="C135" s="52" t="s">
        <v>557</v>
      </c>
      <c r="D135" s="52" t="s">
        <v>468</v>
      </c>
      <c r="E135" s="52" t="s">
        <v>558</v>
      </c>
      <c r="F135" s="53">
        <v>12.309999999999997</v>
      </c>
      <c r="G135" s="53">
        <v>29.5</v>
      </c>
      <c r="H135" s="53">
        <v>59</v>
      </c>
      <c r="I135" s="53">
        <v>0</v>
      </c>
      <c r="J135" s="54">
        <v>0</v>
      </c>
      <c r="K135" s="54">
        <v>0</v>
      </c>
      <c r="L135" s="54">
        <v>0</v>
      </c>
      <c r="M135" s="55">
        <v>0</v>
      </c>
      <c r="N135" s="55">
        <v>0</v>
      </c>
      <c r="O135" s="55">
        <v>0</v>
      </c>
      <c r="P135" s="55">
        <v>0</v>
      </c>
    </row>
    <row r="136" spans="1:16" x14ac:dyDescent="0.25">
      <c r="A136" s="51">
        <v>6953156284258</v>
      </c>
      <c r="B136" s="52">
        <v>742247</v>
      </c>
      <c r="C136" s="52" t="s">
        <v>559</v>
      </c>
      <c r="D136" s="52"/>
      <c r="E136" s="52" t="s">
        <v>560</v>
      </c>
      <c r="F136" s="53">
        <v>12.71</v>
      </c>
      <c r="G136" s="53">
        <v>29.5</v>
      </c>
      <c r="H136" s="53">
        <v>59</v>
      </c>
      <c r="I136" s="53">
        <v>1</v>
      </c>
      <c r="J136" s="54">
        <v>0</v>
      </c>
      <c r="K136" s="54">
        <v>1</v>
      </c>
      <c r="L136" s="54">
        <v>4</v>
      </c>
      <c r="M136" s="55">
        <v>3</v>
      </c>
      <c r="N136" s="55">
        <v>2</v>
      </c>
      <c r="O136" s="55">
        <v>2</v>
      </c>
      <c r="P136" s="55">
        <v>0</v>
      </c>
    </row>
    <row r="137" spans="1:16" x14ac:dyDescent="0.25">
      <c r="A137" s="51">
        <v>6953156285460</v>
      </c>
      <c r="B137" s="52">
        <v>746545</v>
      </c>
      <c r="C137" s="52" t="s">
        <v>619</v>
      </c>
      <c r="D137" s="52"/>
      <c r="E137" s="52" t="s">
        <v>620</v>
      </c>
      <c r="F137" s="53">
        <v>0</v>
      </c>
      <c r="G137" s="53">
        <v>74.5</v>
      </c>
      <c r="H137" s="53">
        <v>159</v>
      </c>
      <c r="I137" s="53">
        <v>0</v>
      </c>
      <c r="J137" s="54">
        <v>0</v>
      </c>
      <c r="K137" s="54">
        <v>0</v>
      </c>
      <c r="L137" s="54">
        <v>0</v>
      </c>
      <c r="M137" s="56">
        <v>0</v>
      </c>
      <c r="N137" s="55">
        <v>0</v>
      </c>
      <c r="O137" s="55">
        <v>0</v>
      </c>
      <c r="P137" s="55">
        <v>0</v>
      </c>
    </row>
    <row r="138" spans="1:16" x14ac:dyDescent="0.25">
      <c r="A138" s="51">
        <v>6953156281738</v>
      </c>
      <c r="B138" s="52">
        <v>734976</v>
      </c>
      <c r="C138" s="52" t="s">
        <v>518</v>
      </c>
      <c r="D138" s="52"/>
      <c r="E138" s="52" t="s">
        <v>519</v>
      </c>
      <c r="F138" s="53">
        <v>14.32</v>
      </c>
      <c r="G138" s="53">
        <v>39.5</v>
      </c>
      <c r="H138" s="53">
        <v>79</v>
      </c>
      <c r="I138" s="53">
        <v>0</v>
      </c>
      <c r="J138" s="54">
        <v>0</v>
      </c>
      <c r="K138" s="54">
        <v>0</v>
      </c>
      <c r="L138" s="54">
        <v>0</v>
      </c>
      <c r="M138" s="55">
        <v>0</v>
      </c>
      <c r="N138" s="55">
        <v>0</v>
      </c>
      <c r="O138" s="55">
        <v>0</v>
      </c>
      <c r="P138" s="55">
        <v>0</v>
      </c>
    </row>
    <row r="139" spans="1:16" x14ac:dyDescent="0.25">
      <c r="A139" s="51">
        <v>6953156281745</v>
      </c>
      <c r="B139" s="52">
        <v>734981</v>
      </c>
      <c r="C139" s="52" t="s">
        <v>520</v>
      </c>
      <c r="D139" s="52" t="s">
        <v>437</v>
      </c>
      <c r="E139" s="52" t="s">
        <v>521</v>
      </c>
      <c r="F139" s="53">
        <v>14.320000000000004</v>
      </c>
      <c r="G139" s="53">
        <v>39.5</v>
      </c>
      <c r="H139" s="53">
        <v>79</v>
      </c>
      <c r="I139" s="53">
        <v>0</v>
      </c>
      <c r="J139" s="54">
        <v>0</v>
      </c>
      <c r="K139" s="54">
        <v>0</v>
      </c>
      <c r="L139" s="54">
        <v>0</v>
      </c>
      <c r="M139" s="55">
        <v>0</v>
      </c>
      <c r="N139" s="55">
        <v>0</v>
      </c>
      <c r="O139" s="55">
        <v>0</v>
      </c>
      <c r="P139" s="55">
        <v>0</v>
      </c>
    </row>
    <row r="140" spans="1:16" x14ac:dyDescent="0.25">
      <c r="A140" s="51">
        <v>6953156280977</v>
      </c>
      <c r="B140" s="52">
        <v>734935</v>
      </c>
      <c r="C140" s="52" t="s">
        <v>480</v>
      </c>
      <c r="D140" s="52" t="s">
        <v>425</v>
      </c>
      <c r="E140" s="52" t="s">
        <v>481</v>
      </c>
      <c r="F140" s="53">
        <v>15.690000000000003</v>
      </c>
      <c r="G140" s="53">
        <v>29.5</v>
      </c>
      <c r="H140" s="53">
        <v>59</v>
      </c>
      <c r="I140" s="53">
        <v>0</v>
      </c>
      <c r="J140" s="54">
        <v>0</v>
      </c>
      <c r="K140" s="54">
        <v>0</v>
      </c>
      <c r="L140" s="54">
        <v>0</v>
      </c>
      <c r="M140" s="55">
        <v>0</v>
      </c>
      <c r="N140" s="55">
        <v>0</v>
      </c>
      <c r="O140" s="55">
        <v>0</v>
      </c>
      <c r="P140" s="55">
        <v>0</v>
      </c>
    </row>
    <row r="141" spans="1:16" x14ac:dyDescent="0.25">
      <c r="A141" s="51">
        <v>6953156280984</v>
      </c>
      <c r="B141" s="52">
        <v>734936</v>
      </c>
      <c r="C141" s="52" t="s">
        <v>482</v>
      </c>
      <c r="D141" s="52" t="s">
        <v>431</v>
      </c>
      <c r="E141" s="52" t="s">
        <v>483</v>
      </c>
      <c r="F141" s="53">
        <v>15.599999999999998</v>
      </c>
      <c r="G141" s="53">
        <v>29.5</v>
      </c>
      <c r="H141" s="53">
        <v>59</v>
      </c>
      <c r="I141" s="53">
        <v>0</v>
      </c>
      <c r="J141" s="54">
        <v>0</v>
      </c>
      <c r="K141" s="54">
        <v>0</v>
      </c>
      <c r="L141" s="54">
        <v>0</v>
      </c>
      <c r="M141" s="55">
        <v>0</v>
      </c>
      <c r="N141" s="55">
        <v>0</v>
      </c>
      <c r="O141" s="55">
        <v>0</v>
      </c>
      <c r="P141" s="55">
        <v>0</v>
      </c>
    </row>
    <row r="142" spans="1:16" x14ac:dyDescent="0.25">
      <c r="A142" s="51">
        <v>6953156261631</v>
      </c>
      <c r="B142" s="52">
        <v>738075</v>
      </c>
      <c r="C142" s="52" t="s">
        <v>537</v>
      </c>
      <c r="D142" s="52" t="s">
        <v>712</v>
      </c>
      <c r="E142" s="52" t="s">
        <v>538</v>
      </c>
      <c r="F142" s="53">
        <v>65</v>
      </c>
      <c r="G142" s="53">
        <v>129.5</v>
      </c>
      <c r="H142" s="53">
        <v>269</v>
      </c>
      <c r="I142" s="53">
        <v>1</v>
      </c>
      <c r="J142" s="54">
        <v>1</v>
      </c>
      <c r="K142" s="54">
        <v>0</v>
      </c>
      <c r="L142" s="54">
        <v>0</v>
      </c>
      <c r="M142" s="55">
        <v>0</v>
      </c>
      <c r="N142" s="55">
        <v>0</v>
      </c>
      <c r="O142" s="55">
        <v>0</v>
      </c>
      <c r="P142" s="55">
        <v>0</v>
      </c>
    </row>
    <row r="143" spans="1:16" x14ac:dyDescent="0.25">
      <c r="A143" s="51">
        <v>6953156285798</v>
      </c>
      <c r="B143" s="52">
        <v>743966</v>
      </c>
      <c r="C143" s="52" t="s">
        <v>611</v>
      </c>
      <c r="D143" s="52"/>
      <c r="E143" s="52" t="s">
        <v>612</v>
      </c>
      <c r="F143" s="53">
        <v>7.27</v>
      </c>
      <c r="G143" s="53">
        <v>29.5</v>
      </c>
      <c r="H143" s="53">
        <v>59</v>
      </c>
      <c r="I143" s="53">
        <v>12</v>
      </c>
      <c r="J143" s="54">
        <v>1</v>
      </c>
      <c r="K143" s="54">
        <v>3</v>
      </c>
      <c r="L143" s="54">
        <v>11</v>
      </c>
      <c r="M143" s="56">
        <v>3</v>
      </c>
      <c r="N143" s="55">
        <v>11</v>
      </c>
      <c r="O143" s="55">
        <v>7</v>
      </c>
      <c r="P143" s="55">
        <v>3</v>
      </c>
    </row>
    <row r="144" spans="1:16" x14ac:dyDescent="0.25">
      <c r="A144" s="51">
        <v>6953156285804</v>
      </c>
      <c r="B144" s="52">
        <v>744168</v>
      </c>
      <c r="C144" s="52" t="s">
        <v>617</v>
      </c>
      <c r="D144" s="52"/>
      <c r="E144" s="52" t="s">
        <v>618</v>
      </c>
      <c r="F144" s="53">
        <v>7.27</v>
      </c>
      <c r="G144" s="53">
        <v>29.5</v>
      </c>
      <c r="H144" s="53">
        <v>59</v>
      </c>
      <c r="I144" s="53">
        <v>10</v>
      </c>
      <c r="J144" s="54">
        <v>10</v>
      </c>
      <c r="K144" s="54">
        <v>3</v>
      </c>
      <c r="L144" s="54">
        <v>5</v>
      </c>
      <c r="M144" s="56">
        <v>1</v>
      </c>
      <c r="N144" s="55">
        <v>4</v>
      </c>
      <c r="O144" s="55">
        <v>7</v>
      </c>
      <c r="P144" s="55">
        <v>3</v>
      </c>
    </row>
    <row r="145" spans="1:16" x14ac:dyDescent="0.25">
      <c r="A145" s="51">
        <v>6953156258396</v>
      </c>
      <c r="B145" s="52">
        <v>738076</v>
      </c>
      <c r="C145" s="52" t="s">
        <v>539</v>
      </c>
      <c r="D145" s="52" t="s">
        <v>291</v>
      </c>
      <c r="E145" s="52" t="s">
        <v>540</v>
      </c>
      <c r="F145" s="53">
        <v>61</v>
      </c>
      <c r="G145" s="53">
        <v>124.5</v>
      </c>
      <c r="H145" s="53">
        <v>259</v>
      </c>
      <c r="I145" s="53">
        <v>0</v>
      </c>
      <c r="J145" s="54">
        <v>0</v>
      </c>
      <c r="K145" s="54">
        <v>0</v>
      </c>
      <c r="L145" s="54">
        <v>0</v>
      </c>
      <c r="M145" s="55">
        <v>0</v>
      </c>
      <c r="N145" s="55">
        <v>0</v>
      </c>
      <c r="O145" s="55">
        <v>0</v>
      </c>
      <c r="P145" s="55">
        <v>0</v>
      </c>
    </row>
    <row r="146" spans="1:16" x14ac:dyDescent="0.25">
      <c r="A146" s="51">
        <v>6953156270961</v>
      </c>
      <c r="B146" s="52">
        <v>738074</v>
      </c>
      <c r="C146" s="52" t="s">
        <v>535</v>
      </c>
      <c r="D146" s="52" t="s">
        <v>724</v>
      </c>
      <c r="E146" s="52" t="s">
        <v>536</v>
      </c>
      <c r="F146" s="53">
        <v>161.90999999999917</v>
      </c>
      <c r="G146" s="53">
        <v>344.5</v>
      </c>
      <c r="H146" s="53">
        <v>719</v>
      </c>
      <c r="I146" s="53">
        <v>0</v>
      </c>
      <c r="J146" s="54">
        <v>1</v>
      </c>
      <c r="K146" s="54">
        <v>1</v>
      </c>
      <c r="L146" s="54">
        <v>1</v>
      </c>
      <c r="M146" s="55">
        <v>0</v>
      </c>
      <c r="N146" s="55">
        <v>0</v>
      </c>
      <c r="O146" s="55">
        <v>0</v>
      </c>
      <c r="P146" s="55">
        <v>0</v>
      </c>
    </row>
    <row r="147" spans="1:16" x14ac:dyDescent="0.25">
      <c r="A147" s="51">
        <v>6953156270954</v>
      </c>
      <c r="B147" s="52">
        <v>738077</v>
      </c>
      <c r="C147" s="52" t="s">
        <v>541</v>
      </c>
      <c r="D147" s="52" t="s">
        <v>722</v>
      </c>
      <c r="E147" s="52" t="s">
        <v>542</v>
      </c>
      <c r="F147" s="53">
        <v>40.99</v>
      </c>
      <c r="G147" s="53">
        <v>89.5</v>
      </c>
      <c r="H147" s="53">
        <v>189</v>
      </c>
      <c r="I147" s="53">
        <v>1</v>
      </c>
      <c r="J147" s="54">
        <v>3</v>
      </c>
      <c r="K147" s="54">
        <v>2</v>
      </c>
      <c r="L147" s="54">
        <v>4</v>
      </c>
      <c r="M147" s="55">
        <v>0</v>
      </c>
      <c r="N147" s="55">
        <v>1</v>
      </c>
      <c r="O147" s="55">
        <v>0</v>
      </c>
      <c r="P147" s="55">
        <v>0</v>
      </c>
    </row>
    <row r="148" spans="1:16" x14ac:dyDescent="0.25">
      <c r="A148" s="51">
        <v>6953156273825</v>
      </c>
      <c r="B148" s="52">
        <v>734878</v>
      </c>
      <c r="C148" s="52" t="s">
        <v>373</v>
      </c>
      <c r="D148" s="52"/>
      <c r="E148" s="52" t="s">
        <v>374</v>
      </c>
      <c r="F148" s="53">
        <v>24.62</v>
      </c>
      <c r="G148" s="53">
        <v>54.5</v>
      </c>
      <c r="H148" s="53">
        <v>119</v>
      </c>
      <c r="I148" s="53">
        <v>0</v>
      </c>
      <c r="J148" s="54">
        <v>1</v>
      </c>
      <c r="K148" s="54">
        <v>2</v>
      </c>
      <c r="L148" s="54">
        <v>2</v>
      </c>
      <c r="M148" s="55">
        <v>0</v>
      </c>
      <c r="N148" s="55">
        <v>0</v>
      </c>
      <c r="O148" s="55">
        <v>0</v>
      </c>
      <c r="P148" s="55">
        <v>0</v>
      </c>
    </row>
    <row r="149" spans="1:16" x14ac:dyDescent="0.25">
      <c r="A149" s="51">
        <v>6953156272965</v>
      </c>
      <c r="B149" s="52">
        <v>734876</v>
      </c>
      <c r="C149" s="52" t="s">
        <v>369</v>
      </c>
      <c r="D149" s="52" t="s">
        <v>305</v>
      </c>
      <c r="E149" s="52" t="s">
        <v>370</v>
      </c>
      <c r="F149" s="53">
        <v>25.97</v>
      </c>
      <c r="G149" s="53">
        <v>54.5</v>
      </c>
      <c r="H149" s="53">
        <v>119</v>
      </c>
      <c r="I149" s="53">
        <v>0</v>
      </c>
      <c r="J149" s="54">
        <v>1</v>
      </c>
      <c r="K149" s="54">
        <v>1</v>
      </c>
      <c r="L149" s="54">
        <v>3</v>
      </c>
      <c r="M149" s="55">
        <v>0</v>
      </c>
      <c r="N149" s="55">
        <v>0</v>
      </c>
      <c r="O149" s="55">
        <v>0</v>
      </c>
      <c r="P149" s="55">
        <v>0</v>
      </c>
    </row>
    <row r="150" spans="1:16" x14ac:dyDescent="0.25">
      <c r="A150" s="51">
        <v>6953156272972</v>
      </c>
      <c r="B150" s="52">
        <v>734877</v>
      </c>
      <c r="C150" s="52" t="s">
        <v>371</v>
      </c>
      <c r="D150" s="52"/>
      <c r="E150" s="52" t="s">
        <v>372</v>
      </c>
      <c r="F150" s="53">
        <v>25.65</v>
      </c>
      <c r="G150" s="53">
        <v>54.5</v>
      </c>
      <c r="H150" s="53">
        <v>119</v>
      </c>
      <c r="I150" s="53">
        <v>1</v>
      </c>
      <c r="J150" s="54">
        <v>3</v>
      </c>
      <c r="K150" s="54">
        <v>0</v>
      </c>
      <c r="L150" s="54">
        <v>1</v>
      </c>
      <c r="M150" s="55">
        <v>0</v>
      </c>
      <c r="N150" s="55">
        <v>0</v>
      </c>
      <c r="O150" s="55">
        <v>0</v>
      </c>
      <c r="P150" s="55">
        <v>0</v>
      </c>
    </row>
    <row r="151" spans="1:16" x14ac:dyDescent="0.25">
      <c r="A151" s="51">
        <v>6953156278721</v>
      </c>
      <c r="B151" s="52">
        <v>734896</v>
      </c>
      <c r="C151" s="52" t="s">
        <v>409</v>
      </c>
      <c r="D151" s="52"/>
      <c r="E151" s="52" t="s">
        <v>410</v>
      </c>
      <c r="F151" s="53">
        <v>24.02</v>
      </c>
      <c r="G151" s="53">
        <v>49.5</v>
      </c>
      <c r="H151" s="53">
        <v>109</v>
      </c>
      <c r="I151" s="53">
        <v>0</v>
      </c>
      <c r="J151" s="54">
        <v>3</v>
      </c>
      <c r="K151" s="54">
        <v>2</v>
      </c>
      <c r="L151" s="54">
        <v>1</v>
      </c>
      <c r="M151" s="55">
        <v>1</v>
      </c>
      <c r="N151" s="55">
        <v>0</v>
      </c>
      <c r="O151" s="55">
        <v>0</v>
      </c>
      <c r="P151" s="55">
        <v>0</v>
      </c>
    </row>
    <row r="152" spans="1:16" x14ac:dyDescent="0.25">
      <c r="A152" s="51">
        <v>6953156278738</v>
      </c>
      <c r="B152" s="52">
        <v>734897</v>
      </c>
      <c r="C152" s="52" t="s">
        <v>411</v>
      </c>
      <c r="D152" s="52"/>
      <c r="E152" s="52" t="s">
        <v>412</v>
      </c>
      <c r="F152" s="53">
        <v>23.39</v>
      </c>
      <c r="G152" s="53">
        <v>49.5</v>
      </c>
      <c r="H152" s="53">
        <v>109</v>
      </c>
      <c r="I152" s="53">
        <v>0</v>
      </c>
      <c r="J152" s="54">
        <v>0</v>
      </c>
      <c r="K152" s="54">
        <v>0</v>
      </c>
      <c r="L152" s="54">
        <v>1</v>
      </c>
      <c r="M152" s="55">
        <v>0</v>
      </c>
      <c r="N152" s="55">
        <v>0</v>
      </c>
      <c r="O152" s="55">
        <v>0</v>
      </c>
      <c r="P152" s="55">
        <v>0</v>
      </c>
    </row>
    <row r="153" spans="1:16" x14ac:dyDescent="0.25">
      <c r="A153" s="51">
        <v>6953156278745</v>
      </c>
      <c r="B153" s="52">
        <v>734898</v>
      </c>
      <c r="C153" s="52" t="s">
        <v>413</v>
      </c>
      <c r="D153" s="52"/>
      <c r="E153" s="52" t="s">
        <v>414</v>
      </c>
      <c r="F153" s="53">
        <v>22.859999999999964</v>
      </c>
      <c r="G153" s="53">
        <v>49.5</v>
      </c>
      <c r="H153" s="53">
        <v>109</v>
      </c>
      <c r="I153" s="53">
        <v>1</v>
      </c>
      <c r="J153" s="54">
        <v>0</v>
      </c>
      <c r="K153" s="54">
        <v>0</v>
      </c>
      <c r="L153" s="54">
        <v>3</v>
      </c>
      <c r="M153" s="55">
        <v>4</v>
      </c>
      <c r="N153" s="55">
        <v>1</v>
      </c>
      <c r="O153" s="55">
        <v>0</v>
      </c>
      <c r="P153" s="55">
        <v>0</v>
      </c>
    </row>
    <row r="154" spans="1:16" x14ac:dyDescent="0.25">
      <c r="A154" s="51">
        <v>6953156278790</v>
      </c>
      <c r="B154" s="52">
        <v>734939</v>
      </c>
      <c r="C154" s="52" t="s">
        <v>488</v>
      </c>
      <c r="D154" s="52"/>
      <c r="E154" s="52" t="s">
        <v>489</v>
      </c>
      <c r="F154" s="53">
        <v>54.330000000000013</v>
      </c>
      <c r="G154" s="53">
        <v>109.5</v>
      </c>
      <c r="H154" s="53">
        <v>229</v>
      </c>
      <c r="I154" s="53">
        <v>0</v>
      </c>
      <c r="J154" s="54">
        <v>1</v>
      </c>
      <c r="K154" s="54">
        <v>0</v>
      </c>
      <c r="L154" s="54">
        <v>0</v>
      </c>
      <c r="M154" s="55">
        <v>0</v>
      </c>
      <c r="N154" s="55">
        <v>0</v>
      </c>
      <c r="O154" s="55">
        <v>0</v>
      </c>
      <c r="P154" s="55">
        <v>0</v>
      </c>
    </row>
    <row r="155" spans="1:16" x14ac:dyDescent="0.25">
      <c r="A155" s="51">
        <v>6953156280250</v>
      </c>
      <c r="B155" s="52">
        <v>734945</v>
      </c>
      <c r="C155" s="52" t="s">
        <v>500</v>
      </c>
      <c r="D155" s="52"/>
      <c r="E155" s="52" t="s">
        <v>501</v>
      </c>
      <c r="F155" s="53">
        <v>11.14</v>
      </c>
      <c r="G155" s="53">
        <v>39.5</v>
      </c>
      <c r="H155" s="53">
        <v>79</v>
      </c>
      <c r="I155" s="53">
        <v>0</v>
      </c>
      <c r="J155" s="54">
        <v>0</v>
      </c>
      <c r="K155" s="54">
        <v>0</v>
      </c>
      <c r="L155" s="54">
        <v>0</v>
      </c>
      <c r="M155" s="55">
        <v>0</v>
      </c>
      <c r="N155" s="55">
        <v>0</v>
      </c>
      <c r="O155" s="55">
        <v>0</v>
      </c>
      <c r="P155" s="55">
        <v>0</v>
      </c>
    </row>
    <row r="156" spans="1:16" x14ac:dyDescent="0.25">
      <c r="A156" s="51">
        <v>6953156280267</v>
      </c>
      <c r="B156" s="52">
        <v>734947</v>
      </c>
      <c r="C156" s="52" t="s">
        <v>502</v>
      </c>
      <c r="D156" s="52"/>
      <c r="E156" s="52" t="s">
        <v>503</v>
      </c>
      <c r="F156" s="53">
        <v>11.140000000000002</v>
      </c>
      <c r="G156" s="53">
        <v>39.5</v>
      </c>
      <c r="H156" s="53">
        <v>79</v>
      </c>
      <c r="I156" s="53">
        <v>0</v>
      </c>
      <c r="J156" s="54">
        <v>0</v>
      </c>
      <c r="K156" s="54">
        <v>0</v>
      </c>
      <c r="L156" s="54">
        <v>0</v>
      </c>
      <c r="M156" s="55">
        <v>0</v>
      </c>
      <c r="N156" s="55">
        <v>0</v>
      </c>
      <c r="O156" s="55">
        <v>0</v>
      </c>
      <c r="P156" s="55">
        <v>0</v>
      </c>
    </row>
    <row r="157" spans="1:16" x14ac:dyDescent="0.25">
      <c r="A157" s="51">
        <v>6953156282094</v>
      </c>
      <c r="B157" s="52">
        <v>746547</v>
      </c>
      <c r="C157" s="52" t="s">
        <v>623</v>
      </c>
      <c r="D157" s="52"/>
      <c r="E157" s="52" t="s">
        <v>624</v>
      </c>
      <c r="F157" s="53">
        <v>38.392475247524757</v>
      </c>
      <c r="G157" s="53">
        <v>74.5</v>
      </c>
      <c r="H157" s="53">
        <v>159</v>
      </c>
      <c r="I157" s="53">
        <v>0</v>
      </c>
      <c r="J157" s="54">
        <v>4</v>
      </c>
      <c r="K157" s="54">
        <v>2</v>
      </c>
      <c r="L157" s="54">
        <v>0</v>
      </c>
      <c r="M157" s="56">
        <v>2</v>
      </c>
      <c r="N157" s="55">
        <v>0</v>
      </c>
      <c r="O157" s="55">
        <v>0</v>
      </c>
      <c r="P157" s="55">
        <v>0</v>
      </c>
    </row>
    <row r="158" spans="1:16" x14ac:dyDescent="0.25">
      <c r="A158" s="51">
        <v>6953156282117</v>
      </c>
      <c r="B158" s="52">
        <v>746548</v>
      </c>
      <c r="C158" s="52" t="s">
        <v>625</v>
      </c>
      <c r="D158" s="52"/>
      <c r="E158" s="52" t="s">
        <v>626</v>
      </c>
      <c r="F158" s="53">
        <v>44.200000000000024</v>
      </c>
      <c r="G158" s="53">
        <v>89.5</v>
      </c>
      <c r="H158" s="53">
        <v>189</v>
      </c>
      <c r="I158" s="53">
        <v>0</v>
      </c>
      <c r="J158" s="54">
        <v>3</v>
      </c>
      <c r="K158" s="54">
        <v>2</v>
      </c>
      <c r="L158" s="54">
        <v>0</v>
      </c>
      <c r="M158" s="56">
        <v>0</v>
      </c>
      <c r="N158" s="55">
        <v>0</v>
      </c>
      <c r="O158" s="55">
        <v>0</v>
      </c>
      <c r="P158" s="55">
        <v>0</v>
      </c>
    </row>
    <row r="159" spans="1:16" x14ac:dyDescent="0.25">
      <c r="A159" s="51">
        <v>6953156282124</v>
      </c>
      <c r="B159" s="52">
        <v>746549</v>
      </c>
      <c r="C159" s="52" t="s">
        <v>627</v>
      </c>
      <c r="D159" s="52"/>
      <c r="E159" s="52" t="s">
        <v>628</v>
      </c>
      <c r="F159" s="53">
        <v>44.337062937062946</v>
      </c>
      <c r="G159" s="53">
        <v>89.5</v>
      </c>
      <c r="H159" s="53">
        <v>189</v>
      </c>
      <c r="I159" s="53">
        <v>0</v>
      </c>
      <c r="J159" s="54">
        <v>7</v>
      </c>
      <c r="K159" s="54">
        <v>0</v>
      </c>
      <c r="L159" s="54">
        <v>1</v>
      </c>
      <c r="M159" s="56">
        <v>0</v>
      </c>
      <c r="N159" s="55">
        <v>1</v>
      </c>
      <c r="O159" s="55">
        <v>0</v>
      </c>
      <c r="P159" s="55">
        <v>0</v>
      </c>
    </row>
    <row r="160" spans="1:16" x14ac:dyDescent="0.25">
      <c r="A160" s="51">
        <v>6953156282254</v>
      </c>
      <c r="B160" s="52">
        <v>743940</v>
      </c>
      <c r="C160" s="52" t="s">
        <v>585</v>
      </c>
      <c r="D160" s="52"/>
      <c r="E160" s="52" t="s">
        <v>586</v>
      </c>
      <c r="F160" s="53">
        <v>76</v>
      </c>
      <c r="G160" s="53">
        <v>140</v>
      </c>
      <c r="H160" s="53">
        <v>289</v>
      </c>
      <c r="I160" s="53">
        <v>0</v>
      </c>
      <c r="J160" s="54">
        <v>14</v>
      </c>
      <c r="K160" s="54">
        <v>9</v>
      </c>
      <c r="L160" s="54">
        <v>5</v>
      </c>
      <c r="M160" s="56">
        <v>2</v>
      </c>
      <c r="N160" s="55">
        <v>3</v>
      </c>
      <c r="O160" s="55">
        <v>0</v>
      </c>
      <c r="P160" s="55">
        <v>0</v>
      </c>
    </row>
    <row r="161" spans="1:16" x14ac:dyDescent="0.25">
      <c r="A161" s="51">
        <v>6953156271357</v>
      </c>
      <c r="B161" s="52">
        <v>743943</v>
      </c>
      <c r="C161" s="52" t="s">
        <v>587</v>
      </c>
      <c r="D161" s="52" t="s">
        <v>726</v>
      </c>
      <c r="E161" s="52" t="s">
        <v>588</v>
      </c>
      <c r="F161" s="53">
        <v>27.24</v>
      </c>
      <c r="G161" s="53">
        <v>49.5</v>
      </c>
      <c r="H161" s="53">
        <v>99</v>
      </c>
      <c r="I161" s="53">
        <v>5</v>
      </c>
      <c r="J161" s="54">
        <v>0</v>
      </c>
      <c r="K161" s="54">
        <v>1</v>
      </c>
      <c r="L161" s="54">
        <v>0</v>
      </c>
      <c r="M161" s="56">
        <v>0</v>
      </c>
      <c r="N161" s="55">
        <v>0</v>
      </c>
      <c r="O161" s="55">
        <v>0</v>
      </c>
      <c r="P161" s="55">
        <v>0</v>
      </c>
    </row>
    <row r="162" spans="1:16" x14ac:dyDescent="0.25">
      <c r="A162" s="51">
        <v>6953156271371</v>
      </c>
      <c r="B162" s="52">
        <v>743945</v>
      </c>
      <c r="C162" s="52" t="s">
        <v>589</v>
      </c>
      <c r="D162" s="52"/>
      <c r="E162" s="52" t="s">
        <v>590</v>
      </c>
      <c r="F162" s="53">
        <v>26.99</v>
      </c>
      <c r="G162" s="53">
        <v>49.5</v>
      </c>
      <c r="H162" s="53">
        <v>99</v>
      </c>
      <c r="I162" s="53">
        <v>0</v>
      </c>
      <c r="J162" s="54">
        <v>0</v>
      </c>
      <c r="K162" s="54">
        <v>0</v>
      </c>
      <c r="L162" s="54">
        <v>0</v>
      </c>
      <c r="M162" s="56">
        <v>0</v>
      </c>
      <c r="N162" s="55">
        <v>0</v>
      </c>
      <c r="O162" s="55">
        <v>0</v>
      </c>
      <c r="P162" s="55">
        <v>0</v>
      </c>
    </row>
    <row r="163" spans="1:16" x14ac:dyDescent="0.25">
      <c r="A163" s="51">
        <v>6953156271364</v>
      </c>
      <c r="B163" s="52">
        <v>743947</v>
      </c>
      <c r="C163" s="52" t="s">
        <v>591</v>
      </c>
      <c r="D163" s="52"/>
      <c r="E163" s="52" t="s">
        <v>592</v>
      </c>
      <c r="F163" s="53">
        <v>27.24</v>
      </c>
      <c r="G163" s="53">
        <v>49.5</v>
      </c>
      <c r="H163" s="53">
        <v>99</v>
      </c>
      <c r="I163" s="53">
        <v>0</v>
      </c>
      <c r="J163" s="54">
        <v>0</v>
      </c>
      <c r="K163" s="54">
        <v>0</v>
      </c>
      <c r="L163" s="54">
        <v>0</v>
      </c>
      <c r="M163" s="56">
        <v>0</v>
      </c>
      <c r="N163" s="55">
        <v>0</v>
      </c>
      <c r="O163" s="55">
        <v>0</v>
      </c>
      <c r="P163" s="55">
        <v>0</v>
      </c>
    </row>
    <row r="164" spans="1:16" x14ac:dyDescent="0.25">
      <c r="A164" s="51">
        <v>6953156264502</v>
      </c>
      <c r="B164" s="52">
        <v>734870</v>
      </c>
      <c r="C164" s="52" t="s">
        <v>357</v>
      </c>
      <c r="D164" s="52" t="s">
        <v>714</v>
      </c>
      <c r="E164" s="52" t="s">
        <v>358</v>
      </c>
      <c r="F164" s="53">
        <v>46.370000000000033</v>
      </c>
      <c r="G164" s="53">
        <v>99.5</v>
      </c>
      <c r="H164" s="53">
        <v>209</v>
      </c>
      <c r="I164" s="53">
        <v>0</v>
      </c>
      <c r="J164" s="54">
        <v>0</v>
      </c>
      <c r="K164" s="54">
        <v>0</v>
      </c>
      <c r="L164" s="54">
        <v>0</v>
      </c>
      <c r="M164" s="55">
        <v>0</v>
      </c>
      <c r="N164" s="55">
        <v>0</v>
      </c>
      <c r="O164" s="55">
        <v>0</v>
      </c>
      <c r="P164" s="55">
        <v>0</v>
      </c>
    </row>
    <row r="165" spans="1:16" x14ac:dyDescent="0.25">
      <c r="A165" s="51">
        <v>6953156264519</v>
      </c>
      <c r="B165" s="52">
        <v>734869</v>
      </c>
      <c r="C165" s="52" t="s">
        <v>355</v>
      </c>
      <c r="D165" s="52" t="s">
        <v>295</v>
      </c>
      <c r="E165" s="52" t="s">
        <v>356</v>
      </c>
      <c r="F165" s="53">
        <v>46.64</v>
      </c>
      <c r="G165" s="53">
        <v>99.5</v>
      </c>
      <c r="H165" s="53">
        <v>209</v>
      </c>
      <c r="I165" s="53">
        <v>0</v>
      </c>
      <c r="J165" s="54">
        <v>0</v>
      </c>
      <c r="K165" s="54">
        <v>0</v>
      </c>
      <c r="L165" s="54">
        <v>0</v>
      </c>
      <c r="M165" s="55">
        <v>0</v>
      </c>
      <c r="N165" s="55">
        <v>0</v>
      </c>
      <c r="O165" s="55">
        <v>0</v>
      </c>
      <c r="P165" s="55">
        <v>0</v>
      </c>
    </row>
    <row r="166" spans="1:16" x14ac:dyDescent="0.25">
      <c r="A166" s="51">
        <v>4716076167443</v>
      </c>
      <c r="B166" s="52">
        <v>748128</v>
      </c>
      <c r="C166" s="52" t="s">
        <v>645</v>
      </c>
      <c r="D166" s="52" t="s">
        <v>669</v>
      </c>
      <c r="E166" s="52" t="s">
        <v>646</v>
      </c>
      <c r="F166" s="53">
        <v>28.950000000000067</v>
      </c>
      <c r="G166" s="53">
        <v>69.5</v>
      </c>
      <c r="H166" s="53">
        <v>149</v>
      </c>
      <c r="I166" s="53">
        <v>2</v>
      </c>
      <c r="J166" s="54">
        <v>7</v>
      </c>
      <c r="K166" s="54">
        <v>6</v>
      </c>
      <c r="L166" s="54">
        <v>1</v>
      </c>
      <c r="M166" s="56">
        <v>0</v>
      </c>
      <c r="N166" s="56">
        <v>1</v>
      </c>
      <c r="O166" s="56">
        <v>1</v>
      </c>
      <c r="P166" s="56">
        <v>0</v>
      </c>
    </row>
    <row r="167" spans="1:16" x14ac:dyDescent="0.25">
      <c r="A167" s="51">
        <v>6953156278851</v>
      </c>
      <c r="B167" s="52">
        <v>734883</v>
      </c>
      <c r="C167" s="52" t="s">
        <v>383</v>
      </c>
      <c r="D167" s="52" t="s">
        <v>351</v>
      </c>
      <c r="E167" s="52" t="s">
        <v>384</v>
      </c>
      <c r="F167" s="53">
        <v>31.070000000000004</v>
      </c>
      <c r="G167" s="53">
        <v>64.5</v>
      </c>
      <c r="H167" s="53">
        <v>139</v>
      </c>
      <c r="I167" s="53">
        <v>9</v>
      </c>
      <c r="J167" s="54">
        <v>1</v>
      </c>
      <c r="K167" s="54">
        <v>0</v>
      </c>
      <c r="L167" s="54">
        <v>2</v>
      </c>
      <c r="M167" s="55">
        <v>3</v>
      </c>
      <c r="N167" s="55">
        <v>7</v>
      </c>
      <c r="O167" s="55">
        <v>5</v>
      </c>
      <c r="P167" s="55">
        <v>3</v>
      </c>
    </row>
    <row r="168" spans="1:16" x14ac:dyDescent="0.25">
      <c r="A168" s="51">
        <v>6953156273016</v>
      </c>
      <c r="B168" s="52">
        <v>734884</v>
      </c>
      <c r="C168" s="52" t="s">
        <v>385</v>
      </c>
      <c r="D168" s="52"/>
      <c r="E168" s="52" t="s">
        <v>386</v>
      </c>
      <c r="F168" s="53">
        <v>43.38</v>
      </c>
      <c r="G168" s="53">
        <v>79.5</v>
      </c>
      <c r="H168" s="53">
        <v>169</v>
      </c>
      <c r="I168" s="53">
        <v>1</v>
      </c>
      <c r="J168" s="54">
        <v>4</v>
      </c>
      <c r="K168" s="54">
        <v>3</v>
      </c>
      <c r="L168" s="54">
        <v>4</v>
      </c>
      <c r="M168" s="55">
        <v>9</v>
      </c>
      <c r="N168" s="55">
        <v>0</v>
      </c>
      <c r="O168" s="55">
        <v>0</v>
      </c>
      <c r="P168" s="55">
        <v>1</v>
      </c>
    </row>
    <row r="169" spans="1:16" x14ac:dyDescent="0.25">
      <c r="A169" s="51">
        <v>6953156273023</v>
      </c>
      <c r="B169" s="52">
        <v>734885</v>
      </c>
      <c r="C169" s="52" t="s">
        <v>387</v>
      </c>
      <c r="D169" s="52" t="s">
        <v>307</v>
      </c>
      <c r="E169" s="52" t="s">
        <v>388</v>
      </c>
      <c r="F169" s="53">
        <v>43.134477611940298</v>
      </c>
      <c r="G169" s="53">
        <v>79.5</v>
      </c>
      <c r="H169" s="53">
        <v>169</v>
      </c>
      <c r="I169" s="53">
        <v>4</v>
      </c>
      <c r="J169" s="54">
        <v>1</v>
      </c>
      <c r="K169" s="54">
        <v>1</v>
      </c>
      <c r="L169" s="54">
        <v>5</v>
      </c>
      <c r="M169" s="55">
        <v>1</v>
      </c>
      <c r="N169" s="55">
        <v>0</v>
      </c>
      <c r="O169" s="55">
        <v>1</v>
      </c>
      <c r="P169" s="55">
        <v>0</v>
      </c>
    </row>
    <row r="170" spans="1:16" x14ac:dyDescent="0.25">
      <c r="A170" s="51">
        <v>6953156273665</v>
      </c>
      <c r="B170" s="52">
        <v>734886</v>
      </c>
      <c r="C170" s="52" t="s">
        <v>389</v>
      </c>
      <c r="D170" s="52" t="s">
        <v>311</v>
      </c>
      <c r="E170" s="52" t="s">
        <v>390</v>
      </c>
      <c r="F170" s="53">
        <v>26.900000000000013</v>
      </c>
      <c r="G170" s="53">
        <v>59.5</v>
      </c>
      <c r="H170" s="53">
        <v>129</v>
      </c>
      <c r="I170" s="53">
        <v>0</v>
      </c>
      <c r="J170" s="54">
        <v>2</v>
      </c>
      <c r="K170" s="54">
        <v>0</v>
      </c>
      <c r="L170" s="54">
        <v>0</v>
      </c>
      <c r="M170" s="55">
        <v>4</v>
      </c>
      <c r="N170" s="55">
        <v>1</v>
      </c>
      <c r="O170" s="55">
        <v>1</v>
      </c>
      <c r="P170" s="55">
        <v>0</v>
      </c>
    </row>
    <row r="171" spans="1:16" x14ac:dyDescent="0.25">
      <c r="A171" s="51">
        <v>6953156273672</v>
      </c>
      <c r="B171" s="52">
        <v>734887</v>
      </c>
      <c r="C171" s="52" t="s">
        <v>391</v>
      </c>
      <c r="D171" s="52" t="s">
        <v>313</v>
      </c>
      <c r="E171" s="52" t="s">
        <v>392</v>
      </c>
      <c r="F171" s="53">
        <v>26.9</v>
      </c>
      <c r="G171" s="53">
        <v>59.5</v>
      </c>
      <c r="H171" s="53">
        <v>129</v>
      </c>
      <c r="I171" s="53">
        <v>11</v>
      </c>
      <c r="J171" s="54">
        <v>0</v>
      </c>
      <c r="K171" s="54">
        <v>1</v>
      </c>
      <c r="L171" s="54">
        <v>7</v>
      </c>
      <c r="M171" s="55">
        <v>5</v>
      </c>
      <c r="N171" s="55">
        <v>9</v>
      </c>
      <c r="O171" s="55">
        <v>5</v>
      </c>
      <c r="P171" s="55">
        <v>3</v>
      </c>
    </row>
    <row r="172" spans="1:16" x14ac:dyDescent="0.25">
      <c r="A172" s="51">
        <v>6953156273689</v>
      </c>
      <c r="B172" s="52">
        <v>734888</v>
      </c>
      <c r="C172" s="52" t="s">
        <v>393</v>
      </c>
      <c r="D172" s="52" t="s">
        <v>315</v>
      </c>
      <c r="E172" s="52" t="s">
        <v>394</v>
      </c>
      <c r="F172" s="53">
        <v>26.960000000000004</v>
      </c>
      <c r="G172" s="53">
        <v>59.5</v>
      </c>
      <c r="H172" s="53">
        <v>129</v>
      </c>
      <c r="I172" s="53">
        <v>0</v>
      </c>
      <c r="J172" s="54">
        <v>0</v>
      </c>
      <c r="K172" s="54">
        <v>0</v>
      </c>
      <c r="L172" s="54">
        <v>0</v>
      </c>
      <c r="M172" s="55">
        <v>0</v>
      </c>
      <c r="N172" s="55">
        <v>0</v>
      </c>
      <c r="O172" s="55">
        <v>0</v>
      </c>
      <c r="P172" s="55">
        <v>0</v>
      </c>
    </row>
    <row r="173" spans="1:16" x14ac:dyDescent="0.25">
      <c r="A173" s="51">
        <v>6953156275188</v>
      </c>
      <c r="B173" s="52">
        <v>734892</v>
      </c>
      <c r="C173" s="52" t="s">
        <v>401</v>
      </c>
      <c r="D173" s="52"/>
      <c r="E173" s="52" t="s">
        <v>402</v>
      </c>
      <c r="F173" s="53">
        <v>50.97</v>
      </c>
      <c r="G173" s="53">
        <v>109.5</v>
      </c>
      <c r="H173" s="53">
        <v>229</v>
      </c>
      <c r="I173" s="53">
        <v>3</v>
      </c>
      <c r="J173" s="54">
        <v>0</v>
      </c>
      <c r="K173" s="54">
        <v>1</v>
      </c>
      <c r="L173" s="54">
        <v>2</v>
      </c>
      <c r="M173" s="55">
        <v>0</v>
      </c>
      <c r="N173" s="55">
        <v>0</v>
      </c>
      <c r="O173" s="55">
        <v>0</v>
      </c>
      <c r="P173" s="55">
        <v>0</v>
      </c>
    </row>
    <row r="174" spans="1:16" x14ac:dyDescent="0.25">
      <c r="A174" s="51">
        <v>6953156275195</v>
      </c>
      <c r="B174" s="52">
        <v>734893</v>
      </c>
      <c r="C174" s="52" t="s">
        <v>403</v>
      </c>
      <c r="D174" s="52"/>
      <c r="E174" s="52" t="s">
        <v>404</v>
      </c>
      <c r="F174" s="53">
        <v>49.81</v>
      </c>
      <c r="G174" s="53">
        <v>109.5</v>
      </c>
      <c r="H174" s="53">
        <v>229</v>
      </c>
      <c r="I174" s="53">
        <v>4</v>
      </c>
      <c r="J174" s="54">
        <v>0</v>
      </c>
      <c r="K174" s="54">
        <v>0</v>
      </c>
      <c r="L174" s="54">
        <v>5</v>
      </c>
      <c r="M174" s="55">
        <v>6</v>
      </c>
      <c r="N174" s="55">
        <v>6</v>
      </c>
      <c r="O174" s="55">
        <v>4</v>
      </c>
      <c r="P174" s="55">
        <v>2</v>
      </c>
    </row>
    <row r="175" spans="1:16" x14ac:dyDescent="0.25">
      <c r="A175" s="51">
        <v>6953156275201</v>
      </c>
      <c r="B175" s="52">
        <v>734894</v>
      </c>
      <c r="C175" s="52" t="s">
        <v>405</v>
      </c>
      <c r="D175" s="52"/>
      <c r="E175" s="52" t="s">
        <v>406</v>
      </c>
      <c r="F175" s="53">
        <v>49.81</v>
      </c>
      <c r="G175" s="53">
        <v>109.5</v>
      </c>
      <c r="H175" s="53">
        <v>229</v>
      </c>
      <c r="I175" s="53">
        <v>1</v>
      </c>
      <c r="J175" s="54">
        <v>0</v>
      </c>
      <c r="K175" s="54">
        <v>0</v>
      </c>
      <c r="L175" s="54">
        <v>0</v>
      </c>
      <c r="M175" s="55">
        <v>0</v>
      </c>
      <c r="N175" s="55">
        <v>0</v>
      </c>
      <c r="O175" s="55">
        <v>0</v>
      </c>
      <c r="P175" s="55">
        <v>0</v>
      </c>
    </row>
    <row r="176" spans="1:16" x14ac:dyDescent="0.25">
      <c r="A176" s="51">
        <v>6953156271197</v>
      </c>
      <c r="B176" s="52">
        <v>734889</v>
      </c>
      <c r="C176" s="52" t="s">
        <v>395</v>
      </c>
      <c r="D176" s="52" t="s">
        <v>297</v>
      </c>
      <c r="E176" s="52" t="s">
        <v>396</v>
      </c>
      <c r="F176" s="53">
        <v>61.89</v>
      </c>
      <c r="G176" s="53">
        <v>119.5</v>
      </c>
      <c r="H176" s="53">
        <v>249</v>
      </c>
      <c r="I176" s="53">
        <v>14</v>
      </c>
      <c r="J176" s="54">
        <v>1</v>
      </c>
      <c r="K176" s="54">
        <v>0</v>
      </c>
      <c r="L176" s="54">
        <v>0</v>
      </c>
      <c r="M176" s="55">
        <v>4</v>
      </c>
      <c r="N176" s="55">
        <v>5</v>
      </c>
      <c r="O176" s="55">
        <v>5</v>
      </c>
      <c r="P176" s="55">
        <v>5</v>
      </c>
    </row>
    <row r="177" spans="1:16" x14ac:dyDescent="0.25">
      <c r="A177" s="51">
        <v>6953156271203</v>
      </c>
      <c r="B177" s="52">
        <v>734890</v>
      </c>
      <c r="C177" s="52" t="s">
        <v>397</v>
      </c>
      <c r="D177" s="52" t="s">
        <v>299</v>
      </c>
      <c r="E177" s="52" t="s">
        <v>398</v>
      </c>
      <c r="F177" s="53">
        <v>63.400000000000006</v>
      </c>
      <c r="G177" s="53">
        <v>119.5</v>
      </c>
      <c r="H177" s="53">
        <v>249</v>
      </c>
      <c r="I177" s="53">
        <v>4</v>
      </c>
      <c r="J177" s="54">
        <v>0</v>
      </c>
      <c r="K177" s="54">
        <v>0</v>
      </c>
      <c r="L177" s="54">
        <v>1</v>
      </c>
      <c r="M177" s="55">
        <v>1</v>
      </c>
      <c r="N177" s="55">
        <v>4</v>
      </c>
      <c r="O177" s="55">
        <v>4</v>
      </c>
      <c r="P177" s="55">
        <v>2</v>
      </c>
    </row>
    <row r="178" spans="1:16" x14ac:dyDescent="0.25">
      <c r="A178" s="51">
        <v>6953156271210</v>
      </c>
      <c r="B178" s="52">
        <v>734891</v>
      </c>
      <c r="C178" s="52" t="s">
        <v>399</v>
      </c>
      <c r="D178" s="52" t="s">
        <v>301</v>
      </c>
      <c r="E178" s="52" t="s">
        <v>400</v>
      </c>
      <c r="F178" s="53">
        <v>63.400000000000006</v>
      </c>
      <c r="G178" s="53">
        <v>119.5</v>
      </c>
      <c r="H178" s="53">
        <v>249</v>
      </c>
      <c r="I178" s="53">
        <v>0</v>
      </c>
      <c r="J178" s="54">
        <v>0</v>
      </c>
      <c r="K178" s="54">
        <v>0</v>
      </c>
      <c r="L178" s="54">
        <v>2</v>
      </c>
      <c r="M178" s="55">
        <v>1</v>
      </c>
      <c r="N178" s="55">
        <v>2</v>
      </c>
      <c r="O178" s="55">
        <v>1</v>
      </c>
      <c r="P178" s="55">
        <v>0</v>
      </c>
    </row>
    <row r="179" spans="1:16" x14ac:dyDescent="0.25">
      <c r="A179" s="51">
        <v>6953156279643</v>
      </c>
      <c r="B179" s="52">
        <v>746546</v>
      </c>
      <c r="C179" s="52" t="s">
        <v>621</v>
      </c>
      <c r="D179" s="52"/>
      <c r="E179" s="52" t="s">
        <v>622</v>
      </c>
      <c r="F179" s="53">
        <v>21.8</v>
      </c>
      <c r="G179" s="53">
        <v>44.5</v>
      </c>
      <c r="H179" s="53">
        <v>99</v>
      </c>
      <c r="I179" s="53">
        <v>7</v>
      </c>
      <c r="J179" s="54">
        <v>2</v>
      </c>
      <c r="K179" s="54">
        <v>1</v>
      </c>
      <c r="L179" s="54">
        <v>4</v>
      </c>
      <c r="M179" s="56">
        <v>4</v>
      </c>
      <c r="N179" s="55">
        <v>2</v>
      </c>
      <c r="O179" s="55">
        <v>5</v>
      </c>
      <c r="P179" s="55">
        <v>0</v>
      </c>
    </row>
    <row r="180" spans="1:16" x14ac:dyDescent="0.25">
      <c r="A180" s="51">
        <v>6953156289796</v>
      </c>
      <c r="B180" s="52">
        <v>758234</v>
      </c>
      <c r="C180" s="52" t="s">
        <v>690</v>
      </c>
      <c r="D180" s="52"/>
      <c r="E180" s="52" t="s">
        <v>691</v>
      </c>
      <c r="F180" s="53">
        <v>10.26</v>
      </c>
      <c r="G180" s="53">
        <v>40</v>
      </c>
      <c r="H180" s="53">
        <v>83</v>
      </c>
      <c r="I180" s="53">
        <v>12</v>
      </c>
      <c r="J180" s="54"/>
      <c r="K180" s="54"/>
      <c r="L180" s="54"/>
      <c r="M180" s="56">
        <v>0</v>
      </c>
      <c r="N180" s="55">
        <v>2</v>
      </c>
      <c r="O180" s="55">
        <v>14</v>
      </c>
      <c r="P180" s="55">
        <v>7</v>
      </c>
    </row>
    <row r="181" spans="1:16" x14ac:dyDescent="0.25">
      <c r="A181" s="51">
        <v>6953156277526</v>
      </c>
      <c r="B181" s="52">
        <v>735670</v>
      </c>
      <c r="C181" s="52" t="s">
        <v>523</v>
      </c>
      <c r="D181" s="52"/>
      <c r="E181" s="52" t="s">
        <v>524</v>
      </c>
      <c r="F181" s="53">
        <v>7.44</v>
      </c>
      <c r="G181" s="53">
        <v>44.5</v>
      </c>
      <c r="H181" s="53">
        <v>99</v>
      </c>
      <c r="I181" s="53">
        <v>16</v>
      </c>
      <c r="J181" s="54">
        <v>4</v>
      </c>
      <c r="K181" s="54">
        <v>12</v>
      </c>
      <c r="L181" s="54">
        <v>26</v>
      </c>
      <c r="M181" s="55">
        <v>16</v>
      </c>
      <c r="N181" s="55">
        <v>3</v>
      </c>
      <c r="O181" s="55">
        <v>2</v>
      </c>
      <c r="P181" s="55">
        <v>0</v>
      </c>
    </row>
    <row r="182" spans="1:16" x14ac:dyDescent="0.25">
      <c r="A182" s="51">
        <v>6953156265608</v>
      </c>
      <c r="B182" s="52">
        <v>734906</v>
      </c>
      <c r="C182" s="52" t="s">
        <v>429</v>
      </c>
      <c r="D182" s="52" t="s">
        <v>716</v>
      </c>
      <c r="E182" s="52" t="s">
        <v>430</v>
      </c>
      <c r="F182" s="53">
        <v>11.770000000000003</v>
      </c>
      <c r="G182" s="53">
        <v>49.5</v>
      </c>
      <c r="H182" s="53">
        <v>109</v>
      </c>
      <c r="I182" s="53">
        <v>18</v>
      </c>
      <c r="J182" s="54">
        <v>0</v>
      </c>
      <c r="K182" s="54">
        <v>1</v>
      </c>
      <c r="L182" s="54">
        <v>14</v>
      </c>
      <c r="M182" s="55">
        <v>14</v>
      </c>
      <c r="N182" s="55">
        <v>6</v>
      </c>
      <c r="O182" s="55">
        <v>15</v>
      </c>
      <c r="P182" s="55">
        <v>1</v>
      </c>
    </row>
    <row r="183" spans="1:16" x14ac:dyDescent="0.25">
      <c r="A183" s="51">
        <v>6953156287884</v>
      </c>
      <c r="B183" s="52">
        <v>751060</v>
      </c>
      <c r="C183" s="52" t="s">
        <v>657</v>
      </c>
      <c r="D183" s="52"/>
      <c r="E183" s="52" t="s">
        <v>658</v>
      </c>
      <c r="F183" s="53">
        <v>13.189999999999635</v>
      </c>
      <c r="G183" s="53">
        <v>29.5</v>
      </c>
      <c r="H183" s="53">
        <v>59</v>
      </c>
      <c r="I183" s="53">
        <v>18</v>
      </c>
      <c r="J183" s="54"/>
      <c r="K183" s="54">
        <v>21</v>
      </c>
      <c r="L183" s="54">
        <v>40</v>
      </c>
      <c r="M183" s="56">
        <v>30</v>
      </c>
      <c r="N183" s="55">
        <v>16</v>
      </c>
      <c r="O183" s="55">
        <v>6</v>
      </c>
      <c r="P183" s="55">
        <v>2</v>
      </c>
    </row>
    <row r="184" spans="1:16" x14ac:dyDescent="0.25">
      <c r="A184" s="51">
        <v>6953156287891</v>
      </c>
      <c r="B184" s="52">
        <v>751063</v>
      </c>
      <c r="C184" s="52" t="s">
        <v>659</v>
      </c>
      <c r="D184" s="52"/>
      <c r="E184" s="52" t="s">
        <v>660</v>
      </c>
      <c r="F184" s="53">
        <v>13.95</v>
      </c>
      <c r="G184" s="53">
        <v>29.5</v>
      </c>
      <c r="H184" s="53">
        <v>59</v>
      </c>
      <c r="I184" s="53">
        <v>6</v>
      </c>
      <c r="J184" s="54"/>
      <c r="K184" s="54">
        <v>37</v>
      </c>
      <c r="L184" s="54">
        <v>52</v>
      </c>
      <c r="M184" s="56">
        <v>11</v>
      </c>
      <c r="N184" s="55">
        <v>6</v>
      </c>
      <c r="O184" s="55">
        <v>0</v>
      </c>
      <c r="P184" s="55">
        <v>0</v>
      </c>
    </row>
    <row r="185" spans="1:16" x14ac:dyDescent="0.25">
      <c r="A185" s="51">
        <v>6953156280540</v>
      </c>
      <c r="B185" s="52">
        <v>734841</v>
      </c>
      <c r="C185" s="52" t="s">
        <v>337</v>
      </c>
      <c r="D185" s="52"/>
      <c r="E185" s="52" t="s">
        <v>338</v>
      </c>
      <c r="F185" s="53">
        <v>0</v>
      </c>
      <c r="G185" s="53">
        <v>29.5</v>
      </c>
      <c r="H185" s="53">
        <v>59</v>
      </c>
      <c r="I185" s="53">
        <v>0</v>
      </c>
      <c r="J185" s="54">
        <v>0</v>
      </c>
      <c r="K185" s="54">
        <v>0</v>
      </c>
      <c r="L185" s="54">
        <v>0</v>
      </c>
      <c r="M185" s="55">
        <v>0</v>
      </c>
      <c r="N185" s="55">
        <v>0</v>
      </c>
      <c r="O185" s="55">
        <v>0</v>
      </c>
      <c r="P185" s="55">
        <v>0</v>
      </c>
    </row>
    <row r="186" spans="1:16" x14ac:dyDescent="0.25">
      <c r="A186" s="51">
        <v>6953156280557</v>
      </c>
      <c r="B186" s="52">
        <v>734843</v>
      </c>
      <c r="C186" s="52" t="s">
        <v>339</v>
      </c>
      <c r="D186" s="52"/>
      <c r="E186" s="52" t="s">
        <v>340</v>
      </c>
      <c r="F186" s="53">
        <v>0</v>
      </c>
      <c r="G186" s="53">
        <v>29.5</v>
      </c>
      <c r="H186" s="53">
        <v>59</v>
      </c>
      <c r="I186" s="53">
        <v>0</v>
      </c>
      <c r="J186" s="54">
        <v>0</v>
      </c>
      <c r="K186" s="54">
        <v>0</v>
      </c>
      <c r="L186" s="54">
        <v>0</v>
      </c>
      <c r="M186" s="55">
        <v>0</v>
      </c>
      <c r="N186" s="55">
        <v>0</v>
      </c>
      <c r="O186" s="55">
        <v>0</v>
      </c>
      <c r="P186" s="55">
        <v>0</v>
      </c>
    </row>
    <row r="187" spans="1:16" x14ac:dyDescent="0.25">
      <c r="A187" s="51">
        <v>6953156280564</v>
      </c>
      <c r="B187" s="52">
        <v>734845</v>
      </c>
      <c r="C187" s="52" t="s">
        <v>341</v>
      </c>
      <c r="D187" s="52"/>
      <c r="E187" s="52" t="s">
        <v>342</v>
      </c>
      <c r="F187" s="53">
        <v>0</v>
      </c>
      <c r="G187" s="53">
        <v>29.5</v>
      </c>
      <c r="H187" s="53">
        <v>59</v>
      </c>
      <c r="I187" s="53">
        <v>0</v>
      </c>
      <c r="J187" s="54">
        <v>0</v>
      </c>
      <c r="K187" s="54">
        <v>0</v>
      </c>
      <c r="L187" s="54">
        <v>0</v>
      </c>
      <c r="M187" s="55">
        <v>0</v>
      </c>
      <c r="N187" s="55">
        <v>0</v>
      </c>
      <c r="O187" s="55">
        <v>0</v>
      </c>
      <c r="P187" s="55">
        <v>0</v>
      </c>
    </row>
    <row r="188" spans="1:16" x14ac:dyDescent="0.25">
      <c r="A188" s="51">
        <v>6953156280571</v>
      </c>
      <c r="B188" s="52">
        <v>734848</v>
      </c>
      <c r="C188" s="52" t="s">
        <v>343</v>
      </c>
      <c r="D188" s="52"/>
      <c r="E188" s="52" t="s">
        <v>344</v>
      </c>
      <c r="F188" s="53">
        <v>0</v>
      </c>
      <c r="G188" s="53">
        <v>29.5</v>
      </c>
      <c r="H188" s="53">
        <v>59</v>
      </c>
      <c r="I188" s="53">
        <v>0</v>
      </c>
      <c r="J188" s="54">
        <v>0</v>
      </c>
      <c r="K188" s="54">
        <v>0</v>
      </c>
      <c r="L188" s="54">
        <v>0</v>
      </c>
      <c r="M188" s="55">
        <v>0</v>
      </c>
      <c r="N188" s="55">
        <v>0</v>
      </c>
      <c r="O188" s="55">
        <v>0</v>
      </c>
      <c r="P188" s="55">
        <v>0</v>
      </c>
    </row>
    <row r="189" spans="1:16" x14ac:dyDescent="0.25">
      <c r="A189" s="51">
        <v>6953156280526</v>
      </c>
      <c r="B189" s="52">
        <v>734914</v>
      </c>
      <c r="C189" s="52" t="s">
        <v>442</v>
      </c>
      <c r="D189" s="52"/>
      <c r="E189" s="52" t="s">
        <v>443</v>
      </c>
      <c r="F189" s="53">
        <v>10.259999999999996</v>
      </c>
      <c r="G189" s="53">
        <v>24.5</v>
      </c>
      <c r="H189" s="53">
        <v>49</v>
      </c>
      <c r="I189" s="53">
        <v>0</v>
      </c>
      <c r="J189" s="54">
        <v>1</v>
      </c>
      <c r="K189" s="54">
        <v>0</v>
      </c>
      <c r="L189" s="54">
        <v>2</v>
      </c>
      <c r="M189" s="55">
        <v>0</v>
      </c>
      <c r="N189" s="55">
        <v>1</v>
      </c>
      <c r="O189" s="55">
        <v>0</v>
      </c>
      <c r="P189" s="55">
        <v>0</v>
      </c>
    </row>
    <row r="190" spans="1:16" x14ac:dyDescent="0.25">
      <c r="A190" s="51">
        <v>6953156280533</v>
      </c>
      <c r="B190" s="52">
        <v>734915</v>
      </c>
      <c r="C190" s="52" t="s">
        <v>444</v>
      </c>
      <c r="D190" s="52"/>
      <c r="E190" s="52" t="s">
        <v>445</v>
      </c>
      <c r="F190" s="53">
        <v>10.199999999999999</v>
      </c>
      <c r="G190" s="53">
        <v>24.5</v>
      </c>
      <c r="H190" s="53">
        <v>49</v>
      </c>
      <c r="I190" s="53">
        <v>0</v>
      </c>
      <c r="J190" s="54">
        <v>1</v>
      </c>
      <c r="K190" s="54">
        <v>0</v>
      </c>
      <c r="L190" s="54">
        <v>0</v>
      </c>
      <c r="M190" s="55">
        <v>0</v>
      </c>
      <c r="N190" s="55">
        <v>0</v>
      </c>
      <c r="O190" s="55">
        <v>0</v>
      </c>
      <c r="P190" s="55">
        <v>0</v>
      </c>
    </row>
    <row r="191" spans="1:16" x14ac:dyDescent="0.25">
      <c r="A191" s="51">
        <v>6953156259362</v>
      </c>
      <c r="B191" s="52">
        <v>734912</v>
      </c>
      <c r="C191" s="52" t="s">
        <v>439</v>
      </c>
      <c r="D191" s="52" t="s">
        <v>694</v>
      </c>
      <c r="E191" s="52" t="s">
        <v>440</v>
      </c>
      <c r="F191" s="53">
        <v>11.109999999999989</v>
      </c>
      <c r="G191" s="53">
        <v>24.5</v>
      </c>
      <c r="H191" s="53">
        <v>49</v>
      </c>
      <c r="I191" s="53">
        <v>1</v>
      </c>
      <c r="J191" s="54">
        <v>1</v>
      </c>
      <c r="K191" s="54">
        <v>2</v>
      </c>
      <c r="L191" s="54">
        <v>0</v>
      </c>
      <c r="M191" s="55">
        <v>0</v>
      </c>
      <c r="N191" s="55">
        <v>2</v>
      </c>
      <c r="O191" s="55">
        <v>1</v>
      </c>
      <c r="P191" s="55">
        <v>0</v>
      </c>
    </row>
    <row r="192" spans="1:16" x14ac:dyDescent="0.25">
      <c r="A192" s="51">
        <v>6953156253049</v>
      </c>
      <c r="B192" s="52">
        <v>734910</v>
      </c>
      <c r="C192" s="52" t="s">
        <v>435</v>
      </c>
      <c r="D192" s="52" t="s">
        <v>683</v>
      </c>
      <c r="E192" s="52" t="s">
        <v>436</v>
      </c>
      <c r="F192" s="53">
        <v>11.109999999999998</v>
      </c>
      <c r="G192" s="53">
        <v>24.5</v>
      </c>
      <c r="H192" s="53">
        <v>49</v>
      </c>
      <c r="I192" s="53">
        <v>2</v>
      </c>
      <c r="J192" s="54">
        <v>2</v>
      </c>
      <c r="K192" s="54">
        <v>1</v>
      </c>
      <c r="L192" s="54">
        <v>1</v>
      </c>
      <c r="M192" s="55">
        <v>0</v>
      </c>
      <c r="N192" s="55">
        <v>0</v>
      </c>
      <c r="O192" s="55">
        <v>1</v>
      </c>
      <c r="P192" s="55">
        <v>0</v>
      </c>
    </row>
    <row r="193" spans="1:16" x14ac:dyDescent="0.25">
      <c r="A193" s="51">
        <v>6953156253056</v>
      </c>
      <c r="B193" s="52">
        <v>734913</v>
      </c>
      <c r="C193" s="52" t="s">
        <v>441</v>
      </c>
      <c r="D193" s="52" t="s">
        <v>685</v>
      </c>
      <c r="E193" s="52" t="s">
        <v>436</v>
      </c>
      <c r="F193" s="53">
        <v>11.109999999999996</v>
      </c>
      <c r="G193" s="53">
        <v>24.5</v>
      </c>
      <c r="H193" s="53">
        <v>49</v>
      </c>
      <c r="I193" s="53">
        <v>3</v>
      </c>
      <c r="J193" s="54">
        <v>3</v>
      </c>
      <c r="K193" s="54">
        <v>0</v>
      </c>
      <c r="L193" s="54">
        <v>6</v>
      </c>
      <c r="M193" s="55">
        <v>1</v>
      </c>
      <c r="N193" s="55">
        <v>0</v>
      </c>
      <c r="O193" s="55">
        <v>4</v>
      </c>
      <c r="P193" s="55">
        <v>1</v>
      </c>
    </row>
    <row r="194" spans="1:16" x14ac:dyDescent="0.25">
      <c r="A194" s="51">
        <v>6953156259379</v>
      </c>
      <c r="B194" s="52">
        <v>734929</v>
      </c>
      <c r="C194" s="52" t="s">
        <v>470</v>
      </c>
      <c r="D194" s="52" t="s">
        <v>696</v>
      </c>
      <c r="E194" s="52" t="s">
        <v>471</v>
      </c>
      <c r="F194" s="53">
        <v>11.76</v>
      </c>
      <c r="G194" s="53">
        <v>24.5</v>
      </c>
      <c r="H194" s="53">
        <v>49</v>
      </c>
      <c r="I194" s="53">
        <v>0</v>
      </c>
      <c r="J194" s="54">
        <v>4</v>
      </c>
      <c r="K194" s="54">
        <v>2</v>
      </c>
      <c r="L194" s="54">
        <v>7</v>
      </c>
      <c r="M194" s="55">
        <v>2</v>
      </c>
      <c r="N194" s="55">
        <v>0</v>
      </c>
      <c r="O194" s="55">
        <v>0</v>
      </c>
      <c r="P194" s="55">
        <v>0</v>
      </c>
    </row>
    <row r="195" spans="1:16" x14ac:dyDescent="0.25">
      <c r="A195" s="51">
        <v>6953156253087</v>
      </c>
      <c r="B195" s="52">
        <v>735669</v>
      </c>
      <c r="C195" s="52" t="s">
        <v>522</v>
      </c>
      <c r="D195" s="52" t="s">
        <v>687</v>
      </c>
      <c r="E195" s="52" t="s">
        <v>473</v>
      </c>
      <c r="F195" s="53">
        <v>11.760000000000002</v>
      </c>
      <c r="G195" s="53">
        <v>24.5</v>
      </c>
      <c r="H195" s="53">
        <v>49</v>
      </c>
      <c r="I195" s="53">
        <v>0</v>
      </c>
      <c r="J195" s="54">
        <v>0</v>
      </c>
      <c r="K195" s="54">
        <v>3</v>
      </c>
      <c r="L195" s="54">
        <v>2</v>
      </c>
      <c r="M195" s="55">
        <v>2</v>
      </c>
      <c r="N195" s="55">
        <v>0</v>
      </c>
      <c r="O195" s="55">
        <v>2</v>
      </c>
      <c r="P195" s="55">
        <v>0</v>
      </c>
    </row>
    <row r="196" spans="1:16" x14ac:dyDescent="0.25">
      <c r="A196" s="51">
        <v>6953156253094</v>
      </c>
      <c r="B196" s="52">
        <v>734930</v>
      </c>
      <c r="C196" s="52" t="s">
        <v>472</v>
      </c>
      <c r="D196" s="52" t="s">
        <v>688</v>
      </c>
      <c r="E196" s="52" t="s">
        <v>473</v>
      </c>
      <c r="F196" s="53">
        <v>12.049999999999988</v>
      </c>
      <c r="G196" s="53">
        <v>24.5</v>
      </c>
      <c r="H196" s="53">
        <v>49</v>
      </c>
      <c r="I196" s="53">
        <v>8</v>
      </c>
      <c r="J196" s="54">
        <v>5</v>
      </c>
      <c r="K196" s="54">
        <v>5</v>
      </c>
      <c r="L196" s="54">
        <v>0</v>
      </c>
      <c r="M196" s="55">
        <v>9</v>
      </c>
      <c r="N196" s="55">
        <v>4</v>
      </c>
      <c r="O196" s="55">
        <v>5</v>
      </c>
      <c r="P196" s="55">
        <v>5</v>
      </c>
    </row>
    <row r="197" spans="1:16" x14ac:dyDescent="0.25">
      <c r="A197" s="51">
        <v>6953156279155</v>
      </c>
      <c r="B197" s="52">
        <v>742295</v>
      </c>
      <c r="C197" s="52" t="s">
        <v>571</v>
      </c>
      <c r="D197" s="52" t="s">
        <v>407</v>
      </c>
      <c r="E197" s="52" t="s">
        <v>572</v>
      </c>
      <c r="F197" s="53">
        <v>17.77999999999999</v>
      </c>
      <c r="G197" s="53">
        <v>39.5</v>
      </c>
      <c r="H197" s="53">
        <v>79</v>
      </c>
      <c r="I197" s="53">
        <v>15</v>
      </c>
      <c r="J197" s="54">
        <v>11</v>
      </c>
      <c r="K197" s="54">
        <v>7</v>
      </c>
      <c r="L197" s="54">
        <v>2</v>
      </c>
      <c r="M197" s="55">
        <v>9</v>
      </c>
      <c r="N197" s="55">
        <v>16</v>
      </c>
      <c r="O197" s="55">
        <v>7</v>
      </c>
      <c r="P197" s="55">
        <v>2</v>
      </c>
    </row>
    <row r="198" spans="1:16" x14ac:dyDescent="0.25">
      <c r="A198" s="51">
        <v>6953156282308</v>
      </c>
      <c r="B198" s="52">
        <v>734835</v>
      </c>
      <c r="C198" s="52" t="s">
        <v>325</v>
      </c>
      <c r="D198" s="52"/>
      <c r="E198" s="52" t="s">
        <v>326</v>
      </c>
      <c r="F198" s="53">
        <v>34.569999999999986</v>
      </c>
      <c r="G198" s="53">
        <v>69.5</v>
      </c>
      <c r="H198" s="53">
        <v>149</v>
      </c>
      <c r="I198" s="53">
        <v>0</v>
      </c>
      <c r="J198" s="54">
        <v>4</v>
      </c>
      <c r="K198" s="54">
        <v>1</v>
      </c>
      <c r="L198" s="54">
        <v>1</v>
      </c>
      <c r="M198" s="55">
        <v>0</v>
      </c>
      <c r="N198" s="55">
        <v>0</v>
      </c>
      <c r="O198" s="55">
        <v>0</v>
      </c>
      <c r="P198" s="55">
        <v>0</v>
      </c>
    </row>
    <row r="199" spans="1:16" x14ac:dyDescent="0.25">
      <c r="A199" s="51">
        <v>6953156282315</v>
      </c>
      <c r="B199" s="52">
        <v>734937</v>
      </c>
      <c r="C199" s="52" t="s">
        <v>484</v>
      </c>
      <c r="D199" s="52"/>
      <c r="E199" s="52" t="s">
        <v>485</v>
      </c>
      <c r="F199" s="53">
        <v>34.520000000000017</v>
      </c>
      <c r="G199" s="53">
        <v>69.5</v>
      </c>
      <c r="H199" s="53">
        <v>149</v>
      </c>
      <c r="I199" s="53">
        <v>0</v>
      </c>
      <c r="J199" s="54">
        <v>0</v>
      </c>
      <c r="K199" s="54">
        <v>0</v>
      </c>
      <c r="L199" s="54">
        <v>0</v>
      </c>
      <c r="M199" s="55">
        <v>0</v>
      </c>
      <c r="N199" s="55">
        <v>0</v>
      </c>
      <c r="O199" s="55">
        <v>0</v>
      </c>
      <c r="P199" s="55">
        <v>0</v>
      </c>
    </row>
    <row r="200" spans="1:16" x14ac:dyDescent="0.25">
      <c r="A200" s="51">
        <v>6953156282322</v>
      </c>
      <c r="B200" s="52">
        <v>734938</v>
      </c>
      <c r="C200" s="52" t="s">
        <v>486</v>
      </c>
      <c r="D200" s="52"/>
      <c r="E200" s="52" t="s">
        <v>487</v>
      </c>
      <c r="F200" s="53">
        <v>34.520000000000003</v>
      </c>
      <c r="G200" s="53">
        <v>69.5</v>
      </c>
      <c r="H200" s="53">
        <v>149</v>
      </c>
      <c r="I200" s="53">
        <v>0</v>
      </c>
      <c r="J200" s="54">
        <v>0</v>
      </c>
      <c r="K200" s="54">
        <v>0</v>
      </c>
      <c r="L200" s="54">
        <v>0</v>
      </c>
      <c r="M200" s="55">
        <v>0</v>
      </c>
      <c r="N200" s="55">
        <v>0</v>
      </c>
      <c r="O200" s="55">
        <v>0</v>
      </c>
      <c r="P200" s="55">
        <v>0</v>
      </c>
    </row>
    <row r="201" spans="1:16" x14ac:dyDescent="0.25">
      <c r="A201" s="51">
        <v>6953156260573</v>
      </c>
      <c r="B201" s="52">
        <v>734923</v>
      </c>
      <c r="C201" s="52" t="s">
        <v>458</v>
      </c>
      <c r="D201" s="52" t="s">
        <v>702</v>
      </c>
      <c r="E201" s="52" t="s">
        <v>459</v>
      </c>
      <c r="F201" s="53">
        <v>12.04999999999999</v>
      </c>
      <c r="G201" s="53">
        <v>29.5</v>
      </c>
      <c r="H201" s="53">
        <v>59</v>
      </c>
      <c r="I201" s="53">
        <v>0</v>
      </c>
      <c r="J201" s="54">
        <v>0</v>
      </c>
      <c r="K201" s="54">
        <v>0</v>
      </c>
      <c r="L201" s="54">
        <v>0</v>
      </c>
      <c r="M201" s="55">
        <v>0</v>
      </c>
      <c r="N201" s="55">
        <v>0</v>
      </c>
      <c r="O201" s="55">
        <v>0</v>
      </c>
      <c r="P201" s="55">
        <v>0</v>
      </c>
    </row>
    <row r="202" spans="1:16" x14ac:dyDescent="0.25">
      <c r="A202" s="51">
        <v>6953156260597</v>
      </c>
      <c r="B202" s="52">
        <v>734925</v>
      </c>
      <c r="C202" s="52" t="s">
        <v>462</v>
      </c>
      <c r="D202" s="52" t="s">
        <v>706</v>
      </c>
      <c r="E202" s="52" t="s">
        <v>463</v>
      </c>
      <c r="F202" s="53">
        <v>11.65</v>
      </c>
      <c r="G202" s="53">
        <v>29.5</v>
      </c>
      <c r="H202" s="53">
        <v>59</v>
      </c>
      <c r="I202" s="53">
        <v>0</v>
      </c>
      <c r="J202" s="54">
        <v>0</v>
      </c>
      <c r="K202" s="54">
        <v>0</v>
      </c>
      <c r="L202" s="54">
        <v>0</v>
      </c>
      <c r="M202" s="55">
        <v>0</v>
      </c>
      <c r="N202" s="55">
        <v>0</v>
      </c>
      <c r="O202" s="55">
        <v>0</v>
      </c>
      <c r="P202" s="55">
        <v>0</v>
      </c>
    </row>
    <row r="203" spans="1:16" x14ac:dyDescent="0.25">
      <c r="A203" s="51">
        <v>6953156260603</v>
      </c>
      <c r="B203" s="52">
        <v>734926</v>
      </c>
      <c r="C203" s="52" t="s">
        <v>464</v>
      </c>
      <c r="D203" s="52" t="s">
        <v>293</v>
      </c>
      <c r="E203" s="52" t="s">
        <v>465</v>
      </c>
      <c r="F203" s="53">
        <v>11.699999999999987</v>
      </c>
      <c r="G203" s="53">
        <v>24.5</v>
      </c>
      <c r="H203" s="53">
        <v>49</v>
      </c>
      <c r="I203" s="53">
        <v>0</v>
      </c>
      <c r="J203" s="54">
        <v>0</v>
      </c>
      <c r="K203" s="54">
        <v>0</v>
      </c>
      <c r="L203" s="54">
        <v>0</v>
      </c>
      <c r="M203" s="55">
        <v>0</v>
      </c>
      <c r="N203" s="55">
        <v>0</v>
      </c>
      <c r="O203" s="55">
        <v>0</v>
      </c>
      <c r="P203" s="55">
        <v>0</v>
      </c>
    </row>
    <row r="204" spans="1:16" x14ac:dyDescent="0.25">
      <c r="A204" s="51">
        <v>6953156260580</v>
      </c>
      <c r="B204" s="52">
        <v>734924</v>
      </c>
      <c r="C204" s="52" t="s">
        <v>460</v>
      </c>
      <c r="D204" s="52" t="s">
        <v>704</v>
      </c>
      <c r="E204" s="52" t="s">
        <v>461</v>
      </c>
      <c r="F204" s="53">
        <v>11.760000000000034</v>
      </c>
      <c r="G204" s="53">
        <v>29.5</v>
      </c>
      <c r="H204" s="53">
        <v>59</v>
      </c>
      <c r="I204" s="53">
        <v>0</v>
      </c>
      <c r="J204" s="54">
        <v>0</v>
      </c>
      <c r="K204" s="54">
        <v>0</v>
      </c>
      <c r="L204" s="54">
        <v>0</v>
      </c>
      <c r="M204" s="55">
        <v>0</v>
      </c>
      <c r="N204" s="55">
        <v>0</v>
      </c>
      <c r="O204" s="55">
        <v>0</v>
      </c>
      <c r="P204" s="55">
        <v>0</v>
      </c>
    </row>
    <row r="205" spans="1:16" x14ac:dyDescent="0.25">
      <c r="A205" s="51">
        <v>6953156259867</v>
      </c>
      <c r="B205" s="52">
        <v>734917</v>
      </c>
      <c r="C205" s="52" t="s">
        <v>448</v>
      </c>
      <c r="D205" s="52" t="s">
        <v>700</v>
      </c>
      <c r="E205" s="52" t="s">
        <v>449</v>
      </c>
      <c r="F205" s="53">
        <v>13.51</v>
      </c>
      <c r="G205" s="53">
        <v>29.5</v>
      </c>
      <c r="H205" s="53">
        <v>59</v>
      </c>
      <c r="I205" s="53">
        <v>0</v>
      </c>
      <c r="J205" s="54">
        <v>3</v>
      </c>
      <c r="K205" s="54">
        <v>2</v>
      </c>
      <c r="L205" s="54">
        <v>0</v>
      </c>
      <c r="M205" s="55">
        <v>0</v>
      </c>
      <c r="N205" s="55">
        <v>0</v>
      </c>
      <c r="O205" s="55">
        <v>0</v>
      </c>
      <c r="P205" s="55">
        <v>0</v>
      </c>
    </row>
    <row r="206" spans="1:16" x14ac:dyDescent="0.25">
      <c r="A206" s="51">
        <v>6953156276468</v>
      </c>
      <c r="B206" s="52">
        <v>734918</v>
      </c>
      <c r="C206" s="52" t="s">
        <v>450</v>
      </c>
      <c r="D206" s="52"/>
      <c r="E206" s="52" t="s">
        <v>451</v>
      </c>
      <c r="F206" s="53">
        <v>22</v>
      </c>
      <c r="G206" s="53">
        <v>44.5</v>
      </c>
      <c r="H206" s="53">
        <v>99</v>
      </c>
      <c r="I206" s="53">
        <v>0</v>
      </c>
      <c r="J206" s="54">
        <v>3</v>
      </c>
      <c r="K206" s="54">
        <v>1</v>
      </c>
      <c r="L206" s="54">
        <v>2</v>
      </c>
      <c r="M206" s="55">
        <v>0</v>
      </c>
      <c r="N206" s="55">
        <v>0</v>
      </c>
      <c r="O206" s="55">
        <v>0</v>
      </c>
      <c r="P206" s="55">
        <v>0</v>
      </c>
    </row>
    <row r="207" spans="1:16" x14ac:dyDescent="0.25">
      <c r="A207" s="51">
        <v>6953156280793</v>
      </c>
      <c r="B207" s="52">
        <v>738073</v>
      </c>
      <c r="C207" s="52" t="s">
        <v>533</v>
      </c>
      <c r="D207" s="52"/>
      <c r="E207" s="52" t="s">
        <v>534</v>
      </c>
      <c r="F207" s="53">
        <v>12.63</v>
      </c>
      <c r="G207" s="53">
        <v>24.5</v>
      </c>
      <c r="H207" s="53">
        <v>49</v>
      </c>
      <c r="I207" s="53">
        <v>0</v>
      </c>
      <c r="J207" s="54">
        <v>1</v>
      </c>
      <c r="K207" s="54">
        <v>0</v>
      </c>
      <c r="L207" s="54">
        <v>2</v>
      </c>
      <c r="M207" s="55">
        <v>1</v>
      </c>
      <c r="N207" s="55">
        <v>0</v>
      </c>
      <c r="O207" s="55">
        <v>0</v>
      </c>
      <c r="P207" s="55">
        <v>0</v>
      </c>
    </row>
    <row r="208" spans="1:16" x14ac:dyDescent="0.25">
      <c r="A208" s="51">
        <v>6953156280809</v>
      </c>
      <c r="B208" s="52">
        <v>738072</v>
      </c>
      <c r="C208" s="52" t="s">
        <v>531</v>
      </c>
      <c r="D208" s="52"/>
      <c r="E208" s="52" t="s">
        <v>532</v>
      </c>
      <c r="F208" s="53">
        <v>12.62</v>
      </c>
      <c r="G208" s="53">
        <v>24.5</v>
      </c>
      <c r="H208" s="53">
        <v>49</v>
      </c>
      <c r="I208" s="53">
        <v>0</v>
      </c>
      <c r="J208" s="54">
        <v>2</v>
      </c>
      <c r="K208" s="54">
        <v>0</v>
      </c>
      <c r="L208" s="54">
        <v>0</v>
      </c>
      <c r="M208" s="55">
        <v>0</v>
      </c>
      <c r="N208" s="55">
        <v>1</v>
      </c>
      <c r="O208" s="55">
        <v>0</v>
      </c>
      <c r="P208" s="55">
        <v>0</v>
      </c>
    </row>
    <row r="209" spans="1:16" x14ac:dyDescent="0.25">
      <c r="A209" s="51">
        <v>6953156280816</v>
      </c>
      <c r="B209" s="52">
        <v>738071</v>
      </c>
      <c r="C209" s="52" t="s">
        <v>529</v>
      </c>
      <c r="D209" s="52"/>
      <c r="E209" s="52" t="s">
        <v>530</v>
      </c>
      <c r="F209" s="53">
        <v>12.619999999999996</v>
      </c>
      <c r="G209" s="53">
        <v>24.5</v>
      </c>
      <c r="H209" s="53">
        <v>49</v>
      </c>
      <c r="I209" s="53">
        <v>0</v>
      </c>
      <c r="J209" s="54">
        <v>2</v>
      </c>
      <c r="K209" s="54">
        <v>0</v>
      </c>
      <c r="L209" s="54">
        <v>0</v>
      </c>
      <c r="M209" s="55">
        <v>0</v>
      </c>
      <c r="N209" s="55">
        <v>0</v>
      </c>
      <c r="O209" s="55">
        <v>0</v>
      </c>
      <c r="P209" s="55">
        <v>0</v>
      </c>
    </row>
    <row r="210" spans="1:16" x14ac:dyDescent="0.25">
      <c r="A210" s="51">
        <v>6953156284814</v>
      </c>
      <c r="B210" s="52">
        <v>743953</v>
      </c>
      <c r="C210" s="52" t="s">
        <v>595</v>
      </c>
      <c r="D210" s="52"/>
      <c r="E210" s="52" t="s">
        <v>596</v>
      </c>
      <c r="F210" s="53">
        <v>11.700000000000045</v>
      </c>
      <c r="G210" s="53">
        <v>34.5</v>
      </c>
      <c r="H210" s="53">
        <v>69</v>
      </c>
      <c r="I210" s="53">
        <v>4</v>
      </c>
      <c r="J210" s="54">
        <v>16</v>
      </c>
      <c r="K210" s="54">
        <v>18</v>
      </c>
      <c r="L210" s="54">
        <v>24</v>
      </c>
      <c r="M210" s="56">
        <v>26</v>
      </c>
      <c r="N210" s="55">
        <v>17</v>
      </c>
      <c r="O210" s="55">
        <v>4</v>
      </c>
      <c r="P210" s="55">
        <v>1</v>
      </c>
    </row>
    <row r="211" spans="1:16" x14ac:dyDescent="0.25">
      <c r="A211" s="51">
        <v>6953156284845</v>
      </c>
      <c r="B211" s="52">
        <v>743958</v>
      </c>
      <c r="C211" s="52" t="s">
        <v>601</v>
      </c>
      <c r="D211" s="52"/>
      <c r="E211" s="52" t="s">
        <v>602</v>
      </c>
      <c r="F211" s="53">
        <v>12.38</v>
      </c>
      <c r="G211" s="53">
        <v>34.5</v>
      </c>
      <c r="H211" s="53">
        <v>69</v>
      </c>
      <c r="I211" s="53">
        <v>7</v>
      </c>
      <c r="J211" s="54">
        <v>10</v>
      </c>
      <c r="K211" s="54">
        <v>5</v>
      </c>
      <c r="L211" s="54">
        <v>9</v>
      </c>
      <c r="M211" s="56">
        <v>5</v>
      </c>
      <c r="N211" s="55">
        <v>3</v>
      </c>
      <c r="O211" s="55">
        <v>3</v>
      </c>
      <c r="P211" s="55">
        <v>3</v>
      </c>
    </row>
    <row r="212" spans="1:16" x14ac:dyDescent="0.25">
      <c r="A212" s="51">
        <v>6953156282001</v>
      </c>
      <c r="B212" s="52">
        <v>734931</v>
      </c>
      <c r="C212" s="52" t="s">
        <v>474</v>
      </c>
      <c r="D212" s="52"/>
      <c r="E212" s="52" t="s">
        <v>475</v>
      </c>
      <c r="F212" s="53">
        <v>7.8399999999999883</v>
      </c>
      <c r="G212" s="53">
        <v>24.5</v>
      </c>
      <c r="H212" s="53">
        <v>49</v>
      </c>
      <c r="I212" s="53">
        <v>0</v>
      </c>
      <c r="J212" s="54">
        <v>0</v>
      </c>
      <c r="K212" s="54">
        <v>0</v>
      </c>
      <c r="L212" s="54">
        <v>0</v>
      </c>
      <c r="M212" s="55">
        <v>0</v>
      </c>
      <c r="N212" s="55">
        <v>0</v>
      </c>
      <c r="O212" s="55">
        <v>0</v>
      </c>
      <c r="P212" s="55">
        <v>0</v>
      </c>
    </row>
    <row r="213" spans="1:16" x14ac:dyDescent="0.25">
      <c r="A213" s="51">
        <v>6953156282018</v>
      </c>
      <c r="B213" s="52">
        <v>734933</v>
      </c>
      <c r="C213" s="52" t="s">
        <v>476</v>
      </c>
      <c r="D213" s="52"/>
      <c r="E213" s="52" t="s">
        <v>477</v>
      </c>
      <c r="F213" s="53">
        <v>7.84</v>
      </c>
      <c r="G213" s="53">
        <v>24.5</v>
      </c>
      <c r="H213" s="53">
        <v>49</v>
      </c>
      <c r="I213" s="53">
        <v>0</v>
      </c>
      <c r="J213" s="54">
        <v>0</v>
      </c>
      <c r="K213" s="54">
        <v>0</v>
      </c>
      <c r="L213" s="54">
        <v>0</v>
      </c>
      <c r="M213" s="55">
        <v>0</v>
      </c>
      <c r="N213" s="55">
        <v>0</v>
      </c>
      <c r="O213" s="55">
        <v>0</v>
      </c>
      <c r="P213" s="55">
        <v>0</v>
      </c>
    </row>
    <row r="214" spans="1:16" x14ac:dyDescent="0.25">
      <c r="A214" s="51">
        <v>6953156282025</v>
      </c>
      <c r="B214" s="52">
        <v>734934</v>
      </c>
      <c r="C214" s="52" t="s">
        <v>478</v>
      </c>
      <c r="D214" s="52"/>
      <c r="E214" s="52" t="s">
        <v>479</v>
      </c>
      <c r="F214" s="53">
        <v>7.8400000000000007</v>
      </c>
      <c r="G214" s="53">
        <v>24.5</v>
      </c>
      <c r="H214" s="53">
        <v>49</v>
      </c>
      <c r="I214" s="53">
        <v>0</v>
      </c>
      <c r="J214" s="54">
        <v>0</v>
      </c>
      <c r="K214" s="54">
        <v>0</v>
      </c>
      <c r="L214" s="54">
        <v>0</v>
      </c>
      <c r="M214" s="55">
        <v>0</v>
      </c>
      <c r="N214" s="55">
        <v>0</v>
      </c>
      <c r="O214" s="55">
        <v>0</v>
      </c>
      <c r="P214" s="55">
        <v>0</v>
      </c>
    </row>
    <row r="215" spans="1:16" x14ac:dyDescent="0.25">
      <c r="A215" s="51">
        <v>6953156282032</v>
      </c>
      <c r="B215" s="52">
        <v>734966</v>
      </c>
      <c r="C215" s="52" t="s">
        <v>506</v>
      </c>
      <c r="D215" s="52"/>
      <c r="E215" s="52" t="s">
        <v>507</v>
      </c>
      <c r="F215" s="53">
        <v>7.8400000000000007</v>
      </c>
      <c r="G215" s="53">
        <v>24.5</v>
      </c>
      <c r="H215" s="53">
        <v>49</v>
      </c>
      <c r="I215" s="53">
        <v>0</v>
      </c>
      <c r="J215" s="54">
        <v>0</v>
      </c>
      <c r="K215" s="54">
        <v>0</v>
      </c>
      <c r="L215" s="54">
        <v>0</v>
      </c>
      <c r="M215" s="55">
        <v>0</v>
      </c>
      <c r="N215" s="55">
        <v>0</v>
      </c>
      <c r="O215" s="55">
        <v>0</v>
      </c>
      <c r="P215" s="55">
        <v>0</v>
      </c>
    </row>
    <row r="216" spans="1:16" x14ac:dyDescent="0.25">
      <c r="A216" s="51">
        <v>6953156282049</v>
      </c>
      <c r="B216" s="52">
        <v>734968</v>
      </c>
      <c r="C216" s="52" t="s">
        <v>508</v>
      </c>
      <c r="D216" s="52"/>
      <c r="E216" s="52" t="s">
        <v>509</v>
      </c>
      <c r="F216" s="53">
        <v>7.839999999999999</v>
      </c>
      <c r="G216" s="53">
        <v>24.5</v>
      </c>
      <c r="H216" s="53">
        <v>49</v>
      </c>
      <c r="I216" s="53">
        <v>0</v>
      </c>
      <c r="J216" s="54">
        <v>0</v>
      </c>
      <c r="K216" s="54">
        <v>0</v>
      </c>
      <c r="L216" s="54">
        <v>0</v>
      </c>
      <c r="M216" s="55">
        <v>0</v>
      </c>
      <c r="N216" s="55">
        <v>0</v>
      </c>
      <c r="O216" s="55">
        <v>0</v>
      </c>
      <c r="P216" s="55">
        <v>0</v>
      </c>
    </row>
    <row r="217" spans="1:16" x14ac:dyDescent="0.25">
      <c r="A217" s="51">
        <v>6953156282056</v>
      </c>
      <c r="B217" s="52">
        <v>734970</v>
      </c>
      <c r="C217" s="52" t="s">
        <v>510</v>
      </c>
      <c r="D217" s="52"/>
      <c r="E217" s="52" t="s">
        <v>511</v>
      </c>
      <c r="F217" s="53">
        <v>7.84</v>
      </c>
      <c r="G217" s="53">
        <v>24.5</v>
      </c>
      <c r="H217" s="53">
        <v>49</v>
      </c>
      <c r="I217" s="53">
        <v>0</v>
      </c>
      <c r="J217" s="54">
        <v>0</v>
      </c>
      <c r="K217" s="54">
        <v>0</v>
      </c>
      <c r="L217" s="54">
        <v>0</v>
      </c>
      <c r="M217" s="55">
        <v>0</v>
      </c>
      <c r="N217" s="55">
        <v>0</v>
      </c>
      <c r="O217" s="55">
        <v>0</v>
      </c>
      <c r="P217" s="55">
        <v>0</v>
      </c>
    </row>
    <row r="218" spans="1:16" x14ac:dyDescent="0.25">
      <c r="A218" s="51">
        <v>6953156284890</v>
      </c>
      <c r="B218" s="52">
        <v>743960</v>
      </c>
      <c r="C218" s="52" t="s">
        <v>603</v>
      </c>
      <c r="D218" s="52"/>
      <c r="E218" s="52" t="s">
        <v>604</v>
      </c>
      <c r="F218" s="53">
        <v>11.99000000000002</v>
      </c>
      <c r="G218" s="53">
        <v>34.5</v>
      </c>
      <c r="H218" s="53">
        <v>69</v>
      </c>
      <c r="I218" s="53">
        <v>6</v>
      </c>
      <c r="J218" s="54">
        <v>11</v>
      </c>
      <c r="K218" s="54">
        <v>12</v>
      </c>
      <c r="L218" s="54">
        <v>11</v>
      </c>
      <c r="M218" s="56">
        <v>8</v>
      </c>
      <c r="N218" s="55">
        <v>9</v>
      </c>
      <c r="O218" s="55">
        <v>8</v>
      </c>
      <c r="P218" s="55">
        <v>2</v>
      </c>
    </row>
    <row r="219" spans="1:16" x14ac:dyDescent="0.25">
      <c r="A219" s="51">
        <v>6953156284906</v>
      </c>
      <c r="B219" s="52">
        <v>743961</v>
      </c>
      <c r="C219" s="52" t="s">
        <v>605</v>
      </c>
      <c r="D219" s="52"/>
      <c r="E219" s="52" t="s">
        <v>606</v>
      </c>
      <c r="F219" s="53">
        <v>11.99</v>
      </c>
      <c r="G219" s="53">
        <v>34.5</v>
      </c>
      <c r="H219" s="53">
        <v>69</v>
      </c>
      <c r="I219" s="53">
        <v>1</v>
      </c>
      <c r="J219" s="54">
        <v>3</v>
      </c>
      <c r="K219" s="54">
        <v>5</v>
      </c>
      <c r="L219" s="54">
        <v>1</v>
      </c>
      <c r="M219" s="56">
        <v>3</v>
      </c>
      <c r="N219" s="55">
        <v>1</v>
      </c>
      <c r="O219" s="55">
        <v>0</v>
      </c>
      <c r="P219" s="55">
        <v>1</v>
      </c>
    </row>
    <row r="220" spans="1:16" x14ac:dyDescent="0.25">
      <c r="A220" s="51">
        <v>6953156284913</v>
      </c>
      <c r="B220" s="52">
        <v>743963</v>
      </c>
      <c r="C220" s="52" t="s">
        <v>607</v>
      </c>
      <c r="D220" s="52"/>
      <c r="E220" s="52" t="s">
        <v>608</v>
      </c>
      <c r="F220" s="53">
        <v>11.99</v>
      </c>
      <c r="G220" s="53">
        <v>34.5</v>
      </c>
      <c r="H220" s="53">
        <v>69</v>
      </c>
      <c r="I220" s="53">
        <v>0</v>
      </c>
      <c r="J220" s="54">
        <v>5</v>
      </c>
      <c r="K220" s="54">
        <v>4</v>
      </c>
      <c r="L220" s="54">
        <v>2</v>
      </c>
      <c r="M220" s="56">
        <v>4</v>
      </c>
      <c r="N220" s="55">
        <v>3</v>
      </c>
      <c r="O220" s="55">
        <v>0</v>
      </c>
      <c r="P220" s="55">
        <v>0</v>
      </c>
    </row>
    <row r="221" spans="1:16" x14ac:dyDescent="0.25">
      <c r="A221" s="51">
        <v>6953156284920</v>
      </c>
      <c r="B221" s="52">
        <v>743965</v>
      </c>
      <c r="C221" s="52" t="s">
        <v>609</v>
      </c>
      <c r="D221" s="52"/>
      <c r="E221" s="52" t="s">
        <v>610</v>
      </c>
      <c r="F221" s="53">
        <v>11.99</v>
      </c>
      <c r="G221" s="53">
        <v>34.5</v>
      </c>
      <c r="H221" s="53">
        <v>69</v>
      </c>
      <c r="I221" s="53">
        <v>0</v>
      </c>
      <c r="J221" s="54">
        <v>2</v>
      </c>
      <c r="K221" s="54">
        <v>3</v>
      </c>
      <c r="L221" s="54">
        <v>6</v>
      </c>
      <c r="M221" s="56">
        <v>0</v>
      </c>
      <c r="N221" s="55">
        <v>0</v>
      </c>
      <c r="O221" s="55">
        <v>0</v>
      </c>
      <c r="P221" s="55">
        <v>0</v>
      </c>
    </row>
    <row r="222" spans="1:16" x14ac:dyDescent="0.25">
      <c r="A222" s="51">
        <v>6953156282063</v>
      </c>
      <c r="B222" s="52">
        <v>734971</v>
      </c>
      <c r="C222" s="52" t="s">
        <v>512</v>
      </c>
      <c r="D222" s="52"/>
      <c r="E222" s="52" t="s">
        <v>513</v>
      </c>
      <c r="F222" s="53">
        <v>7.6199999999999992</v>
      </c>
      <c r="G222" s="53">
        <v>24.5</v>
      </c>
      <c r="H222" s="53">
        <v>49</v>
      </c>
      <c r="I222" s="53">
        <v>0</v>
      </c>
      <c r="J222" s="54">
        <v>0</v>
      </c>
      <c r="K222" s="54">
        <v>0</v>
      </c>
      <c r="L222" s="54">
        <v>0</v>
      </c>
      <c r="M222" s="55">
        <v>0</v>
      </c>
      <c r="N222" s="55">
        <v>0</v>
      </c>
      <c r="O222" s="55">
        <v>0</v>
      </c>
      <c r="P222" s="55">
        <v>0</v>
      </c>
    </row>
    <row r="223" spans="1:16" x14ac:dyDescent="0.25">
      <c r="A223" s="51">
        <v>6953156282070</v>
      </c>
      <c r="B223" s="52">
        <v>734973</v>
      </c>
      <c r="C223" s="52" t="s">
        <v>514</v>
      </c>
      <c r="D223" s="52"/>
      <c r="E223" s="52" t="s">
        <v>515</v>
      </c>
      <c r="F223" s="53">
        <v>7.62</v>
      </c>
      <c r="G223" s="53">
        <v>24.5</v>
      </c>
      <c r="H223" s="53">
        <v>49</v>
      </c>
      <c r="I223" s="53">
        <v>0</v>
      </c>
      <c r="J223" s="54">
        <v>0</v>
      </c>
      <c r="K223" s="54">
        <v>0</v>
      </c>
      <c r="L223" s="54">
        <v>0</v>
      </c>
      <c r="M223" s="55">
        <v>0</v>
      </c>
      <c r="N223" s="55">
        <v>0</v>
      </c>
      <c r="O223" s="55">
        <v>0</v>
      </c>
      <c r="P223" s="55">
        <v>0</v>
      </c>
    </row>
    <row r="224" spans="1:16" x14ac:dyDescent="0.25">
      <c r="A224" s="51">
        <v>6953156282087</v>
      </c>
      <c r="B224" s="52">
        <v>734975</v>
      </c>
      <c r="C224" s="52" t="s">
        <v>516</v>
      </c>
      <c r="D224" s="52"/>
      <c r="E224" s="52" t="s">
        <v>517</v>
      </c>
      <c r="F224" s="53">
        <v>7.7100000000000009</v>
      </c>
      <c r="G224" s="53">
        <v>24.5</v>
      </c>
      <c r="H224" s="53">
        <v>49</v>
      </c>
      <c r="I224" s="53">
        <v>0</v>
      </c>
      <c r="J224" s="54">
        <v>0</v>
      </c>
      <c r="K224" s="54">
        <v>0</v>
      </c>
      <c r="L224" s="54">
        <v>0</v>
      </c>
      <c r="M224" s="55">
        <v>0</v>
      </c>
      <c r="N224" s="55">
        <v>0</v>
      </c>
      <c r="O224" s="55">
        <v>0</v>
      </c>
      <c r="P224" s="55">
        <v>0</v>
      </c>
    </row>
    <row r="225" spans="1:16" x14ac:dyDescent="0.25">
      <c r="A225" s="51">
        <v>6953156277953</v>
      </c>
      <c r="B225" s="52">
        <v>734873</v>
      </c>
      <c r="C225" s="52" t="s">
        <v>363</v>
      </c>
      <c r="D225" s="52"/>
      <c r="E225" s="52" t="s">
        <v>364</v>
      </c>
      <c r="F225" s="53">
        <v>20.21</v>
      </c>
      <c r="G225" s="53">
        <v>44.5</v>
      </c>
      <c r="H225" s="53">
        <v>99</v>
      </c>
      <c r="I225" s="53">
        <v>0</v>
      </c>
      <c r="J225" s="54">
        <v>2</v>
      </c>
      <c r="K225" s="54">
        <v>1</v>
      </c>
      <c r="L225" s="54">
        <v>3</v>
      </c>
      <c r="M225" s="55">
        <v>0</v>
      </c>
      <c r="N225" s="55">
        <v>0</v>
      </c>
      <c r="O225" s="55">
        <v>0</v>
      </c>
      <c r="P225" s="55">
        <v>0</v>
      </c>
    </row>
    <row r="226" spans="1:16" x14ac:dyDescent="0.25">
      <c r="A226" s="51">
        <v>6953156277960</v>
      </c>
      <c r="B226" s="52">
        <v>734874</v>
      </c>
      <c r="C226" s="52" t="s">
        <v>365</v>
      </c>
      <c r="D226" s="52"/>
      <c r="E226" s="52" t="s">
        <v>366</v>
      </c>
      <c r="F226" s="53">
        <v>20.25</v>
      </c>
      <c r="G226" s="53">
        <v>44.5</v>
      </c>
      <c r="H226" s="53">
        <v>99</v>
      </c>
      <c r="I226" s="53">
        <v>0</v>
      </c>
      <c r="J226" s="54">
        <v>0</v>
      </c>
      <c r="K226" s="54">
        <v>0</v>
      </c>
      <c r="L226" s="54">
        <v>3</v>
      </c>
      <c r="M226" s="55">
        <v>0</v>
      </c>
      <c r="N226" s="55">
        <v>0</v>
      </c>
      <c r="O226" s="55">
        <v>0</v>
      </c>
      <c r="P226" s="55">
        <v>0</v>
      </c>
    </row>
    <row r="227" spans="1:16" x14ac:dyDescent="0.25">
      <c r="A227" s="51">
        <v>6953156277977</v>
      </c>
      <c r="B227" s="52">
        <v>734875</v>
      </c>
      <c r="C227" s="52" t="s">
        <v>367</v>
      </c>
      <c r="D227" s="52"/>
      <c r="E227" s="52" t="s">
        <v>368</v>
      </c>
      <c r="F227" s="53">
        <v>20.25</v>
      </c>
      <c r="G227" s="53">
        <v>44.5</v>
      </c>
      <c r="H227" s="53">
        <v>99</v>
      </c>
      <c r="I227" s="53">
        <v>0</v>
      </c>
      <c r="J227" s="54">
        <v>0</v>
      </c>
      <c r="K227" s="54">
        <v>0</v>
      </c>
      <c r="L227" s="54">
        <v>0</v>
      </c>
      <c r="M227" s="55">
        <v>0</v>
      </c>
      <c r="N227" s="55">
        <v>0</v>
      </c>
      <c r="O227" s="55">
        <v>0</v>
      </c>
      <c r="P227" s="55">
        <v>0</v>
      </c>
    </row>
    <row r="228" spans="1:16" x14ac:dyDescent="0.25">
      <c r="A228" s="51">
        <v>6953156278806</v>
      </c>
      <c r="B228" s="52">
        <v>734839</v>
      </c>
      <c r="C228" s="52" t="s">
        <v>333</v>
      </c>
      <c r="D228" s="52" t="s">
        <v>329</v>
      </c>
      <c r="E228" s="52" t="s">
        <v>334</v>
      </c>
      <c r="F228" s="53">
        <v>67.549999999999912</v>
      </c>
      <c r="G228" s="53">
        <v>129.5</v>
      </c>
      <c r="H228" s="53">
        <v>269</v>
      </c>
      <c r="I228" s="53">
        <v>0</v>
      </c>
      <c r="J228" s="54">
        <v>0</v>
      </c>
      <c r="K228" s="54">
        <v>0</v>
      </c>
      <c r="L228" s="54">
        <v>0</v>
      </c>
      <c r="M228" s="55">
        <v>0</v>
      </c>
      <c r="N228" s="55">
        <v>0</v>
      </c>
      <c r="O228" s="55">
        <v>0</v>
      </c>
      <c r="P228" s="55">
        <v>0</v>
      </c>
    </row>
    <row r="229" spans="1:16" x14ac:dyDescent="0.25">
      <c r="A229" s="51">
        <v>6953156278813</v>
      </c>
      <c r="B229" s="52">
        <v>734840</v>
      </c>
      <c r="C229" s="52" t="s">
        <v>335</v>
      </c>
      <c r="D229" s="52"/>
      <c r="E229" s="52" t="s">
        <v>336</v>
      </c>
      <c r="F229" s="53">
        <v>67.55</v>
      </c>
      <c r="G229" s="53">
        <v>129.5</v>
      </c>
      <c r="H229" s="53">
        <v>269</v>
      </c>
      <c r="I229" s="53">
        <v>0</v>
      </c>
      <c r="J229" s="54">
        <v>0</v>
      </c>
      <c r="K229" s="54">
        <v>0</v>
      </c>
      <c r="L229" s="54">
        <v>0</v>
      </c>
      <c r="M229" s="55">
        <v>0</v>
      </c>
      <c r="N229" s="55">
        <v>0</v>
      </c>
      <c r="O229" s="55">
        <v>0</v>
      </c>
      <c r="P229" s="55">
        <v>0</v>
      </c>
    </row>
    <row r="230" spans="1:16" x14ac:dyDescent="0.25">
      <c r="A230" s="51">
        <v>6953156275515</v>
      </c>
      <c r="B230" s="52">
        <v>738069</v>
      </c>
      <c r="C230" s="52" t="s">
        <v>527</v>
      </c>
      <c r="D230" s="52" t="s">
        <v>319</v>
      </c>
      <c r="E230" s="52" t="s">
        <v>528</v>
      </c>
      <c r="F230" s="53">
        <v>28.719999999999995</v>
      </c>
      <c r="G230" s="53">
        <v>59.5</v>
      </c>
      <c r="H230" s="53">
        <v>129</v>
      </c>
      <c r="I230" s="53">
        <v>0</v>
      </c>
      <c r="J230" s="54">
        <v>0</v>
      </c>
      <c r="K230" s="54">
        <v>0</v>
      </c>
      <c r="L230" s="54">
        <v>0</v>
      </c>
      <c r="M230" s="55">
        <v>0</v>
      </c>
      <c r="N230" s="55">
        <v>0</v>
      </c>
      <c r="O230" s="55">
        <v>0</v>
      </c>
      <c r="P230" s="55">
        <v>0</v>
      </c>
    </row>
    <row r="231" spans="1:16" x14ac:dyDescent="0.25">
      <c r="A231" s="51">
        <v>6953156275522</v>
      </c>
      <c r="B231" s="52">
        <v>738068</v>
      </c>
      <c r="C231" s="52" t="s">
        <v>525</v>
      </c>
      <c r="D231" s="52"/>
      <c r="E231" s="52" t="s">
        <v>526</v>
      </c>
      <c r="F231" s="53">
        <v>28.72</v>
      </c>
      <c r="G231" s="53">
        <v>59.5</v>
      </c>
      <c r="H231" s="53">
        <v>129</v>
      </c>
      <c r="I231" s="53">
        <v>0</v>
      </c>
      <c r="J231" s="54">
        <v>0</v>
      </c>
      <c r="K231" s="54">
        <v>1</v>
      </c>
      <c r="L231" s="54">
        <v>0</v>
      </c>
      <c r="M231" s="55">
        <v>0</v>
      </c>
      <c r="N231" s="55">
        <v>0</v>
      </c>
      <c r="O231" s="55">
        <v>0</v>
      </c>
      <c r="P231" s="55">
        <v>0</v>
      </c>
    </row>
    <row r="232" spans="1:16" x14ac:dyDescent="0.25">
      <c r="A232" s="51">
        <v>6953156271685</v>
      </c>
      <c r="B232" s="52">
        <v>734871</v>
      </c>
      <c r="C232" s="52" t="s">
        <v>359</v>
      </c>
      <c r="D232" s="52"/>
      <c r="E232" s="52" t="s">
        <v>360</v>
      </c>
      <c r="F232" s="53">
        <v>31.09</v>
      </c>
      <c r="G232" s="53">
        <v>79.5</v>
      </c>
      <c r="H232" s="53">
        <v>169</v>
      </c>
      <c r="I232" s="53">
        <v>0</v>
      </c>
      <c r="J232" s="54">
        <v>0</v>
      </c>
      <c r="K232" s="54">
        <v>1</v>
      </c>
      <c r="L232" s="54">
        <v>0</v>
      </c>
      <c r="M232" s="55">
        <v>0</v>
      </c>
      <c r="N232" s="55">
        <v>0</v>
      </c>
      <c r="O232" s="55">
        <v>0</v>
      </c>
      <c r="P232" s="55">
        <v>0</v>
      </c>
    </row>
    <row r="233" spans="1:16" x14ac:dyDescent="0.25">
      <c r="A233" s="51">
        <v>6953156271692</v>
      </c>
      <c r="B233" s="52">
        <v>734872</v>
      </c>
      <c r="C233" s="52" t="s">
        <v>361</v>
      </c>
      <c r="D233" s="52"/>
      <c r="E233" s="52" t="s">
        <v>362</v>
      </c>
      <c r="F233" s="53">
        <v>31.03</v>
      </c>
      <c r="G233" s="53">
        <v>79.5</v>
      </c>
      <c r="H233" s="53">
        <v>169</v>
      </c>
      <c r="I233" s="53">
        <v>0</v>
      </c>
      <c r="J233" s="54">
        <v>1</v>
      </c>
      <c r="K233" s="54">
        <v>0</v>
      </c>
      <c r="L233" s="54">
        <v>0</v>
      </c>
      <c r="M233" s="55">
        <v>0</v>
      </c>
      <c r="N233" s="55">
        <v>0</v>
      </c>
      <c r="O233" s="55">
        <v>0</v>
      </c>
      <c r="P233" s="55">
        <v>0</v>
      </c>
    </row>
    <row r="234" spans="1:16" x14ac:dyDescent="0.25">
      <c r="A234" s="51">
        <v>6953156276390</v>
      </c>
      <c r="B234" s="52">
        <v>734879</v>
      </c>
      <c r="C234" s="52" t="s">
        <v>375</v>
      </c>
      <c r="D234" s="52" t="s">
        <v>321</v>
      </c>
      <c r="E234" s="52" t="s">
        <v>376</v>
      </c>
      <c r="F234" s="53">
        <v>77.209999999999994</v>
      </c>
      <c r="G234" s="53">
        <v>139.5</v>
      </c>
      <c r="H234" s="53">
        <v>289</v>
      </c>
      <c r="I234" s="53">
        <v>0</v>
      </c>
      <c r="J234" s="54">
        <v>5</v>
      </c>
      <c r="K234" s="54">
        <v>1</v>
      </c>
      <c r="L234" s="54">
        <v>3</v>
      </c>
      <c r="M234" s="55">
        <v>0</v>
      </c>
      <c r="N234" s="55">
        <v>0</v>
      </c>
      <c r="O234" s="55">
        <v>0</v>
      </c>
      <c r="P234" s="55">
        <v>0</v>
      </c>
    </row>
    <row r="235" spans="1:16" x14ac:dyDescent="0.25">
      <c r="A235" s="51">
        <v>6953156276406</v>
      </c>
      <c r="B235" s="52">
        <v>734880</v>
      </c>
      <c r="C235" s="52" t="s">
        <v>377</v>
      </c>
      <c r="D235" s="52" t="s">
        <v>323</v>
      </c>
      <c r="E235" s="52" t="s">
        <v>378</v>
      </c>
      <c r="F235" s="53">
        <v>76.08</v>
      </c>
      <c r="G235" s="53">
        <v>139.5</v>
      </c>
      <c r="H235" s="53">
        <v>289</v>
      </c>
      <c r="I235" s="53">
        <v>16</v>
      </c>
      <c r="J235" s="54">
        <v>0</v>
      </c>
      <c r="K235" s="54">
        <v>0</v>
      </c>
      <c r="L235" s="54">
        <v>4</v>
      </c>
      <c r="M235" s="55">
        <v>8</v>
      </c>
      <c r="N235" s="55">
        <v>7</v>
      </c>
      <c r="O235" s="55">
        <v>12</v>
      </c>
      <c r="P235" s="55">
        <v>0</v>
      </c>
    </row>
    <row r="236" spans="1:16" x14ac:dyDescent="0.25">
      <c r="A236" s="51">
        <v>6953156281707</v>
      </c>
      <c r="B236" s="52">
        <v>734940</v>
      </c>
      <c r="C236" s="52" t="s">
        <v>490</v>
      </c>
      <c r="D236" s="52"/>
      <c r="E236" s="52" t="s">
        <v>491</v>
      </c>
      <c r="F236" s="53">
        <v>20.910000000000014</v>
      </c>
      <c r="G236" s="53">
        <v>44.5</v>
      </c>
      <c r="H236" s="53">
        <v>99</v>
      </c>
      <c r="I236" s="53">
        <v>1</v>
      </c>
      <c r="J236" s="54">
        <v>1</v>
      </c>
      <c r="K236" s="54">
        <v>0</v>
      </c>
      <c r="L236" s="54">
        <v>0</v>
      </c>
      <c r="M236" s="55">
        <v>0</v>
      </c>
      <c r="N236" s="55">
        <v>0</v>
      </c>
      <c r="O236" s="55">
        <v>0</v>
      </c>
      <c r="P236" s="55">
        <v>0</v>
      </c>
    </row>
  </sheetData>
  <autoFilter ref="A1:P1">
    <sortState ref="A2:P236">
      <sortCondition sortBy="cellColor" ref="C1" dxfId="370"/>
    </sortState>
  </autoFilter>
  <conditionalFormatting sqref="M2:M32 M36:M163">
    <cfRule type="cellIs" dxfId="337" priority="212" operator="equal">
      <formula>"Non Moving"</formula>
    </cfRule>
    <cfRule type="cellIs" dxfId="336" priority="213" operator="equal">
      <formula>"Slow Moving"</formula>
    </cfRule>
    <cfRule type="cellIs" dxfId="335" priority="214" operator="equal">
      <formula>"Fast Moving"</formula>
    </cfRule>
  </conditionalFormatting>
  <conditionalFormatting sqref="M2:M32">
    <cfRule type="cellIs" dxfId="334" priority="211" operator="equal">
      <formula>"Fast Moving"</formula>
    </cfRule>
  </conditionalFormatting>
  <conditionalFormatting sqref="N2:N32 N198:N199 N36:N186">
    <cfRule type="cellIs" dxfId="333" priority="208" operator="equal">
      <formula>"Non Moving"</formula>
    </cfRule>
    <cfRule type="cellIs" dxfId="332" priority="209" operator="equal">
      <formula>"Slow Moving"</formula>
    </cfRule>
    <cfRule type="cellIs" dxfId="331" priority="210" operator="equal">
      <formula>"Fast Moving"</formula>
    </cfRule>
  </conditionalFormatting>
  <conditionalFormatting sqref="N2:N32 N198:N199 N36:N186">
    <cfRule type="cellIs" dxfId="330" priority="207" operator="equal">
      <formula>"Fast Moving"</formula>
    </cfRule>
  </conditionalFormatting>
  <conditionalFormatting sqref="J200:J202 J36:N199 J2:N32">
    <cfRule type="cellIs" dxfId="329" priority="203" operator="equal">
      <formula>"Non Moving"</formula>
    </cfRule>
    <cfRule type="cellIs" dxfId="328" priority="204" operator="equal">
      <formula>"Slow Moving"</formula>
    </cfRule>
    <cfRule type="cellIs" dxfId="327" priority="205" operator="equal">
      <formula>"Fast Moving"</formula>
    </cfRule>
    <cfRule type="cellIs" dxfId="326" priority="206" operator="equal">
      <formula>"Slow Moving"</formula>
    </cfRule>
  </conditionalFormatting>
  <conditionalFormatting sqref="N200:N202">
    <cfRule type="cellIs" dxfId="325" priority="200" operator="equal">
      <formula>"Non Moving"</formula>
    </cfRule>
    <cfRule type="cellIs" dxfId="324" priority="201" operator="equal">
      <formula>"Slow Moving"</formula>
    </cfRule>
    <cfRule type="cellIs" dxfId="323" priority="202" operator="equal">
      <formula>"Fast Moving"</formula>
    </cfRule>
  </conditionalFormatting>
  <conditionalFormatting sqref="N200:N202">
    <cfRule type="cellIs" dxfId="322" priority="199" operator="equal">
      <formula>"Fast Moving"</formula>
    </cfRule>
  </conditionalFormatting>
  <conditionalFormatting sqref="K200:M200 N200:N202">
    <cfRule type="cellIs" dxfId="321" priority="195" operator="equal">
      <formula>"Non Moving"</formula>
    </cfRule>
    <cfRule type="cellIs" dxfId="320" priority="196" operator="equal">
      <formula>"Slow Moving"</formula>
    </cfRule>
    <cfRule type="cellIs" dxfId="319" priority="197" operator="equal">
      <formula>"Fast Moving"</formula>
    </cfRule>
    <cfRule type="cellIs" dxfId="318" priority="198" operator="equal">
      <formula>"Slow Moving"</formula>
    </cfRule>
  </conditionalFormatting>
  <conditionalFormatting sqref="M201:M202">
    <cfRule type="cellIs" dxfId="317" priority="191" operator="equal">
      <formula>"Non Moving"</formula>
    </cfRule>
    <cfRule type="cellIs" dxfId="316" priority="192" operator="equal">
      <formula>"Slow Moving"</formula>
    </cfRule>
    <cfRule type="cellIs" dxfId="315" priority="193" operator="equal">
      <formula>"Fast Moving"</formula>
    </cfRule>
    <cfRule type="cellIs" dxfId="314" priority="194" operator="equal">
      <formula>"Slow Moving"</formula>
    </cfRule>
  </conditionalFormatting>
  <conditionalFormatting sqref="L201:L202">
    <cfRule type="cellIs" dxfId="313" priority="187" operator="equal">
      <formula>"Non Moving"</formula>
    </cfRule>
    <cfRule type="cellIs" dxfId="312" priority="188" operator="equal">
      <formula>"Slow Moving"</formula>
    </cfRule>
    <cfRule type="cellIs" dxfId="311" priority="189" operator="equal">
      <formula>"Fast Moving"</formula>
    </cfRule>
    <cfRule type="cellIs" dxfId="310" priority="190" operator="equal">
      <formula>"Slow Moving"</formula>
    </cfRule>
  </conditionalFormatting>
  <conditionalFormatting sqref="K201:K202">
    <cfRule type="cellIs" dxfId="309" priority="183" operator="equal">
      <formula>"Non Moving"</formula>
    </cfRule>
    <cfRule type="cellIs" dxfId="308" priority="184" operator="equal">
      <formula>"Slow Moving"</formula>
    </cfRule>
    <cfRule type="cellIs" dxfId="307" priority="185" operator="equal">
      <formula>"Fast Moving"</formula>
    </cfRule>
    <cfRule type="cellIs" dxfId="306" priority="186" operator="equal">
      <formula>"Slow Moving"</formula>
    </cfRule>
  </conditionalFormatting>
  <conditionalFormatting sqref="J203:J223">
    <cfRule type="cellIs" dxfId="305" priority="179" operator="equal">
      <formula>"Non Moving"</formula>
    </cfRule>
    <cfRule type="cellIs" dxfId="304" priority="180" operator="equal">
      <formula>"Slow Moving"</formula>
    </cfRule>
    <cfRule type="cellIs" dxfId="303" priority="181" operator="equal">
      <formula>"Fast Moving"</formula>
    </cfRule>
    <cfRule type="cellIs" dxfId="302" priority="182" operator="equal">
      <formula>"Slow Moving"</formula>
    </cfRule>
  </conditionalFormatting>
  <conditionalFormatting sqref="N203:N223">
    <cfRule type="cellIs" dxfId="301" priority="176" operator="equal">
      <formula>"Non Moving"</formula>
    </cfRule>
    <cfRule type="cellIs" dxfId="300" priority="177" operator="equal">
      <formula>"Slow Moving"</formula>
    </cfRule>
    <cfRule type="cellIs" dxfId="299" priority="178" operator="equal">
      <formula>"Fast Moving"</formula>
    </cfRule>
  </conditionalFormatting>
  <conditionalFormatting sqref="N203:N223">
    <cfRule type="cellIs" dxfId="298" priority="175" operator="equal">
      <formula>"Fast Moving"</formula>
    </cfRule>
  </conditionalFormatting>
  <conditionalFormatting sqref="N203:N223">
    <cfRule type="cellIs" dxfId="297" priority="171" operator="equal">
      <formula>"Non Moving"</formula>
    </cfRule>
    <cfRule type="cellIs" dxfId="296" priority="172" operator="equal">
      <formula>"Slow Moving"</formula>
    </cfRule>
    <cfRule type="cellIs" dxfId="295" priority="173" operator="equal">
      <formula>"Fast Moving"</formula>
    </cfRule>
    <cfRule type="cellIs" dxfId="294" priority="174" operator="equal">
      <formula>"Slow Moving"</formula>
    </cfRule>
  </conditionalFormatting>
  <conditionalFormatting sqref="M203:M223">
    <cfRule type="cellIs" dxfId="293" priority="167" operator="equal">
      <formula>"Non Moving"</formula>
    </cfRule>
    <cfRule type="cellIs" dxfId="292" priority="168" operator="equal">
      <formula>"Slow Moving"</formula>
    </cfRule>
    <cfRule type="cellIs" dxfId="291" priority="169" operator="equal">
      <formula>"Fast Moving"</formula>
    </cfRule>
    <cfRule type="cellIs" dxfId="290" priority="170" operator="equal">
      <formula>"Slow Moving"</formula>
    </cfRule>
  </conditionalFormatting>
  <conditionalFormatting sqref="L203:L223">
    <cfRule type="cellIs" dxfId="289" priority="163" operator="equal">
      <formula>"Non Moving"</formula>
    </cfRule>
    <cfRule type="cellIs" dxfId="288" priority="164" operator="equal">
      <formula>"Slow Moving"</formula>
    </cfRule>
    <cfRule type="cellIs" dxfId="287" priority="165" operator="equal">
      <formula>"Fast Moving"</formula>
    </cfRule>
    <cfRule type="cellIs" dxfId="286" priority="166" operator="equal">
      <formula>"Slow Moving"</formula>
    </cfRule>
  </conditionalFormatting>
  <conditionalFormatting sqref="K203:K223">
    <cfRule type="cellIs" dxfId="285" priority="159" operator="equal">
      <formula>"Non Moving"</formula>
    </cfRule>
    <cfRule type="cellIs" dxfId="284" priority="160" operator="equal">
      <formula>"Slow Moving"</formula>
    </cfRule>
    <cfRule type="cellIs" dxfId="283" priority="161" operator="equal">
      <formula>"Fast Moving"</formula>
    </cfRule>
    <cfRule type="cellIs" dxfId="282" priority="162" operator="equal">
      <formula>"Slow Moving"</formula>
    </cfRule>
  </conditionalFormatting>
  <conditionalFormatting sqref="J224:J230">
    <cfRule type="cellIs" dxfId="281" priority="155" operator="equal">
      <formula>"Non Moving"</formula>
    </cfRule>
    <cfRule type="cellIs" dxfId="280" priority="156" operator="equal">
      <formula>"Slow Moving"</formula>
    </cfRule>
    <cfRule type="cellIs" dxfId="279" priority="157" operator="equal">
      <formula>"Fast Moving"</formula>
    </cfRule>
    <cfRule type="cellIs" dxfId="278" priority="158" operator="equal">
      <formula>"Slow Moving"</formula>
    </cfRule>
  </conditionalFormatting>
  <conditionalFormatting sqref="N224:N230">
    <cfRule type="cellIs" dxfId="277" priority="152" operator="equal">
      <formula>"Non Moving"</formula>
    </cfRule>
    <cfRule type="cellIs" dxfId="276" priority="153" operator="equal">
      <formula>"Slow Moving"</formula>
    </cfRule>
    <cfRule type="cellIs" dxfId="275" priority="154" operator="equal">
      <formula>"Fast Moving"</formula>
    </cfRule>
  </conditionalFormatting>
  <conditionalFormatting sqref="N224:N230">
    <cfRule type="cellIs" dxfId="274" priority="151" operator="equal">
      <formula>"Fast Moving"</formula>
    </cfRule>
  </conditionalFormatting>
  <conditionalFormatting sqref="N224:N230">
    <cfRule type="cellIs" dxfId="273" priority="147" operator="equal">
      <formula>"Non Moving"</formula>
    </cfRule>
    <cfRule type="cellIs" dxfId="272" priority="148" operator="equal">
      <formula>"Slow Moving"</formula>
    </cfRule>
    <cfRule type="cellIs" dxfId="271" priority="149" operator="equal">
      <formula>"Fast Moving"</formula>
    </cfRule>
    <cfRule type="cellIs" dxfId="270" priority="150" operator="equal">
      <formula>"Slow Moving"</formula>
    </cfRule>
  </conditionalFormatting>
  <conditionalFormatting sqref="M224:M230">
    <cfRule type="cellIs" dxfId="269" priority="143" operator="equal">
      <formula>"Non Moving"</formula>
    </cfRule>
    <cfRule type="cellIs" dxfId="268" priority="144" operator="equal">
      <formula>"Slow Moving"</formula>
    </cfRule>
    <cfRule type="cellIs" dxfId="267" priority="145" operator="equal">
      <formula>"Fast Moving"</formula>
    </cfRule>
    <cfRule type="cellIs" dxfId="266" priority="146" operator="equal">
      <formula>"Slow Moving"</formula>
    </cfRule>
  </conditionalFormatting>
  <conditionalFormatting sqref="L224:L230">
    <cfRule type="cellIs" dxfId="265" priority="139" operator="equal">
      <formula>"Non Moving"</formula>
    </cfRule>
    <cfRule type="cellIs" dxfId="264" priority="140" operator="equal">
      <formula>"Slow Moving"</formula>
    </cfRule>
    <cfRule type="cellIs" dxfId="263" priority="141" operator="equal">
      <formula>"Fast Moving"</formula>
    </cfRule>
    <cfRule type="cellIs" dxfId="262" priority="142" operator="equal">
      <formula>"Slow Moving"</formula>
    </cfRule>
  </conditionalFormatting>
  <conditionalFormatting sqref="K224:K230">
    <cfRule type="cellIs" dxfId="261" priority="135" operator="equal">
      <formula>"Non Moving"</formula>
    </cfRule>
    <cfRule type="cellIs" dxfId="260" priority="136" operator="equal">
      <formula>"Slow Moving"</formula>
    </cfRule>
    <cfRule type="cellIs" dxfId="259" priority="137" operator="equal">
      <formula>"Fast Moving"</formula>
    </cfRule>
    <cfRule type="cellIs" dxfId="258" priority="138" operator="equal">
      <formula>"Slow Moving"</formula>
    </cfRule>
  </conditionalFormatting>
  <conditionalFormatting sqref="O2:O32 O198:O199 O36:O186">
    <cfRule type="cellIs" dxfId="257" priority="132" operator="equal">
      <formula>"Non Moving"</formula>
    </cfRule>
    <cfRule type="cellIs" dxfId="256" priority="133" operator="equal">
      <formula>"Slow Moving"</formula>
    </cfRule>
    <cfRule type="cellIs" dxfId="255" priority="134" operator="equal">
      <formula>"Fast Moving"</formula>
    </cfRule>
  </conditionalFormatting>
  <conditionalFormatting sqref="O2:O32 O198:O199 O36:O186">
    <cfRule type="cellIs" dxfId="254" priority="131" operator="equal">
      <formula>"Fast Moving"</formula>
    </cfRule>
  </conditionalFormatting>
  <conditionalFormatting sqref="O2:O32 O36:O199">
    <cfRule type="cellIs" dxfId="253" priority="127" operator="equal">
      <formula>"Non Moving"</formula>
    </cfRule>
    <cfRule type="cellIs" dxfId="252" priority="128" operator="equal">
      <formula>"Slow Moving"</formula>
    </cfRule>
    <cfRule type="cellIs" dxfId="251" priority="129" operator="equal">
      <formula>"Fast Moving"</formula>
    </cfRule>
    <cfRule type="cellIs" dxfId="250" priority="130" operator="equal">
      <formula>"Slow Moving"</formula>
    </cfRule>
  </conditionalFormatting>
  <conditionalFormatting sqref="O200:O202">
    <cfRule type="cellIs" dxfId="249" priority="124" operator="equal">
      <formula>"Non Moving"</formula>
    </cfRule>
    <cfRule type="cellIs" dxfId="248" priority="125" operator="equal">
      <formula>"Slow Moving"</formula>
    </cfRule>
    <cfRule type="cellIs" dxfId="247" priority="126" operator="equal">
      <formula>"Fast Moving"</formula>
    </cfRule>
  </conditionalFormatting>
  <conditionalFormatting sqref="O200:O202">
    <cfRule type="cellIs" dxfId="246" priority="123" operator="equal">
      <formula>"Fast Moving"</formula>
    </cfRule>
  </conditionalFormatting>
  <conditionalFormatting sqref="O200:O202">
    <cfRule type="cellIs" dxfId="245" priority="119" operator="equal">
      <formula>"Non Moving"</formula>
    </cfRule>
    <cfRule type="cellIs" dxfId="244" priority="120" operator="equal">
      <formula>"Slow Moving"</formula>
    </cfRule>
    <cfRule type="cellIs" dxfId="243" priority="121" operator="equal">
      <formula>"Fast Moving"</formula>
    </cfRule>
    <cfRule type="cellIs" dxfId="242" priority="122" operator="equal">
      <formula>"Slow Moving"</formula>
    </cfRule>
  </conditionalFormatting>
  <conditionalFormatting sqref="O203:O223">
    <cfRule type="cellIs" dxfId="241" priority="116" operator="equal">
      <formula>"Non Moving"</formula>
    </cfRule>
    <cfRule type="cellIs" dxfId="240" priority="117" operator="equal">
      <formula>"Slow Moving"</formula>
    </cfRule>
    <cfRule type="cellIs" dxfId="239" priority="118" operator="equal">
      <formula>"Fast Moving"</formula>
    </cfRule>
  </conditionalFormatting>
  <conditionalFormatting sqref="O203:O223">
    <cfRule type="cellIs" dxfId="238" priority="115" operator="equal">
      <formula>"Fast Moving"</formula>
    </cfRule>
  </conditionalFormatting>
  <conditionalFormatting sqref="O203:O223">
    <cfRule type="cellIs" dxfId="237" priority="111" operator="equal">
      <formula>"Non Moving"</formula>
    </cfRule>
    <cfRule type="cellIs" dxfId="236" priority="112" operator="equal">
      <formula>"Slow Moving"</formula>
    </cfRule>
    <cfRule type="cellIs" dxfId="235" priority="113" operator="equal">
      <formula>"Fast Moving"</formula>
    </cfRule>
    <cfRule type="cellIs" dxfId="234" priority="114" operator="equal">
      <formula>"Slow Moving"</formula>
    </cfRule>
  </conditionalFormatting>
  <conditionalFormatting sqref="O224:O230">
    <cfRule type="cellIs" dxfId="233" priority="108" operator="equal">
      <formula>"Non Moving"</formula>
    </cfRule>
    <cfRule type="cellIs" dxfId="232" priority="109" operator="equal">
      <formula>"Slow Moving"</formula>
    </cfRule>
    <cfRule type="cellIs" dxfId="231" priority="110" operator="equal">
      <formula>"Fast Moving"</formula>
    </cfRule>
  </conditionalFormatting>
  <conditionalFormatting sqref="O224:O230">
    <cfRule type="cellIs" dxfId="230" priority="107" operator="equal">
      <formula>"Fast Moving"</formula>
    </cfRule>
  </conditionalFormatting>
  <conditionalFormatting sqref="O224:O230">
    <cfRule type="cellIs" dxfId="229" priority="103" operator="equal">
      <formula>"Non Moving"</formula>
    </cfRule>
    <cfRule type="cellIs" dxfId="228" priority="104" operator="equal">
      <formula>"Slow Moving"</formula>
    </cfRule>
    <cfRule type="cellIs" dxfId="227" priority="105" operator="equal">
      <formula>"Fast Moving"</formula>
    </cfRule>
    <cfRule type="cellIs" dxfId="226" priority="106" operator="equal">
      <formula>"Slow Moving"</formula>
    </cfRule>
  </conditionalFormatting>
  <conditionalFormatting sqref="P2:P32 P198:P199 P36:P186">
    <cfRule type="cellIs" dxfId="225" priority="100" operator="equal">
      <formula>"Non Moving"</formula>
    </cfRule>
    <cfRule type="cellIs" dxfId="224" priority="101" operator="equal">
      <formula>"Slow Moving"</formula>
    </cfRule>
    <cfRule type="cellIs" dxfId="223" priority="102" operator="equal">
      <formula>"Fast Moving"</formula>
    </cfRule>
  </conditionalFormatting>
  <conditionalFormatting sqref="P2:P32 P198:P199 P36:P186">
    <cfRule type="cellIs" dxfId="222" priority="99" operator="equal">
      <formula>"Fast Moving"</formula>
    </cfRule>
  </conditionalFormatting>
  <conditionalFormatting sqref="P2:P32 P36:P199">
    <cfRule type="cellIs" dxfId="221" priority="95" operator="equal">
      <formula>"Non Moving"</formula>
    </cfRule>
    <cfRule type="cellIs" dxfId="220" priority="96" operator="equal">
      <formula>"Slow Moving"</formula>
    </cfRule>
    <cfRule type="cellIs" dxfId="219" priority="97" operator="equal">
      <formula>"Fast Moving"</formula>
    </cfRule>
    <cfRule type="cellIs" dxfId="218" priority="98" operator="equal">
      <formula>"Slow Moving"</formula>
    </cfRule>
  </conditionalFormatting>
  <conditionalFormatting sqref="P200:P202">
    <cfRule type="cellIs" dxfId="217" priority="92" operator="equal">
      <formula>"Non Moving"</formula>
    </cfRule>
    <cfRule type="cellIs" dxfId="216" priority="93" operator="equal">
      <formula>"Slow Moving"</formula>
    </cfRule>
    <cfRule type="cellIs" dxfId="215" priority="94" operator="equal">
      <formula>"Fast Moving"</formula>
    </cfRule>
  </conditionalFormatting>
  <conditionalFormatting sqref="P200:P202">
    <cfRule type="cellIs" dxfId="214" priority="91" operator="equal">
      <formula>"Fast Moving"</formula>
    </cfRule>
  </conditionalFormatting>
  <conditionalFormatting sqref="P200:P202">
    <cfRule type="cellIs" dxfId="213" priority="87" operator="equal">
      <formula>"Non Moving"</formula>
    </cfRule>
    <cfRule type="cellIs" dxfId="212" priority="88" operator="equal">
      <formula>"Slow Moving"</formula>
    </cfRule>
    <cfRule type="cellIs" dxfId="211" priority="89" operator="equal">
      <formula>"Fast Moving"</formula>
    </cfRule>
    <cfRule type="cellIs" dxfId="210" priority="90" operator="equal">
      <formula>"Slow Moving"</formula>
    </cfRule>
  </conditionalFormatting>
  <conditionalFormatting sqref="P203:P223">
    <cfRule type="cellIs" dxfId="209" priority="84" operator="equal">
      <formula>"Non Moving"</formula>
    </cfRule>
    <cfRule type="cellIs" dxfId="208" priority="85" operator="equal">
      <formula>"Slow Moving"</formula>
    </cfRule>
    <cfRule type="cellIs" dxfId="207" priority="86" operator="equal">
      <formula>"Fast Moving"</formula>
    </cfRule>
  </conditionalFormatting>
  <conditionalFormatting sqref="P203:P223">
    <cfRule type="cellIs" dxfId="206" priority="83" operator="equal">
      <formula>"Fast Moving"</formula>
    </cfRule>
  </conditionalFormatting>
  <conditionalFormatting sqref="P203:P223">
    <cfRule type="cellIs" dxfId="205" priority="79" operator="equal">
      <formula>"Non Moving"</formula>
    </cfRule>
    <cfRule type="cellIs" dxfId="204" priority="80" operator="equal">
      <formula>"Slow Moving"</formula>
    </cfRule>
    <cfRule type="cellIs" dxfId="203" priority="81" operator="equal">
      <formula>"Fast Moving"</formula>
    </cfRule>
    <cfRule type="cellIs" dxfId="202" priority="82" operator="equal">
      <formula>"Slow Moving"</formula>
    </cfRule>
  </conditionalFormatting>
  <conditionalFormatting sqref="P224:P230">
    <cfRule type="cellIs" dxfId="201" priority="76" operator="equal">
      <formula>"Non Moving"</formula>
    </cfRule>
    <cfRule type="cellIs" dxfId="200" priority="77" operator="equal">
      <formula>"Slow Moving"</formula>
    </cfRule>
    <cfRule type="cellIs" dxfId="199" priority="78" operator="equal">
      <formula>"Fast Moving"</formula>
    </cfRule>
  </conditionalFormatting>
  <conditionalFormatting sqref="P224:P230">
    <cfRule type="cellIs" dxfId="198" priority="75" operator="equal">
      <formula>"Fast Moving"</formula>
    </cfRule>
  </conditionalFormatting>
  <conditionalFormatting sqref="P224:P230">
    <cfRule type="cellIs" dxfId="197" priority="71" operator="equal">
      <formula>"Non Moving"</formula>
    </cfRule>
    <cfRule type="cellIs" dxfId="196" priority="72" operator="equal">
      <formula>"Slow Moving"</formula>
    </cfRule>
    <cfRule type="cellIs" dxfId="195" priority="73" operator="equal">
      <formula>"Fast Moving"</formula>
    </cfRule>
    <cfRule type="cellIs" dxfId="194" priority="74" operator="equal">
      <formula>"Slow Moving"</formula>
    </cfRule>
  </conditionalFormatting>
  <conditionalFormatting sqref="J231:J236">
    <cfRule type="cellIs" dxfId="193" priority="67" operator="equal">
      <formula>"Non Moving"</formula>
    </cfRule>
    <cfRule type="cellIs" dxfId="192" priority="68" operator="equal">
      <formula>"Slow Moving"</formula>
    </cfRule>
    <cfRule type="cellIs" dxfId="191" priority="69" operator="equal">
      <formula>"Fast Moving"</formula>
    </cfRule>
    <cfRule type="cellIs" dxfId="190" priority="70" operator="equal">
      <formula>"Slow Moving"</formula>
    </cfRule>
  </conditionalFormatting>
  <conditionalFormatting sqref="N231:N236">
    <cfRule type="cellIs" dxfId="189" priority="64" operator="equal">
      <formula>"Non Moving"</formula>
    </cfRule>
    <cfRule type="cellIs" dxfId="188" priority="65" operator="equal">
      <formula>"Slow Moving"</formula>
    </cfRule>
    <cfRule type="cellIs" dxfId="187" priority="66" operator="equal">
      <formula>"Fast Moving"</formula>
    </cfRule>
  </conditionalFormatting>
  <conditionalFormatting sqref="N231:N236">
    <cfRule type="cellIs" dxfId="186" priority="63" operator="equal">
      <formula>"Fast Moving"</formula>
    </cfRule>
  </conditionalFormatting>
  <conditionalFormatting sqref="N231:N236">
    <cfRule type="cellIs" dxfId="185" priority="59" operator="equal">
      <formula>"Non Moving"</formula>
    </cfRule>
    <cfRule type="cellIs" dxfId="184" priority="60" operator="equal">
      <formula>"Slow Moving"</formula>
    </cfRule>
    <cfRule type="cellIs" dxfId="183" priority="61" operator="equal">
      <formula>"Fast Moving"</formula>
    </cfRule>
    <cfRule type="cellIs" dxfId="182" priority="62" operator="equal">
      <formula>"Slow Moving"</formula>
    </cfRule>
  </conditionalFormatting>
  <conditionalFormatting sqref="M231:M236">
    <cfRule type="cellIs" dxfId="181" priority="55" operator="equal">
      <formula>"Non Moving"</formula>
    </cfRule>
    <cfRule type="cellIs" dxfId="180" priority="56" operator="equal">
      <formula>"Slow Moving"</formula>
    </cfRule>
    <cfRule type="cellIs" dxfId="179" priority="57" operator="equal">
      <formula>"Fast Moving"</formula>
    </cfRule>
    <cfRule type="cellIs" dxfId="178" priority="58" operator="equal">
      <formula>"Slow Moving"</formula>
    </cfRule>
  </conditionalFormatting>
  <conditionalFormatting sqref="L231:L236">
    <cfRule type="cellIs" dxfId="177" priority="51" operator="equal">
      <formula>"Non Moving"</formula>
    </cfRule>
    <cfRule type="cellIs" dxfId="176" priority="52" operator="equal">
      <formula>"Slow Moving"</formula>
    </cfRule>
    <cfRule type="cellIs" dxfId="175" priority="53" operator="equal">
      <formula>"Fast Moving"</formula>
    </cfRule>
    <cfRule type="cellIs" dxfId="174" priority="54" operator="equal">
      <formula>"Slow Moving"</formula>
    </cfRule>
  </conditionalFormatting>
  <conditionalFormatting sqref="K231:K236">
    <cfRule type="cellIs" dxfId="173" priority="47" operator="equal">
      <formula>"Non Moving"</formula>
    </cfRule>
    <cfRule type="cellIs" dxfId="172" priority="48" operator="equal">
      <formula>"Slow Moving"</formula>
    </cfRule>
    <cfRule type="cellIs" dxfId="171" priority="49" operator="equal">
      <formula>"Fast Moving"</formula>
    </cfRule>
    <cfRule type="cellIs" dxfId="170" priority="50" operator="equal">
      <formula>"Slow Moving"</formula>
    </cfRule>
  </conditionalFormatting>
  <conditionalFormatting sqref="O231:O236">
    <cfRule type="cellIs" dxfId="169" priority="44" operator="equal">
      <formula>"Non Moving"</formula>
    </cfRule>
    <cfRule type="cellIs" dxfId="168" priority="45" operator="equal">
      <formula>"Slow Moving"</formula>
    </cfRule>
    <cfRule type="cellIs" dxfId="167" priority="46" operator="equal">
      <formula>"Fast Moving"</formula>
    </cfRule>
  </conditionalFormatting>
  <conditionalFormatting sqref="O231:O236">
    <cfRule type="cellIs" dxfId="166" priority="43" operator="equal">
      <formula>"Fast Moving"</formula>
    </cfRule>
  </conditionalFormatting>
  <conditionalFormatting sqref="O231:O236">
    <cfRule type="cellIs" dxfId="165" priority="39" operator="equal">
      <formula>"Non Moving"</formula>
    </cfRule>
    <cfRule type="cellIs" dxfId="164" priority="40" operator="equal">
      <formula>"Slow Moving"</formula>
    </cfRule>
    <cfRule type="cellIs" dxfId="163" priority="41" operator="equal">
      <formula>"Fast Moving"</formula>
    </cfRule>
    <cfRule type="cellIs" dxfId="162" priority="42" operator="equal">
      <formula>"Slow Moving"</formula>
    </cfRule>
  </conditionalFormatting>
  <conditionalFormatting sqref="P231:P236">
    <cfRule type="cellIs" dxfId="161" priority="36" operator="equal">
      <formula>"Non Moving"</formula>
    </cfRule>
    <cfRule type="cellIs" dxfId="160" priority="37" operator="equal">
      <formula>"Slow Moving"</formula>
    </cfRule>
    <cfRule type="cellIs" dxfId="159" priority="38" operator="equal">
      <formula>"Fast Moving"</formula>
    </cfRule>
  </conditionalFormatting>
  <conditionalFormatting sqref="P231:P236">
    <cfRule type="cellIs" dxfId="158" priority="35" operator="equal">
      <formula>"Fast Moving"</formula>
    </cfRule>
  </conditionalFormatting>
  <conditionalFormatting sqref="P231:P236">
    <cfRule type="cellIs" dxfId="157" priority="31" operator="equal">
      <formula>"Non Moving"</formula>
    </cfRule>
    <cfRule type="cellIs" dxfId="156" priority="32" operator="equal">
      <formula>"Slow Moving"</formula>
    </cfRule>
    <cfRule type="cellIs" dxfId="155" priority="33" operator="equal">
      <formula>"Fast Moving"</formula>
    </cfRule>
    <cfRule type="cellIs" dxfId="154" priority="34" operator="equal">
      <formula>"Slow Moving"</formula>
    </cfRule>
  </conditionalFormatting>
  <conditionalFormatting sqref="M33:M35">
    <cfRule type="cellIs" dxfId="153" priority="28" operator="equal">
      <formula>"Non Moving"</formula>
    </cfRule>
    <cfRule type="cellIs" dxfId="152" priority="29" operator="equal">
      <formula>"Slow Moving"</formula>
    </cfRule>
    <cfRule type="cellIs" dxfId="151" priority="30" operator="equal">
      <formula>"Fast Moving"</formula>
    </cfRule>
  </conditionalFormatting>
  <conditionalFormatting sqref="M33:M35">
    <cfRule type="cellIs" dxfId="150" priority="27" operator="equal">
      <formula>"Fast Moving"</formula>
    </cfRule>
  </conditionalFormatting>
  <conditionalFormatting sqref="N33:N35">
    <cfRule type="cellIs" dxfId="149" priority="24" operator="equal">
      <formula>"Non Moving"</formula>
    </cfRule>
    <cfRule type="cellIs" dxfId="148" priority="25" operator="equal">
      <formula>"Slow Moving"</formula>
    </cfRule>
    <cfRule type="cellIs" dxfId="147" priority="26" operator="equal">
      <formula>"Fast Moving"</formula>
    </cfRule>
  </conditionalFormatting>
  <conditionalFormatting sqref="N33:N35">
    <cfRule type="cellIs" dxfId="146" priority="23" operator="equal">
      <formula>"Fast Moving"</formula>
    </cfRule>
  </conditionalFormatting>
  <conditionalFormatting sqref="J33:N35">
    <cfRule type="cellIs" dxfId="145" priority="19" operator="equal">
      <formula>"Non Moving"</formula>
    </cfRule>
    <cfRule type="cellIs" dxfId="144" priority="20" operator="equal">
      <formula>"Slow Moving"</formula>
    </cfRule>
    <cfRule type="cellIs" dxfId="143" priority="21" operator="equal">
      <formula>"Fast Moving"</formula>
    </cfRule>
    <cfRule type="cellIs" dxfId="142" priority="22" operator="equal">
      <formula>"Slow Moving"</formula>
    </cfRule>
  </conditionalFormatting>
  <conditionalFormatting sqref="O33:O35">
    <cfRule type="cellIs" dxfId="141" priority="16" operator="equal">
      <formula>"Non Moving"</formula>
    </cfRule>
    <cfRule type="cellIs" dxfId="140" priority="17" operator="equal">
      <formula>"Slow Moving"</formula>
    </cfRule>
    <cfRule type="cellIs" dxfId="139" priority="18" operator="equal">
      <formula>"Fast Moving"</formula>
    </cfRule>
  </conditionalFormatting>
  <conditionalFormatting sqref="O33:O35">
    <cfRule type="cellIs" dxfId="138" priority="15" operator="equal">
      <formula>"Fast Moving"</formula>
    </cfRule>
  </conditionalFormatting>
  <conditionalFormatting sqref="O33:O35">
    <cfRule type="cellIs" dxfId="137" priority="11" operator="equal">
      <formula>"Non Moving"</formula>
    </cfRule>
    <cfRule type="cellIs" dxfId="136" priority="12" operator="equal">
      <formula>"Slow Moving"</formula>
    </cfRule>
    <cfRule type="cellIs" dxfId="135" priority="13" operator="equal">
      <formula>"Fast Moving"</formula>
    </cfRule>
    <cfRule type="cellIs" dxfId="134" priority="14" operator="equal">
      <formula>"Slow Moving"</formula>
    </cfRule>
  </conditionalFormatting>
  <conditionalFormatting sqref="P33:P35">
    <cfRule type="cellIs" dxfId="133" priority="8" operator="equal">
      <formula>"Non Moving"</formula>
    </cfRule>
    <cfRule type="cellIs" dxfId="132" priority="9" operator="equal">
      <formula>"Slow Moving"</formula>
    </cfRule>
    <cfRule type="cellIs" dxfId="131" priority="10" operator="equal">
      <formula>"Fast Moving"</formula>
    </cfRule>
  </conditionalFormatting>
  <conditionalFormatting sqref="P33:P35">
    <cfRule type="cellIs" dxfId="130" priority="7" operator="equal">
      <formula>"Fast Moving"</formula>
    </cfRule>
  </conditionalFormatting>
  <conditionalFormatting sqref="P33:P35">
    <cfRule type="cellIs" dxfId="129" priority="3" operator="equal">
      <formula>"Non Moving"</formula>
    </cfRule>
    <cfRule type="cellIs" dxfId="128" priority="4" operator="equal">
      <formula>"Slow Moving"</formula>
    </cfRule>
    <cfRule type="cellIs" dxfId="127" priority="5" operator="equal">
      <formula>"Fast Moving"</formula>
    </cfRule>
    <cfRule type="cellIs" dxfId="126" priority="6" operator="equal">
      <formula>"Slow Moving"</formula>
    </cfRule>
  </conditionalFormatting>
  <conditionalFormatting sqref="A1:A1048576">
    <cfRule type="duplicateValues" dxfId="125" priority="221"/>
  </conditionalFormatting>
  <conditionalFormatting sqref="C1:D1048576">
    <cfRule type="duplicateValues" dxfId="124" priority="1"/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workbookViewId="0">
      <selection sqref="A1:A108"/>
    </sheetView>
  </sheetViews>
  <sheetFormatPr defaultRowHeight="15" x14ac:dyDescent="0.25"/>
  <cols>
    <col min="1" max="1" width="16.5703125" style="8" bestFit="1" customWidth="1"/>
  </cols>
  <sheetData>
    <row r="1" spans="1:14" ht="24.75" thickBot="1" x14ac:dyDescent="0.3">
      <c r="A1" s="100" t="s">
        <v>2</v>
      </c>
      <c r="B1" s="21" t="s">
        <v>739</v>
      </c>
      <c r="C1" s="21" t="s">
        <v>740</v>
      </c>
      <c r="D1" s="22" t="s">
        <v>732</v>
      </c>
      <c r="E1" s="23" t="s">
        <v>733</v>
      </c>
      <c r="F1" s="24" t="s">
        <v>734</v>
      </c>
      <c r="G1" s="21" t="s">
        <v>735</v>
      </c>
      <c r="H1" s="19" t="s">
        <v>736</v>
      </c>
      <c r="I1" s="36" t="s">
        <v>743</v>
      </c>
      <c r="J1" s="36" t="s">
        <v>213</v>
      </c>
      <c r="K1" s="36" t="s">
        <v>214</v>
      </c>
      <c r="L1" s="36" t="s">
        <v>4</v>
      </c>
      <c r="M1" s="36" t="s">
        <v>5</v>
      </c>
      <c r="N1" s="37" t="s">
        <v>6</v>
      </c>
    </row>
    <row r="2" spans="1:14" ht="15.75" thickBot="1" x14ac:dyDescent="0.3">
      <c r="A2" s="42">
        <v>744790286205</v>
      </c>
      <c r="B2" s="25">
        <v>758119</v>
      </c>
      <c r="C2" s="26" t="s">
        <v>663</v>
      </c>
      <c r="D2" s="27" t="s">
        <v>664</v>
      </c>
      <c r="E2" s="28">
        <v>22</v>
      </c>
      <c r="F2" s="35">
        <v>49.5</v>
      </c>
      <c r="G2" s="35">
        <v>99</v>
      </c>
      <c r="H2" s="20">
        <v>22</v>
      </c>
      <c r="I2" s="38"/>
      <c r="J2" s="38"/>
      <c r="K2" s="38">
        <v>0</v>
      </c>
      <c r="L2" s="38">
        <v>0</v>
      </c>
      <c r="M2" s="38">
        <v>3</v>
      </c>
      <c r="N2" s="38">
        <v>1</v>
      </c>
    </row>
    <row r="3" spans="1:14" ht="15.75" thickBot="1" x14ac:dyDescent="0.3">
      <c r="A3" s="42">
        <v>4716076166941</v>
      </c>
      <c r="B3" s="25">
        <v>317278</v>
      </c>
      <c r="C3" s="26" t="s">
        <v>263</v>
      </c>
      <c r="D3" s="27" t="s">
        <v>264</v>
      </c>
      <c r="E3" s="28">
        <v>23.16</v>
      </c>
      <c r="F3" s="28">
        <v>44.5</v>
      </c>
      <c r="G3" s="28">
        <v>89</v>
      </c>
      <c r="H3" s="20">
        <v>6</v>
      </c>
      <c r="I3" s="39"/>
      <c r="J3" s="39"/>
      <c r="K3" s="39"/>
      <c r="L3" s="39"/>
      <c r="M3" s="39">
        <v>0</v>
      </c>
      <c r="N3" s="39">
        <v>2</v>
      </c>
    </row>
    <row r="4" spans="1:14" ht="15.75" thickBot="1" x14ac:dyDescent="0.3">
      <c r="A4" s="42">
        <v>4716076166958</v>
      </c>
      <c r="B4" s="25">
        <v>317277</v>
      </c>
      <c r="C4" s="26" t="s">
        <v>261</v>
      </c>
      <c r="D4" s="27" t="s">
        <v>262</v>
      </c>
      <c r="E4" s="28">
        <v>23.16</v>
      </c>
      <c r="F4" s="28">
        <v>44.5</v>
      </c>
      <c r="G4" s="28">
        <v>89</v>
      </c>
      <c r="H4" s="20">
        <v>0</v>
      </c>
      <c r="I4" s="39"/>
      <c r="J4" s="39"/>
      <c r="K4" s="39"/>
      <c r="L4" s="39"/>
      <c r="M4" s="39">
        <v>0</v>
      </c>
      <c r="N4" s="39">
        <v>0</v>
      </c>
    </row>
    <row r="5" spans="1:14" ht="15.75" thickBot="1" x14ac:dyDescent="0.3">
      <c r="A5" s="42">
        <v>4716076166965</v>
      </c>
      <c r="B5" s="25">
        <v>317280</v>
      </c>
      <c r="C5" s="26" t="s">
        <v>265</v>
      </c>
      <c r="D5" s="27" t="s">
        <v>266</v>
      </c>
      <c r="E5" s="28">
        <v>23.16</v>
      </c>
      <c r="F5" s="28">
        <v>44.5</v>
      </c>
      <c r="G5" s="28">
        <v>89</v>
      </c>
      <c r="H5" s="20">
        <v>8</v>
      </c>
      <c r="I5" s="39"/>
      <c r="J5" s="39"/>
      <c r="K5" s="39"/>
      <c r="L5" s="39"/>
      <c r="M5" s="39">
        <v>0</v>
      </c>
      <c r="N5" s="39">
        <v>0</v>
      </c>
    </row>
    <row r="6" spans="1:14" ht="15.75" thickBot="1" x14ac:dyDescent="0.3">
      <c r="A6" s="42">
        <v>4716076167313</v>
      </c>
      <c r="B6" s="25">
        <v>748129</v>
      </c>
      <c r="C6" s="26" t="s">
        <v>647</v>
      </c>
      <c r="D6" s="27" t="s">
        <v>741</v>
      </c>
      <c r="E6" s="28">
        <v>38.220000000000006</v>
      </c>
      <c r="F6" s="28">
        <v>58</v>
      </c>
      <c r="G6" s="28">
        <v>89</v>
      </c>
      <c r="H6" s="20">
        <v>25</v>
      </c>
      <c r="I6" s="39"/>
      <c r="J6" s="39"/>
      <c r="K6" s="39"/>
      <c r="L6" s="39"/>
      <c r="M6" s="39">
        <v>1</v>
      </c>
      <c r="N6" s="39">
        <v>0</v>
      </c>
    </row>
    <row r="7" spans="1:14" ht="15.75" thickBot="1" x14ac:dyDescent="0.3">
      <c r="A7" s="42">
        <v>4716076167337</v>
      </c>
      <c r="B7" s="25">
        <v>748131</v>
      </c>
      <c r="C7" s="26" t="s">
        <v>649</v>
      </c>
      <c r="D7" s="27" t="s">
        <v>742</v>
      </c>
      <c r="E7" s="28">
        <v>38.220000000000006</v>
      </c>
      <c r="F7" s="28">
        <v>58</v>
      </c>
      <c r="G7" s="28">
        <v>89</v>
      </c>
      <c r="H7" s="20">
        <v>26</v>
      </c>
      <c r="I7" s="39"/>
      <c r="J7" s="39"/>
      <c r="K7" s="39"/>
      <c r="L7" s="39"/>
      <c r="M7" s="39">
        <v>0</v>
      </c>
      <c r="N7" s="39">
        <v>0</v>
      </c>
    </row>
    <row r="8" spans="1:14" ht="15.75" thickBot="1" x14ac:dyDescent="0.3">
      <c r="A8" s="42">
        <v>4716076167450</v>
      </c>
      <c r="B8" s="25">
        <v>317301</v>
      </c>
      <c r="C8" s="26" t="s">
        <v>269</v>
      </c>
      <c r="D8" s="27" t="s">
        <v>270</v>
      </c>
      <c r="E8" s="28">
        <v>28.950000000000003</v>
      </c>
      <c r="F8" s="28">
        <v>49.5</v>
      </c>
      <c r="G8" s="28">
        <v>99</v>
      </c>
      <c r="H8" s="20">
        <v>9</v>
      </c>
      <c r="I8" s="39"/>
      <c r="J8" s="39"/>
      <c r="K8" s="39"/>
      <c r="L8" s="39"/>
      <c r="M8" s="39">
        <v>1</v>
      </c>
      <c r="N8" s="39">
        <v>0</v>
      </c>
    </row>
    <row r="9" spans="1:14" ht="15.75" thickBot="1" x14ac:dyDescent="0.3">
      <c r="A9" s="42">
        <v>4716076167467</v>
      </c>
      <c r="B9" s="25">
        <v>748127</v>
      </c>
      <c r="C9" s="26" t="s">
        <v>643</v>
      </c>
      <c r="D9" s="27" t="s">
        <v>644</v>
      </c>
      <c r="E9" s="28">
        <v>28.950000000000003</v>
      </c>
      <c r="F9" s="28">
        <v>49.5</v>
      </c>
      <c r="G9" s="28">
        <v>99</v>
      </c>
      <c r="H9" s="20">
        <v>5</v>
      </c>
      <c r="I9" s="39"/>
      <c r="J9" s="39"/>
      <c r="K9" s="39"/>
      <c r="L9" s="39"/>
      <c r="M9" s="39">
        <v>3</v>
      </c>
      <c r="N9" s="39">
        <v>0</v>
      </c>
    </row>
    <row r="10" spans="1:14" ht="15.75" thickBot="1" x14ac:dyDescent="0.3">
      <c r="A10" s="42">
        <v>4716076167474</v>
      </c>
      <c r="B10" s="25">
        <v>317296</v>
      </c>
      <c r="C10" s="26" t="s">
        <v>267</v>
      </c>
      <c r="D10" s="27" t="s">
        <v>268</v>
      </c>
      <c r="E10" s="28">
        <v>28.95</v>
      </c>
      <c r="F10" s="28">
        <v>49.5</v>
      </c>
      <c r="G10" s="28">
        <v>99</v>
      </c>
      <c r="H10" s="20">
        <v>25</v>
      </c>
      <c r="I10" s="39"/>
      <c r="J10" s="39"/>
      <c r="K10" s="39"/>
      <c r="L10" s="39"/>
      <c r="M10" s="39">
        <v>0</v>
      </c>
      <c r="N10" s="39">
        <v>1</v>
      </c>
    </row>
    <row r="11" spans="1:14" ht="15.75" thickBot="1" x14ac:dyDescent="0.3">
      <c r="A11" s="42">
        <v>4716076167856</v>
      </c>
      <c r="B11" s="25">
        <v>317320</v>
      </c>
      <c r="C11" s="26" t="s">
        <v>277</v>
      </c>
      <c r="D11" s="27" t="s">
        <v>278</v>
      </c>
      <c r="E11" s="28">
        <v>21.229999999999997</v>
      </c>
      <c r="F11" s="28">
        <v>34.5</v>
      </c>
      <c r="G11" s="28">
        <v>69</v>
      </c>
      <c r="H11" s="20">
        <v>16</v>
      </c>
      <c r="I11" s="39"/>
      <c r="J11" s="39"/>
      <c r="K11" s="39"/>
      <c r="L11" s="39"/>
      <c r="M11" s="39">
        <v>1</v>
      </c>
      <c r="N11" s="39">
        <v>3</v>
      </c>
    </row>
    <row r="12" spans="1:14" ht="15.75" thickBot="1" x14ac:dyDescent="0.3">
      <c r="A12" s="42">
        <v>4716076167863</v>
      </c>
      <c r="B12" s="25">
        <v>317324</v>
      </c>
      <c r="C12" s="26" t="s">
        <v>279</v>
      </c>
      <c r="D12" s="27" t="s">
        <v>280</v>
      </c>
      <c r="E12" s="28">
        <v>21.229999999999997</v>
      </c>
      <c r="F12" s="28">
        <v>34.5</v>
      </c>
      <c r="G12" s="28">
        <v>69</v>
      </c>
      <c r="H12" s="20">
        <v>0</v>
      </c>
      <c r="I12" s="39"/>
      <c r="J12" s="39"/>
      <c r="K12" s="39"/>
      <c r="L12" s="39"/>
      <c r="M12" s="39">
        <v>0</v>
      </c>
      <c r="N12" s="39">
        <v>0</v>
      </c>
    </row>
    <row r="13" spans="1:14" ht="15.75" thickBot="1" x14ac:dyDescent="0.3">
      <c r="A13" s="42">
        <v>4716076167870</v>
      </c>
      <c r="B13" s="25">
        <v>317327</v>
      </c>
      <c r="C13" s="26" t="s">
        <v>281</v>
      </c>
      <c r="D13" s="27" t="s">
        <v>282</v>
      </c>
      <c r="E13" s="28">
        <v>21.229999999999997</v>
      </c>
      <c r="F13" s="28">
        <v>34.5</v>
      </c>
      <c r="G13" s="28">
        <v>69</v>
      </c>
      <c r="H13" s="20">
        <v>12</v>
      </c>
      <c r="I13" s="39"/>
      <c r="J13" s="39"/>
      <c r="K13" s="39"/>
      <c r="L13" s="39"/>
      <c r="M13" s="39">
        <v>1</v>
      </c>
      <c r="N13" s="39">
        <v>4</v>
      </c>
    </row>
    <row r="14" spans="1:14" ht="15.75" thickBot="1" x14ac:dyDescent="0.3">
      <c r="A14" s="42">
        <v>4716076167924</v>
      </c>
      <c r="B14" s="25">
        <v>317333</v>
      </c>
      <c r="C14" s="26" t="s">
        <v>283</v>
      </c>
      <c r="D14" s="27" t="s">
        <v>284</v>
      </c>
      <c r="E14" s="28">
        <v>22.39</v>
      </c>
      <c r="F14" s="28">
        <v>34.5</v>
      </c>
      <c r="G14" s="28">
        <v>69</v>
      </c>
      <c r="H14" s="20">
        <v>5</v>
      </c>
      <c r="I14" s="39"/>
      <c r="J14" s="39"/>
      <c r="K14" s="39"/>
      <c r="L14" s="39"/>
      <c r="M14" s="39">
        <v>0</v>
      </c>
      <c r="N14" s="39">
        <v>0</v>
      </c>
    </row>
    <row r="15" spans="1:14" ht="15.75" thickBot="1" x14ac:dyDescent="0.3">
      <c r="A15" s="42">
        <v>4716076167931</v>
      </c>
      <c r="B15" s="25">
        <v>317335</v>
      </c>
      <c r="C15" s="26" t="s">
        <v>285</v>
      </c>
      <c r="D15" s="27" t="s">
        <v>286</v>
      </c>
      <c r="E15" s="28">
        <v>22.39</v>
      </c>
      <c r="F15" s="28">
        <v>34.5</v>
      </c>
      <c r="G15" s="28">
        <v>69</v>
      </c>
      <c r="H15" s="20">
        <v>18</v>
      </c>
      <c r="I15" s="39"/>
      <c r="J15" s="39"/>
      <c r="K15" s="39"/>
      <c r="L15" s="39"/>
      <c r="M15" s="39">
        <v>0</v>
      </c>
      <c r="N15" s="39">
        <v>0</v>
      </c>
    </row>
    <row r="16" spans="1:14" ht="15.75" thickBot="1" x14ac:dyDescent="0.3">
      <c r="A16" s="42">
        <v>4716076167948</v>
      </c>
      <c r="B16" s="25">
        <v>317336</v>
      </c>
      <c r="C16" s="26" t="s">
        <v>287</v>
      </c>
      <c r="D16" s="27" t="s">
        <v>288</v>
      </c>
      <c r="E16" s="28">
        <v>22.39</v>
      </c>
      <c r="F16" s="28">
        <v>34.5</v>
      </c>
      <c r="G16" s="28">
        <v>69</v>
      </c>
      <c r="H16" s="20">
        <v>7</v>
      </c>
      <c r="I16" s="39"/>
      <c r="J16" s="39"/>
      <c r="K16" s="39"/>
      <c r="L16" s="39"/>
      <c r="M16" s="39">
        <v>0</v>
      </c>
      <c r="N16" s="39">
        <v>1</v>
      </c>
    </row>
    <row r="17" spans="1:14" ht="15.75" thickBot="1" x14ac:dyDescent="0.3">
      <c r="A17" s="42">
        <v>4716076167955</v>
      </c>
      <c r="B17" s="25">
        <v>317339</v>
      </c>
      <c r="C17" s="26" t="s">
        <v>289</v>
      </c>
      <c r="D17" s="27" t="s">
        <v>290</v>
      </c>
      <c r="E17" s="28">
        <v>22.39</v>
      </c>
      <c r="F17" s="28">
        <v>34.5</v>
      </c>
      <c r="G17" s="28">
        <v>69</v>
      </c>
      <c r="H17" s="20">
        <v>10</v>
      </c>
      <c r="I17" s="39"/>
      <c r="J17" s="39"/>
      <c r="K17" s="39"/>
      <c r="L17" s="39"/>
      <c r="M17" s="39">
        <v>0</v>
      </c>
      <c r="N17" s="39">
        <v>3</v>
      </c>
    </row>
    <row r="18" spans="1:14" ht="15.75" thickBot="1" x14ac:dyDescent="0.3">
      <c r="A18" s="42">
        <v>4716076167979</v>
      </c>
      <c r="B18" s="25">
        <v>317343</v>
      </c>
      <c r="C18" s="26" t="s">
        <v>291</v>
      </c>
      <c r="D18" s="27" t="s">
        <v>292</v>
      </c>
      <c r="E18" s="28">
        <v>22.39</v>
      </c>
      <c r="F18" s="28">
        <v>34.5</v>
      </c>
      <c r="G18" s="28">
        <v>69</v>
      </c>
      <c r="H18" s="20">
        <v>25</v>
      </c>
      <c r="I18" s="39"/>
      <c r="J18" s="39"/>
      <c r="K18" s="39"/>
      <c r="L18" s="39"/>
      <c r="M18" s="39">
        <v>0</v>
      </c>
      <c r="N18" s="39">
        <v>1</v>
      </c>
    </row>
    <row r="19" spans="1:14" ht="15.75" thickBot="1" x14ac:dyDescent="0.3">
      <c r="A19" s="42">
        <v>4716076167993</v>
      </c>
      <c r="B19" s="25">
        <v>317345</v>
      </c>
      <c r="C19" s="26" t="s">
        <v>293</v>
      </c>
      <c r="D19" s="27" t="s">
        <v>294</v>
      </c>
      <c r="E19" s="28">
        <v>22.39</v>
      </c>
      <c r="F19" s="28">
        <v>34.5</v>
      </c>
      <c r="G19" s="28">
        <v>69</v>
      </c>
      <c r="H19" s="20">
        <v>19</v>
      </c>
      <c r="I19" s="39"/>
      <c r="J19" s="39"/>
      <c r="K19" s="39"/>
      <c r="L19" s="39"/>
      <c r="M19" s="39">
        <v>1</v>
      </c>
      <c r="N19" s="39">
        <v>1</v>
      </c>
    </row>
    <row r="20" spans="1:14" ht="15.75" thickBot="1" x14ac:dyDescent="0.3">
      <c r="A20" s="42">
        <v>4716076168341</v>
      </c>
      <c r="B20" s="25">
        <v>317311</v>
      </c>
      <c r="C20" s="26" t="s">
        <v>271</v>
      </c>
      <c r="D20" s="27" t="s">
        <v>272</v>
      </c>
      <c r="E20" s="28">
        <v>22.39</v>
      </c>
      <c r="F20" s="28">
        <v>34.5</v>
      </c>
      <c r="G20" s="28">
        <v>69</v>
      </c>
      <c r="H20" s="20">
        <v>20</v>
      </c>
      <c r="I20" s="39"/>
      <c r="J20" s="39"/>
      <c r="K20" s="39"/>
      <c r="L20" s="39"/>
      <c r="M20" s="39">
        <v>0</v>
      </c>
      <c r="N20" s="39">
        <v>0</v>
      </c>
    </row>
    <row r="21" spans="1:14" ht="15.75" thickBot="1" x14ac:dyDescent="0.3">
      <c r="A21" s="42">
        <v>4716076168358</v>
      </c>
      <c r="B21" s="25">
        <v>317312</v>
      </c>
      <c r="C21" s="26" t="s">
        <v>273</v>
      </c>
      <c r="D21" s="27" t="s">
        <v>274</v>
      </c>
      <c r="E21" s="28">
        <v>22.39</v>
      </c>
      <c r="F21" s="28">
        <v>34.5</v>
      </c>
      <c r="G21" s="28">
        <v>69</v>
      </c>
      <c r="H21" s="20">
        <v>1</v>
      </c>
      <c r="I21" s="39"/>
      <c r="J21" s="39"/>
      <c r="K21" s="39"/>
      <c r="L21" s="39"/>
      <c r="M21" s="39">
        <v>0</v>
      </c>
      <c r="N21" s="39">
        <v>1</v>
      </c>
    </row>
    <row r="22" spans="1:14" ht="15.75" thickBot="1" x14ac:dyDescent="0.3">
      <c r="A22" s="42">
        <v>4716076168365</v>
      </c>
      <c r="B22" s="25">
        <v>317316</v>
      </c>
      <c r="C22" s="26" t="s">
        <v>275</v>
      </c>
      <c r="D22" s="27" t="s">
        <v>276</v>
      </c>
      <c r="E22" s="28">
        <v>22.39</v>
      </c>
      <c r="F22" s="28">
        <v>34.5</v>
      </c>
      <c r="G22" s="28">
        <v>69</v>
      </c>
      <c r="H22" s="20">
        <v>5</v>
      </c>
      <c r="I22" s="39"/>
      <c r="J22" s="39"/>
      <c r="K22" s="39"/>
      <c r="L22" s="39"/>
      <c r="M22" s="39">
        <v>1</v>
      </c>
      <c r="N22" s="39">
        <v>1</v>
      </c>
    </row>
    <row r="23" spans="1:14" ht="15.75" thickBot="1" x14ac:dyDescent="0.3">
      <c r="A23" s="42">
        <v>6953156253025</v>
      </c>
      <c r="B23" s="25">
        <v>734909</v>
      </c>
      <c r="C23" s="26" t="s">
        <v>433</v>
      </c>
      <c r="D23" s="27" t="s">
        <v>434</v>
      </c>
      <c r="E23" s="28">
        <v>11.76</v>
      </c>
      <c r="F23" s="28">
        <v>24.5</v>
      </c>
      <c r="G23" s="28">
        <v>49</v>
      </c>
      <c r="H23" s="20">
        <v>7</v>
      </c>
      <c r="I23" s="39">
        <v>9</v>
      </c>
      <c r="J23" s="39">
        <v>5</v>
      </c>
      <c r="K23" s="39">
        <v>7</v>
      </c>
      <c r="L23" s="39">
        <v>5</v>
      </c>
      <c r="M23" s="39">
        <v>0</v>
      </c>
      <c r="N23" s="39">
        <v>3</v>
      </c>
    </row>
    <row r="24" spans="1:14" ht="15.75" thickBot="1" x14ac:dyDescent="0.3">
      <c r="A24" s="42">
        <v>6953156253032</v>
      </c>
      <c r="B24" s="25">
        <v>734911</v>
      </c>
      <c r="C24" s="26" t="s">
        <v>437</v>
      </c>
      <c r="D24" s="27" t="s">
        <v>438</v>
      </c>
      <c r="E24" s="28">
        <v>12.049999999999997</v>
      </c>
      <c r="F24" s="28">
        <v>24.5</v>
      </c>
      <c r="G24" s="28">
        <v>49</v>
      </c>
      <c r="H24" s="20">
        <v>6</v>
      </c>
      <c r="I24" s="39">
        <v>4</v>
      </c>
      <c r="J24" s="39">
        <v>5</v>
      </c>
      <c r="K24" s="39">
        <v>9</v>
      </c>
      <c r="L24" s="39">
        <v>4</v>
      </c>
      <c r="M24" s="39">
        <v>1</v>
      </c>
      <c r="N24" s="39">
        <v>1</v>
      </c>
    </row>
    <row r="25" spans="1:14" ht="15.75" thickBot="1" x14ac:dyDescent="0.3">
      <c r="A25" s="42">
        <v>6953156253063</v>
      </c>
      <c r="B25" s="25">
        <v>734927</v>
      </c>
      <c r="C25" s="26" t="s">
        <v>466</v>
      </c>
      <c r="D25" s="27" t="s">
        <v>467</v>
      </c>
      <c r="E25" s="28">
        <v>11.760000000000007</v>
      </c>
      <c r="F25" s="28">
        <v>24.5</v>
      </c>
      <c r="G25" s="28">
        <v>49</v>
      </c>
      <c r="H25" s="20">
        <v>9</v>
      </c>
      <c r="I25" s="39">
        <v>8</v>
      </c>
      <c r="J25" s="39">
        <v>8</v>
      </c>
      <c r="K25" s="39">
        <v>13</v>
      </c>
      <c r="L25" s="39">
        <v>4</v>
      </c>
      <c r="M25" s="39">
        <v>3</v>
      </c>
      <c r="N25" s="39">
        <v>8</v>
      </c>
    </row>
    <row r="26" spans="1:14" ht="15.75" thickBot="1" x14ac:dyDescent="0.3">
      <c r="A26" s="42">
        <v>6953156253070</v>
      </c>
      <c r="B26" s="25">
        <v>734928</v>
      </c>
      <c r="C26" s="26" t="s">
        <v>468</v>
      </c>
      <c r="D26" s="27" t="s">
        <v>469</v>
      </c>
      <c r="E26" s="28">
        <v>11.76</v>
      </c>
      <c r="F26" s="28">
        <v>24.5</v>
      </c>
      <c r="G26" s="28">
        <v>49</v>
      </c>
      <c r="H26" s="20">
        <v>18</v>
      </c>
      <c r="I26" s="39">
        <v>8</v>
      </c>
      <c r="J26" s="39">
        <v>5</v>
      </c>
      <c r="K26" s="39">
        <v>7</v>
      </c>
      <c r="L26" s="39">
        <v>3</v>
      </c>
      <c r="M26" s="39">
        <v>3</v>
      </c>
      <c r="N26" s="39">
        <v>1</v>
      </c>
    </row>
    <row r="27" spans="1:14" ht="15.75" thickBot="1" x14ac:dyDescent="0.3">
      <c r="A27" s="42">
        <v>6953156255814</v>
      </c>
      <c r="B27" s="25">
        <v>734907</v>
      </c>
      <c r="C27" s="26" t="s">
        <v>431</v>
      </c>
      <c r="D27" s="27" t="s">
        <v>432</v>
      </c>
      <c r="E27" s="28">
        <v>11</v>
      </c>
      <c r="F27" s="28">
        <v>24.5</v>
      </c>
      <c r="G27" s="28">
        <v>49</v>
      </c>
      <c r="H27" s="20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</row>
    <row r="28" spans="1:14" ht="15.75" thickBot="1" x14ac:dyDescent="0.3">
      <c r="A28" s="42">
        <v>6953156259850</v>
      </c>
      <c r="B28" s="25">
        <v>734916</v>
      </c>
      <c r="C28" s="26" t="s">
        <v>446</v>
      </c>
      <c r="D28" s="27" t="s">
        <v>447</v>
      </c>
      <c r="E28" s="28">
        <v>13.479999999999993</v>
      </c>
      <c r="F28" s="28">
        <v>29.5</v>
      </c>
      <c r="G28" s="28">
        <v>59</v>
      </c>
      <c r="H28" s="20">
        <v>18</v>
      </c>
      <c r="I28" s="39">
        <v>10</v>
      </c>
      <c r="J28" s="39">
        <v>2</v>
      </c>
      <c r="K28" s="39">
        <v>3</v>
      </c>
      <c r="L28" s="39">
        <v>1</v>
      </c>
      <c r="M28" s="39">
        <v>2</v>
      </c>
      <c r="N28" s="39">
        <v>0</v>
      </c>
    </row>
    <row r="29" spans="1:14" ht="15.75" thickBot="1" x14ac:dyDescent="0.3">
      <c r="A29" s="42">
        <v>6953156261358</v>
      </c>
      <c r="B29" s="25">
        <v>758228</v>
      </c>
      <c r="C29" s="26" t="s">
        <v>681</v>
      </c>
      <c r="D29" s="27" t="s">
        <v>682</v>
      </c>
      <c r="E29" s="28">
        <v>14</v>
      </c>
      <c r="F29" s="35">
        <v>39.5</v>
      </c>
      <c r="G29" s="35">
        <v>79</v>
      </c>
      <c r="H29" s="20">
        <v>13</v>
      </c>
      <c r="I29" s="39"/>
      <c r="J29" s="39"/>
      <c r="K29" s="39">
        <v>0</v>
      </c>
      <c r="L29" s="39">
        <v>0</v>
      </c>
      <c r="M29" s="39">
        <v>0</v>
      </c>
      <c r="N29" s="39">
        <v>2</v>
      </c>
    </row>
    <row r="30" spans="1:14" ht="15.75" thickBot="1" x14ac:dyDescent="0.3">
      <c r="A30" s="42">
        <v>6953156261365</v>
      </c>
      <c r="B30" s="25">
        <v>758229</v>
      </c>
      <c r="C30" s="26" t="s">
        <v>683</v>
      </c>
      <c r="D30" s="27" t="s">
        <v>684</v>
      </c>
      <c r="E30" s="28">
        <v>14</v>
      </c>
      <c r="F30" s="35">
        <v>39.5</v>
      </c>
      <c r="G30" s="35">
        <v>79</v>
      </c>
      <c r="H30" s="20">
        <v>0</v>
      </c>
      <c r="I30" s="39"/>
      <c r="J30" s="39"/>
      <c r="K30" s="39">
        <v>0</v>
      </c>
      <c r="L30" s="39">
        <v>0</v>
      </c>
      <c r="M30" s="39">
        <v>0</v>
      </c>
      <c r="N30" s="39">
        <v>0</v>
      </c>
    </row>
    <row r="31" spans="1:14" ht="15.75" thickBot="1" x14ac:dyDescent="0.3">
      <c r="A31" s="42">
        <v>6953156270640</v>
      </c>
      <c r="B31" s="25">
        <v>742298</v>
      </c>
      <c r="C31" s="26" t="s">
        <v>577</v>
      </c>
      <c r="D31" s="27" t="s">
        <v>578</v>
      </c>
      <c r="E31" s="28">
        <v>46.776027397260265</v>
      </c>
      <c r="F31" s="28">
        <v>94.5</v>
      </c>
      <c r="G31" s="28">
        <v>189</v>
      </c>
      <c r="H31" s="20">
        <v>10</v>
      </c>
      <c r="I31" s="39">
        <v>16</v>
      </c>
      <c r="J31" s="39">
        <v>7</v>
      </c>
      <c r="K31" s="39">
        <v>15</v>
      </c>
      <c r="L31" s="39">
        <v>6</v>
      </c>
      <c r="M31" s="39">
        <v>5</v>
      </c>
      <c r="N31" s="39">
        <v>6</v>
      </c>
    </row>
    <row r="32" spans="1:14" ht="15.75" thickBot="1" x14ac:dyDescent="0.3">
      <c r="A32" s="42">
        <v>6953156271791</v>
      </c>
      <c r="B32" s="25">
        <v>758125</v>
      </c>
      <c r="C32" s="26" t="s">
        <v>669</v>
      </c>
      <c r="D32" s="27" t="s">
        <v>670</v>
      </c>
      <c r="E32" s="28">
        <v>37.130000000000003</v>
      </c>
      <c r="F32" s="35">
        <v>79.5</v>
      </c>
      <c r="G32" s="35">
        <v>159</v>
      </c>
      <c r="H32" s="20">
        <v>16</v>
      </c>
      <c r="I32" s="39"/>
      <c r="J32" s="39"/>
      <c r="K32" s="39">
        <v>0</v>
      </c>
      <c r="L32" s="39">
        <v>0</v>
      </c>
      <c r="M32" s="39">
        <v>2</v>
      </c>
      <c r="N32" s="39">
        <v>2</v>
      </c>
    </row>
    <row r="33" spans="1:14" ht="15.75" thickBot="1" x14ac:dyDescent="0.3">
      <c r="A33" s="42">
        <v>6953156273030</v>
      </c>
      <c r="B33" s="25">
        <v>734899</v>
      </c>
      <c r="C33" s="26" t="s">
        <v>415</v>
      </c>
      <c r="D33" s="27" t="s">
        <v>416</v>
      </c>
      <c r="E33" s="28">
        <v>25.360000000000003</v>
      </c>
      <c r="F33" s="28">
        <v>54.5</v>
      </c>
      <c r="G33" s="28">
        <v>109</v>
      </c>
      <c r="H33" s="20">
        <v>3</v>
      </c>
      <c r="I33" s="39">
        <v>1</v>
      </c>
      <c r="J33" s="39">
        <v>5</v>
      </c>
      <c r="K33" s="39">
        <v>1</v>
      </c>
      <c r="L33" s="39">
        <v>2</v>
      </c>
      <c r="M33" s="39">
        <v>0</v>
      </c>
      <c r="N33" s="39">
        <v>1</v>
      </c>
    </row>
    <row r="34" spans="1:14" ht="15.75" thickBot="1" x14ac:dyDescent="0.3">
      <c r="A34" s="42">
        <v>6953156273085</v>
      </c>
      <c r="B34" s="25">
        <v>734920</v>
      </c>
      <c r="C34" s="26" t="s">
        <v>452</v>
      </c>
      <c r="D34" s="27" t="s">
        <v>453</v>
      </c>
      <c r="E34" s="28">
        <v>13.620000000000053</v>
      </c>
      <c r="F34" s="28">
        <v>34.5</v>
      </c>
      <c r="G34" s="28">
        <v>69</v>
      </c>
      <c r="H34" s="20">
        <v>11</v>
      </c>
      <c r="I34" s="39">
        <v>13</v>
      </c>
      <c r="J34" s="39">
        <v>11</v>
      </c>
      <c r="K34" s="39">
        <v>11</v>
      </c>
      <c r="L34" s="39">
        <v>9</v>
      </c>
      <c r="M34" s="39">
        <v>11</v>
      </c>
      <c r="N34" s="39">
        <v>6</v>
      </c>
    </row>
    <row r="35" spans="1:14" ht="15.75" thickBot="1" x14ac:dyDescent="0.3">
      <c r="A35" s="43">
        <v>6953156273092</v>
      </c>
      <c r="B35" s="29">
        <v>734921</v>
      </c>
      <c r="C35" s="30" t="s">
        <v>454</v>
      </c>
      <c r="D35" s="31" t="s">
        <v>455</v>
      </c>
      <c r="E35" s="28">
        <v>13.949999999999998</v>
      </c>
      <c r="F35" s="28">
        <v>34.5</v>
      </c>
      <c r="G35" s="28">
        <v>69</v>
      </c>
      <c r="H35" s="20">
        <v>4</v>
      </c>
      <c r="I35" s="39">
        <v>4</v>
      </c>
      <c r="J35" s="39">
        <v>7</v>
      </c>
      <c r="K35" s="39">
        <v>4</v>
      </c>
      <c r="L35" s="39">
        <v>6</v>
      </c>
      <c r="M35" s="39">
        <v>1</v>
      </c>
      <c r="N35" s="39">
        <v>2</v>
      </c>
    </row>
    <row r="36" spans="1:14" ht="15.75" thickBot="1" x14ac:dyDescent="0.3">
      <c r="A36" s="43">
        <v>6953156273108</v>
      </c>
      <c r="B36" s="29">
        <v>734922</v>
      </c>
      <c r="C36" s="30" t="s">
        <v>456</v>
      </c>
      <c r="D36" s="31" t="s">
        <v>457</v>
      </c>
      <c r="E36" s="28">
        <v>13.950000000000014</v>
      </c>
      <c r="F36" s="28">
        <v>34.5</v>
      </c>
      <c r="G36" s="28">
        <v>69</v>
      </c>
      <c r="H36" s="20">
        <v>20</v>
      </c>
      <c r="I36" s="39">
        <v>12</v>
      </c>
      <c r="J36" s="39">
        <v>5</v>
      </c>
      <c r="K36" s="39">
        <v>12</v>
      </c>
      <c r="L36" s="39">
        <v>3</v>
      </c>
      <c r="M36" s="39">
        <v>4</v>
      </c>
      <c r="N36" s="39">
        <v>11</v>
      </c>
    </row>
    <row r="37" spans="1:14" ht="15.75" thickBot="1" x14ac:dyDescent="0.3">
      <c r="A37" s="43">
        <v>6953156273887</v>
      </c>
      <c r="B37" s="29">
        <v>734867</v>
      </c>
      <c r="C37" s="30" t="s">
        <v>351</v>
      </c>
      <c r="D37" s="31" t="s">
        <v>352</v>
      </c>
      <c r="E37" s="28">
        <v>57.060000000000038</v>
      </c>
      <c r="F37" s="28">
        <v>109.5</v>
      </c>
      <c r="G37" s="28">
        <v>219</v>
      </c>
      <c r="H37" s="20">
        <v>12</v>
      </c>
      <c r="I37" s="39">
        <v>4</v>
      </c>
      <c r="J37" s="39">
        <v>10</v>
      </c>
      <c r="K37" s="39">
        <v>3</v>
      </c>
      <c r="L37" s="39">
        <v>2</v>
      </c>
      <c r="M37" s="39">
        <v>6</v>
      </c>
      <c r="N37" s="39">
        <v>2</v>
      </c>
    </row>
    <row r="38" spans="1:14" ht="15.75" thickBot="1" x14ac:dyDescent="0.3">
      <c r="A38" s="43">
        <v>6953156273894</v>
      </c>
      <c r="B38" s="29">
        <v>734868</v>
      </c>
      <c r="C38" s="30" t="s">
        <v>353</v>
      </c>
      <c r="D38" s="31" t="s">
        <v>354</v>
      </c>
      <c r="E38" s="28">
        <v>53.97</v>
      </c>
      <c r="F38" s="28">
        <v>109.5</v>
      </c>
      <c r="G38" s="28">
        <v>219</v>
      </c>
      <c r="H38" s="20">
        <v>6</v>
      </c>
      <c r="I38" s="39">
        <v>3</v>
      </c>
      <c r="J38" s="39">
        <v>7</v>
      </c>
      <c r="K38" s="39">
        <v>3</v>
      </c>
      <c r="L38" s="39">
        <v>3</v>
      </c>
      <c r="M38" s="39">
        <v>2</v>
      </c>
      <c r="N38" s="39">
        <v>5</v>
      </c>
    </row>
    <row r="39" spans="1:14" ht="15.75" thickBot="1" x14ac:dyDescent="0.3">
      <c r="A39" s="43">
        <v>6953156276413</v>
      </c>
      <c r="B39" s="29">
        <v>734895</v>
      </c>
      <c r="C39" s="30" t="s">
        <v>407</v>
      </c>
      <c r="D39" s="31" t="s">
        <v>408</v>
      </c>
      <c r="E39" s="28">
        <v>24.729999999999976</v>
      </c>
      <c r="F39" s="28">
        <v>49.5</v>
      </c>
      <c r="G39" s="28">
        <v>99</v>
      </c>
      <c r="H39" s="20">
        <v>19</v>
      </c>
      <c r="I39" s="39">
        <v>11</v>
      </c>
      <c r="J39" s="39">
        <v>6</v>
      </c>
      <c r="K39" s="39">
        <v>6</v>
      </c>
      <c r="L39" s="39">
        <v>5</v>
      </c>
      <c r="M39" s="39">
        <v>1</v>
      </c>
      <c r="N39" s="39">
        <v>7</v>
      </c>
    </row>
    <row r="40" spans="1:14" ht="15.75" thickBot="1" x14ac:dyDescent="0.3">
      <c r="A40" s="43">
        <v>6953156276673</v>
      </c>
      <c r="B40" s="29">
        <v>734948</v>
      </c>
      <c r="C40" s="30" t="s">
        <v>504</v>
      </c>
      <c r="D40" s="31" t="s">
        <v>505</v>
      </c>
      <c r="E40" s="28">
        <v>24.140000000000008</v>
      </c>
      <c r="F40" s="28">
        <v>54.5</v>
      </c>
      <c r="G40" s="28">
        <v>109</v>
      </c>
      <c r="H40" s="2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</row>
    <row r="41" spans="1:14" ht="15.75" thickBot="1" x14ac:dyDescent="0.3">
      <c r="A41" s="43">
        <v>6953156278585</v>
      </c>
      <c r="B41" s="29">
        <v>758126</v>
      </c>
      <c r="C41" s="30" t="s">
        <v>671</v>
      </c>
      <c r="D41" s="31" t="s">
        <v>672</v>
      </c>
      <c r="E41" s="28">
        <v>9.66</v>
      </c>
      <c r="F41" s="35">
        <v>34.5</v>
      </c>
      <c r="G41" s="35">
        <v>69</v>
      </c>
      <c r="H41" s="20">
        <v>0</v>
      </c>
      <c r="I41" s="40"/>
      <c r="J41" s="40"/>
      <c r="K41" s="40">
        <v>0</v>
      </c>
      <c r="L41" s="40">
        <v>0</v>
      </c>
      <c r="M41" s="40">
        <v>0</v>
      </c>
      <c r="N41" s="40">
        <v>0</v>
      </c>
    </row>
    <row r="42" spans="1:14" ht="15.75" thickBot="1" x14ac:dyDescent="0.3">
      <c r="A42" s="43">
        <v>6953156278622</v>
      </c>
      <c r="B42" s="29">
        <v>734904</v>
      </c>
      <c r="C42" s="30" t="s">
        <v>425</v>
      </c>
      <c r="D42" s="31" t="s">
        <v>426</v>
      </c>
      <c r="E42" s="28">
        <v>27</v>
      </c>
      <c r="F42" s="28">
        <v>64.5</v>
      </c>
      <c r="G42" s="28">
        <v>129</v>
      </c>
      <c r="H42" s="20">
        <v>5</v>
      </c>
      <c r="I42" s="40">
        <v>2</v>
      </c>
      <c r="J42" s="40">
        <v>2</v>
      </c>
      <c r="K42" s="40">
        <v>3</v>
      </c>
      <c r="L42" s="40">
        <v>3</v>
      </c>
      <c r="M42" s="40">
        <v>2</v>
      </c>
      <c r="N42" s="40">
        <v>1</v>
      </c>
    </row>
    <row r="43" spans="1:14" ht="15.75" thickBot="1" x14ac:dyDescent="0.3">
      <c r="A43" s="43">
        <v>6953156278844</v>
      </c>
      <c r="B43" s="29">
        <v>734882</v>
      </c>
      <c r="C43" s="30" t="s">
        <v>381</v>
      </c>
      <c r="D43" s="31" t="s">
        <v>382</v>
      </c>
      <c r="E43" s="28">
        <v>37.618672566371679</v>
      </c>
      <c r="F43" s="28">
        <v>69.5</v>
      </c>
      <c r="G43" s="28">
        <v>139</v>
      </c>
      <c r="H43" s="20">
        <v>18</v>
      </c>
      <c r="I43" s="40">
        <v>5</v>
      </c>
      <c r="J43" s="40">
        <v>3</v>
      </c>
      <c r="K43" s="40">
        <v>1</v>
      </c>
      <c r="L43" s="40">
        <v>1</v>
      </c>
      <c r="M43" s="40">
        <v>3</v>
      </c>
      <c r="N43" s="40">
        <v>0</v>
      </c>
    </row>
    <row r="44" spans="1:14" ht="15.75" thickBot="1" x14ac:dyDescent="0.3">
      <c r="A44" s="43">
        <v>6953156279018</v>
      </c>
      <c r="B44" s="29">
        <v>743975</v>
      </c>
      <c r="C44" s="30" t="s">
        <v>615</v>
      </c>
      <c r="D44" s="31" t="s">
        <v>616</v>
      </c>
      <c r="E44" s="28">
        <v>5.259999999999998</v>
      </c>
      <c r="F44" s="28">
        <v>24.5</v>
      </c>
      <c r="G44" s="28">
        <v>49</v>
      </c>
      <c r="H44" s="20">
        <v>7</v>
      </c>
      <c r="I44" s="40">
        <v>10</v>
      </c>
      <c r="J44" s="40">
        <v>6</v>
      </c>
      <c r="K44" s="40">
        <v>5</v>
      </c>
      <c r="L44" s="40">
        <v>5</v>
      </c>
      <c r="M44" s="40">
        <v>4</v>
      </c>
      <c r="N44" s="40">
        <v>1</v>
      </c>
    </row>
    <row r="45" spans="1:14" ht="15.75" thickBot="1" x14ac:dyDescent="0.3">
      <c r="A45" s="43">
        <v>6953156279025</v>
      </c>
      <c r="B45" s="29">
        <v>743968</v>
      </c>
      <c r="C45" s="30" t="s">
        <v>613</v>
      </c>
      <c r="D45" s="31" t="s">
        <v>614</v>
      </c>
      <c r="E45" s="28">
        <v>5.2599999999999989</v>
      </c>
      <c r="F45" s="28">
        <v>24.5</v>
      </c>
      <c r="G45" s="28">
        <v>49</v>
      </c>
      <c r="H45" s="20">
        <v>26</v>
      </c>
      <c r="I45" s="40">
        <v>11</v>
      </c>
      <c r="J45" s="40">
        <v>12</v>
      </c>
      <c r="K45" s="40">
        <v>12</v>
      </c>
      <c r="L45" s="40">
        <v>13</v>
      </c>
      <c r="M45" s="40">
        <v>8</v>
      </c>
      <c r="N45" s="40">
        <v>8</v>
      </c>
    </row>
    <row r="46" spans="1:14" ht="15.75" thickBot="1" x14ac:dyDescent="0.3">
      <c r="A46" s="43">
        <v>6953156279148</v>
      </c>
      <c r="B46" s="29">
        <v>742296</v>
      </c>
      <c r="C46" s="30" t="s">
        <v>573</v>
      </c>
      <c r="D46" s="31" t="s">
        <v>574</v>
      </c>
      <c r="E46" s="28">
        <v>17.770731707317079</v>
      </c>
      <c r="F46" s="28">
        <v>39.5</v>
      </c>
      <c r="G46" s="28">
        <v>79</v>
      </c>
      <c r="H46" s="20">
        <v>11</v>
      </c>
      <c r="I46" s="40">
        <v>4</v>
      </c>
      <c r="J46" s="40">
        <v>4</v>
      </c>
      <c r="K46" s="40">
        <v>7</v>
      </c>
      <c r="L46" s="40">
        <v>1</v>
      </c>
      <c r="M46" s="40">
        <v>1</v>
      </c>
      <c r="N46" s="40">
        <v>1</v>
      </c>
    </row>
    <row r="47" spans="1:14" ht="15.75" thickBot="1" x14ac:dyDescent="0.3">
      <c r="A47" s="43">
        <v>6953156279650</v>
      </c>
      <c r="B47" s="29">
        <v>742292</v>
      </c>
      <c r="C47" s="30" t="s">
        <v>565</v>
      </c>
      <c r="D47" s="31" t="s">
        <v>566</v>
      </c>
      <c r="E47" s="28">
        <v>14.434906542056074</v>
      </c>
      <c r="F47" s="28">
        <v>39.5</v>
      </c>
      <c r="G47" s="28">
        <v>79</v>
      </c>
      <c r="H47" s="20">
        <v>4</v>
      </c>
      <c r="I47" s="40">
        <v>8</v>
      </c>
      <c r="J47" s="40">
        <v>2</v>
      </c>
      <c r="K47" s="40">
        <v>0</v>
      </c>
      <c r="L47" s="40">
        <v>3</v>
      </c>
      <c r="M47" s="40">
        <v>0</v>
      </c>
      <c r="N47" s="40">
        <v>0</v>
      </c>
    </row>
    <row r="48" spans="1:14" ht="15.75" thickBot="1" x14ac:dyDescent="0.3">
      <c r="A48" s="43">
        <v>6953156279667</v>
      </c>
      <c r="B48" s="29">
        <v>742293</v>
      </c>
      <c r="C48" s="30" t="s">
        <v>567</v>
      </c>
      <c r="D48" s="31" t="s">
        <v>568</v>
      </c>
      <c r="E48" s="28">
        <v>16.32</v>
      </c>
      <c r="F48" s="28">
        <v>49.5</v>
      </c>
      <c r="G48" s="28">
        <v>99</v>
      </c>
      <c r="H48" s="20">
        <v>3</v>
      </c>
      <c r="I48" s="40">
        <v>1</v>
      </c>
      <c r="J48" s="40">
        <v>0</v>
      </c>
      <c r="K48" s="40">
        <v>1</v>
      </c>
      <c r="L48" s="40">
        <v>1</v>
      </c>
      <c r="M48" s="40">
        <v>0</v>
      </c>
      <c r="N48" s="40">
        <v>0</v>
      </c>
    </row>
    <row r="49" spans="1:14" ht="15.75" thickBot="1" x14ac:dyDescent="0.3">
      <c r="A49" s="43">
        <v>6953156280243</v>
      </c>
      <c r="B49" s="29">
        <v>734881</v>
      </c>
      <c r="C49" s="30" t="s">
        <v>379</v>
      </c>
      <c r="D49" s="31" t="s">
        <v>380</v>
      </c>
      <c r="E49" s="28">
        <v>41.149999999999771</v>
      </c>
      <c r="F49" s="28">
        <v>89.5</v>
      </c>
      <c r="G49" s="28">
        <v>179</v>
      </c>
      <c r="H49" s="20">
        <v>18</v>
      </c>
      <c r="I49" s="40">
        <v>0</v>
      </c>
      <c r="J49" s="40">
        <v>11</v>
      </c>
      <c r="K49" s="40">
        <v>12</v>
      </c>
      <c r="L49" s="40">
        <v>10</v>
      </c>
      <c r="M49" s="40">
        <v>9</v>
      </c>
      <c r="N49" s="40">
        <v>4</v>
      </c>
    </row>
    <row r="50" spans="1:14" ht="15.75" thickBot="1" x14ac:dyDescent="0.3">
      <c r="A50" s="43">
        <v>6953156281363</v>
      </c>
      <c r="B50" s="29">
        <v>734943</v>
      </c>
      <c r="C50" s="30" t="s">
        <v>496</v>
      </c>
      <c r="D50" s="31" t="s">
        <v>497</v>
      </c>
      <c r="E50" s="28">
        <v>7.6100000000000083</v>
      </c>
      <c r="F50" s="28">
        <v>24.5</v>
      </c>
      <c r="G50" s="28">
        <v>49</v>
      </c>
      <c r="H50" s="20">
        <v>5</v>
      </c>
      <c r="I50" s="40">
        <v>8</v>
      </c>
      <c r="J50" s="40">
        <v>7</v>
      </c>
      <c r="K50" s="40">
        <v>7</v>
      </c>
      <c r="L50" s="40">
        <v>10</v>
      </c>
      <c r="M50" s="40">
        <v>1</v>
      </c>
      <c r="N50" s="40">
        <v>5</v>
      </c>
    </row>
    <row r="51" spans="1:14" ht="15.75" thickBot="1" x14ac:dyDescent="0.3">
      <c r="A51" s="43">
        <v>6953156281370</v>
      </c>
      <c r="B51" s="29">
        <v>734942</v>
      </c>
      <c r="C51" s="30" t="s">
        <v>494</v>
      </c>
      <c r="D51" s="31" t="s">
        <v>495</v>
      </c>
      <c r="E51" s="28">
        <v>7.4611494252873589</v>
      </c>
      <c r="F51" s="28">
        <v>24.5</v>
      </c>
      <c r="G51" s="28">
        <v>49</v>
      </c>
      <c r="H51" s="20">
        <v>16</v>
      </c>
      <c r="I51" s="40">
        <v>8</v>
      </c>
      <c r="J51" s="40">
        <v>1</v>
      </c>
      <c r="K51" s="40">
        <v>4</v>
      </c>
      <c r="L51" s="40">
        <v>2</v>
      </c>
      <c r="M51" s="40">
        <v>5</v>
      </c>
      <c r="N51" s="40">
        <v>0</v>
      </c>
    </row>
    <row r="52" spans="1:14" ht="15.75" thickBot="1" x14ac:dyDescent="0.3">
      <c r="A52" s="43">
        <v>6953156281387</v>
      </c>
      <c r="B52" s="29">
        <v>734944</v>
      </c>
      <c r="C52" s="30" t="s">
        <v>498</v>
      </c>
      <c r="D52" s="31" t="s">
        <v>499</v>
      </c>
      <c r="E52" s="28">
        <v>7.6100000000000083</v>
      </c>
      <c r="F52" s="28">
        <v>24.5</v>
      </c>
      <c r="G52" s="28">
        <v>49</v>
      </c>
      <c r="H52" s="20">
        <v>28</v>
      </c>
      <c r="I52" s="40">
        <v>8</v>
      </c>
      <c r="J52" s="40">
        <v>2</v>
      </c>
      <c r="K52" s="40">
        <v>5</v>
      </c>
      <c r="L52" s="40">
        <v>4</v>
      </c>
      <c r="M52" s="40">
        <v>4</v>
      </c>
      <c r="N52" s="40">
        <v>3</v>
      </c>
    </row>
    <row r="53" spans="1:14" ht="15.75" thickBot="1" x14ac:dyDescent="0.3">
      <c r="A53" s="43">
        <v>6953156281479</v>
      </c>
      <c r="B53" s="29">
        <v>734836</v>
      </c>
      <c r="C53" s="30" t="s">
        <v>327</v>
      </c>
      <c r="D53" s="31" t="s">
        <v>328</v>
      </c>
      <c r="E53" s="28">
        <v>51.990000000000009</v>
      </c>
      <c r="F53" s="28">
        <v>74.5</v>
      </c>
      <c r="G53" s="28">
        <v>149</v>
      </c>
      <c r="H53" s="20">
        <v>16</v>
      </c>
      <c r="I53" s="40">
        <v>4</v>
      </c>
      <c r="J53" s="40">
        <v>5</v>
      </c>
      <c r="K53" s="40">
        <v>3</v>
      </c>
      <c r="L53" s="40">
        <v>6</v>
      </c>
      <c r="M53" s="40">
        <v>2</v>
      </c>
      <c r="N53" s="40">
        <v>3</v>
      </c>
    </row>
    <row r="54" spans="1:14" ht="15.75" thickBot="1" x14ac:dyDescent="0.3">
      <c r="A54" s="43">
        <v>6953156281691</v>
      </c>
      <c r="B54" s="29">
        <v>734941</v>
      </c>
      <c r="C54" s="30" t="s">
        <v>492</v>
      </c>
      <c r="D54" s="31" t="s">
        <v>493</v>
      </c>
      <c r="E54" s="28">
        <v>22.190000000000005</v>
      </c>
      <c r="F54" s="28">
        <v>44.5</v>
      </c>
      <c r="G54" s="28">
        <v>89</v>
      </c>
      <c r="H54" s="20">
        <v>3</v>
      </c>
      <c r="I54" s="40">
        <v>2</v>
      </c>
      <c r="J54" s="40">
        <v>4</v>
      </c>
      <c r="K54" s="40">
        <v>5</v>
      </c>
      <c r="L54" s="40">
        <v>1</v>
      </c>
      <c r="M54" s="40">
        <v>0</v>
      </c>
      <c r="N54" s="40">
        <v>0</v>
      </c>
    </row>
    <row r="55" spans="1:14" ht="15.75" thickBot="1" x14ac:dyDescent="0.3">
      <c r="A55" s="43">
        <v>6953156282100</v>
      </c>
      <c r="B55" s="29">
        <v>742294</v>
      </c>
      <c r="C55" s="30" t="s">
        <v>569</v>
      </c>
      <c r="D55" s="31" t="s">
        <v>570</v>
      </c>
      <c r="E55" s="28">
        <v>38.140000000000015</v>
      </c>
      <c r="F55" s="28">
        <v>79.5</v>
      </c>
      <c r="G55" s="28">
        <v>159</v>
      </c>
      <c r="H55" s="20">
        <v>11</v>
      </c>
      <c r="I55" s="40">
        <v>4</v>
      </c>
      <c r="J55" s="40">
        <v>0</v>
      </c>
      <c r="K55" s="40">
        <v>3</v>
      </c>
      <c r="L55" s="40">
        <v>0</v>
      </c>
      <c r="M55" s="40">
        <v>0</v>
      </c>
      <c r="N55" s="40">
        <v>0</v>
      </c>
    </row>
    <row r="56" spans="1:14" ht="15.75" thickBot="1" x14ac:dyDescent="0.3">
      <c r="A56" s="43">
        <v>6953156282247</v>
      </c>
      <c r="B56" s="29">
        <v>743939</v>
      </c>
      <c r="C56" s="30" t="s">
        <v>583</v>
      </c>
      <c r="D56" s="31" t="s">
        <v>584</v>
      </c>
      <c r="E56" s="28">
        <v>76</v>
      </c>
      <c r="F56" s="28">
        <v>144.5</v>
      </c>
      <c r="G56" s="28">
        <v>289</v>
      </c>
      <c r="H56" s="20">
        <v>7</v>
      </c>
      <c r="I56" s="40">
        <v>3</v>
      </c>
      <c r="J56" s="40">
        <v>6</v>
      </c>
      <c r="K56" s="40">
        <v>0</v>
      </c>
      <c r="L56" s="40">
        <v>1</v>
      </c>
      <c r="M56" s="40">
        <v>1</v>
      </c>
      <c r="N56" s="40">
        <v>2</v>
      </c>
    </row>
    <row r="57" spans="1:14" ht="15.75" thickBot="1" x14ac:dyDescent="0.3">
      <c r="A57" s="43">
        <v>6953156282278</v>
      </c>
      <c r="B57" s="29">
        <v>758127</v>
      </c>
      <c r="C57" s="30" t="s">
        <v>673</v>
      </c>
      <c r="D57" s="31" t="s">
        <v>674</v>
      </c>
      <c r="E57" s="28">
        <v>9.9</v>
      </c>
      <c r="F57" s="35">
        <v>34.5</v>
      </c>
      <c r="G57" s="35">
        <v>69</v>
      </c>
      <c r="H57" s="20">
        <v>0</v>
      </c>
      <c r="I57" s="40"/>
      <c r="J57" s="40"/>
      <c r="K57" s="40">
        <v>0</v>
      </c>
      <c r="L57" s="40">
        <v>0</v>
      </c>
      <c r="M57" s="40">
        <v>0</v>
      </c>
      <c r="N57" s="40">
        <v>0</v>
      </c>
    </row>
    <row r="58" spans="1:14" ht="15.75" thickBot="1" x14ac:dyDescent="0.3">
      <c r="A58" s="43">
        <v>6953156282940</v>
      </c>
      <c r="B58" s="29">
        <v>739727</v>
      </c>
      <c r="C58" s="30" t="s">
        <v>551</v>
      </c>
      <c r="D58" s="31" t="s">
        <v>552</v>
      </c>
      <c r="E58" s="28">
        <v>17.329999999999998</v>
      </c>
      <c r="F58" s="28">
        <v>49.5</v>
      </c>
      <c r="G58" s="28">
        <v>99</v>
      </c>
      <c r="H58" s="20">
        <v>12</v>
      </c>
      <c r="I58" s="40">
        <v>10</v>
      </c>
      <c r="J58" s="40">
        <v>17</v>
      </c>
      <c r="K58" s="40">
        <v>17</v>
      </c>
      <c r="L58" s="40">
        <v>6</v>
      </c>
      <c r="M58" s="40">
        <v>7</v>
      </c>
      <c r="N58" s="40">
        <v>6</v>
      </c>
    </row>
    <row r="59" spans="1:14" ht="15.75" thickBot="1" x14ac:dyDescent="0.3">
      <c r="A59" s="43">
        <v>6953156282957</v>
      </c>
      <c r="B59" s="29">
        <v>739728</v>
      </c>
      <c r="C59" s="30" t="s">
        <v>553</v>
      </c>
      <c r="D59" s="31" t="s">
        <v>554</v>
      </c>
      <c r="E59" s="28">
        <v>17.329999999999998</v>
      </c>
      <c r="F59" s="28">
        <v>49.5</v>
      </c>
      <c r="G59" s="28">
        <v>99</v>
      </c>
      <c r="H59" s="20">
        <v>9</v>
      </c>
      <c r="I59" s="40">
        <v>6</v>
      </c>
      <c r="J59" s="40">
        <v>8</v>
      </c>
      <c r="K59" s="40">
        <v>6</v>
      </c>
      <c r="L59" s="40">
        <v>2</v>
      </c>
      <c r="M59" s="40">
        <v>3</v>
      </c>
      <c r="N59" s="40">
        <v>4</v>
      </c>
    </row>
    <row r="60" spans="1:14" ht="15.75" thickBot="1" x14ac:dyDescent="0.3">
      <c r="A60" s="43">
        <v>6953156282964</v>
      </c>
      <c r="B60" s="29">
        <v>734837</v>
      </c>
      <c r="C60" s="30" t="s">
        <v>329</v>
      </c>
      <c r="D60" s="31" t="s">
        <v>330</v>
      </c>
      <c r="E60" s="28">
        <v>5.2600000000000016</v>
      </c>
      <c r="F60" s="28">
        <v>24.5</v>
      </c>
      <c r="G60" s="28">
        <v>49</v>
      </c>
      <c r="H60" s="20">
        <v>5</v>
      </c>
      <c r="I60" s="40">
        <v>18</v>
      </c>
      <c r="J60" s="40">
        <v>21</v>
      </c>
      <c r="K60" s="40">
        <v>14</v>
      </c>
      <c r="L60" s="40">
        <v>22</v>
      </c>
      <c r="M60" s="40">
        <v>19</v>
      </c>
      <c r="N60" s="40">
        <v>11</v>
      </c>
    </row>
    <row r="61" spans="1:14" ht="15.75" thickBot="1" x14ac:dyDescent="0.3">
      <c r="A61" s="43">
        <v>6953156282971</v>
      </c>
      <c r="B61" s="29">
        <v>734838</v>
      </c>
      <c r="C61" s="30" t="s">
        <v>331</v>
      </c>
      <c r="D61" s="31" t="s">
        <v>332</v>
      </c>
      <c r="E61" s="28">
        <v>5.3899999999999917</v>
      </c>
      <c r="F61" s="28">
        <v>24.5</v>
      </c>
      <c r="G61" s="28">
        <v>49</v>
      </c>
      <c r="H61" s="20">
        <v>10</v>
      </c>
      <c r="I61" s="40">
        <v>25</v>
      </c>
      <c r="J61" s="40">
        <v>14</v>
      </c>
      <c r="K61" s="40">
        <v>11</v>
      </c>
      <c r="L61" s="40">
        <v>11</v>
      </c>
      <c r="M61" s="40">
        <v>2</v>
      </c>
      <c r="N61" s="40">
        <v>9</v>
      </c>
    </row>
    <row r="62" spans="1:14" ht="15.75" thickBot="1" x14ac:dyDescent="0.3">
      <c r="A62" s="43">
        <v>6953156284401</v>
      </c>
      <c r="B62" s="29">
        <v>742300</v>
      </c>
      <c r="C62" s="30" t="s">
        <v>579</v>
      </c>
      <c r="D62" s="31" t="s">
        <v>580</v>
      </c>
      <c r="E62" s="28">
        <v>14.474971098265899</v>
      </c>
      <c r="F62" s="28">
        <v>29.5</v>
      </c>
      <c r="G62" s="28">
        <v>59</v>
      </c>
      <c r="H62" s="20">
        <v>13</v>
      </c>
      <c r="I62" s="40">
        <v>14</v>
      </c>
      <c r="J62" s="40">
        <v>15</v>
      </c>
      <c r="K62" s="40">
        <v>15</v>
      </c>
      <c r="L62" s="40">
        <v>13</v>
      </c>
      <c r="M62" s="40">
        <v>6</v>
      </c>
      <c r="N62" s="40">
        <v>1</v>
      </c>
    </row>
    <row r="63" spans="1:14" ht="15.75" thickBot="1" x14ac:dyDescent="0.3">
      <c r="A63" s="43">
        <v>6953156284630</v>
      </c>
      <c r="B63" s="29">
        <v>742248</v>
      </c>
      <c r="C63" s="30" t="s">
        <v>561</v>
      </c>
      <c r="D63" s="31" t="s">
        <v>562</v>
      </c>
      <c r="E63" s="28">
        <v>9.3133662145499425</v>
      </c>
      <c r="F63" s="28">
        <v>24.5</v>
      </c>
      <c r="G63" s="28">
        <v>49</v>
      </c>
      <c r="H63" s="20">
        <v>29</v>
      </c>
      <c r="I63" s="40">
        <v>17</v>
      </c>
      <c r="J63" s="40">
        <v>26</v>
      </c>
      <c r="K63" s="40">
        <v>14</v>
      </c>
      <c r="L63" s="40">
        <v>19</v>
      </c>
      <c r="M63" s="40">
        <v>26</v>
      </c>
      <c r="N63" s="40">
        <v>9</v>
      </c>
    </row>
    <row r="64" spans="1:14" ht="15.75" thickBot="1" x14ac:dyDescent="0.3">
      <c r="A64" s="43">
        <v>6953156284647</v>
      </c>
      <c r="B64" s="29">
        <v>738078</v>
      </c>
      <c r="C64" s="30" t="s">
        <v>543</v>
      </c>
      <c r="D64" s="31" t="s">
        <v>544</v>
      </c>
      <c r="E64" s="28">
        <v>9.509999999999998</v>
      </c>
      <c r="F64" s="28">
        <v>24.5</v>
      </c>
      <c r="G64" s="28">
        <v>49</v>
      </c>
      <c r="H64" s="20">
        <v>26</v>
      </c>
      <c r="I64" s="40">
        <v>11</v>
      </c>
      <c r="J64" s="40">
        <v>16</v>
      </c>
      <c r="K64" s="40">
        <v>10</v>
      </c>
      <c r="L64" s="40">
        <v>20</v>
      </c>
      <c r="M64" s="40">
        <v>10</v>
      </c>
      <c r="N64" s="40">
        <v>13</v>
      </c>
    </row>
    <row r="65" spans="1:14" ht="15.75" thickBot="1" x14ac:dyDescent="0.3">
      <c r="A65" s="43">
        <v>6953156284739</v>
      </c>
      <c r="B65" s="29">
        <v>762681</v>
      </c>
      <c r="C65" s="30" t="s">
        <v>712</v>
      </c>
      <c r="D65" s="31" t="s">
        <v>713</v>
      </c>
      <c r="E65" s="28">
        <v>8.43</v>
      </c>
      <c r="F65" s="35">
        <v>35</v>
      </c>
      <c r="G65" s="35">
        <v>69</v>
      </c>
      <c r="H65" s="20">
        <v>14</v>
      </c>
      <c r="I65" s="40"/>
      <c r="J65" s="40"/>
      <c r="K65" s="40"/>
      <c r="L65" s="40">
        <v>0</v>
      </c>
      <c r="M65" s="40">
        <v>5</v>
      </c>
      <c r="N65" s="40">
        <v>7</v>
      </c>
    </row>
    <row r="66" spans="1:14" ht="15.75" thickBot="1" x14ac:dyDescent="0.3">
      <c r="A66" s="43">
        <v>6953156284746</v>
      </c>
      <c r="B66" s="29">
        <v>762682</v>
      </c>
      <c r="C66" s="30" t="s">
        <v>714</v>
      </c>
      <c r="D66" s="31" t="s">
        <v>715</v>
      </c>
      <c r="E66" s="28">
        <v>8.43</v>
      </c>
      <c r="F66" s="35">
        <v>35</v>
      </c>
      <c r="G66" s="35">
        <v>69</v>
      </c>
      <c r="H66" s="20">
        <v>24</v>
      </c>
      <c r="I66" s="40"/>
      <c r="J66" s="40"/>
      <c r="K66" s="40"/>
      <c r="L66" s="40">
        <v>0</v>
      </c>
      <c r="M66" s="40">
        <v>1</v>
      </c>
      <c r="N66" s="40">
        <v>1</v>
      </c>
    </row>
    <row r="67" spans="1:14" ht="15.75" thickBot="1" x14ac:dyDescent="0.3">
      <c r="A67" s="43">
        <v>6953156284821</v>
      </c>
      <c r="B67" s="29">
        <v>743955</v>
      </c>
      <c r="C67" s="30" t="s">
        <v>597</v>
      </c>
      <c r="D67" s="31" t="s">
        <v>598</v>
      </c>
      <c r="E67" s="28">
        <v>12.379999999999997</v>
      </c>
      <c r="F67" s="28">
        <v>34.5</v>
      </c>
      <c r="G67" s="28">
        <v>69</v>
      </c>
      <c r="H67" s="20">
        <v>5</v>
      </c>
      <c r="I67" s="40">
        <v>1</v>
      </c>
      <c r="J67" s="40">
        <v>2</v>
      </c>
      <c r="K67" s="40">
        <v>4</v>
      </c>
      <c r="L67" s="40">
        <v>4</v>
      </c>
      <c r="M67" s="40">
        <v>7</v>
      </c>
      <c r="N67" s="40">
        <v>0</v>
      </c>
    </row>
    <row r="68" spans="1:14" ht="15.75" thickBot="1" x14ac:dyDescent="0.3">
      <c r="A68" s="43">
        <v>6953156284838</v>
      </c>
      <c r="B68" s="29">
        <v>743956</v>
      </c>
      <c r="C68" s="30" t="s">
        <v>599</v>
      </c>
      <c r="D68" s="31" t="s">
        <v>600</v>
      </c>
      <c r="E68" s="28">
        <v>12.679999999999998</v>
      </c>
      <c r="F68" s="28">
        <v>34.5</v>
      </c>
      <c r="G68" s="28">
        <v>69</v>
      </c>
      <c r="H68" s="20">
        <v>0</v>
      </c>
      <c r="I68" s="40">
        <v>12</v>
      </c>
      <c r="J68" s="40">
        <v>4</v>
      </c>
      <c r="K68" s="40">
        <v>14</v>
      </c>
      <c r="L68" s="40">
        <v>6</v>
      </c>
      <c r="M68" s="40">
        <v>0</v>
      </c>
      <c r="N68" s="40">
        <v>0</v>
      </c>
    </row>
    <row r="69" spans="1:14" ht="15.75" thickBot="1" x14ac:dyDescent="0.3">
      <c r="A69" s="43">
        <v>6953156285101</v>
      </c>
      <c r="B69" s="29">
        <v>758128</v>
      </c>
      <c r="C69" s="30" t="s">
        <v>675</v>
      </c>
      <c r="D69" s="31" t="s">
        <v>676</v>
      </c>
      <c r="E69" s="28">
        <v>52.61</v>
      </c>
      <c r="F69" s="35">
        <v>104.5</v>
      </c>
      <c r="G69" s="35">
        <v>209</v>
      </c>
      <c r="H69" s="20">
        <v>7</v>
      </c>
      <c r="I69" s="40"/>
      <c r="J69" s="40"/>
      <c r="K69" s="40">
        <v>0</v>
      </c>
      <c r="L69" s="40">
        <v>0</v>
      </c>
      <c r="M69" s="40">
        <v>0</v>
      </c>
      <c r="N69" s="40">
        <v>2</v>
      </c>
    </row>
    <row r="70" spans="1:14" ht="15.75" thickBot="1" x14ac:dyDescent="0.3">
      <c r="A70" s="43">
        <v>6953156286481</v>
      </c>
      <c r="B70" s="29">
        <v>676638</v>
      </c>
      <c r="C70" s="30" t="s">
        <v>319</v>
      </c>
      <c r="D70" s="31" t="s">
        <v>320</v>
      </c>
      <c r="E70" s="28">
        <v>45.32</v>
      </c>
      <c r="F70" s="28">
        <v>79.5</v>
      </c>
      <c r="G70" s="28">
        <v>159</v>
      </c>
      <c r="H70" s="20">
        <v>0</v>
      </c>
      <c r="I70" s="40"/>
      <c r="J70" s="40"/>
      <c r="K70" s="40"/>
      <c r="L70" s="40"/>
      <c r="M70" s="40">
        <v>0</v>
      </c>
      <c r="N70" s="40">
        <v>0</v>
      </c>
    </row>
    <row r="71" spans="1:14" ht="15.75" thickBot="1" x14ac:dyDescent="0.3">
      <c r="A71" s="43">
        <v>6953156286498</v>
      </c>
      <c r="B71" s="29">
        <v>676636</v>
      </c>
      <c r="C71" s="30" t="s">
        <v>317</v>
      </c>
      <c r="D71" s="31" t="s">
        <v>318</v>
      </c>
      <c r="E71" s="28">
        <v>45.32</v>
      </c>
      <c r="F71" s="28">
        <v>79.5</v>
      </c>
      <c r="G71" s="28">
        <v>159</v>
      </c>
      <c r="H71" s="20">
        <v>0</v>
      </c>
      <c r="I71" s="40"/>
      <c r="J71" s="40"/>
      <c r="K71" s="40"/>
      <c r="L71" s="40"/>
      <c r="M71" s="40">
        <v>0</v>
      </c>
      <c r="N71" s="40">
        <v>0</v>
      </c>
    </row>
    <row r="72" spans="1:14" ht="15.75" thickBot="1" x14ac:dyDescent="0.3">
      <c r="A72" s="43">
        <v>6953156286504</v>
      </c>
      <c r="B72" s="29">
        <v>674011</v>
      </c>
      <c r="C72" s="30" t="s">
        <v>315</v>
      </c>
      <c r="D72" s="31" t="s">
        <v>316</v>
      </c>
      <c r="E72" s="28">
        <v>45.32</v>
      </c>
      <c r="F72" s="28">
        <v>79.5</v>
      </c>
      <c r="G72" s="28">
        <v>159</v>
      </c>
      <c r="H72" s="20">
        <v>0</v>
      </c>
      <c r="I72" s="40"/>
      <c r="J72" s="40"/>
      <c r="K72" s="40"/>
      <c r="L72" s="40"/>
      <c r="M72" s="40">
        <v>0</v>
      </c>
      <c r="N72" s="40">
        <v>0</v>
      </c>
    </row>
    <row r="73" spans="1:14" ht="15.75" thickBot="1" x14ac:dyDescent="0.3">
      <c r="A73" s="43">
        <v>6953156286603</v>
      </c>
      <c r="B73" s="29">
        <v>742249</v>
      </c>
      <c r="C73" s="30" t="s">
        <v>563</v>
      </c>
      <c r="D73" s="31" t="s">
        <v>564</v>
      </c>
      <c r="E73" s="28">
        <v>21.039999999999992</v>
      </c>
      <c r="F73" s="28">
        <v>49.5</v>
      </c>
      <c r="G73" s="28">
        <v>99</v>
      </c>
      <c r="H73" s="20">
        <v>5</v>
      </c>
      <c r="I73" s="40">
        <v>4</v>
      </c>
      <c r="J73" s="40">
        <v>7</v>
      </c>
      <c r="K73" s="40">
        <v>5</v>
      </c>
      <c r="L73" s="40">
        <v>9</v>
      </c>
      <c r="M73" s="40">
        <v>7</v>
      </c>
      <c r="N73" s="40">
        <v>3</v>
      </c>
    </row>
    <row r="74" spans="1:14" ht="15.75" thickBot="1" x14ac:dyDescent="0.3">
      <c r="A74" s="44">
        <v>6953156286962</v>
      </c>
      <c r="B74" s="32">
        <v>762679</v>
      </c>
      <c r="C74" s="33" t="s">
        <v>708</v>
      </c>
      <c r="D74" s="34" t="s">
        <v>709</v>
      </c>
      <c r="E74" s="28">
        <v>14.390000000000038</v>
      </c>
      <c r="F74" s="35">
        <v>45</v>
      </c>
      <c r="G74" s="35">
        <v>89</v>
      </c>
      <c r="H74" s="20">
        <v>24</v>
      </c>
      <c r="I74" s="41"/>
      <c r="J74" s="41"/>
      <c r="K74" s="41"/>
      <c r="L74" s="41">
        <v>0</v>
      </c>
      <c r="M74" s="41">
        <v>2</v>
      </c>
      <c r="N74" s="41">
        <v>0</v>
      </c>
    </row>
    <row r="75" spans="1:14" ht="15.75" thickBot="1" x14ac:dyDescent="0.3">
      <c r="A75" s="44">
        <v>6953156286979</v>
      </c>
      <c r="B75" s="32">
        <v>762678</v>
      </c>
      <c r="C75" s="33" t="s">
        <v>706</v>
      </c>
      <c r="D75" s="34" t="s">
        <v>707</v>
      </c>
      <c r="E75" s="28">
        <v>14.404375000000011</v>
      </c>
      <c r="F75" s="35">
        <v>45</v>
      </c>
      <c r="G75" s="35">
        <v>89</v>
      </c>
      <c r="H75" s="20">
        <v>22</v>
      </c>
      <c r="I75" s="41"/>
      <c r="J75" s="41"/>
      <c r="K75" s="41"/>
      <c r="L75" s="41">
        <v>0</v>
      </c>
      <c r="M75" s="41">
        <v>3</v>
      </c>
      <c r="N75" s="41">
        <v>1</v>
      </c>
    </row>
    <row r="76" spans="1:14" ht="15.75" thickBot="1" x14ac:dyDescent="0.3">
      <c r="A76" s="44">
        <v>6953156286986</v>
      </c>
      <c r="B76" s="32">
        <v>762680</v>
      </c>
      <c r="C76" s="33" t="s">
        <v>710</v>
      </c>
      <c r="D76" s="34" t="s">
        <v>711</v>
      </c>
      <c r="E76" s="28">
        <v>14.39000000000002</v>
      </c>
      <c r="F76" s="35">
        <v>45</v>
      </c>
      <c r="G76" s="35">
        <v>89</v>
      </c>
      <c r="H76" s="20">
        <v>24</v>
      </c>
      <c r="I76" s="41"/>
      <c r="J76" s="41"/>
      <c r="K76" s="41"/>
      <c r="L76" s="41">
        <v>0</v>
      </c>
      <c r="M76" s="41">
        <v>1</v>
      </c>
      <c r="N76" s="41">
        <v>1</v>
      </c>
    </row>
    <row r="77" spans="1:14" ht="15.75" thickBot="1" x14ac:dyDescent="0.3">
      <c r="A77" s="44">
        <v>6953156288126</v>
      </c>
      <c r="B77" s="32">
        <v>758121</v>
      </c>
      <c r="C77" s="33" t="s">
        <v>665</v>
      </c>
      <c r="D77" s="34" t="s">
        <v>666</v>
      </c>
      <c r="E77" s="28">
        <v>7.61</v>
      </c>
      <c r="F77" s="35">
        <v>34.5</v>
      </c>
      <c r="G77" s="35">
        <v>69</v>
      </c>
      <c r="H77" s="20">
        <v>20</v>
      </c>
      <c r="I77" s="41"/>
      <c r="J77" s="41"/>
      <c r="K77" s="41">
        <v>0</v>
      </c>
      <c r="L77" s="41">
        <v>0</v>
      </c>
      <c r="M77" s="41">
        <v>0</v>
      </c>
      <c r="N77" s="41">
        <v>0</v>
      </c>
    </row>
    <row r="78" spans="1:14" ht="15.75" thickBot="1" x14ac:dyDescent="0.3">
      <c r="A78" s="44">
        <v>6953156288133</v>
      </c>
      <c r="B78" s="32">
        <v>758124</v>
      </c>
      <c r="C78" s="33" t="s">
        <v>667</v>
      </c>
      <c r="D78" s="34" t="s">
        <v>668</v>
      </c>
      <c r="E78" s="28">
        <v>7.61</v>
      </c>
      <c r="F78" s="35">
        <v>34.5</v>
      </c>
      <c r="G78" s="35">
        <v>69</v>
      </c>
      <c r="H78" s="20">
        <v>17</v>
      </c>
      <c r="I78" s="41"/>
      <c r="J78" s="41"/>
      <c r="K78" s="41">
        <v>0</v>
      </c>
      <c r="L78" s="41">
        <v>0</v>
      </c>
      <c r="M78" s="41">
        <v>0</v>
      </c>
      <c r="N78" s="41">
        <v>3</v>
      </c>
    </row>
    <row r="79" spans="1:14" ht="15.75" thickBot="1" x14ac:dyDescent="0.3">
      <c r="A79" s="44">
        <v>6953156288935</v>
      </c>
      <c r="B79" s="32">
        <v>758241</v>
      </c>
      <c r="C79" s="33" t="s">
        <v>696</v>
      </c>
      <c r="D79" s="34" t="s">
        <v>697</v>
      </c>
      <c r="E79" s="28">
        <v>55.18</v>
      </c>
      <c r="F79" s="35">
        <v>120</v>
      </c>
      <c r="G79" s="35">
        <v>239</v>
      </c>
      <c r="H79" s="20">
        <v>0</v>
      </c>
      <c r="I79" s="41"/>
      <c r="J79" s="41"/>
      <c r="K79" s="41">
        <v>0</v>
      </c>
      <c r="L79" s="41">
        <v>0</v>
      </c>
      <c r="M79" s="41">
        <v>0</v>
      </c>
      <c r="N79" s="41">
        <v>0</v>
      </c>
    </row>
    <row r="80" spans="1:14" ht="15.75" thickBot="1" x14ac:dyDescent="0.3">
      <c r="A80" s="44">
        <v>6953156289734</v>
      </c>
      <c r="B80" s="32">
        <v>758233</v>
      </c>
      <c r="C80" s="33" t="s">
        <v>688</v>
      </c>
      <c r="D80" s="34" t="s">
        <v>689</v>
      </c>
      <c r="E80" s="28">
        <v>9.66</v>
      </c>
      <c r="F80" s="35">
        <v>45</v>
      </c>
      <c r="G80" s="35">
        <v>89</v>
      </c>
      <c r="H80" s="20">
        <v>0</v>
      </c>
      <c r="I80" s="41"/>
      <c r="J80" s="41"/>
      <c r="K80" s="41">
        <v>0</v>
      </c>
      <c r="L80" s="41">
        <v>0</v>
      </c>
      <c r="M80" s="41">
        <v>0</v>
      </c>
      <c r="N80" s="41">
        <v>0</v>
      </c>
    </row>
    <row r="81" spans="1:14" ht="15.75" thickBot="1" x14ac:dyDescent="0.3">
      <c r="A81" s="44">
        <v>6953156289758</v>
      </c>
      <c r="B81" s="32">
        <v>758235</v>
      </c>
      <c r="C81" s="33" t="s">
        <v>692</v>
      </c>
      <c r="D81" s="34" t="s">
        <v>693</v>
      </c>
      <c r="E81" s="28">
        <v>15.69</v>
      </c>
      <c r="F81" s="35">
        <v>50</v>
      </c>
      <c r="G81" s="35">
        <v>99</v>
      </c>
      <c r="H81" s="20">
        <v>0</v>
      </c>
      <c r="I81" s="41"/>
      <c r="J81" s="41"/>
      <c r="K81" s="41">
        <v>0</v>
      </c>
      <c r="L81" s="41">
        <v>0</v>
      </c>
      <c r="M81" s="41">
        <v>0</v>
      </c>
      <c r="N81" s="41">
        <v>0</v>
      </c>
    </row>
    <row r="82" spans="1:14" ht="15.75" thickBot="1" x14ac:dyDescent="0.3">
      <c r="A82" s="44">
        <v>6953156289819</v>
      </c>
      <c r="B82" s="32">
        <v>758236</v>
      </c>
      <c r="C82" s="33" t="s">
        <v>694</v>
      </c>
      <c r="D82" s="34" t="s">
        <v>695</v>
      </c>
      <c r="E82" s="28">
        <v>16</v>
      </c>
      <c r="F82" s="35">
        <v>50</v>
      </c>
      <c r="G82" s="35">
        <v>99</v>
      </c>
      <c r="H82" s="20">
        <v>0</v>
      </c>
      <c r="I82" s="41"/>
      <c r="J82" s="41"/>
      <c r="K82" s="41">
        <v>0</v>
      </c>
      <c r="L82" s="41">
        <v>0</v>
      </c>
      <c r="M82" s="41">
        <v>0</v>
      </c>
      <c r="N82" s="41">
        <v>0</v>
      </c>
    </row>
    <row r="83" spans="1:14" ht="15.75" thickBot="1" x14ac:dyDescent="0.3">
      <c r="A83" s="44">
        <v>6953156290488</v>
      </c>
      <c r="B83" s="32">
        <v>758244</v>
      </c>
      <c r="C83" s="33" t="s">
        <v>698</v>
      </c>
      <c r="D83" s="34" t="s">
        <v>699</v>
      </c>
      <c r="E83" s="28">
        <v>18.32</v>
      </c>
      <c r="F83" s="35">
        <v>50</v>
      </c>
      <c r="G83" s="35">
        <v>99</v>
      </c>
      <c r="H83" s="20">
        <v>0</v>
      </c>
      <c r="I83" s="41"/>
      <c r="J83" s="41"/>
      <c r="K83" s="41">
        <v>0</v>
      </c>
      <c r="L83" s="41">
        <v>0</v>
      </c>
      <c r="M83" s="41">
        <v>0</v>
      </c>
      <c r="N83" s="41">
        <v>0</v>
      </c>
    </row>
    <row r="84" spans="1:14" ht="15.75" thickBot="1" x14ac:dyDescent="0.3">
      <c r="A84" s="44">
        <v>6953156290495</v>
      </c>
      <c r="B84" s="32">
        <v>758245</v>
      </c>
      <c r="C84" s="33" t="s">
        <v>700</v>
      </c>
      <c r="D84" s="34" t="s">
        <v>701</v>
      </c>
      <c r="E84" s="28">
        <v>18.32</v>
      </c>
      <c r="F84" s="35">
        <v>50</v>
      </c>
      <c r="G84" s="35">
        <v>99</v>
      </c>
      <c r="H84" s="20">
        <v>0</v>
      </c>
      <c r="I84" s="41"/>
      <c r="J84" s="41"/>
      <c r="K84" s="41">
        <v>0</v>
      </c>
      <c r="L84" s="41">
        <v>0</v>
      </c>
      <c r="M84" s="41">
        <v>0</v>
      </c>
      <c r="N84" s="41">
        <v>0</v>
      </c>
    </row>
    <row r="85" spans="1:14" ht="15.75" thickBot="1" x14ac:dyDescent="0.3">
      <c r="A85" s="44">
        <v>6953156290853</v>
      </c>
      <c r="B85" s="32">
        <v>758226</v>
      </c>
      <c r="C85" s="33" t="s">
        <v>677</v>
      </c>
      <c r="D85" s="34" t="s">
        <v>678</v>
      </c>
      <c r="E85" s="28">
        <v>26</v>
      </c>
      <c r="F85" s="35">
        <v>54.5</v>
      </c>
      <c r="G85" s="35">
        <v>109</v>
      </c>
      <c r="H85" s="20">
        <v>0</v>
      </c>
      <c r="I85" s="41"/>
      <c r="J85" s="41"/>
      <c r="K85" s="41">
        <v>0</v>
      </c>
      <c r="L85" s="41">
        <v>0</v>
      </c>
      <c r="M85" s="41">
        <v>0</v>
      </c>
      <c r="N85" s="41">
        <v>0</v>
      </c>
    </row>
    <row r="86" spans="1:14" ht="15.75" thickBot="1" x14ac:dyDescent="0.3">
      <c r="A86" s="44">
        <v>6953156290860</v>
      </c>
      <c r="B86" s="32">
        <v>758227</v>
      </c>
      <c r="C86" s="33" t="s">
        <v>679</v>
      </c>
      <c r="D86" s="34" t="s">
        <v>680</v>
      </c>
      <c r="E86" s="28">
        <v>26</v>
      </c>
      <c r="F86" s="35">
        <v>54.5</v>
      </c>
      <c r="G86" s="35">
        <v>109</v>
      </c>
      <c r="H86" s="20">
        <v>0</v>
      </c>
      <c r="I86" s="41"/>
      <c r="J86" s="41"/>
      <c r="K86" s="41">
        <v>0</v>
      </c>
      <c r="L86" s="41">
        <v>0</v>
      </c>
      <c r="M86" s="41">
        <v>0</v>
      </c>
      <c r="N86" s="41">
        <v>0</v>
      </c>
    </row>
    <row r="87" spans="1:14" ht="15.75" thickBot="1" x14ac:dyDescent="0.3">
      <c r="A87" s="44">
        <v>6953156291492</v>
      </c>
      <c r="B87" s="32">
        <v>762676</v>
      </c>
      <c r="C87" s="33" t="s">
        <v>702</v>
      </c>
      <c r="D87" s="34" t="s">
        <v>703</v>
      </c>
      <c r="E87" s="28">
        <v>107.83999999999989</v>
      </c>
      <c r="F87" s="35">
        <v>135</v>
      </c>
      <c r="G87" s="35">
        <v>269</v>
      </c>
      <c r="H87" s="20">
        <v>0</v>
      </c>
      <c r="I87" s="41"/>
      <c r="J87" s="41"/>
      <c r="K87" s="41"/>
      <c r="L87" s="41">
        <v>0</v>
      </c>
      <c r="M87" s="41">
        <v>0</v>
      </c>
      <c r="N87" s="41">
        <v>0</v>
      </c>
    </row>
    <row r="88" spans="1:14" ht="15.75" thickBot="1" x14ac:dyDescent="0.3">
      <c r="A88" s="44">
        <v>6953156291638</v>
      </c>
      <c r="B88" s="32">
        <v>762677</v>
      </c>
      <c r="C88" s="33" t="s">
        <v>704</v>
      </c>
      <c r="D88" s="34" t="s">
        <v>705</v>
      </c>
      <c r="E88" s="28">
        <v>21.070000000000007</v>
      </c>
      <c r="F88" s="35">
        <v>50</v>
      </c>
      <c r="G88" s="35">
        <v>99</v>
      </c>
      <c r="H88" s="20">
        <v>31</v>
      </c>
      <c r="I88" s="41"/>
      <c r="J88" s="41"/>
      <c r="K88" s="41"/>
      <c r="L88" s="41">
        <v>0</v>
      </c>
      <c r="M88" s="41">
        <v>4</v>
      </c>
      <c r="N88" s="41">
        <v>2</v>
      </c>
    </row>
    <row r="89" spans="1:14" ht="15.75" thickBot="1" x14ac:dyDescent="0.3">
      <c r="A89" s="44">
        <v>6953156292079</v>
      </c>
      <c r="B89" s="32">
        <v>671812</v>
      </c>
      <c r="C89" s="33" t="s">
        <v>313</v>
      </c>
      <c r="D89" s="34" t="s">
        <v>314</v>
      </c>
      <c r="E89" s="28">
        <v>88.91</v>
      </c>
      <c r="F89" s="28">
        <v>149.5</v>
      </c>
      <c r="G89" s="28">
        <v>299</v>
      </c>
      <c r="H89" s="20">
        <v>0</v>
      </c>
      <c r="I89" s="41"/>
      <c r="J89" s="41"/>
      <c r="K89" s="41"/>
      <c r="L89" s="41"/>
      <c r="M89" s="41">
        <v>0</v>
      </c>
      <c r="N89" s="41">
        <v>0</v>
      </c>
    </row>
    <row r="90" spans="1:14" ht="15.75" thickBot="1" x14ac:dyDescent="0.3">
      <c r="A90" s="44">
        <v>6953156292314</v>
      </c>
      <c r="B90" s="32">
        <v>663480</v>
      </c>
      <c r="C90" s="33" t="s">
        <v>297</v>
      </c>
      <c r="D90" s="34" t="s">
        <v>298</v>
      </c>
      <c r="E90" s="28">
        <v>18.130000000000013</v>
      </c>
      <c r="F90" s="28">
        <v>54.5</v>
      </c>
      <c r="G90" s="28">
        <v>109</v>
      </c>
      <c r="H90" s="20">
        <v>0</v>
      </c>
      <c r="I90" s="41"/>
      <c r="J90" s="41"/>
      <c r="K90" s="41"/>
      <c r="L90" s="41"/>
      <c r="M90" s="41">
        <v>0</v>
      </c>
      <c r="N90" s="41">
        <v>0</v>
      </c>
    </row>
    <row r="91" spans="1:14" ht="15.75" thickBot="1" x14ac:dyDescent="0.3">
      <c r="A91" s="44">
        <v>6953156292321</v>
      </c>
      <c r="B91" s="32">
        <v>663481</v>
      </c>
      <c r="C91" s="33" t="s">
        <v>299</v>
      </c>
      <c r="D91" s="34" t="s">
        <v>300</v>
      </c>
      <c r="E91" s="28">
        <v>18.13</v>
      </c>
      <c r="F91" s="28">
        <v>54.5</v>
      </c>
      <c r="G91" s="28">
        <v>109</v>
      </c>
      <c r="H91" s="20">
        <v>0</v>
      </c>
      <c r="I91" s="41"/>
      <c r="J91" s="41"/>
      <c r="K91" s="41"/>
      <c r="L91" s="41"/>
      <c r="M91" s="41">
        <v>0</v>
      </c>
      <c r="N91" s="41">
        <v>0</v>
      </c>
    </row>
    <row r="92" spans="1:14" ht="15.75" thickBot="1" x14ac:dyDescent="0.3">
      <c r="A92" s="44">
        <v>6953156293014</v>
      </c>
      <c r="B92" s="32">
        <v>663479</v>
      </c>
      <c r="C92" s="33" t="s">
        <v>295</v>
      </c>
      <c r="D92" s="34" t="s">
        <v>296</v>
      </c>
      <c r="E92" s="28">
        <v>102.13</v>
      </c>
      <c r="F92" s="28">
        <v>155</v>
      </c>
      <c r="G92" s="28">
        <v>309</v>
      </c>
      <c r="H92" s="20">
        <v>0</v>
      </c>
      <c r="I92" s="41"/>
      <c r="J92" s="41"/>
      <c r="K92" s="41"/>
      <c r="L92" s="41"/>
      <c r="M92" s="41">
        <v>0</v>
      </c>
      <c r="N92" s="41">
        <v>0</v>
      </c>
    </row>
    <row r="93" spans="1:14" ht="15.75" thickBot="1" x14ac:dyDescent="0.3">
      <c r="A93" s="44">
        <v>6953156293243</v>
      </c>
      <c r="B93" s="32">
        <v>665859</v>
      </c>
      <c r="C93" s="33" t="s">
        <v>305</v>
      </c>
      <c r="D93" s="34" t="s">
        <v>306</v>
      </c>
      <c r="E93" s="28">
        <v>30.820000000000391</v>
      </c>
      <c r="F93" s="28">
        <v>74.5</v>
      </c>
      <c r="G93" s="28">
        <v>149</v>
      </c>
      <c r="H93" s="20">
        <v>0</v>
      </c>
      <c r="I93" s="41"/>
      <c r="J93" s="41"/>
      <c r="K93" s="41"/>
      <c r="L93" s="41"/>
      <c r="M93" s="41">
        <v>0</v>
      </c>
      <c r="N93" s="41">
        <v>0</v>
      </c>
    </row>
    <row r="94" spans="1:14" ht="15.75" thickBot="1" x14ac:dyDescent="0.3">
      <c r="A94" s="44">
        <v>6953156293250</v>
      </c>
      <c r="B94" s="32">
        <v>665860</v>
      </c>
      <c r="C94" s="33" t="s">
        <v>307</v>
      </c>
      <c r="D94" s="34" t="s">
        <v>308</v>
      </c>
      <c r="E94" s="28">
        <v>27.19</v>
      </c>
      <c r="F94" s="28">
        <v>74.5</v>
      </c>
      <c r="G94" s="28">
        <v>149</v>
      </c>
      <c r="H94" s="20">
        <v>0</v>
      </c>
      <c r="I94" s="41"/>
      <c r="J94" s="41"/>
      <c r="K94" s="41"/>
      <c r="L94" s="41"/>
      <c r="M94" s="41">
        <v>0</v>
      </c>
      <c r="N94" s="41">
        <v>0</v>
      </c>
    </row>
    <row r="95" spans="1:14" ht="15.75" thickBot="1" x14ac:dyDescent="0.3">
      <c r="A95" s="44">
        <v>6953156293267</v>
      </c>
      <c r="B95" s="32">
        <v>663501</v>
      </c>
      <c r="C95" s="33" t="s">
        <v>301</v>
      </c>
      <c r="D95" s="34" t="s">
        <v>302</v>
      </c>
      <c r="E95" s="28">
        <v>66.22</v>
      </c>
      <c r="F95" s="28">
        <v>119.5</v>
      </c>
      <c r="G95" s="28">
        <v>239</v>
      </c>
      <c r="H95" s="20">
        <v>0</v>
      </c>
      <c r="I95" s="41"/>
      <c r="J95" s="41"/>
      <c r="K95" s="41"/>
      <c r="L95" s="41"/>
      <c r="M95" s="41">
        <v>0</v>
      </c>
      <c r="N95" s="41">
        <v>0</v>
      </c>
    </row>
    <row r="96" spans="1:14" ht="15.75" thickBot="1" x14ac:dyDescent="0.3">
      <c r="A96" s="44">
        <v>6953156293274</v>
      </c>
      <c r="B96" s="32">
        <v>665858</v>
      </c>
      <c r="C96" s="33" t="s">
        <v>303</v>
      </c>
      <c r="D96" s="34" t="s">
        <v>304</v>
      </c>
      <c r="E96" s="28">
        <v>66.220000000000013</v>
      </c>
      <c r="F96" s="28">
        <v>119.5</v>
      </c>
      <c r="G96" s="28">
        <v>239</v>
      </c>
      <c r="H96" s="20">
        <v>0</v>
      </c>
      <c r="I96" s="41"/>
      <c r="J96" s="41"/>
      <c r="K96" s="41"/>
      <c r="L96" s="41"/>
      <c r="M96" s="41">
        <v>0</v>
      </c>
      <c r="N96" s="41">
        <v>0</v>
      </c>
    </row>
    <row r="97" spans="1:14" ht="15.75" thickBot="1" x14ac:dyDescent="0.3">
      <c r="A97" s="44">
        <v>6953156293618</v>
      </c>
      <c r="B97" s="32">
        <v>766140</v>
      </c>
      <c r="C97" s="33" t="s">
        <v>722</v>
      </c>
      <c r="D97" s="34" t="s">
        <v>723</v>
      </c>
      <c r="E97" s="28">
        <v>28.962539682539674</v>
      </c>
      <c r="F97" s="35">
        <v>69.5</v>
      </c>
      <c r="G97" s="35">
        <v>139</v>
      </c>
      <c r="H97" s="20">
        <v>0</v>
      </c>
      <c r="I97" s="41"/>
      <c r="J97" s="41"/>
      <c r="K97" s="41"/>
      <c r="L97" s="41">
        <v>0</v>
      </c>
      <c r="M97" s="41">
        <v>0</v>
      </c>
      <c r="N97" s="41">
        <v>0</v>
      </c>
    </row>
    <row r="98" spans="1:14" ht="15.75" thickBot="1" x14ac:dyDescent="0.3">
      <c r="A98" s="44">
        <v>6953156294073</v>
      </c>
      <c r="B98" s="32">
        <v>665862</v>
      </c>
      <c r="C98" s="33" t="s">
        <v>309</v>
      </c>
      <c r="D98" s="34" t="s">
        <v>310</v>
      </c>
      <c r="E98" s="28">
        <v>23.570000000000004</v>
      </c>
      <c r="F98" s="28">
        <v>54.5</v>
      </c>
      <c r="G98" s="28">
        <v>109</v>
      </c>
      <c r="H98" s="20">
        <v>0</v>
      </c>
      <c r="I98" s="41"/>
      <c r="J98" s="41"/>
      <c r="K98" s="41"/>
      <c r="L98" s="41"/>
      <c r="M98" s="41">
        <v>0</v>
      </c>
      <c r="N98" s="41">
        <v>0</v>
      </c>
    </row>
    <row r="99" spans="1:14" ht="15.75" thickBot="1" x14ac:dyDescent="0.3">
      <c r="A99" s="44">
        <v>6953156294080</v>
      </c>
      <c r="B99" s="32">
        <v>671807</v>
      </c>
      <c r="C99" s="33" t="s">
        <v>311</v>
      </c>
      <c r="D99" s="34" t="s">
        <v>312</v>
      </c>
      <c r="E99" s="28">
        <v>23.569999999999997</v>
      </c>
      <c r="F99" s="28">
        <v>54.5</v>
      </c>
      <c r="G99" s="28">
        <v>109</v>
      </c>
      <c r="H99" s="20">
        <v>0</v>
      </c>
      <c r="I99" s="41"/>
      <c r="J99" s="41"/>
      <c r="K99" s="41"/>
      <c r="L99" s="41"/>
      <c r="M99" s="41">
        <v>0</v>
      </c>
      <c r="N99" s="41">
        <v>0</v>
      </c>
    </row>
    <row r="100" spans="1:14" ht="15.75" thickBot="1" x14ac:dyDescent="0.3">
      <c r="A100" s="44">
        <v>6953156295117</v>
      </c>
      <c r="B100" s="32">
        <v>766141</v>
      </c>
      <c r="C100" s="33" t="s">
        <v>724</v>
      </c>
      <c r="D100" s="34" t="s">
        <v>725</v>
      </c>
      <c r="E100" s="28">
        <v>6.5999999999999979</v>
      </c>
      <c r="F100" s="35">
        <v>34.5</v>
      </c>
      <c r="G100" s="35">
        <v>69</v>
      </c>
      <c r="H100" s="20">
        <v>0</v>
      </c>
      <c r="I100" s="41"/>
      <c r="J100" s="41"/>
      <c r="K100" s="41"/>
      <c r="L100" s="41">
        <v>0</v>
      </c>
      <c r="M100" s="41">
        <v>0</v>
      </c>
      <c r="N100" s="41">
        <v>0</v>
      </c>
    </row>
    <row r="101" spans="1:14" ht="15.75" thickBot="1" x14ac:dyDescent="0.3">
      <c r="A101" s="44">
        <v>6953156295124</v>
      </c>
      <c r="B101" s="32">
        <v>766142</v>
      </c>
      <c r="C101" s="33" t="s">
        <v>726</v>
      </c>
      <c r="D101" s="34" t="s">
        <v>727</v>
      </c>
      <c r="E101" s="28">
        <v>6.5999999999999988</v>
      </c>
      <c r="F101" s="35">
        <v>34.5</v>
      </c>
      <c r="G101" s="35">
        <v>69</v>
      </c>
      <c r="H101" s="20">
        <v>0</v>
      </c>
      <c r="I101" s="41"/>
      <c r="J101" s="41"/>
      <c r="K101" s="41"/>
      <c r="L101" s="41">
        <v>0</v>
      </c>
      <c r="M101" s="41">
        <v>0</v>
      </c>
      <c r="N101" s="41">
        <v>0</v>
      </c>
    </row>
    <row r="102" spans="1:14" ht="15.75" thickBot="1" x14ac:dyDescent="0.3">
      <c r="A102" s="44">
        <v>6953156295483</v>
      </c>
      <c r="B102" s="32">
        <v>766138</v>
      </c>
      <c r="C102" s="33" t="s">
        <v>718</v>
      </c>
      <c r="D102" s="34" t="s">
        <v>719</v>
      </c>
      <c r="E102" s="28">
        <v>51.18</v>
      </c>
      <c r="F102" s="35">
        <v>100</v>
      </c>
      <c r="G102" s="35">
        <v>199</v>
      </c>
      <c r="H102" s="20">
        <v>0</v>
      </c>
      <c r="I102" s="41"/>
      <c r="J102" s="41"/>
      <c r="K102" s="41"/>
      <c r="L102" s="41">
        <v>0</v>
      </c>
      <c r="M102" s="41">
        <v>0</v>
      </c>
      <c r="N102" s="41">
        <v>0</v>
      </c>
    </row>
    <row r="103" spans="1:14" ht="15.75" thickBot="1" x14ac:dyDescent="0.3">
      <c r="A103" s="44">
        <v>6953156295490</v>
      </c>
      <c r="B103" s="32">
        <v>766139</v>
      </c>
      <c r="C103" s="33" t="s">
        <v>720</v>
      </c>
      <c r="D103" s="34" t="s">
        <v>721</v>
      </c>
      <c r="E103" s="28">
        <v>55.169999999999845</v>
      </c>
      <c r="F103" s="35">
        <v>100</v>
      </c>
      <c r="G103" s="35">
        <v>199</v>
      </c>
      <c r="H103" s="20">
        <v>0</v>
      </c>
      <c r="I103" s="41"/>
      <c r="J103" s="41"/>
      <c r="K103" s="41"/>
      <c r="L103" s="41">
        <v>0</v>
      </c>
      <c r="M103" s="41">
        <v>0</v>
      </c>
      <c r="N103" s="41">
        <v>0</v>
      </c>
    </row>
    <row r="104" spans="1:14" ht="15.75" thickBot="1" x14ac:dyDescent="0.3">
      <c r="A104" s="44">
        <v>6971680477397</v>
      </c>
      <c r="B104" s="32">
        <v>758230</v>
      </c>
      <c r="C104" s="33" t="s">
        <v>685</v>
      </c>
      <c r="D104" s="34" t="s">
        <v>686</v>
      </c>
      <c r="E104" s="28">
        <v>18</v>
      </c>
      <c r="F104" s="35">
        <v>39.5</v>
      </c>
      <c r="G104" s="35">
        <v>79</v>
      </c>
      <c r="H104" s="20">
        <v>0</v>
      </c>
      <c r="I104" s="41"/>
      <c r="J104" s="41"/>
      <c r="K104" s="41">
        <v>0</v>
      </c>
      <c r="L104" s="41">
        <v>0</v>
      </c>
      <c r="M104" s="41">
        <v>0</v>
      </c>
      <c r="N104" s="41">
        <v>0</v>
      </c>
    </row>
    <row r="105" spans="1:14" ht="15.75" thickBot="1" x14ac:dyDescent="0.3">
      <c r="A105" s="44">
        <v>7447902860074</v>
      </c>
      <c r="B105" s="32">
        <v>676641</v>
      </c>
      <c r="C105" s="33" t="s">
        <v>321</v>
      </c>
      <c r="D105" s="34" t="s">
        <v>322</v>
      </c>
      <c r="E105" s="28">
        <v>15.43</v>
      </c>
      <c r="F105" s="28">
        <v>34.5</v>
      </c>
      <c r="G105" s="28">
        <v>69</v>
      </c>
      <c r="H105" s="20">
        <v>31</v>
      </c>
      <c r="I105" s="41"/>
      <c r="J105" s="41"/>
      <c r="K105" s="41"/>
      <c r="L105" s="41"/>
      <c r="M105" s="41">
        <v>0</v>
      </c>
      <c r="N105" s="41">
        <v>3</v>
      </c>
    </row>
    <row r="106" spans="1:14" ht="15.75" thickBot="1" x14ac:dyDescent="0.3">
      <c r="A106" s="44">
        <v>7447902861064</v>
      </c>
      <c r="B106" s="32">
        <v>762683</v>
      </c>
      <c r="C106" s="33" t="s">
        <v>716</v>
      </c>
      <c r="D106" s="34" t="s">
        <v>717</v>
      </c>
      <c r="E106" s="28">
        <v>13.44</v>
      </c>
      <c r="F106" s="35">
        <v>50</v>
      </c>
      <c r="G106" s="35">
        <v>99</v>
      </c>
      <c r="H106" s="20">
        <v>26</v>
      </c>
      <c r="I106" s="41"/>
      <c r="J106" s="41"/>
      <c r="K106" s="41"/>
      <c r="L106" s="41">
        <v>0</v>
      </c>
      <c r="M106" s="41">
        <v>0</v>
      </c>
      <c r="N106" s="41">
        <v>0</v>
      </c>
    </row>
    <row r="107" spans="1:14" ht="15.75" thickBot="1" x14ac:dyDescent="0.3">
      <c r="A107" s="44">
        <v>7447902861996</v>
      </c>
      <c r="B107" s="32">
        <v>758117</v>
      </c>
      <c r="C107" s="33" t="s">
        <v>661</v>
      </c>
      <c r="D107" s="34" t="s">
        <v>662</v>
      </c>
      <c r="E107" s="28">
        <v>23</v>
      </c>
      <c r="F107" s="35">
        <v>49.5</v>
      </c>
      <c r="G107" s="35">
        <v>99</v>
      </c>
      <c r="H107" s="20">
        <v>27</v>
      </c>
      <c r="I107" s="41"/>
      <c r="J107" s="41"/>
      <c r="K107" s="41">
        <v>0</v>
      </c>
      <c r="L107" s="41">
        <v>0</v>
      </c>
      <c r="M107" s="41">
        <v>8</v>
      </c>
      <c r="N107" s="41">
        <v>5</v>
      </c>
    </row>
    <row r="108" spans="1:14" ht="15.75" thickBot="1" x14ac:dyDescent="0.3">
      <c r="A108" s="44">
        <v>7447902862290</v>
      </c>
      <c r="B108" s="32">
        <v>758231</v>
      </c>
      <c r="C108" s="33" t="s">
        <v>687</v>
      </c>
      <c r="D108" s="34" t="s">
        <v>632</v>
      </c>
      <c r="E108" s="28">
        <v>12</v>
      </c>
      <c r="F108" s="35">
        <v>34.5</v>
      </c>
      <c r="G108" s="35">
        <v>69</v>
      </c>
      <c r="H108" s="20">
        <v>16</v>
      </c>
      <c r="I108" s="41"/>
      <c r="J108" s="41"/>
      <c r="K108" s="41">
        <v>0</v>
      </c>
      <c r="L108" s="41">
        <v>0</v>
      </c>
      <c r="M108" s="41">
        <v>17</v>
      </c>
      <c r="N108" s="41">
        <v>11</v>
      </c>
    </row>
    <row r="109" spans="1:14" x14ac:dyDescent="0.25">
      <c r="A109" s="44">
        <v>7447902862818</v>
      </c>
      <c r="B109" s="32">
        <v>676642</v>
      </c>
      <c r="C109" s="33" t="s">
        <v>323</v>
      </c>
      <c r="D109" s="34" t="s">
        <v>324</v>
      </c>
      <c r="E109" s="28">
        <v>15.43</v>
      </c>
      <c r="F109" s="28">
        <v>34.5</v>
      </c>
      <c r="G109" s="28">
        <v>69</v>
      </c>
      <c r="H109" s="20">
        <v>28</v>
      </c>
      <c r="I109" s="41"/>
      <c r="J109" s="41"/>
      <c r="K109" s="41"/>
      <c r="L109" s="41"/>
      <c r="M109" s="41">
        <v>0</v>
      </c>
      <c r="N109" s="41">
        <v>6</v>
      </c>
    </row>
  </sheetData>
  <autoFilter ref="A1:N1">
    <sortState ref="A2:N109">
      <sortCondition ref="A1"/>
    </sortState>
  </autoFilter>
  <conditionalFormatting sqref="I2:L30 I40:L103">
    <cfRule type="cellIs" dxfId="123" priority="120" operator="equal">
      <formula>"Non Moving"</formula>
    </cfRule>
    <cfRule type="cellIs" dxfId="122" priority="121" operator="equal">
      <formula>"Slow Moving"</formula>
    </cfRule>
    <cfRule type="cellIs" dxfId="121" priority="122" operator="equal">
      <formula>"Fast Moving"</formula>
    </cfRule>
  </conditionalFormatting>
  <conditionalFormatting sqref="I2:L30 I40:L103">
    <cfRule type="cellIs" dxfId="120" priority="119" operator="equal">
      <formula>"Fast Moving"</formula>
    </cfRule>
  </conditionalFormatting>
  <conditionalFormatting sqref="I2:L30 I40:L103">
    <cfRule type="cellIs" dxfId="119" priority="116" operator="equal">
      <formula>"Non Moving"</formula>
    </cfRule>
    <cfRule type="cellIs" dxfId="118" priority="117" operator="equal">
      <formula>"Fast Moving"</formula>
    </cfRule>
    <cfRule type="cellIs" dxfId="117" priority="118" operator="equal">
      <formula>"Slow Moving"</formula>
    </cfRule>
  </conditionalFormatting>
  <conditionalFormatting sqref="I2:L30 I40:L103">
    <cfRule type="cellIs" dxfId="116" priority="112" operator="equal">
      <formula>"Non Moving"</formula>
    </cfRule>
    <cfRule type="cellIs" dxfId="115" priority="113" operator="equal">
      <formula>"Slow Moving"</formula>
    </cfRule>
    <cfRule type="cellIs" dxfId="114" priority="114" operator="equal">
      <formula>"Fast Moving"</formula>
    </cfRule>
    <cfRule type="cellIs" dxfId="113" priority="115" operator="equal">
      <formula>"Slow Moving"</formula>
    </cfRule>
  </conditionalFormatting>
  <conditionalFormatting sqref="M40:M103 M2:M30">
    <cfRule type="cellIs" dxfId="112" priority="109" operator="equal">
      <formula>"Non Moving"</formula>
    </cfRule>
    <cfRule type="cellIs" dxfId="111" priority="110" operator="equal">
      <formula>"Slow Moving"</formula>
    </cfRule>
    <cfRule type="cellIs" dxfId="110" priority="111" operator="equal">
      <formula>"Fast Moving"</formula>
    </cfRule>
  </conditionalFormatting>
  <conditionalFormatting sqref="M40:M103 M2:M30">
    <cfRule type="cellIs" dxfId="109" priority="108" operator="equal">
      <formula>"Fast Moving"</formula>
    </cfRule>
  </conditionalFormatting>
  <conditionalFormatting sqref="M2:M30 M40:M103">
    <cfRule type="cellIs" dxfId="108" priority="105" operator="equal">
      <formula>"Non Moving"</formula>
    </cfRule>
    <cfRule type="cellIs" dxfId="107" priority="106" operator="equal">
      <formula>"Fast Moving"</formula>
    </cfRule>
    <cfRule type="cellIs" dxfId="106" priority="107" operator="equal">
      <formula>"Slow Moving"</formula>
    </cfRule>
  </conditionalFormatting>
  <conditionalFormatting sqref="M2:M30 M40:M103">
    <cfRule type="cellIs" dxfId="105" priority="101" operator="equal">
      <formula>"Non Moving"</formula>
    </cfRule>
    <cfRule type="cellIs" dxfId="104" priority="102" operator="equal">
      <formula>"Slow Moving"</formula>
    </cfRule>
    <cfRule type="cellIs" dxfId="103" priority="103" operator="equal">
      <formula>"Fast Moving"</formula>
    </cfRule>
    <cfRule type="cellIs" dxfId="102" priority="104" operator="equal">
      <formula>"Slow Moving"</formula>
    </cfRule>
  </conditionalFormatting>
  <conditionalFormatting sqref="N40:N103 N2:N30">
    <cfRule type="cellIs" dxfId="101" priority="98" operator="equal">
      <formula>"Non Moving"</formula>
    </cfRule>
    <cfRule type="cellIs" dxfId="100" priority="99" operator="equal">
      <formula>"Slow Moving"</formula>
    </cfRule>
    <cfRule type="cellIs" dxfId="99" priority="100" operator="equal">
      <formula>"Fast Moving"</formula>
    </cfRule>
  </conditionalFormatting>
  <conditionalFormatting sqref="N40:N103 N2:N30">
    <cfRule type="cellIs" dxfId="98" priority="97" operator="equal">
      <formula>"Fast Moving"</formula>
    </cfRule>
  </conditionalFormatting>
  <conditionalFormatting sqref="N2:N30 N40:N103">
    <cfRule type="cellIs" dxfId="97" priority="94" operator="equal">
      <formula>"Non Moving"</formula>
    </cfRule>
    <cfRule type="cellIs" dxfId="96" priority="95" operator="equal">
      <formula>"Fast Moving"</formula>
    </cfRule>
    <cfRule type="cellIs" dxfId="95" priority="96" operator="equal">
      <formula>"Slow Moving"</formula>
    </cfRule>
  </conditionalFormatting>
  <conditionalFormatting sqref="N2:N30 N40:N103">
    <cfRule type="cellIs" dxfId="94" priority="90" operator="equal">
      <formula>"Non Moving"</formula>
    </cfRule>
    <cfRule type="cellIs" dxfId="93" priority="91" operator="equal">
      <formula>"Slow Moving"</formula>
    </cfRule>
    <cfRule type="cellIs" dxfId="92" priority="92" operator="equal">
      <formula>"Fast Moving"</formula>
    </cfRule>
    <cfRule type="cellIs" dxfId="91" priority="93" operator="equal">
      <formula>"Slow Moving"</formula>
    </cfRule>
  </conditionalFormatting>
  <conditionalFormatting sqref="I104:L104 I105:K109">
    <cfRule type="cellIs" dxfId="90" priority="87" operator="equal">
      <formula>"Non Moving"</formula>
    </cfRule>
    <cfRule type="cellIs" dxfId="89" priority="88" operator="equal">
      <formula>"Slow Moving"</formula>
    </cfRule>
    <cfRule type="cellIs" dxfId="88" priority="89" operator="equal">
      <formula>"Fast Moving"</formula>
    </cfRule>
  </conditionalFormatting>
  <conditionalFormatting sqref="I104:L104 I105:K109">
    <cfRule type="cellIs" dxfId="87" priority="86" operator="equal">
      <formula>"Fast Moving"</formula>
    </cfRule>
  </conditionalFormatting>
  <conditionalFormatting sqref="I104:L104 I105:K109">
    <cfRule type="cellIs" dxfId="86" priority="83" operator="equal">
      <formula>"Non Moving"</formula>
    </cfRule>
    <cfRule type="cellIs" dxfId="85" priority="84" operator="equal">
      <formula>"Fast Moving"</formula>
    </cfRule>
    <cfRule type="cellIs" dxfId="84" priority="85" operator="equal">
      <formula>"Slow Moving"</formula>
    </cfRule>
  </conditionalFormatting>
  <conditionalFormatting sqref="I104:L104 I105:K109">
    <cfRule type="cellIs" dxfId="83" priority="79" operator="equal">
      <formula>"Non Moving"</formula>
    </cfRule>
    <cfRule type="cellIs" dxfId="82" priority="80" operator="equal">
      <formula>"Slow Moving"</formula>
    </cfRule>
    <cfRule type="cellIs" dxfId="81" priority="81" operator="equal">
      <formula>"Fast Moving"</formula>
    </cfRule>
    <cfRule type="cellIs" dxfId="80" priority="82" operator="equal">
      <formula>"Slow Moving"</formula>
    </cfRule>
  </conditionalFormatting>
  <conditionalFormatting sqref="M104">
    <cfRule type="cellIs" dxfId="79" priority="76" operator="equal">
      <formula>"Non Moving"</formula>
    </cfRule>
    <cfRule type="cellIs" dxfId="78" priority="77" operator="equal">
      <formula>"Slow Moving"</formula>
    </cfRule>
    <cfRule type="cellIs" dxfId="77" priority="78" operator="equal">
      <formula>"Fast Moving"</formula>
    </cfRule>
  </conditionalFormatting>
  <conditionalFormatting sqref="M104">
    <cfRule type="cellIs" dxfId="76" priority="75" operator="equal">
      <formula>"Fast Moving"</formula>
    </cfRule>
  </conditionalFormatting>
  <conditionalFormatting sqref="M104">
    <cfRule type="cellIs" dxfId="75" priority="72" operator="equal">
      <formula>"Non Moving"</formula>
    </cfRule>
    <cfRule type="cellIs" dxfId="74" priority="73" operator="equal">
      <formula>"Fast Moving"</formula>
    </cfRule>
    <cfRule type="cellIs" dxfId="73" priority="74" operator="equal">
      <formula>"Slow Moving"</formula>
    </cfRule>
  </conditionalFormatting>
  <conditionalFormatting sqref="M104">
    <cfRule type="cellIs" dxfId="72" priority="68" operator="equal">
      <formula>"Non Moving"</formula>
    </cfRule>
    <cfRule type="cellIs" dxfId="71" priority="69" operator="equal">
      <formula>"Slow Moving"</formula>
    </cfRule>
    <cfRule type="cellIs" dxfId="70" priority="70" operator="equal">
      <formula>"Fast Moving"</formula>
    </cfRule>
    <cfRule type="cellIs" dxfId="69" priority="71" operator="equal">
      <formula>"Slow Moving"</formula>
    </cfRule>
  </conditionalFormatting>
  <conditionalFormatting sqref="N104:N109">
    <cfRule type="cellIs" dxfId="68" priority="65" operator="equal">
      <formula>"Non Moving"</formula>
    </cfRule>
    <cfRule type="cellIs" dxfId="67" priority="66" operator="equal">
      <formula>"Slow Moving"</formula>
    </cfRule>
    <cfRule type="cellIs" dxfId="66" priority="67" operator="equal">
      <formula>"Fast Moving"</formula>
    </cfRule>
  </conditionalFormatting>
  <conditionalFormatting sqref="N104:N109">
    <cfRule type="cellIs" dxfId="65" priority="64" operator="equal">
      <formula>"Fast Moving"</formula>
    </cfRule>
  </conditionalFormatting>
  <conditionalFormatting sqref="N104:N109">
    <cfRule type="cellIs" dxfId="64" priority="61" operator="equal">
      <formula>"Non Moving"</formula>
    </cfRule>
    <cfRule type="cellIs" dxfId="63" priority="62" operator="equal">
      <formula>"Fast Moving"</formula>
    </cfRule>
    <cfRule type="cellIs" dxfId="62" priority="63" operator="equal">
      <formula>"Slow Moving"</formula>
    </cfRule>
  </conditionalFormatting>
  <conditionalFormatting sqref="N104:N109">
    <cfRule type="cellIs" dxfId="61" priority="57" operator="equal">
      <formula>"Non Moving"</formula>
    </cfRule>
    <cfRule type="cellIs" dxfId="60" priority="58" operator="equal">
      <formula>"Slow Moving"</formula>
    </cfRule>
    <cfRule type="cellIs" dxfId="59" priority="59" operator="equal">
      <formula>"Fast Moving"</formula>
    </cfRule>
    <cfRule type="cellIs" dxfId="58" priority="60" operator="equal">
      <formula>"Slow Moving"</formula>
    </cfRule>
  </conditionalFormatting>
  <conditionalFormatting sqref="I31:L39">
    <cfRule type="cellIs" dxfId="57" priority="54" operator="equal">
      <formula>"Non Moving"</formula>
    </cfRule>
    <cfRule type="cellIs" dxfId="56" priority="55" operator="equal">
      <formula>"Slow Moving"</formula>
    </cfRule>
    <cfRule type="cellIs" dxfId="55" priority="56" operator="equal">
      <formula>"Fast Moving"</formula>
    </cfRule>
  </conditionalFormatting>
  <conditionalFormatting sqref="I31:L39">
    <cfRule type="cellIs" dxfId="54" priority="53" operator="equal">
      <formula>"Fast Moving"</formula>
    </cfRule>
  </conditionalFormatting>
  <conditionalFormatting sqref="I31:L39">
    <cfRule type="cellIs" dxfId="53" priority="50" operator="equal">
      <formula>"Non Moving"</formula>
    </cfRule>
    <cfRule type="cellIs" dxfId="52" priority="51" operator="equal">
      <formula>"Fast Moving"</formula>
    </cfRule>
    <cfRule type="cellIs" dxfId="51" priority="52" operator="equal">
      <formula>"Slow Moving"</formula>
    </cfRule>
  </conditionalFormatting>
  <conditionalFormatting sqref="I31:L39">
    <cfRule type="cellIs" dxfId="50" priority="46" operator="equal">
      <formula>"Non Moving"</formula>
    </cfRule>
    <cfRule type="cellIs" dxfId="49" priority="47" operator="equal">
      <formula>"Slow Moving"</formula>
    </cfRule>
    <cfRule type="cellIs" dxfId="48" priority="48" operator="equal">
      <formula>"Fast Moving"</formula>
    </cfRule>
    <cfRule type="cellIs" dxfId="47" priority="49" operator="equal">
      <formula>"Slow Moving"</formula>
    </cfRule>
  </conditionalFormatting>
  <conditionalFormatting sqref="M31:M39">
    <cfRule type="cellIs" dxfId="46" priority="43" operator="equal">
      <formula>"Non Moving"</formula>
    </cfRule>
    <cfRule type="cellIs" dxfId="45" priority="44" operator="equal">
      <formula>"Slow Moving"</formula>
    </cfRule>
    <cfRule type="cellIs" dxfId="44" priority="45" operator="equal">
      <formula>"Fast Moving"</formula>
    </cfRule>
  </conditionalFormatting>
  <conditionalFormatting sqref="M31:M39">
    <cfRule type="cellIs" dxfId="43" priority="42" operator="equal">
      <formula>"Fast Moving"</formula>
    </cfRule>
  </conditionalFormatting>
  <conditionalFormatting sqref="M31:M39">
    <cfRule type="cellIs" dxfId="42" priority="39" operator="equal">
      <formula>"Non Moving"</formula>
    </cfRule>
    <cfRule type="cellIs" dxfId="41" priority="40" operator="equal">
      <formula>"Fast Moving"</formula>
    </cfRule>
    <cfRule type="cellIs" dxfId="40" priority="41" operator="equal">
      <formula>"Slow Moving"</formula>
    </cfRule>
  </conditionalFormatting>
  <conditionalFormatting sqref="M31:M39">
    <cfRule type="cellIs" dxfId="39" priority="35" operator="equal">
      <formula>"Non Moving"</formula>
    </cfRule>
    <cfRule type="cellIs" dxfId="38" priority="36" operator="equal">
      <formula>"Slow Moving"</formula>
    </cfRule>
    <cfRule type="cellIs" dxfId="37" priority="37" operator="equal">
      <formula>"Fast Moving"</formula>
    </cfRule>
    <cfRule type="cellIs" dxfId="36" priority="38" operator="equal">
      <formula>"Slow Moving"</formula>
    </cfRule>
  </conditionalFormatting>
  <conditionalFormatting sqref="N31:N39">
    <cfRule type="cellIs" dxfId="35" priority="32" operator="equal">
      <formula>"Non Moving"</formula>
    </cfRule>
    <cfRule type="cellIs" dxfId="34" priority="33" operator="equal">
      <formula>"Slow Moving"</formula>
    </cfRule>
    <cfRule type="cellIs" dxfId="33" priority="34" operator="equal">
      <formula>"Fast Moving"</formula>
    </cfRule>
  </conditionalFormatting>
  <conditionalFormatting sqref="N31:N39">
    <cfRule type="cellIs" dxfId="32" priority="31" operator="equal">
      <formula>"Fast Moving"</formula>
    </cfRule>
  </conditionalFormatting>
  <conditionalFormatting sqref="N31:N39">
    <cfRule type="cellIs" dxfId="31" priority="28" operator="equal">
      <formula>"Non Moving"</formula>
    </cfRule>
    <cfRule type="cellIs" dxfId="30" priority="29" operator="equal">
      <formula>"Fast Moving"</formula>
    </cfRule>
    <cfRule type="cellIs" dxfId="29" priority="30" operator="equal">
      <formula>"Slow Moving"</formula>
    </cfRule>
  </conditionalFormatting>
  <conditionalFormatting sqref="N31:N39">
    <cfRule type="cellIs" dxfId="28" priority="24" operator="equal">
      <formula>"Non Moving"</formula>
    </cfRule>
    <cfRule type="cellIs" dxfId="27" priority="25" operator="equal">
      <formula>"Slow Moving"</formula>
    </cfRule>
    <cfRule type="cellIs" dxfId="26" priority="26" operator="equal">
      <formula>"Fast Moving"</formula>
    </cfRule>
    <cfRule type="cellIs" dxfId="25" priority="27" operator="equal">
      <formula>"Slow Moving"</formula>
    </cfRule>
  </conditionalFormatting>
  <conditionalFormatting sqref="L105:L109">
    <cfRule type="cellIs" dxfId="24" priority="21" operator="equal">
      <formula>"Non Moving"</formula>
    </cfRule>
    <cfRule type="cellIs" dxfId="23" priority="22" operator="equal">
      <formula>"Slow Moving"</formula>
    </cfRule>
    <cfRule type="cellIs" dxfId="22" priority="23" operator="equal">
      <formula>"Fast Moving"</formula>
    </cfRule>
  </conditionalFormatting>
  <conditionalFormatting sqref="L105:L109">
    <cfRule type="cellIs" dxfId="21" priority="20" operator="equal">
      <formula>"Fast Moving"</formula>
    </cfRule>
  </conditionalFormatting>
  <conditionalFormatting sqref="L105:L109">
    <cfRule type="cellIs" dxfId="20" priority="17" operator="equal">
      <formula>"Non Moving"</formula>
    </cfRule>
    <cfRule type="cellIs" dxfId="19" priority="18" operator="equal">
      <formula>"Fast Moving"</formula>
    </cfRule>
    <cfRule type="cellIs" dxfId="18" priority="19" operator="equal">
      <formula>"Slow Moving"</formula>
    </cfRule>
  </conditionalFormatting>
  <conditionalFormatting sqref="L105:L109">
    <cfRule type="cellIs" dxfId="17" priority="13" operator="equal">
      <formula>"Non Moving"</formula>
    </cfRule>
    <cfRule type="cellIs" dxfId="16" priority="14" operator="equal">
      <formula>"Slow Moving"</formula>
    </cfRule>
    <cfRule type="cellIs" dxfId="15" priority="15" operator="equal">
      <formula>"Fast Moving"</formula>
    </cfRule>
    <cfRule type="cellIs" dxfId="14" priority="16" operator="equal">
      <formula>"Slow Moving"</formula>
    </cfRule>
  </conditionalFormatting>
  <conditionalFormatting sqref="M105:M109">
    <cfRule type="cellIs" dxfId="13" priority="10" operator="equal">
      <formula>"Non Moving"</formula>
    </cfRule>
    <cfRule type="cellIs" dxfId="12" priority="11" operator="equal">
      <formula>"Slow Moving"</formula>
    </cfRule>
    <cfRule type="cellIs" dxfId="11" priority="12" operator="equal">
      <formula>"Fast Moving"</formula>
    </cfRule>
  </conditionalFormatting>
  <conditionalFormatting sqref="M105:M109">
    <cfRule type="cellIs" dxfId="10" priority="9" operator="equal">
      <formula>"Fast Moving"</formula>
    </cfRule>
  </conditionalFormatting>
  <conditionalFormatting sqref="M105:M109">
    <cfRule type="cellIs" dxfId="9" priority="6" operator="equal">
      <formula>"Non Moving"</formula>
    </cfRule>
    <cfRule type="cellIs" dxfId="8" priority="7" operator="equal">
      <formula>"Fast Moving"</formula>
    </cfRule>
    <cfRule type="cellIs" dxfId="7" priority="8" operator="equal">
      <formula>"Slow Moving"</formula>
    </cfRule>
  </conditionalFormatting>
  <conditionalFormatting sqref="M105:M109">
    <cfRule type="cellIs" dxfId="6" priority="2" operator="equal">
      <formula>"Non Moving"</formula>
    </cfRule>
    <cfRule type="cellIs" dxfId="5" priority="3" operator="equal">
      <formula>"Slow Moving"</formula>
    </cfRule>
    <cfRule type="cellIs" dxfId="4" priority="4" operator="equal">
      <formula>"Fast Moving"</formula>
    </cfRule>
    <cfRule type="cellIs" dxfId="3" priority="5" operator="equal">
      <formula>"Slow Moving"</formula>
    </cfRule>
  </conditionalFormatting>
  <conditionalFormatting sqref="C1:C1048576">
    <cfRule type="duplicateValues" dxfId="2" priority="407"/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topLeftCell="A77" workbookViewId="0">
      <selection sqref="A1:A108"/>
    </sheetView>
  </sheetViews>
  <sheetFormatPr defaultRowHeight="15" x14ac:dyDescent="0.25"/>
  <cols>
    <col min="1" max="1" width="16.7109375" style="8" bestFit="1" customWidth="1"/>
  </cols>
  <sheetData>
    <row r="1" spans="1:2" x14ac:dyDescent="0.25">
      <c r="A1" s="8">
        <v>744790286205</v>
      </c>
    </row>
    <row r="2" spans="1:2" x14ac:dyDescent="0.25">
      <c r="A2" s="8">
        <v>4716076166941</v>
      </c>
      <c r="B2" t="s">
        <v>746</v>
      </c>
    </row>
    <row r="3" spans="1:2" x14ac:dyDescent="0.25">
      <c r="A3" s="8">
        <v>4716076166958</v>
      </c>
      <c r="B3" t="s">
        <v>746</v>
      </c>
    </row>
    <row r="4" spans="1:2" x14ac:dyDescent="0.25">
      <c r="A4" s="8">
        <v>4716076166965</v>
      </c>
      <c r="B4" t="s">
        <v>746</v>
      </c>
    </row>
    <row r="5" spans="1:2" x14ac:dyDescent="0.25">
      <c r="A5" s="8">
        <v>4716076167313</v>
      </c>
      <c r="B5" t="s">
        <v>746</v>
      </c>
    </row>
    <row r="6" spans="1:2" x14ac:dyDescent="0.25">
      <c r="A6" s="8">
        <v>4716076167337</v>
      </c>
      <c r="B6" t="s">
        <v>746</v>
      </c>
    </row>
    <row r="7" spans="1:2" x14ac:dyDescent="0.25">
      <c r="A7" s="8">
        <v>4716076167450</v>
      </c>
      <c r="B7" t="s">
        <v>746</v>
      </c>
    </row>
    <row r="8" spans="1:2" x14ac:dyDescent="0.25">
      <c r="A8" s="8">
        <v>4716076167467</v>
      </c>
      <c r="B8" t="s">
        <v>746</v>
      </c>
    </row>
    <row r="9" spans="1:2" x14ac:dyDescent="0.25">
      <c r="A9" s="8">
        <v>4716076167474</v>
      </c>
      <c r="B9" t="s">
        <v>746</v>
      </c>
    </row>
    <row r="10" spans="1:2" x14ac:dyDescent="0.25">
      <c r="A10" s="8">
        <v>4716076167856</v>
      </c>
      <c r="B10" t="s">
        <v>746</v>
      </c>
    </row>
    <row r="11" spans="1:2" x14ac:dyDescent="0.25">
      <c r="A11" s="8">
        <v>4716076167863</v>
      </c>
      <c r="B11" t="s">
        <v>746</v>
      </c>
    </row>
    <row r="12" spans="1:2" x14ac:dyDescent="0.25">
      <c r="A12" s="8">
        <v>4716076167870</v>
      </c>
      <c r="B12" t="s">
        <v>746</v>
      </c>
    </row>
    <row r="13" spans="1:2" x14ac:dyDescent="0.25">
      <c r="A13" s="8">
        <v>4716076167924</v>
      </c>
      <c r="B13" t="s">
        <v>746</v>
      </c>
    </row>
    <row r="14" spans="1:2" x14ac:dyDescent="0.25">
      <c r="A14" s="8">
        <v>4716076167931</v>
      </c>
      <c r="B14" t="s">
        <v>746</v>
      </c>
    </row>
    <row r="15" spans="1:2" x14ac:dyDescent="0.25">
      <c r="A15" s="8">
        <v>4716076167948</v>
      </c>
      <c r="B15" t="s">
        <v>746</v>
      </c>
    </row>
    <row r="16" spans="1:2" x14ac:dyDescent="0.25">
      <c r="A16" s="8">
        <v>4716076167955</v>
      </c>
      <c r="B16" t="s">
        <v>746</v>
      </c>
    </row>
    <row r="17" spans="1:2" x14ac:dyDescent="0.25">
      <c r="A17" s="8">
        <v>4716076167979</v>
      </c>
      <c r="B17" t="s">
        <v>746</v>
      </c>
    </row>
    <row r="18" spans="1:2" x14ac:dyDescent="0.25">
      <c r="A18" s="8">
        <v>4716076167993</v>
      </c>
      <c r="B18" t="s">
        <v>746</v>
      </c>
    </row>
    <row r="19" spans="1:2" x14ac:dyDescent="0.25">
      <c r="A19" s="8">
        <v>4716076168341</v>
      </c>
      <c r="B19" t="s">
        <v>746</v>
      </c>
    </row>
    <row r="20" spans="1:2" x14ac:dyDescent="0.25">
      <c r="A20" s="8">
        <v>4716076168358</v>
      </c>
      <c r="B20" t="s">
        <v>746</v>
      </c>
    </row>
    <row r="21" spans="1:2" x14ac:dyDescent="0.25">
      <c r="A21" s="8">
        <v>4716076168365</v>
      </c>
      <c r="B21" t="s">
        <v>746</v>
      </c>
    </row>
    <row r="22" spans="1:2" x14ac:dyDescent="0.25">
      <c r="A22" s="8">
        <v>6953156253025</v>
      </c>
      <c r="B22" t="s">
        <v>746</v>
      </c>
    </row>
    <row r="23" spans="1:2" x14ac:dyDescent="0.25">
      <c r="A23" s="8">
        <v>6953156253032</v>
      </c>
      <c r="B23" t="s">
        <v>746</v>
      </c>
    </row>
    <row r="24" spans="1:2" x14ac:dyDescent="0.25">
      <c r="A24" s="8">
        <v>6953156253063</v>
      </c>
      <c r="B24" t="s">
        <v>746</v>
      </c>
    </row>
    <row r="25" spans="1:2" x14ac:dyDescent="0.25">
      <c r="A25" s="8">
        <v>6953156253070</v>
      </c>
      <c r="B25" t="s">
        <v>746</v>
      </c>
    </row>
    <row r="26" spans="1:2" x14ac:dyDescent="0.25">
      <c r="A26" s="8">
        <v>6953156255814</v>
      </c>
      <c r="B26" t="s">
        <v>746</v>
      </c>
    </row>
    <row r="27" spans="1:2" x14ac:dyDescent="0.25">
      <c r="A27" s="8">
        <v>6953156259850</v>
      </c>
      <c r="B27" t="s">
        <v>746</v>
      </c>
    </row>
    <row r="28" spans="1:2" x14ac:dyDescent="0.25">
      <c r="A28" s="8">
        <v>6953156261358</v>
      </c>
      <c r="B28" t="s">
        <v>746</v>
      </c>
    </row>
    <row r="29" spans="1:2" x14ac:dyDescent="0.25">
      <c r="A29" s="8">
        <v>6953156261365</v>
      </c>
      <c r="B29" t="s">
        <v>746</v>
      </c>
    </row>
    <row r="30" spans="1:2" x14ac:dyDescent="0.25">
      <c r="A30" s="8">
        <v>6953156270640</v>
      </c>
      <c r="B30" t="s">
        <v>746</v>
      </c>
    </row>
    <row r="31" spans="1:2" x14ac:dyDescent="0.25">
      <c r="A31" s="8">
        <v>6953156271791</v>
      </c>
      <c r="B31" t="s">
        <v>746</v>
      </c>
    </row>
    <row r="32" spans="1:2" x14ac:dyDescent="0.25">
      <c r="A32" s="8">
        <v>6953156273030</v>
      </c>
      <c r="B32" t="s">
        <v>746</v>
      </c>
    </row>
    <row r="33" spans="1:2" x14ac:dyDescent="0.25">
      <c r="A33" s="8">
        <v>6953156273085</v>
      </c>
      <c r="B33" t="s">
        <v>746</v>
      </c>
    </row>
    <row r="34" spans="1:2" x14ac:dyDescent="0.25">
      <c r="A34" s="8">
        <v>6953156273092</v>
      </c>
      <c r="B34" t="s">
        <v>746</v>
      </c>
    </row>
    <row r="35" spans="1:2" x14ac:dyDescent="0.25">
      <c r="A35" s="8">
        <v>6953156273108</v>
      </c>
      <c r="B35" t="s">
        <v>746</v>
      </c>
    </row>
    <row r="36" spans="1:2" x14ac:dyDescent="0.25">
      <c r="A36" s="8">
        <v>6953156273887</v>
      </c>
      <c r="B36" t="s">
        <v>746</v>
      </c>
    </row>
    <row r="37" spans="1:2" x14ac:dyDescent="0.25">
      <c r="A37" s="8">
        <v>6953156273894</v>
      </c>
      <c r="B37" t="s">
        <v>746</v>
      </c>
    </row>
    <row r="38" spans="1:2" x14ac:dyDescent="0.25">
      <c r="A38" s="8">
        <v>6953156276413</v>
      </c>
      <c r="B38" t="s">
        <v>746</v>
      </c>
    </row>
    <row r="39" spans="1:2" x14ac:dyDescent="0.25">
      <c r="A39" s="8">
        <v>6953156276673</v>
      </c>
      <c r="B39" t="s">
        <v>746</v>
      </c>
    </row>
    <row r="40" spans="1:2" x14ac:dyDescent="0.25">
      <c r="A40" s="8">
        <v>6953156278585</v>
      </c>
      <c r="B40" t="s">
        <v>746</v>
      </c>
    </row>
    <row r="41" spans="1:2" x14ac:dyDescent="0.25">
      <c r="A41" s="8">
        <v>6953156278622</v>
      </c>
      <c r="B41" t="s">
        <v>746</v>
      </c>
    </row>
    <row r="42" spans="1:2" x14ac:dyDescent="0.25">
      <c r="A42" s="8">
        <v>6953156278844</v>
      </c>
      <c r="B42" t="s">
        <v>746</v>
      </c>
    </row>
    <row r="43" spans="1:2" x14ac:dyDescent="0.25">
      <c r="A43" s="8">
        <v>6953156279018</v>
      </c>
      <c r="B43" t="s">
        <v>746</v>
      </c>
    </row>
    <row r="44" spans="1:2" x14ac:dyDescent="0.25">
      <c r="A44" s="8">
        <v>6953156279025</v>
      </c>
      <c r="B44" t="s">
        <v>746</v>
      </c>
    </row>
    <row r="45" spans="1:2" x14ac:dyDescent="0.25">
      <c r="A45" s="8">
        <v>6953156279148</v>
      </c>
      <c r="B45" t="s">
        <v>746</v>
      </c>
    </row>
    <row r="46" spans="1:2" x14ac:dyDescent="0.25">
      <c r="A46" s="8">
        <v>6953156279650</v>
      </c>
      <c r="B46" t="s">
        <v>746</v>
      </c>
    </row>
    <row r="47" spans="1:2" x14ac:dyDescent="0.25">
      <c r="A47" s="8">
        <v>6953156279667</v>
      </c>
      <c r="B47" t="s">
        <v>746</v>
      </c>
    </row>
    <row r="48" spans="1:2" x14ac:dyDescent="0.25">
      <c r="A48" s="8">
        <v>6953156280243</v>
      </c>
      <c r="B48" t="s">
        <v>746</v>
      </c>
    </row>
    <row r="49" spans="1:2" x14ac:dyDescent="0.25">
      <c r="A49" s="8">
        <v>6953156281363</v>
      </c>
      <c r="B49" t="s">
        <v>746</v>
      </c>
    </row>
    <row r="50" spans="1:2" x14ac:dyDescent="0.25">
      <c r="A50" s="8">
        <v>6953156281370</v>
      </c>
      <c r="B50" t="s">
        <v>746</v>
      </c>
    </row>
    <row r="51" spans="1:2" x14ac:dyDescent="0.25">
      <c r="A51" s="8">
        <v>6953156281387</v>
      </c>
      <c r="B51" t="s">
        <v>746</v>
      </c>
    </row>
    <row r="52" spans="1:2" x14ac:dyDescent="0.25">
      <c r="A52" s="8">
        <v>6953156281479</v>
      </c>
      <c r="B52" t="s">
        <v>746</v>
      </c>
    </row>
    <row r="53" spans="1:2" x14ac:dyDescent="0.25">
      <c r="A53" s="8">
        <v>6953156281691</v>
      </c>
      <c r="B53" t="s">
        <v>746</v>
      </c>
    </row>
    <row r="54" spans="1:2" x14ac:dyDescent="0.25">
      <c r="A54" s="8">
        <v>6953156282100</v>
      </c>
      <c r="B54" t="s">
        <v>746</v>
      </c>
    </row>
    <row r="55" spans="1:2" x14ac:dyDescent="0.25">
      <c r="A55" s="8">
        <v>6953156282247</v>
      </c>
      <c r="B55" t="s">
        <v>746</v>
      </c>
    </row>
    <row r="56" spans="1:2" x14ac:dyDescent="0.25">
      <c r="A56" s="8">
        <v>6953156282278</v>
      </c>
      <c r="B56" t="s">
        <v>746</v>
      </c>
    </row>
    <row r="57" spans="1:2" x14ac:dyDescent="0.25">
      <c r="A57" s="8">
        <v>6953156282940</v>
      </c>
      <c r="B57" t="s">
        <v>746</v>
      </c>
    </row>
    <row r="58" spans="1:2" x14ac:dyDescent="0.25">
      <c r="A58" s="8">
        <v>6953156282957</v>
      </c>
      <c r="B58" t="s">
        <v>746</v>
      </c>
    </row>
    <row r="59" spans="1:2" x14ac:dyDescent="0.25">
      <c r="A59" s="8">
        <v>6953156282964</v>
      </c>
      <c r="B59" t="s">
        <v>746</v>
      </c>
    </row>
    <row r="60" spans="1:2" x14ac:dyDescent="0.25">
      <c r="A60" s="8">
        <v>6953156282971</v>
      </c>
      <c r="B60" t="s">
        <v>746</v>
      </c>
    </row>
    <row r="61" spans="1:2" x14ac:dyDescent="0.25">
      <c r="A61" s="8">
        <v>6953156284401</v>
      </c>
      <c r="B61" t="s">
        <v>746</v>
      </c>
    </row>
    <row r="62" spans="1:2" x14ac:dyDescent="0.25">
      <c r="A62" s="8">
        <v>6953156284630</v>
      </c>
      <c r="B62" t="s">
        <v>746</v>
      </c>
    </row>
    <row r="63" spans="1:2" x14ac:dyDescent="0.25">
      <c r="A63" s="8">
        <v>6953156284647</v>
      </c>
      <c r="B63" t="s">
        <v>746</v>
      </c>
    </row>
    <row r="64" spans="1:2" x14ac:dyDescent="0.25">
      <c r="A64" s="8">
        <v>6953156284739</v>
      </c>
      <c r="B64" t="s">
        <v>746</v>
      </c>
    </row>
    <row r="65" spans="1:2" x14ac:dyDescent="0.25">
      <c r="A65" s="8">
        <v>6953156284746</v>
      </c>
      <c r="B65" t="s">
        <v>746</v>
      </c>
    </row>
    <row r="66" spans="1:2" x14ac:dyDescent="0.25">
      <c r="A66" s="8">
        <v>6953156284821</v>
      </c>
      <c r="B66" t="s">
        <v>746</v>
      </c>
    </row>
    <row r="67" spans="1:2" x14ac:dyDescent="0.25">
      <c r="A67" s="8">
        <v>6953156284838</v>
      </c>
      <c r="B67" t="s">
        <v>746</v>
      </c>
    </row>
    <row r="68" spans="1:2" x14ac:dyDescent="0.25">
      <c r="A68" s="8">
        <v>6953156285101</v>
      </c>
      <c r="B68" t="s">
        <v>746</v>
      </c>
    </row>
    <row r="69" spans="1:2" x14ac:dyDescent="0.25">
      <c r="A69" s="8">
        <v>6953156286481</v>
      </c>
      <c r="B69" t="s">
        <v>746</v>
      </c>
    </row>
    <row r="70" spans="1:2" x14ac:dyDescent="0.25">
      <c r="A70" s="8">
        <v>6953156286498</v>
      </c>
      <c r="B70" t="s">
        <v>746</v>
      </c>
    </row>
    <row r="71" spans="1:2" x14ac:dyDescent="0.25">
      <c r="A71" s="8">
        <v>6953156286504</v>
      </c>
      <c r="B71" t="s">
        <v>746</v>
      </c>
    </row>
    <row r="72" spans="1:2" x14ac:dyDescent="0.25">
      <c r="A72" s="8">
        <v>6953156286603</v>
      </c>
      <c r="B72" t="s">
        <v>746</v>
      </c>
    </row>
    <row r="73" spans="1:2" x14ac:dyDescent="0.25">
      <c r="A73" s="8">
        <v>6953156286962</v>
      </c>
      <c r="B73" t="s">
        <v>746</v>
      </c>
    </row>
    <row r="74" spans="1:2" x14ac:dyDescent="0.25">
      <c r="A74" s="8">
        <v>6953156286979</v>
      </c>
      <c r="B74" t="s">
        <v>746</v>
      </c>
    </row>
    <row r="75" spans="1:2" x14ac:dyDescent="0.25">
      <c r="A75" s="8">
        <v>6953156286986</v>
      </c>
      <c r="B75" t="s">
        <v>746</v>
      </c>
    </row>
    <row r="76" spans="1:2" x14ac:dyDescent="0.25">
      <c r="A76" s="8">
        <v>6953156288126</v>
      </c>
      <c r="B76" t="s">
        <v>746</v>
      </c>
    </row>
    <row r="77" spans="1:2" x14ac:dyDescent="0.25">
      <c r="A77" s="8">
        <v>6953156288133</v>
      </c>
      <c r="B77" t="s">
        <v>746</v>
      </c>
    </row>
    <row r="78" spans="1:2" x14ac:dyDescent="0.25">
      <c r="A78" s="8">
        <v>6953156288935</v>
      </c>
      <c r="B78" t="s">
        <v>746</v>
      </c>
    </row>
    <row r="79" spans="1:2" x14ac:dyDescent="0.25">
      <c r="A79" s="8">
        <v>6953156289734</v>
      </c>
      <c r="B79" t="s">
        <v>746</v>
      </c>
    </row>
    <row r="80" spans="1:2" x14ac:dyDescent="0.25">
      <c r="A80" s="8">
        <v>6953156289758</v>
      </c>
      <c r="B80" t="s">
        <v>746</v>
      </c>
    </row>
    <row r="81" spans="1:2" x14ac:dyDescent="0.25">
      <c r="A81" s="8">
        <v>6953156289819</v>
      </c>
      <c r="B81" t="s">
        <v>746</v>
      </c>
    </row>
    <row r="82" spans="1:2" x14ac:dyDescent="0.25">
      <c r="A82" s="8">
        <v>6953156290488</v>
      </c>
      <c r="B82" t="s">
        <v>746</v>
      </c>
    </row>
    <row r="83" spans="1:2" x14ac:dyDescent="0.25">
      <c r="A83" s="8">
        <v>6953156290495</v>
      </c>
      <c r="B83" t="s">
        <v>746</v>
      </c>
    </row>
    <row r="84" spans="1:2" x14ac:dyDescent="0.25">
      <c r="A84" s="8">
        <v>6953156290853</v>
      </c>
      <c r="B84" t="s">
        <v>746</v>
      </c>
    </row>
    <row r="85" spans="1:2" x14ac:dyDescent="0.25">
      <c r="A85" s="8">
        <v>6953156290860</v>
      </c>
      <c r="B85" t="s">
        <v>746</v>
      </c>
    </row>
    <row r="86" spans="1:2" x14ac:dyDescent="0.25">
      <c r="A86" s="8">
        <v>6953156291492</v>
      </c>
      <c r="B86" t="s">
        <v>746</v>
      </c>
    </row>
    <row r="87" spans="1:2" x14ac:dyDescent="0.25">
      <c r="A87" s="8">
        <v>6953156291638</v>
      </c>
      <c r="B87" t="s">
        <v>746</v>
      </c>
    </row>
    <row r="88" spans="1:2" x14ac:dyDescent="0.25">
      <c r="A88" s="8">
        <v>6953156292079</v>
      </c>
      <c r="B88" t="s">
        <v>746</v>
      </c>
    </row>
    <row r="89" spans="1:2" x14ac:dyDescent="0.25">
      <c r="A89" s="8">
        <v>6953156292314</v>
      </c>
      <c r="B89" t="s">
        <v>746</v>
      </c>
    </row>
    <row r="90" spans="1:2" x14ac:dyDescent="0.25">
      <c r="A90" s="8">
        <v>6953156292321</v>
      </c>
      <c r="B90" t="s">
        <v>746</v>
      </c>
    </row>
    <row r="91" spans="1:2" x14ac:dyDescent="0.25">
      <c r="A91" s="8">
        <v>6953156293014</v>
      </c>
      <c r="B91" t="s">
        <v>746</v>
      </c>
    </row>
    <row r="92" spans="1:2" x14ac:dyDescent="0.25">
      <c r="A92" s="8">
        <v>6953156293243</v>
      </c>
      <c r="B92" t="s">
        <v>746</v>
      </c>
    </row>
    <row r="93" spans="1:2" x14ac:dyDescent="0.25">
      <c r="A93" s="8">
        <v>6953156293250</v>
      </c>
      <c r="B93" t="s">
        <v>746</v>
      </c>
    </row>
    <row r="94" spans="1:2" x14ac:dyDescent="0.25">
      <c r="A94" s="8">
        <v>6953156293267</v>
      </c>
      <c r="B94" t="s">
        <v>746</v>
      </c>
    </row>
    <row r="95" spans="1:2" x14ac:dyDescent="0.25">
      <c r="A95" s="8">
        <v>6953156293274</v>
      </c>
      <c r="B95" t="s">
        <v>746</v>
      </c>
    </row>
    <row r="96" spans="1:2" x14ac:dyDescent="0.25">
      <c r="A96" s="8">
        <v>6953156293618</v>
      </c>
      <c r="B96" t="s">
        <v>746</v>
      </c>
    </row>
    <row r="97" spans="1:2" x14ac:dyDescent="0.25">
      <c r="A97" s="8">
        <v>6953156294073</v>
      </c>
      <c r="B97" t="s">
        <v>746</v>
      </c>
    </row>
    <row r="98" spans="1:2" x14ac:dyDescent="0.25">
      <c r="A98" s="8">
        <v>6953156294080</v>
      </c>
      <c r="B98" t="s">
        <v>746</v>
      </c>
    </row>
    <row r="99" spans="1:2" x14ac:dyDescent="0.25">
      <c r="A99" s="8">
        <v>6953156295117</v>
      </c>
      <c r="B99" t="s">
        <v>746</v>
      </c>
    </row>
    <row r="100" spans="1:2" x14ac:dyDescent="0.25">
      <c r="A100" s="8">
        <v>6953156295124</v>
      </c>
      <c r="B100" t="s">
        <v>746</v>
      </c>
    </row>
    <row r="101" spans="1:2" x14ac:dyDescent="0.25">
      <c r="A101" s="8">
        <v>6953156295483</v>
      </c>
      <c r="B101" t="s">
        <v>746</v>
      </c>
    </row>
    <row r="102" spans="1:2" x14ac:dyDescent="0.25">
      <c r="A102" s="8">
        <v>6953156295490</v>
      </c>
      <c r="B102" t="s">
        <v>746</v>
      </c>
    </row>
    <row r="103" spans="1:2" x14ac:dyDescent="0.25">
      <c r="A103" s="8">
        <v>6971680477397</v>
      </c>
      <c r="B103" t="s">
        <v>746</v>
      </c>
    </row>
    <row r="104" spans="1:2" x14ac:dyDescent="0.25">
      <c r="A104" s="8">
        <v>7447902860074</v>
      </c>
      <c r="B104" t="s">
        <v>746</v>
      </c>
    </row>
    <row r="105" spans="1:2" x14ac:dyDescent="0.25">
      <c r="A105" s="8">
        <v>7447902861064</v>
      </c>
      <c r="B105" t="s">
        <v>746</v>
      </c>
    </row>
    <row r="106" spans="1:2" x14ac:dyDescent="0.25">
      <c r="A106" s="8">
        <v>7447902861996</v>
      </c>
      <c r="B106" t="s">
        <v>746</v>
      </c>
    </row>
    <row r="107" spans="1:2" x14ac:dyDescent="0.25">
      <c r="A107" s="8">
        <v>7447902862290</v>
      </c>
      <c r="B107" t="s">
        <v>746</v>
      </c>
    </row>
    <row r="108" spans="1:2" x14ac:dyDescent="0.25">
      <c r="A108" s="8">
        <v>7447902862818</v>
      </c>
      <c r="B108" t="s">
        <v>746</v>
      </c>
    </row>
    <row r="109" spans="1:2" x14ac:dyDescent="0.25">
      <c r="B109" t="s">
        <v>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Consolidate Sales Reports</vt:lpstr>
      <vt:lpstr>Supplier Forecast -UAE</vt:lpstr>
      <vt:lpstr>Uae</vt:lpstr>
      <vt:lpstr>Qat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2019-08-21T05:16:06Z</dcterms:modified>
</cp:coreProperties>
</file>