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0" windowWidth="10380" windowHeight="12075" tabRatio="923"/>
  </bookViews>
  <sheets>
    <sheet name="Trimooo Park VC Qatar" sheetId="18" r:id="rId1"/>
    <sheet name="Sheet1" sheetId="19" r:id="rId2"/>
  </sheets>
  <definedNames>
    <definedName name="_xlnm._FilterDatabase" localSheetId="0" hidden="1">'Trimooo Park VC Qatar'!$A$12:$BM$12</definedName>
    <definedName name="_xlnm.Print_Area" localSheetId="0">'Trimooo Park VC Qatar'!$A$1:$BG$86</definedName>
    <definedName name="_xlnm.Print_Titles" localSheetId="0">'Trimooo Park VC Qatar'!$9:$12</definedName>
  </definedNames>
  <calcPr calcId="124519"/>
</workbook>
</file>

<file path=xl/calcChain.xml><?xml version="1.0" encoding="utf-8"?>
<calcChain xmlns="http://schemas.openxmlformats.org/spreadsheetml/2006/main">
  <c r="AX15" i="18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BC74" s="1"/>
  <c r="AX75"/>
  <c r="BC75" s="1"/>
  <c r="AX76"/>
  <c r="AX77"/>
  <c r="AU14" l="1"/>
  <c r="BA79"/>
  <c r="AT79"/>
  <c r="AQ79"/>
  <c r="AN79"/>
  <c r="AK79"/>
  <c r="AH79"/>
  <c r="AE79"/>
  <c r="AB79"/>
  <c r="Y79"/>
  <c r="V79"/>
  <c r="S79"/>
  <c r="P79"/>
  <c r="M79"/>
  <c r="J79"/>
  <c r="AL51" l="1"/>
  <c r="AI52"/>
  <c r="AR57"/>
  <c r="AO58"/>
  <c r="AL59"/>
  <c r="AI65"/>
  <c r="AO66"/>
  <c r="AR68"/>
  <c r="AO69"/>
  <c r="AR71"/>
  <c r="BB55"/>
  <c r="AU55"/>
  <c r="AV55" s="1"/>
  <c r="AS55"/>
  <c r="AR55"/>
  <c r="AP55"/>
  <c r="AO55"/>
  <c r="AM55"/>
  <c r="AL55"/>
  <c r="AJ55"/>
  <c r="AI55"/>
  <c r="AG55"/>
  <c r="AF55"/>
  <c r="AD55"/>
  <c r="AC55"/>
  <c r="AA55"/>
  <c r="Z55"/>
  <c r="X55"/>
  <c r="W55"/>
  <c r="U55"/>
  <c r="T55"/>
  <c r="R55"/>
  <c r="Q55"/>
  <c r="O55"/>
  <c r="N55"/>
  <c r="L55"/>
  <c r="K55"/>
  <c r="BB54"/>
  <c r="AU54"/>
  <c r="AW54" s="1"/>
  <c r="AS54"/>
  <c r="AR54"/>
  <c r="AP54"/>
  <c r="AO54"/>
  <c r="AM54"/>
  <c r="AL54"/>
  <c r="AJ54"/>
  <c r="AI54"/>
  <c r="AG54"/>
  <c r="AF54"/>
  <c r="AD54"/>
  <c r="AC54"/>
  <c r="AA54"/>
  <c r="Z54"/>
  <c r="X54"/>
  <c r="W54"/>
  <c r="U54"/>
  <c r="T54"/>
  <c r="R54"/>
  <c r="Q54"/>
  <c r="O54"/>
  <c r="N54"/>
  <c r="L54"/>
  <c r="K54"/>
  <c r="BB53"/>
  <c r="AU53"/>
  <c r="AW53" s="1"/>
  <c r="AS53"/>
  <c r="AR53"/>
  <c r="AP53"/>
  <c r="AO53"/>
  <c r="AM53"/>
  <c r="AL53"/>
  <c r="AJ53"/>
  <c r="AI53"/>
  <c r="AG53"/>
  <c r="AF53"/>
  <c r="AD53"/>
  <c r="AC53"/>
  <c r="AA53"/>
  <c r="Z53"/>
  <c r="X53"/>
  <c r="W53"/>
  <c r="U53"/>
  <c r="T53"/>
  <c r="R53"/>
  <c r="Q53"/>
  <c r="O53"/>
  <c r="N53"/>
  <c r="L53"/>
  <c r="K53"/>
  <c r="BB52"/>
  <c r="AU52"/>
  <c r="AW52" s="1"/>
  <c r="AS52"/>
  <c r="AR52"/>
  <c r="AP52"/>
  <c r="AO52"/>
  <c r="AM52"/>
  <c r="AL52"/>
  <c r="AJ52"/>
  <c r="AG52"/>
  <c r="AF52"/>
  <c r="AD52"/>
  <c r="AC52"/>
  <c r="AA52"/>
  <c r="Z52"/>
  <c r="X52"/>
  <c r="W52"/>
  <c r="U52"/>
  <c r="T52"/>
  <c r="R52"/>
  <c r="Q52"/>
  <c r="O52"/>
  <c r="N52"/>
  <c r="L52"/>
  <c r="K52"/>
  <c r="BB51"/>
  <c r="AU51"/>
  <c r="AV51" s="1"/>
  <c r="AS51"/>
  <c r="AR51"/>
  <c r="AP51"/>
  <c r="AO51"/>
  <c r="AM51"/>
  <c r="AJ51"/>
  <c r="AI51"/>
  <c r="AG51"/>
  <c r="AF51"/>
  <c r="AD51"/>
  <c r="AC51"/>
  <c r="AA51"/>
  <c r="X51"/>
  <c r="W51"/>
  <c r="U51"/>
  <c r="T51"/>
  <c r="R51"/>
  <c r="Q51"/>
  <c r="O51"/>
  <c r="L51"/>
  <c r="K51"/>
  <c r="BB50"/>
  <c r="AU50"/>
  <c r="AV50" s="1"/>
  <c r="AS50"/>
  <c r="AR50"/>
  <c r="AP50"/>
  <c r="AO50"/>
  <c r="AM50"/>
  <c r="AL50"/>
  <c r="AJ50"/>
  <c r="AI50"/>
  <c r="AG50"/>
  <c r="AF50"/>
  <c r="AD50"/>
  <c r="AC50"/>
  <c r="AA50"/>
  <c r="Z50"/>
  <c r="X50"/>
  <c r="W50"/>
  <c r="U50"/>
  <c r="T50"/>
  <c r="R50"/>
  <c r="Q50"/>
  <c r="O50"/>
  <c r="N50"/>
  <c r="L50"/>
  <c r="K50"/>
  <c r="BB71"/>
  <c r="AU71"/>
  <c r="AV71" s="1"/>
  <c r="AS71"/>
  <c r="AP71"/>
  <c r="AM71"/>
  <c r="AL71"/>
  <c r="AJ71"/>
  <c r="AI71"/>
  <c r="AG71"/>
  <c r="AD71"/>
  <c r="AA71"/>
  <c r="Z71"/>
  <c r="X71"/>
  <c r="W71"/>
  <c r="U71"/>
  <c r="R71"/>
  <c r="O71"/>
  <c r="N71"/>
  <c r="L71"/>
  <c r="K71"/>
  <c r="BB70"/>
  <c r="AU70"/>
  <c r="AV70" s="1"/>
  <c r="AS70"/>
  <c r="AR70"/>
  <c r="AP70"/>
  <c r="AO70"/>
  <c r="AM70"/>
  <c r="AL70"/>
  <c r="AJ70"/>
  <c r="AI70"/>
  <c r="AG70"/>
  <c r="AF70"/>
  <c r="AD70"/>
  <c r="AC70"/>
  <c r="AA70"/>
  <c r="Z70"/>
  <c r="X70"/>
  <c r="W70"/>
  <c r="U70"/>
  <c r="T70"/>
  <c r="R70"/>
  <c r="Q70"/>
  <c r="O70"/>
  <c r="N70"/>
  <c r="L70"/>
  <c r="K70"/>
  <c r="BB69"/>
  <c r="AU69"/>
  <c r="AV69" s="1"/>
  <c r="AS69"/>
  <c r="AR69"/>
  <c r="AP69"/>
  <c r="AM69"/>
  <c r="AL69"/>
  <c r="AJ69"/>
  <c r="AI69"/>
  <c r="AG69"/>
  <c r="AF69"/>
  <c r="AD69"/>
  <c r="AA69"/>
  <c r="Z69"/>
  <c r="X69"/>
  <c r="W69"/>
  <c r="U69"/>
  <c r="T69"/>
  <c r="R69"/>
  <c r="O69"/>
  <c r="N69"/>
  <c r="L69"/>
  <c r="K69"/>
  <c r="BB68"/>
  <c r="AU68"/>
  <c r="AS68"/>
  <c r="AP68"/>
  <c r="AM68"/>
  <c r="AL68"/>
  <c r="AJ68"/>
  <c r="AG68"/>
  <c r="AD68"/>
  <c r="AA68"/>
  <c r="Z68"/>
  <c r="X68"/>
  <c r="U68"/>
  <c r="R68"/>
  <c r="O68"/>
  <c r="N68"/>
  <c r="L68"/>
  <c r="BB67"/>
  <c r="AU67"/>
  <c r="AW67" s="1"/>
  <c r="AS67"/>
  <c r="AR67"/>
  <c r="AP67"/>
  <c r="AO67"/>
  <c r="AM67"/>
  <c r="AJ67"/>
  <c r="AG67"/>
  <c r="AF67"/>
  <c r="AD67"/>
  <c r="AC67"/>
  <c r="AA67"/>
  <c r="X67"/>
  <c r="U67"/>
  <c r="T67"/>
  <c r="R67"/>
  <c r="Q67"/>
  <c r="O67"/>
  <c r="L67"/>
  <c r="BB66"/>
  <c r="AU66"/>
  <c r="AV66" s="1"/>
  <c r="AS66"/>
  <c r="AP66"/>
  <c r="AM66"/>
  <c r="AJ66"/>
  <c r="AI66"/>
  <c r="AG66"/>
  <c r="AD66"/>
  <c r="AA66"/>
  <c r="X66"/>
  <c r="W66"/>
  <c r="U66"/>
  <c r="R66"/>
  <c r="O66"/>
  <c r="L66"/>
  <c r="K66"/>
  <c r="BB65"/>
  <c r="AU65"/>
  <c r="AW65" s="1"/>
  <c r="AS65"/>
  <c r="AP65"/>
  <c r="AO65"/>
  <c r="AM65"/>
  <c r="AJ65"/>
  <c r="AG65"/>
  <c r="AD65"/>
  <c r="AC65"/>
  <c r="AA65"/>
  <c r="X65"/>
  <c r="U65"/>
  <c r="R65"/>
  <c r="Q65"/>
  <c r="O65"/>
  <c r="L65"/>
  <c r="BB64"/>
  <c r="AU64"/>
  <c r="AW64" s="1"/>
  <c r="AS64"/>
  <c r="AR64"/>
  <c r="AP64"/>
  <c r="AO64"/>
  <c r="AM64"/>
  <c r="AL64"/>
  <c r="AJ64"/>
  <c r="AI64"/>
  <c r="AG64"/>
  <c r="AF64"/>
  <c r="AD64"/>
  <c r="AC64"/>
  <c r="AA64"/>
  <c r="Z64"/>
  <c r="X64"/>
  <c r="W64"/>
  <c r="U64"/>
  <c r="T64"/>
  <c r="R64"/>
  <c r="Q64"/>
  <c r="O64"/>
  <c r="N64"/>
  <c r="L64"/>
  <c r="K64"/>
  <c r="BB63"/>
  <c r="AU63"/>
  <c r="AV63" s="1"/>
  <c r="AS63"/>
  <c r="AR63"/>
  <c r="AP63"/>
  <c r="AO63"/>
  <c r="AM63"/>
  <c r="AL63"/>
  <c r="AJ63"/>
  <c r="AI63"/>
  <c r="AG63"/>
  <c r="AF63"/>
  <c r="AD63"/>
  <c r="AC63"/>
  <c r="AA63"/>
  <c r="Z63"/>
  <c r="X63"/>
  <c r="W63"/>
  <c r="U63"/>
  <c r="T63"/>
  <c r="R63"/>
  <c r="Q63"/>
  <c r="O63"/>
  <c r="N63"/>
  <c r="L63"/>
  <c r="K63"/>
  <c r="BB62"/>
  <c r="AU62"/>
  <c r="AV62" s="1"/>
  <c r="AS62"/>
  <c r="AR62"/>
  <c r="AP62"/>
  <c r="AO62"/>
  <c r="AM62"/>
  <c r="AL62"/>
  <c r="AJ62"/>
  <c r="AI62"/>
  <c r="AG62"/>
  <c r="AF62"/>
  <c r="AD62"/>
  <c r="AC62"/>
  <c r="AA62"/>
  <c r="Z62"/>
  <c r="X62"/>
  <c r="W62"/>
  <c r="U62"/>
  <c r="T62"/>
  <c r="R62"/>
  <c r="Q62"/>
  <c r="O62"/>
  <c r="N62"/>
  <c r="L62"/>
  <c r="K62"/>
  <c r="BB61"/>
  <c r="AU61"/>
  <c r="AW61" s="1"/>
  <c r="AS61"/>
  <c r="AR61"/>
  <c r="AP61"/>
  <c r="AO61"/>
  <c r="AM61"/>
  <c r="AL61"/>
  <c r="AJ61"/>
  <c r="AI61"/>
  <c r="AG61"/>
  <c r="AF61"/>
  <c r="AD61"/>
  <c r="AC61"/>
  <c r="AA61"/>
  <c r="Z61"/>
  <c r="X61"/>
  <c r="W61"/>
  <c r="U61"/>
  <c r="T61"/>
  <c r="R61"/>
  <c r="Q61"/>
  <c r="O61"/>
  <c r="N61"/>
  <c r="L61"/>
  <c r="K61"/>
  <c r="BB60"/>
  <c r="AU60"/>
  <c r="AV60" s="1"/>
  <c r="AS60"/>
  <c r="AR60"/>
  <c r="AP60"/>
  <c r="AO60"/>
  <c r="AM60"/>
  <c r="AL60"/>
  <c r="AJ60"/>
  <c r="AI60"/>
  <c r="AG60"/>
  <c r="AF60"/>
  <c r="AD60"/>
  <c r="AC60"/>
  <c r="AA60"/>
  <c r="Z60"/>
  <c r="X60"/>
  <c r="W60"/>
  <c r="U60"/>
  <c r="T60"/>
  <c r="R60"/>
  <c r="Q60"/>
  <c r="O60"/>
  <c r="N60"/>
  <c r="L60"/>
  <c r="K60"/>
  <c r="BB59"/>
  <c r="AU59"/>
  <c r="AW59" s="1"/>
  <c r="AS59"/>
  <c r="AR59"/>
  <c r="AP59"/>
  <c r="AO59"/>
  <c r="AM59"/>
  <c r="AJ59"/>
  <c r="AI59"/>
  <c r="AG59"/>
  <c r="AF59"/>
  <c r="AD59"/>
  <c r="AC59"/>
  <c r="AA59"/>
  <c r="X59"/>
  <c r="W59"/>
  <c r="U59"/>
  <c r="T59"/>
  <c r="R59"/>
  <c r="Q59"/>
  <c r="O59"/>
  <c r="L59"/>
  <c r="K59"/>
  <c r="BB58"/>
  <c r="AU58"/>
  <c r="AV58" s="1"/>
  <c r="AS58"/>
  <c r="AR58"/>
  <c r="AP58"/>
  <c r="AM58"/>
  <c r="AL58"/>
  <c r="AJ58"/>
  <c r="AI58"/>
  <c r="AG58"/>
  <c r="AF58"/>
  <c r="AD58"/>
  <c r="AA58"/>
  <c r="Z58"/>
  <c r="X58"/>
  <c r="W58"/>
  <c r="U58"/>
  <c r="T58"/>
  <c r="R58"/>
  <c r="O58"/>
  <c r="N58"/>
  <c r="L58"/>
  <c r="K58"/>
  <c r="BB57"/>
  <c r="AU57"/>
  <c r="AW57" s="1"/>
  <c r="AS57"/>
  <c r="AP57"/>
  <c r="AO57"/>
  <c r="AM57"/>
  <c r="AL57"/>
  <c r="AJ57"/>
  <c r="AI57"/>
  <c r="AG57"/>
  <c r="AD57"/>
  <c r="AC57"/>
  <c r="AA57"/>
  <c r="Z57"/>
  <c r="X57"/>
  <c r="W57"/>
  <c r="U57"/>
  <c r="R57"/>
  <c r="Q57"/>
  <c r="O57"/>
  <c r="N57"/>
  <c r="L57"/>
  <c r="K57"/>
  <c r="BB56"/>
  <c r="AU56"/>
  <c r="AV56" s="1"/>
  <c r="AS56"/>
  <c r="AR56"/>
  <c r="AP56"/>
  <c r="AO56"/>
  <c r="AM56"/>
  <c r="AL56"/>
  <c r="AJ56"/>
  <c r="AI56"/>
  <c r="AG56"/>
  <c r="AF56"/>
  <c r="AD56"/>
  <c r="AC56"/>
  <c r="AA56"/>
  <c r="Z56"/>
  <c r="X56"/>
  <c r="W56"/>
  <c r="U56"/>
  <c r="T56"/>
  <c r="R56"/>
  <c r="Q56"/>
  <c r="O56"/>
  <c r="N56"/>
  <c r="L56"/>
  <c r="K56"/>
  <c r="AV54" l="1"/>
  <c r="AV53"/>
  <c r="AV61"/>
  <c r="AV64"/>
  <c r="AW63"/>
  <c r="AW58"/>
  <c r="AW66"/>
  <c r="AW69"/>
  <c r="AV67"/>
  <c r="AW56"/>
  <c r="N65"/>
  <c r="AF65"/>
  <c r="AR65"/>
  <c r="K67"/>
  <c r="W67"/>
  <c r="AI67"/>
  <c r="Z65"/>
  <c r="T65"/>
  <c r="N66"/>
  <c r="Z66"/>
  <c r="AL66"/>
  <c r="Q68"/>
  <c r="AC68"/>
  <c r="AO68"/>
  <c r="Q71"/>
  <c r="AC71"/>
  <c r="AO71"/>
  <c r="K68"/>
  <c r="AL65"/>
  <c r="AV65"/>
  <c r="T66"/>
  <c r="AF66"/>
  <c r="AR66"/>
  <c r="W68"/>
  <c r="AI68"/>
  <c r="AV68"/>
  <c r="N59"/>
  <c r="Z59"/>
  <c r="K65"/>
  <c r="W65"/>
  <c r="N67"/>
  <c r="Z67"/>
  <c r="AL67"/>
  <c r="T57"/>
  <c r="AF57"/>
  <c r="Q58"/>
  <c r="AC58"/>
  <c r="Q66"/>
  <c r="AC66"/>
  <c r="T68"/>
  <c r="AF68"/>
  <c r="Q69"/>
  <c r="AC69"/>
  <c r="T71"/>
  <c r="AF71"/>
  <c r="N51"/>
  <c r="Z51"/>
  <c r="AW71"/>
  <c r="AW50"/>
  <c r="AV57"/>
  <c r="AV59"/>
  <c r="AV52"/>
  <c r="AW55"/>
  <c r="AW51"/>
  <c r="AW60"/>
  <c r="AW68"/>
  <c r="AW62"/>
  <c r="AW70"/>
  <c r="AS77" l="1"/>
  <c r="AR77"/>
  <c r="AS76"/>
  <c r="AR76"/>
  <c r="AS75"/>
  <c r="AR75"/>
  <c r="AS74"/>
  <c r="AR74"/>
  <c r="AS73"/>
  <c r="AR73"/>
  <c r="AS72"/>
  <c r="AR72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S24"/>
  <c r="AR24"/>
  <c r="AS23"/>
  <c r="AR23"/>
  <c r="AS22"/>
  <c r="AR22"/>
  <c r="AS21"/>
  <c r="AR21"/>
  <c r="AS20"/>
  <c r="AR20"/>
  <c r="AS19"/>
  <c r="AR19"/>
  <c r="AS18"/>
  <c r="AR18"/>
  <c r="AS17"/>
  <c r="AR17"/>
  <c r="AS16"/>
  <c r="AR16"/>
  <c r="AS15"/>
  <c r="AR15"/>
  <c r="AS14"/>
  <c r="AS79" s="1"/>
  <c r="AR14"/>
  <c r="AR79" s="1"/>
  <c r="AP77"/>
  <c r="AO77"/>
  <c r="AP76"/>
  <c r="AO76"/>
  <c r="AP75"/>
  <c r="AO75"/>
  <c r="AP74"/>
  <c r="AO74"/>
  <c r="AP73"/>
  <c r="AO73"/>
  <c r="AP72"/>
  <c r="AO72"/>
  <c r="AP49"/>
  <c r="AO49"/>
  <c r="AP48"/>
  <c r="AO48"/>
  <c r="AP47"/>
  <c r="AO47"/>
  <c r="AP46"/>
  <c r="AO46"/>
  <c r="AP45"/>
  <c r="AO45"/>
  <c r="AP44"/>
  <c r="AO44"/>
  <c r="AP43"/>
  <c r="AO43"/>
  <c r="AP42"/>
  <c r="AO42"/>
  <c r="AP41"/>
  <c r="AO41"/>
  <c r="AP40"/>
  <c r="AO40"/>
  <c r="AP39"/>
  <c r="AO39"/>
  <c r="AP38"/>
  <c r="AO38"/>
  <c r="AP37"/>
  <c r="AO37"/>
  <c r="AP36"/>
  <c r="AO36"/>
  <c r="AP35"/>
  <c r="AO35"/>
  <c r="AP34"/>
  <c r="AO34"/>
  <c r="AP33"/>
  <c r="AO33"/>
  <c r="AP32"/>
  <c r="AO32"/>
  <c r="AP31"/>
  <c r="AO31"/>
  <c r="AP30"/>
  <c r="AO30"/>
  <c r="AP29"/>
  <c r="AO29"/>
  <c r="AP28"/>
  <c r="AO28"/>
  <c r="AP27"/>
  <c r="AO27"/>
  <c r="AP26"/>
  <c r="AO26"/>
  <c r="AP25"/>
  <c r="AO25"/>
  <c r="AP24"/>
  <c r="AO24"/>
  <c r="AP23"/>
  <c r="AO23"/>
  <c r="AP22"/>
  <c r="AO22"/>
  <c r="AP21"/>
  <c r="AO21"/>
  <c r="AP20"/>
  <c r="AO20"/>
  <c r="AP19"/>
  <c r="AO19"/>
  <c r="AP18"/>
  <c r="AO18"/>
  <c r="AP17"/>
  <c r="AO17"/>
  <c r="AP16"/>
  <c r="AO16"/>
  <c r="AP15"/>
  <c r="AO15"/>
  <c r="AP14"/>
  <c r="AO14"/>
  <c r="AO79" s="1"/>
  <c r="AU37"/>
  <c r="AM42"/>
  <c r="AU48"/>
  <c r="AU49"/>
  <c r="AL74"/>
  <c r="AL76"/>
  <c r="AU38"/>
  <c r="AU42"/>
  <c r="AU45"/>
  <c r="AU74"/>
  <c r="AU43"/>
  <c r="AU75"/>
  <c r="AU76"/>
  <c r="AU36"/>
  <c r="AU15"/>
  <c r="AU41"/>
  <c r="AU47"/>
  <c r="AU77"/>
  <c r="AU39"/>
  <c r="AU72"/>
  <c r="AL77"/>
  <c r="AM75"/>
  <c r="AL75"/>
  <c r="AM74"/>
  <c r="AM73"/>
  <c r="AL73"/>
  <c r="AM72"/>
  <c r="AL72"/>
  <c r="AM49"/>
  <c r="AL49"/>
  <c r="AM48"/>
  <c r="AM47"/>
  <c r="AL47"/>
  <c r="AM46"/>
  <c r="AL46"/>
  <c r="AM45"/>
  <c r="AL45"/>
  <c r="AM44"/>
  <c r="AL44"/>
  <c r="AM43"/>
  <c r="AL43"/>
  <c r="AL42"/>
  <c r="AM41"/>
  <c r="AL41"/>
  <c r="AM40"/>
  <c r="AL40"/>
  <c r="AM39"/>
  <c r="AL39"/>
  <c r="AM38"/>
  <c r="AL38"/>
  <c r="AM37"/>
  <c r="AL37"/>
  <c r="AM36"/>
  <c r="AL36"/>
  <c r="AM35"/>
  <c r="AL35"/>
  <c r="AM34"/>
  <c r="AL34"/>
  <c r="AM33"/>
  <c r="AL33"/>
  <c r="AM32"/>
  <c r="AL32"/>
  <c r="AM31"/>
  <c r="AL31"/>
  <c r="AM30"/>
  <c r="AL30"/>
  <c r="AM29"/>
  <c r="AL29"/>
  <c r="AM28"/>
  <c r="AL28"/>
  <c r="AM27"/>
  <c r="AL27"/>
  <c r="AM26"/>
  <c r="AL26"/>
  <c r="AM25"/>
  <c r="AL25"/>
  <c r="AM24"/>
  <c r="AL24"/>
  <c r="AM23"/>
  <c r="AL23"/>
  <c r="AM22"/>
  <c r="AL22"/>
  <c r="AM21"/>
  <c r="AL21"/>
  <c r="AM20"/>
  <c r="AL20"/>
  <c r="AM19"/>
  <c r="AL19"/>
  <c r="AM18"/>
  <c r="AL18"/>
  <c r="AL17"/>
  <c r="AM16"/>
  <c r="AL16"/>
  <c r="AM15"/>
  <c r="AL15"/>
  <c r="AM14"/>
  <c r="AM79" s="1"/>
  <c r="AL14"/>
  <c r="AL79" s="1"/>
  <c r="AU73"/>
  <c r="AU46"/>
  <c r="AU44"/>
  <c r="AU40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M77"/>
  <c r="AM76"/>
  <c r="AM17"/>
  <c r="AP79" l="1"/>
  <c r="AL48"/>
  <c r="AU79"/>
  <c r="AM81" l="1"/>
  <c r="AJ77"/>
  <c r="AI77"/>
  <c r="AJ76"/>
  <c r="AI76"/>
  <c r="AJ75"/>
  <c r="AI75"/>
  <c r="AJ74"/>
  <c r="AI74"/>
  <c r="AJ73"/>
  <c r="AI73"/>
  <c r="AJ72"/>
  <c r="AI72"/>
  <c r="AJ49"/>
  <c r="AI49"/>
  <c r="AJ48"/>
  <c r="AI48"/>
  <c r="AJ47"/>
  <c r="AI47"/>
  <c r="AJ46"/>
  <c r="AI46"/>
  <c r="AJ45"/>
  <c r="AI45"/>
  <c r="AJ44"/>
  <c r="AI44"/>
  <c r="AJ43"/>
  <c r="AI43"/>
  <c r="AJ42"/>
  <c r="AI42"/>
  <c r="AJ41"/>
  <c r="AI41"/>
  <c r="AJ40"/>
  <c r="AI40"/>
  <c r="AJ39"/>
  <c r="AI39"/>
  <c r="AJ38"/>
  <c r="AI38"/>
  <c r="AJ37"/>
  <c r="AI37"/>
  <c r="AJ36"/>
  <c r="AI36"/>
  <c r="AJ35"/>
  <c r="AI35"/>
  <c r="AJ34"/>
  <c r="AI34"/>
  <c r="AJ33"/>
  <c r="AI33"/>
  <c r="AJ32"/>
  <c r="AI32"/>
  <c r="AJ31"/>
  <c r="AI31"/>
  <c r="AJ30"/>
  <c r="AI30"/>
  <c r="AJ29"/>
  <c r="AI29"/>
  <c r="AJ28"/>
  <c r="AI28"/>
  <c r="AJ27"/>
  <c r="AI27"/>
  <c r="AJ26"/>
  <c r="AI26"/>
  <c r="AJ25"/>
  <c r="AI25"/>
  <c r="AJ24"/>
  <c r="AI24"/>
  <c r="AJ23"/>
  <c r="AI23"/>
  <c r="AJ22"/>
  <c r="AI22"/>
  <c r="AJ21"/>
  <c r="AI21"/>
  <c r="AJ20"/>
  <c r="AI20"/>
  <c r="AJ19"/>
  <c r="AI19"/>
  <c r="AJ18"/>
  <c r="AI18"/>
  <c r="AJ17"/>
  <c r="AI17"/>
  <c r="AJ16"/>
  <c r="AI16"/>
  <c r="AJ15"/>
  <c r="AI15"/>
  <c r="AJ14"/>
  <c r="AI14"/>
  <c r="AI79" l="1"/>
  <c r="AJ79"/>
  <c r="AM83"/>
  <c r="AM85"/>
  <c r="AM86" s="1"/>
  <c r="AJ81" l="1"/>
  <c r="AJ83"/>
  <c r="AJ85" l="1"/>
  <c r="AJ86" s="1"/>
  <c r="AG17"/>
  <c r="AG77"/>
  <c r="AF77"/>
  <c r="AG76"/>
  <c r="AF76"/>
  <c r="AG75"/>
  <c r="AF75"/>
  <c r="AG74"/>
  <c r="AF74"/>
  <c r="AG73"/>
  <c r="AF73"/>
  <c r="AG72"/>
  <c r="AF72"/>
  <c r="AG49"/>
  <c r="AF49"/>
  <c r="AG48"/>
  <c r="AF48"/>
  <c r="AG47"/>
  <c r="AF47"/>
  <c r="AG46"/>
  <c r="AF46"/>
  <c r="AG45"/>
  <c r="AF45"/>
  <c r="AG44"/>
  <c r="AF44"/>
  <c r="AG43"/>
  <c r="AF43"/>
  <c r="AG42"/>
  <c r="AF42"/>
  <c r="AG41"/>
  <c r="AF41"/>
  <c r="AG40"/>
  <c r="AF40"/>
  <c r="AG39"/>
  <c r="AF39"/>
  <c r="AG38"/>
  <c r="AF38"/>
  <c r="AG37"/>
  <c r="AF37"/>
  <c r="AG36"/>
  <c r="AF36"/>
  <c r="AG35"/>
  <c r="AF35"/>
  <c r="AG34"/>
  <c r="AF34"/>
  <c r="AG33"/>
  <c r="AF33"/>
  <c r="AG32"/>
  <c r="AF32"/>
  <c r="AG31"/>
  <c r="AF31"/>
  <c r="AG30"/>
  <c r="AF30"/>
  <c r="AG29"/>
  <c r="AF29"/>
  <c r="AG28"/>
  <c r="AF28"/>
  <c r="AG27"/>
  <c r="AF27"/>
  <c r="AG26"/>
  <c r="AF26"/>
  <c r="AG25"/>
  <c r="AF25"/>
  <c r="AG24"/>
  <c r="AF24"/>
  <c r="AG23"/>
  <c r="AF23"/>
  <c r="AG22"/>
  <c r="AF22"/>
  <c r="AG21"/>
  <c r="AF21"/>
  <c r="AG20"/>
  <c r="AF20"/>
  <c r="AG19"/>
  <c r="AF19"/>
  <c r="AG18"/>
  <c r="AF18"/>
  <c r="AG16"/>
  <c r="AF16"/>
  <c r="AG15"/>
  <c r="AF15"/>
  <c r="AG14"/>
  <c r="AF14"/>
  <c r="AG79" l="1"/>
  <c r="AF17"/>
  <c r="AF79" s="1"/>
  <c r="AG81" l="1"/>
  <c r="AG85" l="1"/>
  <c r="AG86" s="1"/>
  <c r="AG83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AC30"/>
  <c r="AD30"/>
  <c r="AC31"/>
  <c r="AD31"/>
  <c r="AC32"/>
  <c r="AD32"/>
  <c r="AC33"/>
  <c r="AD33"/>
  <c r="AC34"/>
  <c r="AD34"/>
  <c r="AC35"/>
  <c r="AD35"/>
  <c r="AC36"/>
  <c r="AD36"/>
  <c r="AC37"/>
  <c r="AD37"/>
  <c r="AC38"/>
  <c r="AD38"/>
  <c r="AC39"/>
  <c r="AD39"/>
  <c r="AC40"/>
  <c r="AD40"/>
  <c r="AC41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72"/>
  <c r="AD72"/>
  <c r="AC73"/>
  <c r="AD73"/>
  <c r="AC74"/>
  <c r="AD74"/>
  <c r="AC75"/>
  <c r="AD75"/>
  <c r="AC76"/>
  <c r="AD76"/>
  <c r="AC77"/>
  <c r="AD77"/>
  <c r="AD14"/>
  <c r="AC14"/>
  <c r="AW82"/>
  <c r="AC79" l="1"/>
  <c r="AD81" s="1"/>
  <c r="AD79"/>
  <c r="AD83" s="1"/>
  <c r="AV15"/>
  <c r="AW17"/>
  <c r="AW18"/>
  <c r="AW19"/>
  <c r="AW20"/>
  <c r="AW21"/>
  <c r="AW22"/>
  <c r="AW23"/>
  <c r="AW24"/>
  <c r="AW25"/>
  <c r="AW26"/>
  <c r="AV27"/>
  <c r="AW28"/>
  <c r="AW29"/>
  <c r="AW30"/>
  <c r="AW31"/>
  <c r="AV32"/>
  <c r="AV33"/>
  <c r="AW34"/>
  <c r="AW35"/>
  <c r="AW36"/>
  <c r="AW37"/>
  <c r="AW38"/>
  <c r="AW41"/>
  <c r="AW43"/>
  <c r="AW44"/>
  <c r="AW45"/>
  <c r="AW47"/>
  <c r="AW49"/>
  <c r="AW72"/>
  <c r="AW73"/>
  <c r="AW74"/>
  <c r="AV75"/>
  <c r="AW76"/>
  <c r="AV77"/>
  <c r="AA77"/>
  <c r="Z77"/>
  <c r="AA76"/>
  <c r="Z76"/>
  <c r="AA75"/>
  <c r="Z75"/>
  <c r="AA74"/>
  <c r="Z74"/>
  <c r="AA73"/>
  <c r="Z73"/>
  <c r="AA72"/>
  <c r="Z72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79" l="1"/>
  <c r="Z79"/>
  <c r="AD85"/>
  <c r="AD86" s="1"/>
  <c r="AW48"/>
  <c r="AW16"/>
  <c r="AV40"/>
  <c r="AW42"/>
  <c r="AW39"/>
  <c r="AV14"/>
  <c r="AV46"/>
  <c r="AW15"/>
  <c r="AV47"/>
  <c r="AV41"/>
  <c r="AV39"/>
  <c r="AV28"/>
  <c r="AW77"/>
  <c r="AW75"/>
  <c r="AW46"/>
  <c r="AW40"/>
  <c r="AW33"/>
  <c r="AW32"/>
  <c r="AW27"/>
  <c r="AV35"/>
  <c r="AV29"/>
  <c r="AV21"/>
  <c r="AV48"/>
  <c r="AV42"/>
  <c r="AV34"/>
  <c r="AV30"/>
  <c r="AV22"/>
  <c r="AV16"/>
  <c r="AV49"/>
  <c r="AV43"/>
  <c r="AV31"/>
  <c r="AV23"/>
  <c r="AV17"/>
  <c r="AV72"/>
  <c r="AV44"/>
  <c r="AV37"/>
  <c r="AV24"/>
  <c r="AV18"/>
  <c r="AV73"/>
  <c r="AV45"/>
  <c r="AV38"/>
  <c r="AV25"/>
  <c r="AV19"/>
  <c r="AV76"/>
  <c r="AV74"/>
  <c r="AV36"/>
  <c r="AV26"/>
  <c r="AV20"/>
  <c r="AW14"/>
  <c r="AW79" l="1"/>
  <c r="AV79"/>
  <c r="AA81"/>
  <c r="AA83"/>
  <c r="AW81" l="1"/>
  <c r="AA85"/>
  <c r="AA86" s="1"/>
  <c r="AW85" l="1"/>
  <c r="AW86" s="1"/>
  <c r="AW83"/>
  <c r="K40"/>
  <c r="L40"/>
  <c r="U77"/>
  <c r="T77"/>
  <c r="U76"/>
  <c r="T76"/>
  <c r="R77"/>
  <c r="Q77"/>
  <c r="R76"/>
  <c r="Q76"/>
  <c r="O77"/>
  <c r="N77"/>
  <c r="O76"/>
  <c r="N76"/>
  <c r="L77"/>
  <c r="K77"/>
  <c r="L76"/>
  <c r="K76"/>
  <c r="X77"/>
  <c r="W77"/>
  <c r="X76"/>
  <c r="W76"/>
  <c r="X75"/>
  <c r="W75"/>
  <c r="X74"/>
  <c r="W74"/>
  <c r="X73"/>
  <c r="W73"/>
  <c r="X72"/>
  <c r="W72"/>
  <c r="X49"/>
  <c r="W49"/>
  <c r="X48"/>
  <c r="W48"/>
  <c r="U75"/>
  <c r="T75"/>
  <c r="U74"/>
  <c r="T74"/>
  <c r="U73"/>
  <c r="T73"/>
  <c r="U72"/>
  <c r="T72"/>
  <c r="U49"/>
  <c r="T49"/>
  <c r="U48"/>
  <c r="T48"/>
  <c r="R75"/>
  <c r="R79" s="1"/>
  <c r="Q75"/>
  <c r="Q79" s="1"/>
  <c r="R74"/>
  <c r="Q74"/>
  <c r="R73"/>
  <c r="Q73"/>
  <c r="R72"/>
  <c r="Q72"/>
  <c r="R49"/>
  <c r="Q49"/>
  <c r="R48"/>
  <c r="Q48"/>
  <c r="O75"/>
  <c r="N75"/>
  <c r="O74"/>
  <c r="N74"/>
  <c r="O73"/>
  <c r="N73"/>
  <c r="O72"/>
  <c r="N72"/>
  <c r="O49"/>
  <c r="N49"/>
  <c r="O48"/>
  <c r="N48"/>
  <c r="L75"/>
  <c r="K75"/>
  <c r="L74"/>
  <c r="K74"/>
  <c r="L73"/>
  <c r="K73"/>
  <c r="L72"/>
  <c r="K72"/>
  <c r="L49"/>
  <c r="K49"/>
  <c r="L48"/>
  <c r="K48"/>
  <c r="X47"/>
  <c r="W47"/>
  <c r="X46"/>
  <c r="W46"/>
  <c r="U47"/>
  <c r="T47"/>
  <c r="U46"/>
  <c r="T46"/>
  <c r="R47"/>
  <c r="Q47"/>
  <c r="R46"/>
  <c r="Q46"/>
  <c r="O47"/>
  <c r="N47"/>
  <c r="O46"/>
  <c r="N46"/>
  <c r="L47"/>
  <c r="K47"/>
  <c r="L46"/>
  <c r="K46"/>
  <c r="X45"/>
  <c r="W45"/>
  <c r="X44"/>
  <c r="W44"/>
  <c r="X43"/>
  <c r="W43"/>
  <c r="X42"/>
  <c r="W42"/>
  <c r="U45"/>
  <c r="T45"/>
  <c r="U44"/>
  <c r="T44"/>
  <c r="U43"/>
  <c r="T43"/>
  <c r="U42"/>
  <c r="T42"/>
  <c r="R45"/>
  <c r="Q45"/>
  <c r="R44"/>
  <c r="Q44"/>
  <c r="R43"/>
  <c r="Q43"/>
  <c r="R42"/>
  <c r="Q42"/>
  <c r="O45"/>
  <c r="N45"/>
  <c r="O44"/>
  <c r="N44"/>
  <c r="O43"/>
  <c r="N43"/>
  <c r="O42"/>
  <c r="N42"/>
  <c r="L45"/>
  <c r="K45"/>
  <c r="L44"/>
  <c r="K44"/>
  <c r="L43"/>
  <c r="K43"/>
  <c r="L42"/>
  <c r="K42"/>
  <c r="X41"/>
  <c r="W41"/>
  <c r="X40"/>
  <c r="W40"/>
  <c r="U41"/>
  <c r="T41"/>
  <c r="U40"/>
  <c r="T40"/>
  <c r="R41"/>
  <c r="Q41"/>
  <c r="R40"/>
  <c r="Q40"/>
  <c r="O41"/>
  <c r="N41"/>
  <c r="O40"/>
  <c r="N40"/>
  <c r="L41"/>
  <c r="K41"/>
  <c r="X39"/>
  <c r="W39"/>
  <c r="U39"/>
  <c r="T39"/>
  <c r="R39"/>
  <c r="Q39"/>
  <c r="O39"/>
  <c r="N39"/>
  <c r="L39"/>
  <c r="K39"/>
  <c r="X38"/>
  <c r="W38"/>
  <c r="X37"/>
  <c r="W37"/>
  <c r="X36"/>
  <c r="W36"/>
  <c r="U38"/>
  <c r="T38"/>
  <c r="U37"/>
  <c r="T37"/>
  <c r="U36"/>
  <c r="T36"/>
  <c r="R38"/>
  <c r="Q38"/>
  <c r="R37"/>
  <c r="Q37"/>
  <c r="R36"/>
  <c r="Q36"/>
  <c r="O38"/>
  <c r="N38"/>
  <c r="O37"/>
  <c r="N37"/>
  <c r="O36"/>
  <c r="N36"/>
  <c r="L38"/>
  <c r="K38"/>
  <c r="L37"/>
  <c r="K37"/>
  <c r="L36"/>
  <c r="K36"/>
  <c r="X35"/>
  <c r="W35"/>
  <c r="U35"/>
  <c r="T35"/>
  <c r="R35"/>
  <c r="Q35"/>
  <c r="O35"/>
  <c r="N35"/>
  <c r="K35"/>
  <c r="L35"/>
  <c r="X34"/>
  <c r="W34"/>
  <c r="X33"/>
  <c r="W33"/>
  <c r="X32"/>
  <c r="W32"/>
  <c r="U34"/>
  <c r="T34"/>
  <c r="U33"/>
  <c r="T33"/>
  <c r="U32"/>
  <c r="T32"/>
  <c r="Q32"/>
  <c r="R32"/>
  <c r="Q33"/>
  <c r="R33"/>
  <c r="Q34"/>
  <c r="R34"/>
  <c r="O34"/>
  <c r="N34"/>
  <c r="O33"/>
  <c r="N33"/>
  <c r="O32"/>
  <c r="N32"/>
  <c r="L34"/>
  <c r="K34"/>
  <c r="L33"/>
  <c r="K33"/>
  <c r="L32"/>
  <c r="K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X16"/>
  <c r="X20"/>
  <c r="W20"/>
  <c r="X19"/>
  <c r="W19"/>
  <c r="X18"/>
  <c r="W18"/>
  <c r="X17"/>
  <c r="W17"/>
  <c r="W16"/>
  <c r="U20"/>
  <c r="T20"/>
  <c r="U19"/>
  <c r="T19"/>
  <c r="U18"/>
  <c r="T18"/>
  <c r="U17"/>
  <c r="T17"/>
  <c r="U16"/>
  <c r="T16"/>
  <c r="R20"/>
  <c r="Q20"/>
  <c r="R19"/>
  <c r="Q19"/>
  <c r="R18"/>
  <c r="Q18"/>
  <c r="R17"/>
  <c r="Q17"/>
  <c r="R16"/>
  <c r="Q16"/>
  <c r="O20"/>
  <c r="N20"/>
  <c r="O19"/>
  <c r="N19"/>
  <c r="O18"/>
  <c r="N18"/>
  <c r="O17"/>
  <c r="N17"/>
  <c r="O16"/>
  <c r="N16"/>
  <c r="L20"/>
  <c r="K20"/>
  <c r="L19"/>
  <c r="K19"/>
  <c r="L18"/>
  <c r="K18"/>
  <c r="L17"/>
  <c r="K17"/>
  <c r="L16"/>
  <c r="K16"/>
  <c r="U15"/>
  <c r="U14"/>
  <c r="T15"/>
  <c r="T14"/>
  <c r="X15"/>
  <c r="X14"/>
  <c r="W15"/>
  <c r="W14"/>
  <c r="R15"/>
  <c r="Q15"/>
  <c r="R14"/>
  <c r="Q14"/>
  <c r="O15"/>
  <c r="N15"/>
  <c r="O14"/>
  <c r="O79" s="1"/>
  <c r="N14"/>
  <c r="N79" s="1"/>
  <c r="K15"/>
  <c r="K14"/>
  <c r="L15"/>
  <c r="L14"/>
  <c r="W79" l="1"/>
  <c r="K79"/>
  <c r="L79"/>
  <c r="U79"/>
  <c r="X79"/>
  <c r="T79"/>
  <c r="BL10"/>
  <c r="BB77"/>
  <c r="BB76"/>
  <c r="BB72"/>
  <c r="BB49"/>
  <c r="BB48"/>
  <c r="BB74"/>
  <c r="BB73"/>
  <c r="BB75"/>
  <c r="BB47"/>
  <c r="BB46"/>
  <c r="BB45"/>
  <c r="BB42"/>
  <c r="BB43"/>
  <c r="BB44"/>
  <c r="BB41"/>
  <c r="BB40"/>
  <c r="BB39"/>
  <c r="BB36"/>
  <c r="BB38"/>
  <c r="BB37"/>
  <c r="BB35"/>
  <c r="BB33"/>
  <c r="BB32"/>
  <c r="BB34"/>
  <c r="BB31"/>
  <c r="BB23"/>
  <c r="BB28"/>
  <c r="BB22"/>
  <c r="BB29"/>
  <c r="BB25"/>
  <c r="BB24"/>
  <c r="BB26"/>
  <c r="BB27"/>
  <c r="BB21"/>
  <c r="BB30"/>
  <c r="BB18"/>
  <c r="BB20"/>
  <c r="BB16"/>
  <c r="BB17"/>
  <c r="BB19"/>
  <c r="BB15"/>
  <c r="BB14"/>
  <c r="BI10"/>
  <c r="BB79" l="1"/>
  <c r="R83"/>
  <c r="U81"/>
  <c r="L83"/>
  <c r="O81"/>
  <c r="X83"/>
  <c r="O83"/>
  <c r="R81"/>
  <c r="U83"/>
  <c r="L81"/>
  <c r="X81"/>
  <c r="AX14"/>
  <c r="AY77" l="1"/>
  <c r="AZ77" s="1"/>
  <c r="BC77"/>
  <c r="BG77" s="1"/>
  <c r="BC76"/>
  <c r="BG76" s="1"/>
  <c r="AY76"/>
  <c r="AZ76" s="1"/>
  <c r="AY53"/>
  <c r="AZ53" s="1"/>
  <c r="BC53"/>
  <c r="BG53" s="1"/>
  <c r="BC26"/>
  <c r="AY26"/>
  <c r="AZ26" s="1"/>
  <c r="BC41"/>
  <c r="AY41"/>
  <c r="AZ41" s="1"/>
  <c r="BC65"/>
  <c r="BG65" s="1"/>
  <c r="AY65"/>
  <c r="AZ65" s="1"/>
  <c r="AY52"/>
  <c r="AZ52" s="1"/>
  <c r="BC52"/>
  <c r="BG52" s="1"/>
  <c r="BC73"/>
  <c r="BG73" s="1"/>
  <c r="AY73"/>
  <c r="AZ73" s="1"/>
  <c r="AY22"/>
  <c r="AZ22" s="1"/>
  <c r="BC22"/>
  <c r="BF22" s="1"/>
  <c r="BC33"/>
  <c r="AY33"/>
  <c r="AZ33" s="1"/>
  <c r="BG75"/>
  <c r="AY75"/>
  <c r="AZ75" s="1"/>
  <c r="BC15"/>
  <c r="BG15" s="1"/>
  <c r="AY15"/>
  <c r="AZ15" s="1"/>
  <c r="AY47"/>
  <c r="AZ47" s="1"/>
  <c r="BC47"/>
  <c r="BG47" s="1"/>
  <c r="AY70"/>
  <c r="AZ70" s="1"/>
  <c r="BC70"/>
  <c r="AY62"/>
  <c r="AZ62" s="1"/>
  <c r="BC62"/>
  <c r="BG62" s="1"/>
  <c r="BC66"/>
  <c r="BG66" s="1"/>
  <c r="AY66"/>
  <c r="AZ66" s="1"/>
  <c r="BC19"/>
  <c r="BG19" s="1"/>
  <c r="AY19"/>
  <c r="AZ19" s="1"/>
  <c r="BC20"/>
  <c r="AY20"/>
  <c r="AZ20" s="1"/>
  <c r="BC60"/>
  <c r="BG60" s="1"/>
  <c r="AY60"/>
  <c r="AZ60" s="1"/>
  <c r="AY34"/>
  <c r="AZ34" s="1"/>
  <c r="BC34"/>
  <c r="BG34" s="1"/>
  <c r="AY45"/>
  <c r="AZ45" s="1"/>
  <c r="BC45"/>
  <c r="BG45" s="1"/>
  <c r="BC44"/>
  <c r="AY44"/>
  <c r="AZ44" s="1"/>
  <c r="AY31"/>
  <c r="AZ31" s="1"/>
  <c r="BC31"/>
  <c r="BG31" s="1"/>
  <c r="BC32"/>
  <c r="AY32"/>
  <c r="AZ32" s="1"/>
  <c r="AY74"/>
  <c r="AZ74" s="1"/>
  <c r="BC72"/>
  <c r="AY72"/>
  <c r="AZ72" s="1"/>
  <c r="AY50"/>
  <c r="AZ50" s="1"/>
  <c r="BC50"/>
  <c r="BG50" s="1"/>
  <c r="AY67"/>
  <c r="AZ67" s="1"/>
  <c r="BC67"/>
  <c r="BG67" s="1"/>
  <c r="BC64"/>
  <c r="BG64" s="1"/>
  <c r="AY64"/>
  <c r="AZ64" s="1"/>
  <c r="BC48"/>
  <c r="BG48" s="1"/>
  <c r="AY48"/>
  <c r="AZ48" s="1"/>
  <c r="AY27"/>
  <c r="AZ27" s="1"/>
  <c r="BC27"/>
  <c r="AY36"/>
  <c r="AZ36" s="1"/>
  <c r="BC36"/>
  <c r="BG36" s="1"/>
  <c r="BC68"/>
  <c r="BG68" s="1"/>
  <c r="AY68"/>
  <c r="AZ68" s="1"/>
  <c r="AY46"/>
  <c r="AZ46" s="1"/>
  <c r="BC46"/>
  <c r="BC16"/>
  <c r="BG16" s="1"/>
  <c r="AY16"/>
  <c r="AZ16" s="1"/>
  <c r="AY42"/>
  <c r="AZ42" s="1"/>
  <c r="BC42"/>
  <c r="BE42" s="1"/>
  <c r="AY61"/>
  <c r="AZ61" s="1"/>
  <c r="BC61"/>
  <c r="BG61" s="1"/>
  <c r="AY56"/>
  <c r="AZ56" s="1"/>
  <c r="BC56"/>
  <c r="BG56" s="1"/>
  <c r="BC35"/>
  <c r="AY35"/>
  <c r="AZ35" s="1"/>
  <c r="BC28"/>
  <c r="BG28" s="1"/>
  <c r="AY28"/>
  <c r="AZ28" s="1"/>
  <c r="BC25"/>
  <c r="BG25" s="1"/>
  <c r="AY25"/>
  <c r="AZ25" s="1"/>
  <c r="BC57"/>
  <c r="BG57" s="1"/>
  <c r="AY57"/>
  <c r="AZ57" s="1"/>
  <c r="AY63"/>
  <c r="AZ63" s="1"/>
  <c r="BC63"/>
  <c r="BG63" s="1"/>
  <c r="AY37"/>
  <c r="AZ37" s="1"/>
  <c r="BC37"/>
  <c r="AY24"/>
  <c r="AZ24" s="1"/>
  <c r="BC24"/>
  <c r="BG24" s="1"/>
  <c r="AY30"/>
  <c r="AZ30" s="1"/>
  <c r="BC30"/>
  <c r="BG30" s="1"/>
  <c r="AY71"/>
  <c r="AZ71" s="1"/>
  <c r="BC71"/>
  <c r="BG71" s="1"/>
  <c r="AY54"/>
  <c r="AZ54" s="1"/>
  <c r="BC54"/>
  <c r="BG54" s="1"/>
  <c r="AY69"/>
  <c r="AZ69" s="1"/>
  <c r="BC69"/>
  <c r="BG69" s="1"/>
  <c r="AY29"/>
  <c r="AZ29" s="1"/>
  <c r="BC29"/>
  <c r="BG29" s="1"/>
  <c r="AY39"/>
  <c r="AZ39" s="1"/>
  <c r="BC39"/>
  <c r="BG39" s="1"/>
  <c r="AY23"/>
  <c r="AZ23" s="1"/>
  <c r="BC23"/>
  <c r="BG23" s="1"/>
  <c r="AY18"/>
  <c r="AZ18" s="1"/>
  <c r="BC18"/>
  <c r="AY55"/>
  <c r="AZ55" s="1"/>
  <c r="BC55"/>
  <c r="BG55" s="1"/>
  <c r="BC49"/>
  <c r="BF49" s="1"/>
  <c r="AY49"/>
  <c r="AZ49" s="1"/>
  <c r="AY38"/>
  <c r="AZ38" s="1"/>
  <c r="BC38"/>
  <c r="BE38" s="1"/>
  <c r="BC40"/>
  <c r="AY40"/>
  <c r="AZ40" s="1"/>
  <c r="AY21"/>
  <c r="AZ21" s="1"/>
  <c r="BC21"/>
  <c r="BC43"/>
  <c r="AY43"/>
  <c r="AZ43" s="1"/>
  <c r="AY58"/>
  <c r="AZ58" s="1"/>
  <c r="BC58"/>
  <c r="BG58" s="1"/>
  <c r="BC59"/>
  <c r="BG59" s="1"/>
  <c r="AY59"/>
  <c r="AZ59" s="1"/>
  <c r="AY51"/>
  <c r="AZ51" s="1"/>
  <c r="BC51"/>
  <c r="BG51" s="1"/>
  <c r="AY17"/>
  <c r="AZ17" s="1"/>
  <c r="BC17"/>
  <c r="AY14"/>
  <c r="AZ14" s="1"/>
  <c r="AX79"/>
  <c r="BG70"/>
  <c r="R85"/>
  <c r="R86" s="1"/>
  <c r="X85"/>
  <c r="X86" s="1"/>
  <c r="U85"/>
  <c r="U86" s="1"/>
  <c r="L85"/>
  <c r="L86" s="1"/>
  <c r="O85"/>
  <c r="O86" s="1"/>
  <c r="BC14"/>
  <c r="BE14" s="1"/>
  <c r="BF15"/>
  <c r="BG33"/>
  <c r="BG44"/>
  <c r="BG26"/>
  <c r="BF47"/>
  <c r="BE77" l="1"/>
  <c r="BF76"/>
  <c r="BE76"/>
  <c r="BF77"/>
  <c r="BF75"/>
  <c r="BE75"/>
  <c r="BF34"/>
  <c r="BF30"/>
  <c r="BE23"/>
  <c r="BF42"/>
  <c r="BE34"/>
  <c r="BF23"/>
  <c r="BE47"/>
  <c r="BG42"/>
  <c r="BG22"/>
  <c r="BG49"/>
  <c r="BE48"/>
  <c r="BE30"/>
  <c r="BG38"/>
  <c r="BE15"/>
  <c r="BF48"/>
  <c r="BE22"/>
  <c r="BF38"/>
  <c r="BE49"/>
  <c r="BE35"/>
  <c r="BG35"/>
  <c r="BF41"/>
  <c r="BG41"/>
  <c r="BF18"/>
  <c r="BG18"/>
  <c r="BF40"/>
  <c r="BG40"/>
  <c r="BF43"/>
  <c r="BG43"/>
  <c r="BE32"/>
  <c r="BG32"/>
  <c r="BE20"/>
  <c r="BG20"/>
  <c r="BE17"/>
  <c r="BG17"/>
  <c r="BE74"/>
  <c r="BG74"/>
  <c r="BE72"/>
  <c r="BG72"/>
  <c r="BE27"/>
  <c r="BG27"/>
  <c r="BF21"/>
  <c r="BG21"/>
  <c r="BF37"/>
  <c r="BG37"/>
  <c r="BE46"/>
  <c r="BG46"/>
  <c r="AY79"/>
  <c r="BF55"/>
  <c r="BE55"/>
  <c r="BE70"/>
  <c r="BF70"/>
  <c r="BE65"/>
  <c r="BF65"/>
  <c r="BE59"/>
  <c r="BF59"/>
  <c r="BE63"/>
  <c r="BF63"/>
  <c r="BE67"/>
  <c r="BF67"/>
  <c r="BE61"/>
  <c r="BF61"/>
  <c r="BE53"/>
  <c r="BF53"/>
  <c r="BE71"/>
  <c r="BF71"/>
  <c r="BF64"/>
  <c r="BE64"/>
  <c r="BE52"/>
  <c r="BF52"/>
  <c r="BE62"/>
  <c r="BF62"/>
  <c r="BF60"/>
  <c r="BE60"/>
  <c r="BF56"/>
  <c r="BE56"/>
  <c r="BF54"/>
  <c r="BE54"/>
  <c r="BF57"/>
  <c r="BE57"/>
  <c r="BF66"/>
  <c r="BE66"/>
  <c r="BF51"/>
  <c r="BE51"/>
  <c r="BF58"/>
  <c r="BE58"/>
  <c r="BE69"/>
  <c r="BF69"/>
  <c r="BF68"/>
  <c r="BE68"/>
  <c r="BE50"/>
  <c r="BF50"/>
  <c r="BF14"/>
  <c r="BG14"/>
  <c r="BF17"/>
  <c r="BF72"/>
  <c r="BF36"/>
  <c r="BE43"/>
  <c r="BE18"/>
  <c r="BF31"/>
  <c r="BE36"/>
  <c r="BF20"/>
  <c r="BF45"/>
  <c r="BF46"/>
  <c r="BE31"/>
  <c r="BE21"/>
  <c r="BE45"/>
  <c r="BF16"/>
  <c r="BF74"/>
  <c r="BE16"/>
  <c r="BF35"/>
  <c r="BE41"/>
  <c r="BF25"/>
  <c r="BE25"/>
  <c r="BF28"/>
  <c r="BE28"/>
  <c r="BF24"/>
  <c r="BE24"/>
  <c r="BF27"/>
  <c r="BF32"/>
  <c r="BE39"/>
  <c r="BE40"/>
  <c r="BF39"/>
  <c r="BE37"/>
  <c r="BF33"/>
  <c r="BE33"/>
  <c r="BE44"/>
  <c r="BF44"/>
  <c r="BF73"/>
  <c r="BE73"/>
  <c r="BF26"/>
  <c r="BE26"/>
  <c r="BE29"/>
  <c r="BF29"/>
  <c r="BF19"/>
  <c r="BE19"/>
  <c r="AZ79" l="1"/>
</calcChain>
</file>

<file path=xl/sharedStrings.xml><?xml version="1.0" encoding="utf-8"?>
<sst xmlns="http://schemas.openxmlformats.org/spreadsheetml/2006/main" count="136" uniqueCount="97">
  <si>
    <t>As of:</t>
  </si>
  <si>
    <t>Catalogue N°</t>
  </si>
  <si>
    <t>SKU</t>
  </si>
  <si>
    <t>UPC #</t>
  </si>
  <si>
    <t>GRAND TOTAL:</t>
  </si>
  <si>
    <t>QTY SOLD</t>
  </si>
  <si>
    <t>QTY IN STOCK</t>
  </si>
  <si>
    <t>TOTAL</t>
  </si>
  <si>
    <t>SN#</t>
  </si>
  <si>
    <t>QTY SOLD VALUE</t>
  </si>
  <si>
    <t>Total Days</t>
  </si>
  <si>
    <t>Days Stock in Hand</t>
  </si>
  <si>
    <t>Current stock cover upto (Date)</t>
  </si>
  <si>
    <t>Current stock cover upto (Week)</t>
  </si>
  <si>
    <t>Current stock cover upto (Month)</t>
  </si>
  <si>
    <t>Avg. Month (Value)</t>
  </si>
  <si>
    <t>Avg. Month (QTY)</t>
  </si>
  <si>
    <t>Avg. Day (QTY)</t>
  </si>
  <si>
    <t>QTY STOCK VALUE</t>
  </si>
  <si>
    <t xml:space="preserve">QTY SOLD </t>
  </si>
  <si>
    <t>RRP</t>
  </si>
  <si>
    <t xml:space="preserve">Cost of Goods </t>
  </si>
  <si>
    <t>Rent of Retail Store</t>
  </si>
  <si>
    <t>Staff Salaries</t>
  </si>
  <si>
    <t>NET Profit (Value):</t>
  </si>
  <si>
    <t>NET Profit (%):</t>
  </si>
  <si>
    <t>Rent of Retail Store (% of Sales)</t>
  </si>
  <si>
    <t>Monthly Sales Report - January 01, 2019 - December 31, 2019</t>
  </si>
  <si>
    <t>Arqoob COST</t>
  </si>
  <si>
    <t>Arqoob Price</t>
  </si>
  <si>
    <t>Trimoo Park-VC QAT</t>
  </si>
  <si>
    <t>Al Arqoob Trading LLC</t>
  </si>
  <si>
    <t>Al Musalla St., opp Hyatt Regency, Deira</t>
  </si>
  <si>
    <t>PO Box 33488 Dubai, UAE</t>
  </si>
  <si>
    <t>Baseus Parallel line  Power Bank 10000mAh Black</t>
  </si>
  <si>
    <t>Baseus Parallel line  Power Bank 10000mAh White</t>
  </si>
  <si>
    <t>Baseus Parallel line  Power Bank 10000mAh Blue</t>
  </si>
  <si>
    <t>Baseus Mini Cu display Power Bank 10000mAh Black</t>
  </si>
  <si>
    <t>Baseus Mini Cu  display Power Bank 10000mAh White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</si>
  <si>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</si>
  <si>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</si>
  <si>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</si>
  <si>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</si>
  <si>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</si>
  <si>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</si>
  <si>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</si>
  <si>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</si>
  <si>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Wireless charger power bank 10000mAh black</t>
  </si>
  <si>
    <t>Baseus Dual Wireless Plastic Style Charger Black</t>
  </si>
  <si>
    <t>Baseus Dual Wireless Plastic Style Charger White</t>
  </si>
  <si>
    <t>Baseus X-type  Cable For Lightning 2A 0.5M Black</t>
  </si>
  <si>
    <t>Baseus X-type  Cable For Lightning 2.4A .5M Purple</t>
  </si>
  <si>
    <t>Baseus X-type  Cable For Lightning 2.4A 0.5M Red</t>
  </si>
  <si>
    <t>Baseus Rapid  3-in-1 Cable M+L+Type-C 1.2M Black</t>
  </si>
  <si>
    <t>Baseus Rapid  3-in-1 Cable M+L+Type-C 3A 1.2M Red</t>
  </si>
  <si>
    <t>Baseus Rapid 3-n-1 Cable M+L+Type-C 1.2M Dark Blue</t>
  </si>
  <si>
    <t>Baseus Three Primary  3-in-1  For M+L+T 30CM Black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</si>
  <si>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</si>
  <si>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</si>
  <si>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</si>
  <si>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</si>
  <si>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</si>
  <si>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</si>
  <si>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</si>
  <si>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</si>
  <si>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</si>
  <si>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</si>
  <si>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</si>
  <si>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</si>
  <si>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</si>
  <si>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</si>
  <si>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</si>
  <si>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</si>
  <si>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</si>
  <si>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</si>
  <si>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</si>
  <si>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</si>
  <si>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</si>
  <si>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</si>
  <si>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</si>
  <si>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</si>
  <si>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Black</t>
  </si>
  <si>
    <t>Baseus Symbol Ring Bracket Blue</t>
  </si>
  <si>
    <t>Baseus Symbol Ring Bracket Red</t>
  </si>
  <si>
    <t>Baseus Symbol Ring Bracket Glod</t>
  </si>
  <si>
    <t>Baseus Bear Finger Metal Ring Grip  Brown</t>
  </si>
  <si>
    <t>Baseus Bear Finger Metal Ring Grip  Red</t>
  </si>
  <si>
    <t>Baseus Cross Peas Cable Clip Black</t>
  </si>
  <si>
    <t>Baseus grenade handle for games Army green</t>
  </si>
  <si>
    <t>Baseus Adapter X-Men Audio Radiator Red/Black</t>
  </si>
  <si>
    <t>Baseus Golden Cudgel Capacitive Stylus Pen Black</t>
  </si>
  <si>
    <t>Baseus Golden Cudgel Capacitive Stylus Pen Silver</t>
  </si>
  <si>
    <t>Baseus Holder Red-Dot Mobile Game   Black</t>
  </si>
  <si>
    <t>Brave Backpack  Leather Black PU</t>
  </si>
  <si>
    <t>Brave Backpack Nylon Black Circuit Pattern</t>
  </si>
  <si>
    <t>Brave Backpack  Nylon Dark Camouflage</t>
  </si>
  <si>
    <t>Partial Report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</si>
</sst>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[$-409]d\-mmm\-yy;@"/>
    <numFmt numFmtId="165" formatCode="#,##0;[Red]#,##0"/>
    <numFmt numFmtId="166" formatCode="0_);[Red]\(0\)"/>
    <numFmt numFmtId="167" formatCode="#,##0.00;[Red]#,##0.00"/>
    <numFmt numFmtId="168" formatCode="[$AED]\ #,##0.00"/>
    <numFmt numFmtId="169" formatCode="_(* #,##0_);_(* \(#,##0\);_(* &quot;-&quot;??_);_(@_)"/>
    <numFmt numFmtId="170" formatCode="[$-409]mmmm\-yy;@"/>
    <numFmt numFmtId="171" formatCode="0.00_);[Red]\(0.00\)"/>
    <numFmt numFmtId="172" formatCode="_(* #,##0.00_);_(* \(#,##0.00\);_(* &quot;-&quot;_);_(@_)"/>
  </numFmts>
  <fonts count="6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Verdana"/>
      <family val="2"/>
    </font>
    <font>
      <b/>
      <sz val="18"/>
      <color theme="3"/>
      <name val="Cambria"/>
      <family val="2"/>
      <scheme val="major"/>
    </font>
    <font>
      <sz val="9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3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Alignment="0">
      <alignment vertical="top" wrapText="1"/>
      <protection locked="0"/>
    </xf>
    <xf numFmtId="0" fontId="6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8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9" fillId="0" borderId="0" applyNumberFormat="0" applyFill="0" applyBorder="0" applyAlignment="0" applyProtection="0"/>
    <xf numFmtId="0" fontId="4" fillId="11" borderId="11" applyNumberFormat="0" applyFont="0" applyAlignment="0" applyProtection="0"/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35" fillId="27" borderId="0" applyNumberFormat="0" applyBorder="0" applyAlignment="0" applyProtection="0"/>
    <xf numFmtId="0" fontId="27" fillId="8" borderId="7" applyNumberFormat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4" fillId="17" borderId="0" applyNumberFormat="0" applyBorder="0" applyAlignment="0" applyProtection="0"/>
    <xf numFmtId="0" fontId="35" fillId="16" borderId="0" applyNumberFormat="0" applyBorder="0" applyAlignment="0" applyProtection="0"/>
    <xf numFmtId="0" fontId="35" fillId="15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4" fillId="14" borderId="0" applyNumberFormat="0" applyBorder="0" applyAlignment="0" applyProtection="0"/>
    <xf numFmtId="0" fontId="33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6" fillId="7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29" fillId="9" borderId="7" applyNumberFormat="0" applyAlignment="0" applyProtection="0"/>
    <xf numFmtId="0" fontId="25" fillId="6" borderId="0" applyNumberFormat="0" applyBorder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4" fillId="26" borderId="0" applyNumberFormat="0" applyBorder="0" applyAlignment="0" applyProtection="0"/>
    <xf numFmtId="0" fontId="35" fillId="23" borderId="0" applyNumberFormat="0" applyBorder="0" applyAlignment="0" applyProtection="0"/>
    <xf numFmtId="0" fontId="35" fillId="20" borderId="0" applyNumberFormat="0" applyBorder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35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28" fillId="9" borderId="8" applyNumberFormat="0" applyAlignment="0" applyProtection="0"/>
    <xf numFmtId="0" fontId="24" fillId="5" borderId="0" applyNumberFormat="0" applyBorder="0" applyAlignment="0" applyProtection="0"/>
    <xf numFmtId="0" fontId="22" fillId="0" borderId="5" applyNumberFormat="0" applyFill="0" applyAlignment="0" applyProtection="0"/>
    <xf numFmtId="0" fontId="4" fillId="25" borderId="0" applyNumberFormat="0" applyBorder="0" applyAlignment="0" applyProtection="0"/>
    <xf numFmtId="0" fontId="4" fillId="22" borderId="0" applyNumberFormat="0" applyBorder="0" applyAlignment="0" applyProtection="0"/>
    <xf numFmtId="0" fontId="35" fillId="19" borderId="0" applyNumberFormat="0" applyBorder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34" fillId="0" borderId="12" applyNumberFormat="0" applyFill="0" applyAlignment="0" applyProtection="0"/>
    <xf numFmtId="0" fontId="31" fillId="10" borderId="10" applyNumberFormat="0" applyAlignment="0" applyProtection="0"/>
    <xf numFmtId="0" fontId="27" fillId="8" borderId="7" applyNumberFormat="0" applyAlignment="0" applyProtection="0"/>
    <xf numFmtId="0" fontId="23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35" fillId="24" borderId="0" applyNumberFormat="0" applyBorder="0" applyAlignment="0" applyProtection="0"/>
    <xf numFmtId="0" fontId="4" fillId="21" borderId="0" applyNumberFormat="0" applyBorder="0" applyAlignment="0" applyProtection="0"/>
    <xf numFmtId="0" fontId="4" fillId="18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4" fillId="21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34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32" fillId="0" borderId="0" applyNumberFormat="0" applyFill="0" applyBorder="0" applyAlignment="0" applyProtection="0"/>
    <xf numFmtId="0" fontId="28" fillId="9" borderId="8" applyNumberFormat="0" applyAlignment="0" applyProtection="0"/>
    <xf numFmtId="0" fontId="24" fillId="5" borderId="0" applyNumberFormat="0" applyBorder="0" applyAlignment="0" applyProtection="0"/>
    <xf numFmtId="0" fontId="21" fillId="0" borderId="4" applyNumberFormat="0" applyFill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31" fillId="10" borderId="10" applyNumberFormat="0" applyAlignment="0" applyProtection="0"/>
    <xf numFmtId="0" fontId="27" fillId="8" borderId="7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35" fillId="20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30" fillId="0" borderId="9" applyNumberFormat="0" applyFill="0" applyAlignment="0" applyProtection="0"/>
    <xf numFmtId="0" fontId="26" fillId="7" borderId="0" applyNumberFormat="0" applyBorder="0" applyAlignment="0" applyProtection="0"/>
    <xf numFmtId="0" fontId="23" fillId="0" borderId="6" applyNumberFormat="0" applyFill="0" applyAlignment="0" applyProtection="0"/>
    <xf numFmtId="0" fontId="35" fillId="24" borderId="0" applyNumberFormat="0" applyBorder="0" applyAlignment="0" applyProtection="0"/>
    <xf numFmtId="0" fontId="35" fillId="19" borderId="0" applyNumberFormat="0" applyBorder="0" applyAlignment="0" applyProtection="0"/>
    <xf numFmtId="0" fontId="35" fillId="16" borderId="0" applyNumberFormat="0" applyBorder="0" applyAlignment="0" applyProtection="0"/>
    <xf numFmtId="0" fontId="4" fillId="13" borderId="0" applyNumberFormat="0" applyBorder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9" fillId="9" borderId="7" applyNumberFormat="0" applyAlignment="0" applyProtection="0"/>
    <xf numFmtId="0" fontId="25" fillId="6" borderId="0" applyNumberFormat="0" applyBorder="0" applyAlignment="0" applyProtection="0"/>
    <xf numFmtId="0" fontId="22" fillId="0" borderId="5" applyNumberFormat="0" applyFill="0" applyAlignment="0" applyProtection="0"/>
    <xf numFmtId="0" fontId="4" fillId="18" borderId="0" applyNumberFormat="0" applyBorder="0" applyAlignment="0" applyProtection="0"/>
    <xf numFmtId="0" fontId="35" fillId="15" borderId="0" applyNumberFormat="0" applyBorder="0" applyAlignment="0" applyProtection="0"/>
    <xf numFmtId="0" fontId="35" fillId="12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35" fillId="12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34" fillId="0" borderId="12" applyNumberFormat="0" applyFill="0" applyAlignment="0" applyProtection="0"/>
    <xf numFmtId="0" fontId="31" fillId="10" borderId="10" applyNumberFormat="0" applyAlignment="0" applyProtection="0"/>
    <xf numFmtId="0" fontId="27" fillId="8" borderId="7" applyNumberFormat="0" applyAlignment="0" applyProtection="0"/>
    <xf numFmtId="0" fontId="23" fillId="0" borderId="0" applyNumberFormat="0" applyFill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6" fillId="7" borderId="0" applyNumberFormat="0" applyBorder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35" fillId="23" borderId="0" applyNumberFormat="0" applyBorder="0" applyAlignment="0" applyProtection="0"/>
    <xf numFmtId="0" fontId="35" fillId="20" borderId="0" applyNumberFormat="0" applyBorder="0" applyAlignment="0" applyProtection="0"/>
    <xf numFmtId="0" fontId="4" fillId="17" borderId="0" applyNumberFormat="0" applyBorder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29" fillId="9" borderId="7" applyNumberFormat="0" applyAlignment="0" applyProtection="0"/>
    <xf numFmtId="0" fontId="25" fillId="6" borderId="0" applyNumberFormat="0" applyBorder="0" applyAlignment="0" applyProtection="0"/>
    <xf numFmtId="0" fontId="22" fillId="0" borderId="5" applyNumberFormat="0" applyFill="0" applyAlignment="0" applyProtection="0"/>
    <xf numFmtId="0" fontId="4" fillId="22" borderId="0" applyNumberFormat="0" applyBorder="0" applyAlignment="0" applyProtection="0"/>
    <xf numFmtId="0" fontId="35" fillId="19" borderId="0" applyNumberFormat="0" applyBorder="0" applyAlignment="0" applyProtection="0"/>
    <xf numFmtId="0" fontId="35" fillId="16" borderId="0" applyNumberFormat="0" applyBorder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32" fillId="0" borderId="0" applyNumberFormat="0" applyFill="0" applyBorder="0" applyAlignment="0" applyProtection="0"/>
    <xf numFmtId="0" fontId="28" fillId="9" borderId="8" applyNumberFormat="0" applyAlignment="0" applyProtection="0"/>
    <xf numFmtId="0" fontId="24" fillId="5" borderId="0" applyNumberFormat="0" applyBorder="0" applyAlignment="0" applyProtection="0"/>
    <xf numFmtId="0" fontId="21" fillId="0" borderId="4" applyNumberFormat="0" applyFill="0" applyAlignment="0" applyProtection="0"/>
    <xf numFmtId="0" fontId="4" fillId="21" borderId="0" applyNumberFormat="0" applyBorder="0" applyAlignment="0" applyProtection="0"/>
    <xf numFmtId="0" fontId="4" fillId="18" borderId="0" applyNumberFormat="0" applyBorder="0" applyAlignment="0" applyProtection="0"/>
    <xf numFmtId="0" fontId="35" fillId="1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7" fillId="8" borderId="7" applyNumberFormat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6" fillId="7" borderId="0" applyNumberFormat="0" applyBorder="0" applyAlignment="0" applyProtection="0"/>
    <xf numFmtId="0" fontId="25" fillId="6" borderId="0" applyNumberFormat="0" applyBorder="0" applyAlignment="0" applyProtection="0"/>
    <xf numFmtId="0" fontId="2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21" fillId="0" borderId="4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7" applyNumberFormat="0" applyAlignment="0" applyProtection="0"/>
    <xf numFmtId="0" fontId="28" fillId="9" borderId="8" applyNumberFormat="0" applyAlignment="0" applyProtection="0"/>
    <xf numFmtId="0" fontId="29" fillId="9" borderId="7" applyNumberFormat="0" applyAlignment="0" applyProtection="0"/>
    <xf numFmtId="0" fontId="30" fillId="0" borderId="9" applyNumberFormat="0" applyFill="0" applyAlignment="0" applyProtection="0"/>
    <xf numFmtId="0" fontId="31" fillId="10" borderId="1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5" fillId="35" borderId="0" applyNumberFormat="0" applyBorder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50" fillId="0" borderId="0"/>
    <xf numFmtId="43" fontId="5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11" applyNumberFormat="0" applyFont="0" applyAlignment="0" applyProtection="0"/>
    <xf numFmtId="0" fontId="4" fillId="11" borderId="11" applyNumberFormat="0" applyFont="0" applyAlignment="0" applyProtection="0"/>
    <xf numFmtId="0" fontId="4" fillId="11" borderId="11" applyNumberFormat="0" applyFont="0" applyAlignment="0" applyProtection="0"/>
    <xf numFmtId="0" fontId="4" fillId="11" borderId="11" applyNumberFormat="0" applyFont="0" applyAlignment="0" applyProtection="0"/>
    <xf numFmtId="0" fontId="4" fillId="11" borderId="11" applyNumberFormat="0" applyFont="0" applyAlignment="0" applyProtection="0"/>
    <xf numFmtId="0" fontId="39" fillId="5" borderId="0" applyNumberFormat="0" applyBorder="0" applyAlignment="0" applyProtection="0"/>
    <xf numFmtId="0" fontId="40" fillId="6" borderId="0" applyNumberFormat="0" applyBorder="0" applyAlignment="0" applyProtection="0"/>
    <xf numFmtId="0" fontId="41" fillId="7" borderId="0" applyNumberFormat="0" applyBorder="0" applyAlignment="0" applyProtection="0"/>
    <xf numFmtId="0" fontId="42" fillId="8" borderId="7" applyNumberFormat="0" applyAlignment="0" applyProtection="0"/>
    <xf numFmtId="0" fontId="43" fillId="9" borderId="8" applyNumberFormat="0" applyAlignment="0" applyProtection="0"/>
    <xf numFmtId="0" fontId="44" fillId="9" borderId="7" applyNumberFormat="0" applyAlignment="0" applyProtection="0"/>
    <xf numFmtId="0" fontId="45" fillId="0" borderId="9" applyNumberFormat="0" applyFill="0" applyAlignment="0" applyProtection="0"/>
    <xf numFmtId="0" fontId="46" fillId="10" borderId="10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5" fillId="0" borderId="12" applyNumberFormat="0" applyFill="0" applyAlignment="0" applyProtection="0"/>
    <xf numFmtId="0" fontId="4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57" fillId="0" borderId="0"/>
  </cellStyleXfs>
  <cellXfs count="95">
    <xf numFmtId="0" fontId="0" fillId="0" borderId="0" xfId="0"/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5" fillId="0" borderId="0" xfId="0" applyFont="1"/>
    <xf numFmtId="166" fontId="15" fillId="0" borderId="1" xfId="1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165" fontId="18" fillId="36" borderId="3" xfId="0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0" borderId="0" xfId="0" applyFont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20" fillId="4" borderId="3" xfId="0" applyNumberFormat="1" applyFont="1" applyFill="1" applyBorder="1"/>
    <xf numFmtId="0" fontId="51" fillId="3" borderId="2" xfId="0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53" fillId="0" borderId="1" xfId="0" applyFont="1" applyBorder="1" applyAlignment="1">
      <alignment horizontal="left"/>
    </xf>
    <xf numFmtId="170" fontId="16" fillId="2" borderId="1" xfId="0" applyNumberFormat="1" applyFont="1" applyFill="1" applyBorder="1" applyAlignment="1">
      <alignment horizontal="centerContinuous" vertical="center" wrapText="1"/>
    </xf>
    <xf numFmtId="164" fontId="15" fillId="0" borderId="0" xfId="0" applyNumberFormat="1" applyFont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167" fontId="20" fillId="4" borderId="1" xfId="0" applyNumberFormat="1" applyFont="1" applyFill="1" applyBorder="1"/>
    <xf numFmtId="43" fontId="54" fillId="0" borderId="0" xfId="1" applyFont="1"/>
    <xf numFmtId="0" fontId="54" fillId="0" borderId="0" xfId="0" applyFont="1"/>
    <xf numFmtId="171" fontId="15" fillId="0" borderId="1" xfId="1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4" fontId="55" fillId="0" borderId="0" xfId="0" applyNumberFormat="1" applyFont="1"/>
    <xf numFmtId="0" fontId="56" fillId="0" borderId="0" xfId="0" applyFont="1"/>
    <xf numFmtId="164" fontId="1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9" fontId="1" fillId="0" borderId="1" xfId="1" applyNumberFormat="1" applyFont="1" applyBorder="1" applyAlignment="1">
      <alignment horizontal="center"/>
    </xf>
    <xf numFmtId="0" fontId="57" fillId="0" borderId="0" xfId="3" applyFont="1" applyAlignment="1" applyProtection="1">
      <alignment horizontal="right" vertical="center"/>
    </xf>
    <xf numFmtId="0" fontId="58" fillId="0" borderId="0" xfId="1033" applyFont="1" applyAlignment="1" applyProtection="1">
      <alignment horizontal="right" vertical="center"/>
    </xf>
    <xf numFmtId="171" fontId="1" fillId="0" borderId="1" xfId="1" applyNumberFormat="1" applyFont="1" applyBorder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15" fillId="0" borderId="0" xfId="0" applyFont="1" applyAlignment="1"/>
    <xf numFmtId="0" fontId="16" fillId="0" borderId="0" xfId="0" applyFont="1" applyAlignment="1">
      <alignment vertical="center"/>
    </xf>
    <xf numFmtId="0" fontId="2" fillId="0" borderId="1" xfId="0" applyFont="1" applyBorder="1" applyAlignment="1"/>
    <xf numFmtId="0" fontId="15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1" fillId="3" borderId="2" xfId="0" applyFont="1" applyFill="1" applyBorder="1" applyAlignment="1">
      <alignment horizontal="right" vertical="center"/>
    </xf>
    <xf numFmtId="168" fontId="0" fillId="0" borderId="1" xfId="0" applyNumberFormat="1" applyBorder="1" applyAlignment="1">
      <alignment horizontal="right"/>
    </xf>
    <xf numFmtId="0" fontId="3" fillId="0" borderId="1" xfId="0" applyFont="1" applyBorder="1"/>
    <xf numFmtId="1" fontId="1" fillId="0" borderId="1" xfId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72" fontId="0" fillId="0" borderId="1" xfId="0" applyNumberFormat="1" applyBorder="1" applyAlignment="1">
      <alignment horizontal="right"/>
    </xf>
    <xf numFmtId="172" fontId="0" fillId="0" borderId="1" xfId="0" applyNumberFormat="1" applyBorder="1" applyAlignment="1">
      <alignment horizontal="center"/>
    </xf>
    <xf numFmtId="38" fontId="3" fillId="0" borderId="0" xfId="1" applyNumberFormat="1" applyFont="1" applyAlignment="1">
      <alignment horizontal="right"/>
    </xf>
    <xf numFmtId="38" fontId="51" fillId="3" borderId="2" xfId="1" applyNumberFormat="1" applyFont="1" applyFill="1" applyBorder="1" applyAlignment="1">
      <alignment horizontal="right" vertical="center"/>
    </xf>
    <xf numFmtId="38" fontId="15" fillId="0" borderId="0" xfId="1" applyNumberFormat="1" applyFont="1" applyAlignment="1">
      <alignment horizontal="right"/>
    </xf>
    <xf numFmtId="38" fontId="0" fillId="0" borderId="1" xfId="1" applyNumberFormat="1" applyFont="1" applyBorder="1" applyAlignment="1">
      <alignment horizontal="right"/>
    </xf>
    <xf numFmtId="38" fontId="4" fillId="0" borderId="1" xfId="1" applyNumberFormat="1" applyFont="1" applyBorder="1" applyAlignment="1">
      <alignment horizontal="right"/>
    </xf>
    <xf numFmtId="169" fontId="15" fillId="0" borderId="0" xfId="1" applyNumberFormat="1" applyFont="1"/>
    <xf numFmtId="164" fontId="16" fillId="2" borderId="3" xfId="0" applyNumberFormat="1" applyFont="1" applyFill="1" applyBorder="1" applyAlignment="1">
      <alignment horizontal="center" vertical="center" wrapText="1"/>
    </xf>
    <xf numFmtId="38" fontId="16" fillId="2" borderId="3" xfId="1" applyNumberFormat="1" applyFont="1" applyFill="1" applyBorder="1" applyAlignment="1">
      <alignment horizontal="center" vertical="center" wrapText="1"/>
    </xf>
    <xf numFmtId="169" fontId="15" fillId="0" borderId="1" xfId="1" applyNumberFormat="1" applyFont="1" applyBorder="1" applyAlignment="1">
      <alignment horizontal="left"/>
    </xf>
    <xf numFmtId="38" fontId="15" fillId="0" borderId="1" xfId="1" applyNumberFormat="1" applyFont="1" applyBorder="1" applyAlignment="1">
      <alignment horizontal="right"/>
    </xf>
    <xf numFmtId="38" fontId="15" fillId="0" borderId="1" xfId="1" applyNumberFormat="1" applyFont="1" applyBorder="1"/>
    <xf numFmtId="169" fontId="15" fillId="0" borderId="1" xfId="1" applyNumberFormat="1" applyFont="1" applyBorder="1"/>
    <xf numFmtId="38" fontId="1" fillId="0" borderId="1" xfId="0" applyNumberFormat="1" applyFont="1" applyBorder="1" applyAlignment="1">
      <alignment horizontal="right"/>
    </xf>
    <xf numFmtId="38" fontId="1" fillId="0" borderId="1" xfId="0" applyNumberFormat="1" applyFont="1" applyBorder="1"/>
    <xf numFmtId="0" fontId="1" fillId="0" borderId="1" xfId="0" applyFont="1" applyBorder="1"/>
    <xf numFmtId="38" fontId="1" fillId="0" borderId="1" xfId="1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9" fontId="15" fillId="0" borderId="1" xfId="1034" applyFont="1" applyBorder="1"/>
    <xf numFmtId="10" fontId="15" fillId="0" borderId="1" xfId="1034" applyNumberFormat="1" applyFont="1" applyBorder="1"/>
    <xf numFmtId="1" fontId="59" fillId="2" borderId="14" xfId="0" applyNumberFormat="1" applyFont="1" applyFill="1" applyBorder="1" applyAlignment="1">
      <alignment horizontal="centerContinuous" vertical="center" wrapText="1"/>
    </xf>
    <xf numFmtId="1" fontId="59" fillId="2" borderId="13" xfId="0" applyNumberFormat="1" applyFont="1" applyFill="1" applyBorder="1" applyAlignment="1">
      <alignment horizontal="centerContinuous" vertical="center" wrapText="1"/>
    </xf>
    <xf numFmtId="0" fontId="51" fillId="0" borderId="2" xfId="0" applyFont="1" applyFill="1" applyBorder="1" applyAlignment="1">
      <alignment vertical="center"/>
    </xf>
    <xf numFmtId="0" fontId="51" fillId="0" borderId="15" xfId="0" applyFont="1" applyFill="1" applyBorder="1" applyAlignment="1">
      <alignment horizontal="right" vertical="center"/>
    </xf>
    <xf numFmtId="0" fontId="51" fillId="0" borderId="16" xfId="0" applyFont="1" applyFill="1" applyBorder="1" applyAlignment="1">
      <alignment horizontal="right" vertical="center"/>
    </xf>
    <xf numFmtId="165" fontId="18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7" fontId="20" fillId="0" borderId="3" xfId="0" applyNumberFormat="1" applyFont="1" applyFill="1" applyBorder="1"/>
    <xf numFmtId="172" fontId="0" fillId="0" borderId="1" xfId="0" applyNumberFormat="1" applyFill="1" applyBorder="1" applyAlignment="1">
      <alignment horizontal="right"/>
    </xf>
    <xf numFmtId="0" fontId="1" fillId="0" borderId="0" xfId="0" applyFont="1" applyFill="1"/>
    <xf numFmtId="0" fontId="0" fillId="0" borderId="1" xfId="1" applyNumberFormat="1" applyFont="1" applyFill="1" applyBorder="1" applyAlignment="1">
      <alignment horizontal="center"/>
    </xf>
    <xf numFmtId="169" fontId="0" fillId="0" borderId="1" xfId="1" applyNumberFormat="1" applyFont="1" applyFill="1" applyBorder="1" applyAlignment="1">
      <alignment horizontal="center"/>
    </xf>
    <xf numFmtId="169" fontId="1" fillId="0" borderId="1" xfId="1" applyNumberFormat="1" applyFont="1" applyFill="1" applyBorder="1" applyAlignment="1">
      <alignment horizontal="center"/>
    </xf>
    <xf numFmtId="169" fontId="4" fillId="0" borderId="1" xfId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5" fillId="0" borderId="0" xfId="0" applyFont="1" applyFill="1" applyAlignment="1">
      <alignment vertical="center"/>
    </xf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69" fontId="0" fillId="0" borderId="1" xfId="0" applyNumberFormat="1" applyBorder="1"/>
    <xf numFmtId="0" fontId="15" fillId="0" borderId="0" xfId="0" applyFont="1" applyAlignment="1">
      <alignment horizontal="left"/>
    </xf>
  </cellXfs>
  <cellStyles count="1036">
    <cellStyle name="20% - Accent1 2" xfId="37"/>
    <cellStyle name="20% - Accent1 2 2" xfId="233"/>
    <cellStyle name="20% - Accent1 2 3" xfId="389"/>
    <cellStyle name="20% - Accent1 2 4" xfId="560"/>
    <cellStyle name="20% - Accent1 2 5" xfId="725"/>
    <cellStyle name="20% - Accent1 2 6" xfId="881"/>
    <cellStyle name="20% - Accent1 3" xfId="83"/>
    <cellStyle name="20% - Accent1 3 2" xfId="278"/>
    <cellStyle name="20% - Accent1 3 3" xfId="427"/>
    <cellStyle name="20% - Accent1 3 4" xfId="604"/>
    <cellStyle name="20% - Accent1 3 5" xfId="770"/>
    <cellStyle name="20% - Accent1 3 6" xfId="919"/>
    <cellStyle name="20% - Accent1 4" xfId="131"/>
    <cellStyle name="20% - Accent1 4 2" xfId="324"/>
    <cellStyle name="20% - Accent1 4 3" xfId="465"/>
    <cellStyle name="20% - Accent1 4 4" xfId="649"/>
    <cellStyle name="20% - Accent1 4 5" xfId="814"/>
    <cellStyle name="20% - Accent1 4 6" xfId="957"/>
    <cellStyle name="20% - Accent1 5" xfId="177"/>
    <cellStyle name="20% - Accent1 6" xfId="259"/>
    <cellStyle name="20% - Accent1 7" xfId="505"/>
    <cellStyle name="20% - Accent1 8" xfId="634"/>
    <cellStyle name="20% - Accent1 9" xfId="693"/>
    <cellStyle name="20% - Accent1 9 2" xfId="1008"/>
    <cellStyle name="20% - Accent2 2" xfId="41"/>
    <cellStyle name="20% - Accent2 2 2" xfId="237"/>
    <cellStyle name="20% - Accent2 2 3" xfId="393"/>
    <cellStyle name="20% - Accent2 2 4" xfId="564"/>
    <cellStyle name="20% - Accent2 2 5" xfId="729"/>
    <cellStyle name="20% - Accent2 2 6" xfId="885"/>
    <cellStyle name="20% - Accent2 3" xfId="87"/>
    <cellStyle name="20% - Accent2 3 2" xfId="282"/>
    <cellStyle name="20% - Accent2 3 3" xfId="431"/>
    <cellStyle name="20% - Accent2 3 4" xfId="608"/>
    <cellStyle name="20% - Accent2 3 5" xfId="774"/>
    <cellStyle name="20% - Accent2 3 6" xfId="923"/>
    <cellStyle name="20% - Accent2 4" xfId="135"/>
    <cellStyle name="20% - Accent2 4 2" xfId="328"/>
    <cellStyle name="20% - Accent2 4 3" xfId="469"/>
    <cellStyle name="20% - Accent2 4 4" xfId="653"/>
    <cellStyle name="20% - Accent2 4 5" xfId="818"/>
    <cellStyle name="20% - Accent2 4 6" xfId="961"/>
    <cellStyle name="20% - Accent2 5" xfId="181"/>
    <cellStyle name="20% - Accent2 6" xfId="200"/>
    <cellStyle name="20% - Accent2 7" xfId="509"/>
    <cellStyle name="20% - Accent2 8" xfId="594"/>
    <cellStyle name="20% - Accent2 9" xfId="761"/>
    <cellStyle name="20% - Accent2 9 2" xfId="1012"/>
    <cellStyle name="20% - Accent3 2" xfId="45"/>
    <cellStyle name="20% - Accent3 2 2" xfId="241"/>
    <cellStyle name="20% - Accent3 2 3" xfId="397"/>
    <cellStyle name="20% - Accent3 2 4" xfId="568"/>
    <cellStyle name="20% - Accent3 2 5" xfId="733"/>
    <cellStyle name="20% - Accent3 2 6" xfId="889"/>
    <cellStyle name="20% - Accent3 3" xfId="91"/>
    <cellStyle name="20% - Accent3 3 2" xfId="286"/>
    <cellStyle name="20% - Accent3 3 3" xfId="435"/>
    <cellStyle name="20% - Accent3 3 4" xfId="612"/>
    <cellStyle name="20% - Accent3 3 5" xfId="778"/>
    <cellStyle name="20% - Accent3 3 6" xfId="927"/>
    <cellStyle name="20% - Accent3 4" xfId="139"/>
    <cellStyle name="20% - Accent3 4 2" xfId="332"/>
    <cellStyle name="20% - Accent3 4 3" xfId="473"/>
    <cellStyle name="20% - Accent3 4 4" xfId="657"/>
    <cellStyle name="20% - Accent3 4 5" xfId="822"/>
    <cellStyle name="20% - Accent3 4 6" xfId="965"/>
    <cellStyle name="20% - Accent3 5" xfId="185"/>
    <cellStyle name="20% - Accent3 6" xfId="353"/>
    <cellStyle name="20% - Accent3 7" xfId="513"/>
    <cellStyle name="20% - Accent3 8" xfId="488"/>
    <cellStyle name="20% - Accent3 9" xfId="841"/>
    <cellStyle name="20% - Accent3 9 2" xfId="1016"/>
    <cellStyle name="20% - Accent4 2" xfId="49"/>
    <cellStyle name="20% - Accent4 2 2" xfId="245"/>
    <cellStyle name="20% - Accent4 2 3" xfId="401"/>
    <cellStyle name="20% - Accent4 2 4" xfId="572"/>
    <cellStyle name="20% - Accent4 2 5" xfId="737"/>
    <cellStyle name="20% - Accent4 2 6" xfId="893"/>
    <cellStyle name="20% - Accent4 3" xfId="95"/>
    <cellStyle name="20% - Accent4 3 2" xfId="290"/>
    <cellStyle name="20% - Accent4 3 3" xfId="439"/>
    <cellStyle name="20% - Accent4 3 4" xfId="616"/>
    <cellStyle name="20% - Accent4 3 5" xfId="782"/>
    <cellStyle name="20% - Accent4 3 6" xfId="931"/>
    <cellStyle name="20% - Accent4 4" xfId="143"/>
    <cellStyle name="20% - Accent4 4 2" xfId="336"/>
    <cellStyle name="20% - Accent4 4 3" xfId="477"/>
    <cellStyle name="20% - Accent4 4 4" xfId="661"/>
    <cellStyle name="20% - Accent4 4 5" xfId="826"/>
    <cellStyle name="20% - Accent4 4 6" xfId="969"/>
    <cellStyle name="20% - Accent4 5" xfId="189"/>
    <cellStyle name="20% - Accent4 6" xfId="307"/>
    <cellStyle name="20% - Accent4 7" xfId="517"/>
    <cellStyle name="20% - Accent4 8" xfId="681"/>
    <cellStyle name="20% - Accent4 9" xfId="844"/>
    <cellStyle name="20% - Accent4 9 2" xfId="1020"/>
    <cellStyle name="20% - Accent5 2" xfId="53"/>
    <cellStyle name="20% - Accent5 2 2" xfId="249"/>
    <cellStyle name="20% - Accent5 2 3" xfId="405"/>
    <cellStyle name="20% - Accent5 2 4" xfId="576"/>
    <cellStyle name="20% - Accent5 2 5" xfId="741"/>
    <cellStyle name="20% - Accent5 2 6" xfId="897"/>
    <cellStyle name="20% - Accent5 3" xfId="99"/>
    <cellStyle name="20% - Accent5 3 2" xfId="294"/>
    <cellStyle name="20% - Accent5 3 3" xfId="443"/>
    <cellStyle name="20% - Accent5 3 4" xfId="620"/>
    <cellStyle name="20% - Accent5 3 5" xfId="786"/>
    <cellStyle name="20% - Accent5 3 6" xfId="935"/>
    <cellStyle name="20% - Accent5 4" xfId="147"/>
    <cellStyle name="20% - Accent5 4 2" xfId="340"/>
    <cellStyle name="20% - Accent5 4 3" xfId="481"/>
    <cellStyle name="20% - Accent5 4 4" xfId="665"/>
    <cellStyle name="20% - Accent5 4 5" xfId="830"/>
    <cellStyle name="20% - Accent5 4 6" xfId="973"/>
    <cellStyle name="20% - Accent5 5" xfId="193"/>
    <cellStyle name="20% - Accent5 6" xfId="356"/>
    <cellStyle name="20% - Accent5 7" xfId="521"/>
    <cellStyle name="20% - Accent5 8" xfId="685"/>
    <cellStyle name="20% - Accent5 9" xfId="848"/>
    <cellStyle name="20% - Accent5 9 2" xfId="1024"/>
    <cellStyle name="20% - Accent6 2" xfId="57"/>
    <cellStyle name="20% - Accent6 2 2" xfId="253"/>
    <cellStyle name="20% - Accent6 2 3" xfId="409"/>
    <cellStyle name="20% - Accent6 2 4" xfId="580"/>
    <cellStyle name="20% - Accent6 2 5" xfId="745"/>
    <cellStyle name="20% - Accent6 2 6" xfId="901"/>
    <cellStyle name="20% - Accent6 3" xfId="103"/>
    <cellStyle name="20% - Accent6 3 2" xfId="298"/>
    <cellStyle name="20% - Accent6 3 3" xfId="447"/>
    <cellStyle name="20% - Accent6 3 4" xfId="624"/>
    <cellStyle name="20% - Accent6 3 5" xfId="790"/>
    <cellStyle name="20% - Accent6 3 6" xfId="939"/>
    <cellStyle name="20% - Accent6 4" xfId="151"/>
    <cellStyle name="20% - Accent6 4 2" xfId="344"/>
    <cellStyle name="20% - Accent6 4 3" xfId="485"/>
    <cellStyle name="20% - Accent6 4 4" xfId="669"/>
    <cellStyle name="20% - Accent6 4 5" xfId="834"/>
    <cellStyle name="20% - Accent6 4 6" xfId="977"/>
    <cellStyle name="20% - Accent6 5" xfId="197"/>
    <cellStyle name="20% - Accent6 6" xfId="360"/>
    <cellStyle name="20% - Accent6 7" xfId="525"/>
    <cellStyle name="20% - Accent6 8" xfId="689"/>
    <cellStyle name="20% - Accent6 9" xfId="852"/>
    <cellStyle name="20% - Accent6 9 2" xfId="1028"/>
    <cellStyle name="40% - Accent1 2" xfId="38"/>
    <cellStyle name="40% - Accent1 2 2" xfId="234"/>
    <cellStyle name="40% - Accent1 2 3" xfId="390"/>
    <cellStyle name="40% - Accent1 2 4" xfId="561"/>
    <cellStyle name="40% - Accent1 2 5" xfId="726"/>
    <cellStyle name="40% - Accent1 2 6" xfId="882"/>
    <cellStyle name="40% - Accent1 3" xfId="84"/>
    <cellStyle name="40% - Accent1 3 2" xfId="279"/>
    <cellStyle name="40% - Accent1 3 3" xfId="428"/>
    <cellStyle name="40% - Accent1 3 4" xfId="605"/>
    <cellStyle name="40% - Accent1 3 5" xfId="771"/>
    <cellStyle name="40% - Accent1 3 6" xfId="920"/>
    <cellStyle name="40% - Accent1 4" xfId="132"/>
    <cellStyle name="40% - Accent1 4 2" xfId="325"/>
    <cellStyle name="40% - Accent1 4 3" xfId="466"/>
    <cellStyle name="40% - Accent1 4 4" xfId="650"/>
    <cellStyle name="40% - Accent1 4 5" xfId="815"/>
    <cellStyle name="40% - Accent1 4 6" xfId="958"/>
    <cellStyle name="40% - Accent1 5" xfId="178"/>
    <cellStyle name="40% - Accent1 6" xfId="208"/>
    <cellStyle name="40% - Accent1 7" xfId="506"/>
    <cellStyle name="40% - Accent1 8" xfId="595"/>
    <cellStyle name="40% - Accent1 9" xfId="692"/>
    <cellStyle name="40% - Accent1 9 2" xfId="1009"/>
    <cellStyle name="40% - Accent2 2" xfId="42"/>
    <cellStyle name="40% - Accent2 2 2" xfId="238"/>
    <cellStyle name="40% - Accent2 2 3" xfId="394"/>
    <cellStyle name="40% - Accent2 2 4" xfId="565"/>
    <cellStyle name="40% - Accent2 2 5" xfId="730"/>
    <cellStyle name="40% - Accent2 2 6" xfId="886"/>
    <cellStyle name="40% - Accent2 3" xfId="88"/>
    <cellStyle name="40% - Accent2 3 2" xfId="283"/>
    <cellStyle name="40% - Accent2 3 3" xfId="432"/>
    <cellStyle name="40% - Accent2 3 4" xfId="609"/>
    <cellStyle name="40% - Accent2 3 5" xfId="775"/>
    <cellStyle name="40% - Accent2 3 6" xfId="924"/>
    <cellStyle name="40% - Accent2 4" xfId="136"/>
    <cellStyle name="40% - Accent2 4 2" xfId="329"/>
    <cellStyle name="40% - Accent2 4 3" xfId="470"/>
    <cellStyle name="40% - Accent2 4 4" xfId="654"/>
    <cellStyle name="40% - Accent2 4 5" xfId="819"/>
    <cellStyle name="40% - Accent2 4 6" xfId="962"/>
    <cellStyle name="40% - Accent2 5" xfId="182"/>
    <cellStyle name="40% - Accent2 6" xfId="354"/>
    <cellStyle name="40% - Accent2 7" xfId="510"/>
    <cellStyle name="40% - Accent2 8" xfId="675"/>
    <cellStyle name="40% - Accent2 9" xfId="842"/>
    <cellStyle name="40% - Accent2 9 2" xfId="1013"/>
    <cellStyle name="40% - Accent3 2" xfId="46"/>
    <cellStyle name="40% - Accent3 2 2" xfId="242"/>
    <cellStyle name="40% - Accent3 2 3" xfId="398"/>
    <cellStyle name="40% - Accent3 2 4" xfId="569"/>
    <cellStyle name="40% - Accent3 2 5" xfId="734"/>
    <cellStyle name="40% - Accent3 2 6" xfId="890"/>
    <cellStyle name="40% - Accent3 3" xfId="92"/>
    <cellStyle name="40% - Accent3 3 2" xfId="287"/>
    <cellStyle name="40% - Accent3 3 3" xfId="436"/>
    <cellStyle name="40% - Accent3 3 4" xfId="613"/>
    <cellStyle name="40% - Accent3 3 5" xfId="779"/>
    <cellStyle name="40% - Accent3 3 6" xfId="928"/>
    <cellStyle name="40% - Accent3 4" xfId="140"/>
    <cellStyle name="40% - Accent3 4 2" xfId="333"/>
    <cellStyle name="40% - Accent3 4 3" xfId="474"/>
    <cellStyle name="40% - Accent3 4 4" xfId="658"/>
    <cellStyle name="40% - Accent3 4 5" xfId="823"/>
    <cellStyle name="40% - Accent3 4 6" xfId="966"/>
    <cellStyle name="40% - Accent3 5" xfId="186"/>
    <cellStyle name="40% - Accent3 6" xfId="308"/>
    <cellStyle name="40% - Accent3 7" xfId="514"/>
    <cellStyle name="40% - Accent3 8" xfId="678"/>
    <cellStyle name="40% - Accent3 9" xfId="797"/>
    <cellStyle name="40% - Accent3 9 2" xfId="1017"/>
    <cellStyle name="40% - Accent4 2" xfId="50"/>
    <cellStyle name="40% - Accent4 2 2" xfId="246"/>
    <cellStyle name="40% - Accent4 2 3" xfId="402"/>
    <cellStyle name="40% - Accent4 2 4" xfId="573"/>
    <cellStyle name="40% - Accent4 2 5" xfId="738"/>
    <cellStyle name="40% - Accent4 2 6" xfId="894"/>
    <cellStyle name="40% - Accent4 3" xfId="96"/>
    <cellStyle name="40% - Accent4 3 2" xfId="291"/>
    <cellStyle name="40% - Accent4 3 3" xfId="440"/>
    <cellStyle name="40% - Accent4 3 4" xfId="617"/>
    <cellStyle name="40% - Accent4 3 5" xfId="783"/>
    <cellStyle name="40% - Accent4 3 6" xfId="932"/>
    <cellStyle name="40% - Accent4 4" xfId="144"/>
    <cellStyle name="40% - Accent4 4 2" xfId="337"/>
    <cellStyle name="40% - Accent4 4 3" xfId="478"/>
    <cellStyle name="40% - Accent4 4 4" xfId="662"/>
    <cellStyle name="40% - Accent4 4 5" xfId="827"/>
    <cellStyle name="40% - Accent4 4 6" xfId="970"/>
    <cellStyle name="40% - Accent4 5" xfId="190"/>
    <cellStyle name="40% - Accent4 6" xfId="267"/>
    <cellStyle name="40% - Accent4 7" xfId="518"/>
    <cellStyle name="40% - Accent4 8" xfId="682"/>
    <cellStyle name="40% - Accent4 9" xfId="845"/>
    <cellStyle name="40% - Accent4 9 2" xfId="1021"/>
    <cellStyle name="40% - Accent5 2" xfId="54"/>
    <cellStyle name="40% - Accent5 2 2" xfId="250"/>
    <cellStyle name="40% - Accent5 2 3" xfId="406"/>
    <cellStyle name="40% - Accent5 2 4" xfId="577"/>
    <cellStyle name="40% - Accent5 2 5" xfId="742"/>
    <cellStyle name="40% - Accent5 2 6" xfId="898"/>
    <cellStyle name="40% - Accent5 3" xfId="100"/>
    <cellStyle name="40% - Accent5 3 2" xfId="295"/>
    <cellStyle name="40% - Accent5 3 3" xfId="444"/>
    <cellStyle name="40% - Accent5 3 4" xfId="621"/>
    <cellStyle name="40% - Accent5 3 5" xfId="787"/>
    <cellStyle name="40% - Accent5 3 6" xfId="936"/>
    <cellStyle name="40% - Accent5 4" xfId="148"/>
    <cellStyle name="40% - Accent5 4 2" xfId="341"/>
    <cellStyle name="40% - Accent5 4 3" xfId="482"/>
    <cellStyle name="40% - Accent5 4 4" xfId="666"/>
    <cellStyle name="40% - Accent5 4 5" xfId="831"/>
    <cellStyle name="40% - Accent5 4 6" xfId="974"/>
    <cellStyle name="40% - Accent5 5" xfId="194"/>
    <cellStyle name="40% - Accent5 6" xfId="357"/>
    <cellStyle name="40% - Accent5 7" xfId="522"/>
    <cellStyle name="40% - Accent5 8" xfId="686"/>
    <cellStyle name="40% - Accent5 9" xfId="849"/>
    <cellStyle name="40% - Accent5 9 2" xfId="1025"/>
    <cellStyle name="40% - Accent6 2" xfId="58"/>
    <cellStyle name="40% - Accent6 2 2" xfId="254"/>
    <cellStyle name="40% - Accent6 2 3" xfId="410"/>
    <cellStyle name="40% - Accent6 2 4" xfId="581"/>
    <cellStyle name="40% - Accent6 2 5" xfId="746"/>
    <cellStyle name="40% - Accent6 2 6" xfId="902"/>
    <cellStyle name="40% - Accent6 3" xfId="104"/>
    <cellStyle name="40% - Accent6 3 2" xfId="299"/>
    <cellStyle name="40% - Accent6 3 3" xfId="448"/>
    <cellStyle name="40% - Accent6 3 4" xfId="625"/>
    <cellStyle name="40% - Accent6 3 5" xfId="791"/>
    <cellStyle name="40% - Accent6 3 6" xfId="940"/>
    <cellStyle name="40% - Accent6 4" xfId="152"/>
    <cellStyle name="40% - Accent6 4 2" xfId="345"/>
    <cellStyle name="40% - Accent6 4 3" xfId="486"/>
    <cellStyle name="40% - Accent6 4 4" xfId="670"/>
    <cellStyle name="40% - Accent6 4 5" xfId="835"/>
    <cellStyle name="40% - Accent6 4 6" xfId="978"/>
    <cellStyle name="40% - Accent6 5" xfId="198"/>
    <cellStyle name="40% - Accent6 6" xfId="361"/>
    <cellStyle name="40% - Accent6 7" xfId="526"/>
    <cellStyle name="40% - Accent6 8" xfId="690"/>
    <cellStyle name="40% - Accent6 9" xfId="853"/>
    <cellStyle name="40% - Accent6 9 2" xfId="1029"/>
    <cellStyle name="60% - Accent1 2" xfId="39"/>
    <cellStyle name="60% - Accent1 2 2" xfId="235"/>
    <cellStyle name="60% - Accent1 2 3" xfId="391"/>
    <cellStyle name="60% - Accent1 2 4" xfId="562"/>
    <cellStyle name="60% - Accent1 2 5" xfId="727"/>
    <cellStyle name="60% - Accent1 2 6" xfId="883"/>
    <cellStyle name="60% - Accent1 3" xfId="85"/>
    <cellStyle name="60% - Accent1 3 2" xfId="280"/>
    <cellStyle name="60% - Accent1 3 3" xfId="429"/>
    <cellStyle name="60% - Accent1 3 4" xfId="606"/>
    <cellStyle name="60% - Accent1 3 5" xfId="772"/>
    <cellStyle name="60% - Accent1 3 6" xfId="921"/>
    <cellStyle name="60% - Accent1 4" xfId="133"/>
    <cellStyle name="60% - Accent1 4 2" xfId="326"/>
    <cellStyle name="60% - Accent1 4 3" xfId="467"/>
    <cellStyle name="60% - Accent1 4 4" xfId="651"/>
    <cellStyle name="60% - Accent1 4 5" xfId="816"/>
    <cellStyle name="60% - Accent1 4 6" xfId="959"/>
    <cellStyle name="60% - Accent1 5" xfId="179"/>
    <cellStyle name="60% - Accent1 6" xfId="202"/>
    <cellStyle name="60% - Accent1 7" xfId="507"/>
    <cellStyle name="60% - Accent1 8" xfId="676"/>
    <cellStyle name="60% - Accent1 9" xfId="843"/>
    <cellStyle name="60% - Accent1 9 2" xfId="1010"/>
    <cellStyle name="60% - Accent2 2" xfId="43"/>
    <cellStyle name="60% - Accent2 2 2" xfId="239"/>
    <cellStyle name="60% - Accent2 2 3" xfId="395"/>
    <cellStyle name="60% - Accent2 2 4" xfId="566"/>
    <cellStyle name="60% - Accent2 2 5" xfId="731"/>
    <cellStyle name="60% - Accent2 2 6" xfId="887"/>
    <cellStyle name="60% - Accent2 3" xfId="89"/>
    <cellStyle name="60% - Accent2 3 2" xfId="284"/>
    <cellStyle name="60% - Accent2 3 3" xfId="433"/>
    <cellStyle name="60% - Accent2 3 4" xfId="610"/>
    <cellStyle name="60% - Accent2 3 5" xfId="776"/>
    <cellStyle name="60% - Accent2 3 6" xfId="925"/>
    <cellStyle name="60% - Accent2 4" xfId="137"/>
    <cellStyle name="60% - Accent2 4 2" xfId="330"/>
    <cellStyle name="60% - Accent2 4 3" xfId="471"/>
    <cellStyle name="60% - Accent2 4 4" xfId="655"/>
    <cellStyle name="60% - Accent2 4 5" xfId="820"/>
    <cellStyle name="60% - Accent2 4 6" xfId="963"/>
    <cellStyle name="60% - Accent2 5" xfId="183"/>
    <cellStyle name="60% - Accent2 6" xfId="309"/>
    <cellStyle name="60% - Accent2 7" xfId="511"/>
    <cellStyle name="60% - Accent2 8" xfId="632"/>
    <cellStyle name="60% - Accent2 9" xfId="798"/>
    <cellStyle name="60% - Accent2 9 2" xfId="1014"/>
    <cellStyle name="60% - Accent3 2" xfId="47"/>
    <cellStyle name="60% - Accent3 2 2" xfId="243"/>
    <cellStyle name="60% - Accent3 2 3" xfId="399"/>
    <cellStyle name="60% - Accent3 2 4" xfId="570"/>
    <cellStyle name="60% - Accent3 2 5" xfId="735"/>
    <cellStyle name="60% - Accent3 2 6" xfId="891"/>
    <cellStyle name="60% - Accent3 3" xfId="93"/>
    <cellStyle name="60% - Accent3 3 2" xfId="288"/>
    <cellStyle name="60% - Accent3 3 3" xfId="437"/>
    <cellStyle name="60% - Accent3 3 4" xfId="614"/>
    <cellStyle name="60% - Accent3 3 5" xfId="780"/>
    <cellStyle name="60% - Accent3 3 6" xfId="929"/>
    <cellStyle name="60% - Accent3 4" xfId="141"/>
    <cellStyle name="60% - Accent3 4 2" xfId="334"/>
    <cellStyle name="60% - Accent3 4 3" xfId="475"/>
    <cellStyle name="60% - Accent3 4 4" xfId="659"/>
    <cellStyle name="60% - Accent3 4 5" xfId="824"/>
    <cellStyle name="60% - Accent3 4 6" xfId="967"/>
    <cellStyle name="60% - Accent3 5" xfId="187"/>
    <cellStyle name="60% - Accent3 6" xfId="268"/>
    <cellStyle name="60% - Accent3 7" xfId="515"/>
    <cellStyle name="60% - Accent3 8" xfId="679"/>
    <cellStyle name="60% - Accent3 9" xfId="759"/>
    <cellStyle name="60% - Accent3 9 2" xfId="1018"/>
    <cellStyle name="60% - Accent4 2" xfId="51"/>
    <cellStyle name="60% - Accent4 2 2" xfId="247"/>
    <cellStyle name="60% - Accent4 2 3" xfId="403"/>
    <cellStyle name="60% - Accent4 2 4" xfId="574"/>
    <cellStyle name="60% - Accent4 2 5" xfId="739"/>
    <cellStyle name="60% - Accent4 2 6" xfId="895"/>
    <cellStyle name="60% - Accent4 3" xfId="97"/>
    <cellStyle name="60% - Accent4 3 2" xfId="292"/>
    <cellStyle name="60% - Accent4 3 3" xfId="441"/>
    <cellStyle name="60% - Accent4 3 4" xfId="618"/>
    <cellStyle name="60% - Accent4 3 5" xfId="784"/>
    <cellStyle name="60% - Accent4 3 6" xfId="933"/>
    <cellStyle name="60% - Accent4 4" xfId="145"/>
    <cellStyle name="60% - Accent4 4 2" xfId="338"/>
    <cellStyle name="60% - Accent4 4 3" xfId="479"/>
    <cellStyle name="60% - Accent4 4 4" xfId="663"/>
    <cellStyle name="60% - Accent4 4 5" xfId="828"/>
    <cellStyle name="60% - Accent4 4 6" xfId="971"/>
    <cellStyle name="60% - Accent4 5" xfId="191"/>
    <cellStyle name="60% - Accent4 6" xfId="107"/>
    <cellStyle name="60% - Accent4 7" xfId="519"/>
    <cellStyle name="60% - Accent4 8" xfId="683"/>
    <cellStyle name="60% - Accent4 9" xfId="846"/>
    <cellStyle name="60% - Accent4 9 2" xfId="1022"/>
    <cellStyle name="60% - Accent5 2" xfId="55"/>
    <cellStyle name="60% - Accent5 2 2" xfId="251"/>
    <cellStyle name="60% - Accent5 2 3" xfId="407"/>
    <cellStyle name="60% - Accent5 2 4" xfId="578"/>
    <cellStyle name="60% - Accent5 2 5" xfId="743"/>
    <cellStyle name="60% - Accent5 2 6" xfId="899"/>
    <cellStyle name="60% - Accent5 3" xfId="101"/>
    <cellStyle name="60% - Accent5 3 2" xfId="296"/>
    <cellStyle name="60% - Accent5 3 3" xfId="445"/>
    <cellStyle name="60% - Accent5 3 4" xfId="622"/>
    <cellStyle name="60% - Accent5 3 5" xfId="788"/>
    <cellStyle name="60% - Accent5 3 6" xfId="937"/>
    <cellStyle name="60% - Accent5 4" xfId="149"/>
    <cellStyle name="60% - Accent5 4 2" xfId="342"/>
    <cellStyle name="60% - Accent5 4 3" xfId="483"/>
    <cellStyle name="60% - Accent5 4 4" xfId="667"/>
    <cellStyle name="60% - Accent5 4 5" xfId="832"/>
    <cellStyle name="60% - Accent5 4 6" xfId="975"/>
    <cellStyle name="60% - Accent5 5" xfId="195"/>
    <cellStyle name="60% - Accent5 6" xfId="358"/>
    <cellStyle name="60% - Accent5 7" xfId="523"/>
    <cellStyle name="60% - Accent5 8" xfId="687"/>
    <cellStyle name="60% - Accent5 9" xfId="850"/>
    <cellStyle name="60% - Accent5 9 2" xfId="1026"/>
    <cellStyle name="60% - Accent6 2" xfId="59"/>
    <cellStyle name="60% - Accent6 2 2" xfId="255"/>
    <cellStyle name="60% - Accent6 2 3" xfId="411"/>
    <cellStyle name="60% - Accent6 2 4" xfId="582"/>
    <cellStyle name="60% - Accent6 2 5" xfId="747"/>
    <cellStyle name="60% - Accent6 2 6" xfId="903"/>
    <cellStyle name="60% - Accent6 3" xfId="105"/>
    <cellStyle name="60% - Accent6 3 2" xfId="300"/>
    <cellStyle name="60% - Accent6 3 3" xfId="449"/>
    <cellStyle name="60% - Accent6 3 4" xfId="626"/>
    <cellStyle name="60% - Accent6 3 5" xfId="792"/>
    <cellStyle name="60% - Accent6 3 6" xfId="941"/>
    <cellStyle name="60% - Accent6 4" xfId="153"/>
    <cellStyle name="60% - Accent6 4 2" xfId="346"/>
    <cellStyle name="60% - Accent6 4 3" xfId="487"/>
    <cellStyle name="60% - Accent6 4 4" xfId="671"/>
    <cellStyle name="60% - Accent6 4 5" xfId="836"/>
    <cellStyle name="60% - Accent6 4 6" xfId="979"/>
    <cellStyle name="60% - Accent6 5" xfId="199"/>
    <cellStyle name="60% - Accent6 6" xfId="362"/>
    <cellStyle name="60% - Accent6 7" xfId="527"/>
    <cellStyle name="60% - Accent6 8" xfId="691"/>
    <cellStyle name="60% - Accent6 9" xfId="854"/>
    <cellStyle name="60% - Accent6 9 2" xfId="1030"/>
    <cellStyle name="Accent1 2" xfId="36"/>
    <cellStyle name="Accent1 2 2" xfId="232"/>
    <cellStyle name="Accent1 2 3" xfId="388"/>
    <cellStyle name="Accent1 2 4" xfId="559"/>
    <cellStyle name="Accent1 2 5" xfId="724"/>
    <cellStyle name="Accent1 2 6" xfId="880"/>
    <cellStyle name="Accent1 3" xfId="82"/>
    <cellStyle name="Accent1 3 2" xfId="277"/>
    <cellStyle name="Accent1 3 3" xfId="426"/>
    <cellStyle name="Accent1 3 4" xfId="603"/>
    <cellStyle name="Accent1 3 5" xfId="769"/>
    <cellStyle name="Accent1 3 6" xfId="918"/>
    <cellStyle name="Accent1 4" xfId="130"/>
    <cellStyle name="Accent1 4 2" xfId="323"/>
    <cellStyle name="Accent1 4 3" xfId="464"/>
    <cellStyle name="Accent1 4 4" xfId="648"/>
    <cellStyle name="Accent1 4 5" xfId="813"/>
    <cellStyle name="Accent1 4 6" xfId="956"/>
    <cellStyle name="Accent1 5" xfId="176"/>
    <cellStyle name="Accent1 6" xfId="302"/>
    <cellStyle name="Accent1 7" xfId="504"/>
    <cellStyle name="Accent1 8" xfId="677"/>
    <cellStyle name="Accent1 9" xfId="694"/>
    <cellStyle name="Accent1 9 2" xfId="1007"/>
    <cellStyle name="Accent2 2" xfId="40"/>
    <cellStyle name="Accent2 2 2" xfId="236"/>
    <cellStyle name="Accent2 2 3" xfId="392"/>
    <cellStyle name="Accent2 2 4" xfId="563"/>
    <cellStyle name="Accent2 2 5" xfId="728"/>
    <cellStyle name="Accent2 2 6" xfId="884"/>
    <cellStyle name="Accent2 3" xfId="86"/>
    <cellStyle name="Accent2 3 2" xfId="281"/>
    <cellStyle name="Accent2 3 3" xfId="430"/>
    <cellStyle name="Accent2 3 4" xfId="607"/>
    <cellStyle name="Accent2 3 5" xfId="773"/>
    <cellStyle name="Accent2 3 6" xfId="922"/>
    <cellStyle name="Accent2 4" xfId="134"/>
    <cellStyle name="Accent2 4 2" xfId="327"/>
    <cellStyle name="Accent2 4 3" xfId="468"/>
    <cellStyle name="Accent2 4 4" xfId="652"/>
    <cellStyle name="Accent2 4 5" xfId="817"/>
    <cellStyle name="Accent2 4 6" xfId="960"/>
    <cellStyle name="Accent2 5" xfId="180"/>
    <cellStyle name="Accent2 6" xfId="201"/>
    <cellStyle name="Accent2 7" xfId="508"/>
    <cellStyle name="Accent2 8" xfId="633"/>
    <cellStyle name="Accent2 9" xfId="799"/>
    <cellStyle name="Accent2 9 2" xfId="1011"/>
    <cellStyle name="Accent3 2" xfId="44"/>
    <cellStyle name="Accent3 2 2" xfId="240"/>
    <cellStyle name="Accent3 2 3" xfId="396"/>
    <cellStyle name="Accent3 2 4" xfId="567"/>
    <cellStyle name="Accent3 2 5" xfId="732"/>
    <cellStyle name="Accent3 2 6" xfId="888"/>
    <cellStyle name="Accent3 3" xfId="90"/>
    <cellStyle name="Accent3 3 2" xfId="285"/>
    <cellStyle name="Accent3 3 3" xfId="434"/>
    <cellStyle name="Accent3 3 4" xfId="611"/>
    <cellStyle name="Accent3 3 5" xfId="777"/>
    <cellStyle name="Accent3 3 6" xfId="926"/>
    <cellStyle name="Accent3 4" xfId="138"/>
    <cellStyle name="Accent3 4 2" xfId="331"/>
    <cellStyle name="Accent3 4 3" xfId="472"/>
    <cellStyle name="Accent3 4 4" xfId="656"/>
    <cellStyle name="Accent3 4 5" xfId="821"/>
    <cellStyle name="Accent3 4 6" xfId="964"/>
    <cellStyle name="Accent3 5" xfId="184"/>
    <cellStyle name="Accent3 6" xfId="269"/>
    <cellStyle name="Accent3 7" xfId="512"/>
    <cellStyle name="Accent3 8" xfId="593"/>
    <cellStyle name="Accent3 9" xfId="760"/>
    <cellStyle name="Accent3 9 2" xfId="1015"/>
    <cellStyle name="Accent4 2" xfId="48"/>
    <cellStyle name="Accent4 2 2" xfId="244"/>
    <cellStyle name="Accent4 2 3" xfId="400"/>
    <cellStyle name="Accent4 2 4" xfId="571"/>
    <cellStyle name="Accent4 2 5" xfId="736"/>
    <cellStyle name="Accent4 2 6" xfId="892"/>
    <cellStyle name="Accent4 3" xfId="94"/>
    <cellStyle name="Accent4 3 2" xfId="289"/>
    <cellStyle name="Accent4 3 3" xfId="438"/>
    <cellStyle name="Accent4 3 4" xfId="615"/>
    <cellStyle name="Accent4 3 5" xfId="781"/>
    <cellStyle name="Accent4 3 6" xfId="930"/>
    <cellStyle name="Accent4 4" xfId="142"/>
    <cellStyle name="Accent4 4 2" xfId="335"/>
    <cellStyle name="Accent4 4 3" xfId="476"/>
    <cellStyle name="Accent4 4 4" xfId="660"/>
    <cellStyle name="Accent4 4 5" xfId="825"/>
    <cellStyle name="Accent4 4 6" xfId="968"/>
    <cellStyle name="Accent4 5" xfId="188"/>
    <cellStyle name="Accent4 6" xfId="352"/>
    <cellStyle name="Accent4 7" xfId="516"/>
    <cellStyle name="Accent4 8" xfId="680"/>
    <cellStyle name="Accent4 9" xfId="631"/>
    <cellStyle name="Accent4 9 2" xfId="1019"/>
    <cellStyle name="Accent5 2" xfId="52"/>
    <cellStyle name="Accent5 2 2" xfId="248"/>
    <cellStyle name="Accent5 2 3" xfId="404"/>
    <cellStyle name="Accent5 2 4" xfId="575"/>
    <cellStyle name="Accent5 2 5" xfId="740"/>
    <cellStyle name="Accent5 2 6" xfId="896"/>
    <cellStyle name="Accent5 3" xfId="98"/>
    <cellStyle name="Accent5 3 2" xfId="293"/>
    <cellStyle name="Accent5 3 3" xfId="442"/>
    <cellStyle name="Accent5 3 4" xfId="619"/>
    <cellStyle name="Accent5 3 5" xfId="785"/>
    <cellStyle name="Accent5 3 6" xfId="934"/>
    <cellStyle name="Accent5 4" xfId="146"/>
    <cellStyle name="Accent5 4 2" xfId="339"/>
    <cellStyle name="Accent5 4 3" xfId="480"/>
    <cellStyle name="Accent5 4 4" xfId="664"/>
    <cellStyle name="Accent5 4 5" xfId="829"/>
    <cellStyle name="Accent5 4 6" xfId="972"/>
    <cellStyle name="Accent5 5" xfId="192"/>
    <cellStyle name="Accent5 6" xfId="355"/>
    <cellStyle name="Accent5 7" xfId="520"/>
    <cellStyle name="Accent5 8" xfId="684"/>
    <cellStyle name="Accent5 9" xfId="847"/>
    <cellStyle name="Accent5 9 2" xfId="1023"/>
    <cellStyle name="Accent6 2" xfId="56"/>
    <cellStyle name="Accent6 2 2" xfId="252"/>
    <cellStyle name="Accent6 2 3" xfId="408"/>
    <cellStyle name="Accent6 2 4" xfId="579"/>
    <cellStyle name="Accent6 2 5" xfId="744"/>
    <cellStyle name="Accent6 2 6" xfId="900"/>
    <cellStyle name="Accent6 3" xfId="102"/>
    <cellStyle name="Accent6 3 2" xfId="297"/>
    <cellStyle name="Accent6 3 3" xfId="446"/>
    <cellStyle name="Accent6 3 4" xfId="623"/>
    <cellStyle name="Accent6 3 5" xfId="789"/>
    <cellStyle name="Accent6 3 6" xfId="938"/>
    <cellStyle name="Accent6 4" xfId="150"/>
    <cellStyle name="Accent6 4 2" xfId="343"/>
    <cellStyle name="Accent6 4 3" xfId="484"/>
    <cellStyle name="Accent6 4 4" xfId="668"/>
    <cellStyle name="Accent6 4 5" xfId="833"/>
    <cellStyle name="Accent6 4 6" xfId="976"/>
    <cellStyle name="Accent6 5" xfId="196"/>
    <cellStyle name="Accent6 6" xfId="359"/>
    <cellStyle name="Accent6 7" xfId="524"/>
    <cellStyle name="Accent6 8" xfId="688"/>
    <cellStyle name="Accent6 9" xfId="851"/>
    <cellStyle name="Accent6 9 2" xfId="1027"/>
    <cellStyle name="Bad 2" xfId="26"/>
    <cellStyle name="Bad 2 2" xfId="222"/>
    <cellStyle name="Bad 2 3" xfId="378"/>
    <cellStyle name="Bad 2 4" xfId="549"/>
    <cellStyle name="Bad 2 5" xfId="714"/>
    <cellStyle name="Bad 2 6" xfId="870"/>
    <cellStyle name="Bad 3" xfId="61"/>
    <cellStyle name="Bad 3 2" xfId="257"/>
    <cellStyle name="Bad 3 3" xfId="413"/>
    <cellStyle name="Bad 3 4" xfId="584"/>
    <cellStyle name="Bad 3 5" xfId="749"/>
    <cellStyle name="Bad 3 6" xfId="905"/>
    <cellStyle name="Bad 4" xfId="120"/>
    <cellStyle name="Bad 4 2" xfId="313"/>
    <cellStyle name="Bad 4 3" xfId="454"/>
    <cellStyle name="Bad 4 4" xfId="638"/>
    <cellStyle name="Bad 4 5" xfId="803"/>
    <cellStyle name="Bad 4 6" xfId="946"/>
    <cellStyle name="Bad 5" xfId="155"/>
    <cellStyle name="Bad 6" xfId="261"/>
    <cellStyle name="Bad 7" xfId="494"/>
    <cellStyle name="Bad 8" xfId="673"/>
    <cellStyle name="Bad 9" xfId="795"/>
    <cellStyle name="Bad 9 2" xfId="997"/>
    <cellStyle name="Calculation 2" xfId="30"/>
    <cellStyle name="Calculation 2 2" xfId="226"/>
    <cellStyle name="Calculation 2 3" xfId="382"/>
    <cellStyle name="Calculation 2 4" xfId="553"/>
    <cellStyle name="Calculation 2 5" xfId="718"/>
    <cellStyle name="Calculation 2 6" xfId="874"/>
    <cellStyle name="Calculation 3" xfId="76"/>
    <cellStyle name="Calculation 3 2" xfId="271"/>
    <cellStyle name="Calculation 3 3" xfId="420"/>
    <cellStyle name="Calculation 3 4" xfId="597"/>
    <cellStyle name="Calculation 3 5" xfId="763"/>
    <cellStyle name="Calculation 3 6" xfId="912"/>
    <cellStyle name="Calculation 4" xfId="124"/>
    <cellStyle name="Calculation 4 2" xfId="317"/>
    <cellStyle name="Calculation 4 3" xfId="458"/>
    <cellStyle name="Calculation 4 4" xfId="642"/>
    <cellStyle name="Calculation 4 5" xfId="807"/>
    <cellStyle name="Calculation 4 6" xfId="950"/>
    <cellStyle name="Calculation 5" xfId="170"/>
    <cellStyle name="Calculation 6" xfId="260"/>
    <cellStyle name="Calculation 7" xfId="498"/>
    <cellStyle name="Calculation 8" xfId="672"/>
    <cellStyle name="Calculation 9" xfId="794"/>
    <cellStyle name="Calculation 9 2" xfId="1001"/>
    <cellStyle name="Check Cell 2" xfId="32"/>
    <cellStyle name="Check Cell 2 2" xfId="228"/>
    <cellStyle name="Check Cell 2 3" xfId="384"/>
    <cellStyle name="Check Cell 2 4" xfId="555"/>
    <cellStyle name="Check Cell 2 5" xfId="720"/>
    <cellStyle name="Check Cell 2 6" xfId="876"/>
    <cellStyle name="Check Cell 3" xfId="78"/>
    <cellStyle name="Check Cell 3 2" xfId="273"/>
    <cellStyle name="Check Cell 3 3" xfId="422"/>
    <cellStyle name="Check Cell 3 4" xfId="599"/>
    <cellStyle name="Check Cell 3 5" xfId="765"/>
    <cellStyle name="Check Cell 3 6" xfId="914"/>
    <cellStyle name="Check Cell 4" xfId="126"/>
    <cellStyle name="Check Cell 4 2" xfId="319"/>
    <cellStyle name="Check Cell 4 3" xfId="460"/>
    <cellStyle name="Check Cell 4 4" xfId="644"/>
    <cellStyle name="Check Cell 4 5" xfId="809"/>
    <cellStyle name="Check Cell 4 6" xfId="952"/>
    <cellStyle name="Check Cell 5" xfId="172"/>
    <cellStyle name="Check Cell 6" xfId="348"/>
    <cellStyle name="Check Cell 7" xfId="500"/>
    <cellStyle name="Check Cell 8" xfId="586"/>
    <cellStyle name="Check Cell 9" xfId="701"/>
    <cellStyle name="Check Cell 9 2" xfId="1003"/>
    <cellStyle name="Comma" xfId="1" builtinId="3"/>
    <cellStyle name="Comma 2" xfId="985"/>
    <cellStyle name="Explanatory Text 2" xfId="34"/>
    <cellStyle name="Explanatory Text 2 2" xfId="230"/>
    <cellStyle name="Explanatory Text 2 3" xfId="386"/>
    <cellStyle name="Explanatory Text 2 4" xfId="557"/>
    <cellStyle name="Explanatory Text 2 5" xfId="722"/>
    <cellStyle name="Explanatory Text 2 6" xfId="878"/>
    <cellStyle name="Explanatory Text 3" xfId="80"/>
    <cellStyle name="Explanatory Text 3 2" xfId="275"/>
    <cellStyle name="Explanatory Text 3 3" xfId="424"/>
    <cellStyle name="Explanatory Text 3 4" xfId="601"/>
    <cellStyle name="Explanatory Text 3 5" xfId="767"/>
    <cellStyle name="Explanatory Text 3 6" xfId="916"/>
    <cellStyle name="Explanatory Text 4" xfId="128"/>
    <cellStyle name="Explanatory Text 4 2" xfId="321"/>
    <cellStyle name="Explanatory Text 4 3" xfId="462"/>
    <cellStyle name="Explanatory Text 4 4" xfId="646"/>
    <cellStyle name="Explanatory Text 4 5" xfId="811"/>
    <cellStyle name="Explanatory Text 4 6" xfId="954"/>
    <cellStyle name="Explanatory Text 5" xfId="174"/>
    <cellStyle name="Explanatory Text 6" xfId="209"/>
    <cellStyle name="Explanatory Text 7" xfId="502"/>
    <cellStyle name="Explanatory Text 8" xfId="529"/>
    <cellStyle name="Explanatory Text 9" xfId="751"/>
    <cellStyle name="Explanatory Text 9 2" xfId="1005"/>
    <cellStyle name="Good 2" xfId="25"/>
    <cellStyle name="Good 2 2" xfId="221"/>
    <cellStyle name="Good 2 3" xfId="377"/>
    <cellStyle name="Good 2 4" xfId="548"/>
    <cellStyle name="Good 2 5" xfId="713"/>
    <cellStyle name="Good 2 6" xfId="869"/>
    <cellStyle name="Good 3" xfId="62"/>
    <cellStyle name="Good 3 2" xfId="258"/>
    <cellStyle name="Good 3 3" xfId="414"/>
    <cellStyle name="Good 3 4" xfId="585"/>
    <cellStyle name="Good 3 5" xfId="750"/>
    <cellStyle name="Good 3 6" xfId="906"/>
    <cellStyle name="Good 4" xfId="119"/>
    <cellStyle name="Good 4 2" xfId="312"/>
    <cellStyle name="Good 4 3" xfId="453"/>
    <cellStyle name="Good 4 4" xfId="637"/>
    <cellStyle name="Good 4 5" xfId="802"/>
    <cellStyle name="Good 4 6" xfId="945"/>
    <cellStyle name="Good 5" xfId="156"/>
    <cellStyle name="Good 6" xfId="305"/>
    <cellStyle name="Good 7" xfId="493"/>
    <cellStyle name="Good 8" xfId="537"/>
    <cellStyle name="Good 9" xfId="839"/>
    <cellStyle name="Good 9 2" xfId="996"/>
    <cellStyle name="Heading 1" xfId="980" builtinId="16" customBuiltin="1"/>
    <cellStyle name="Heading 1 2" xfId="21"/>
    <cellStyle name="Heading 1 2 2" xfId="217"/>
    <cellStyle name="Heading 1 2 3" xfId="373"/>
    <cellStyle name="Heading 1 2 4" xfId="544"/>
    <cellStyle name="Heading 1 2 5" xfId="709"/>
    <cellStyle name="Heading 1 2 6" xfId="865"/>
    <cellStyle name="Heading 1 3" xfId="71"/>
    <cellStyle name="Heading 1 3 2" xfId="266"/>
    <cellStyle name="Heading 1 3 3" xfId="418"/>
    <cellStyle name="Heading 1 3 4" xfId="592"/>
    <cellStyle name="Heading 1 3 5" xfId="758"/>
    <cellStyle name="Heading 1 3 6" xfId="910"/>
    <cellStyle name="Heading 1 4" xfId="106"/>
    <cellStyle name="Heading 1 4 2" xfId="301"/>
    <cellStyle name="Heading 1 4 3" xfId="450"/>
    <cellStyle name="Heading 1 4 4" xfId="627"/>
    <cellStyle name="Heading 1 4 5" xfId="793"/>
    <cellStyle name="Heading 1 4 6" xfId="942"/>
    <cellStyle name="Heading 1 5" xfId="165"/>
    <cellStyle name="Heading 1 6" xfId="351"/>
    <cellStyle name="Heading 1 7" xfId="489"/>
    <cellStyle name="Heading 1 8" xfId="538"/>
    <cellStyle name="Heading 1 9" xfId="840"/>
    <cellStyle name="Heading 2" xfId="981" builtinId="17" customBuiltin="1"/>
    <cellStyle name="Heading 2 2" xfId="22"/>
    <cellStyle name="Heading 2 2 2" xfId="218"/>
    <cellStyle name="Heading 2 2 3" xfId="374"/>
    <cellStyle name="Heading 2 2 4" xfId="545"/>
    <cellStyle name="Heading 2 2 5" xfId="710"/>
    <cellStyle name="Heading 2 2 6" xfId="866"/>
    <cellStyle name="Heading 2 3" xfId="70"/>
    <cellStyle name="Heading 2 3 2" xfId="265"/>
    <cellStyle name="Heading 2 3 3" xfId="417"/>
    <cellStyle name="Heading 2 3 4" xfId="591"/>
    <cellStyle name="Heading 2 3 5" xfId="757"/>
    <cellStyle name="Heading 2 3 6" xfId="909"/>
    <cellStyle name="Heading 2 4" xfId="20"/>
    <cellStyle name="Heading 2 4 2" xfId="216"/>
    <cellStyle name="Heading 2 4 3" xfId="372"/>
    <cellStyle name="Heading 2 4 4" xfId="543"/>
    <cellStyle name="Heading 2 4 5" xfId="708"/>
    <cellStyle name="Heading 2 4 6" xfId="864"/>
    <cellStyle name="Heading 2 5" xfId="164"/>
    <cellStyle name="Heading 2 6" xfId="306"/>
    <cellStyle name="Heading 2 7" xfId="490"/>
    <cellStyle name="Heading 2 8" xfId="674"/>
    <cellStyle name="Heading 2 9" xfId="796"/>
    <cellStyle name="Heading 3" xfId="982" builtinId="18" customBuiltin="1"/>
    <cellStyle name="Heading 3 2" xfId="23"/>
    <cellStyle name="Heading 3 2 2" xfId="219"/>
    <cellStyle name="Heading 3 2 3" xfId="375"/>
    <cellStyle name="Heading 3 2 4" xfId="546"/>
    <cellStyle name="Heading 3 2 5" xfId="711"/>
    <cellStyle name="Heading 3 2 6" xfId="867"/>
    <cellStyle name="Heading 3 3" xfId="69"/>
    <cellStyle name="Heading 3 3 2" xfId="264"/>
    <cellStyle name="Heading 3 3 3" xfId="416"/>
    <cellStyle name="Heading 3 3 4" xfId="590"/>
    <cellStyle name="Heading 3 3 5" xfId="756"/>
    <cellStyle name="Heading 3 3 6" xfId="908"/>
    <cellStyle name="Heading 3 4" xfId="117"/>
    <cellStyle name="Heading 3 4 2" xfId="310"/>
    <cellStyle name="Heading 3 4 3" xfId="451"/>
    <cellStyle name="Heading 3 4 4" xfId="635"/>
    <cellStyle name="Heading 3 4 5" xfId="800"/>
    <cellStyle name="Heading 3 4 6" xfId="943"/>
    <cellStyle name="Heading 3 5" xfId="163"/>
    <cellStyle name="Heading 3 6" xfId="262"/>
    <cellStyle name="Heading 3 7" xfId="491"/>
    <cellStyle name="Heading 3 8" xfId="630"/>
    <cellStyle name="Heading 3 9" xfId="754"/>
    <cellStyle name="Heading 4" xfId="983" builtinId="19" customBuiltin="1"/>
    <cellStyle name="Heading 4 2" xfId="24"/>
    <cellStyle name="Heading 4 2 2" xfId="220"/>
    <cellStyle name="Heading 4 2 3" xfId="376"/>
    <cellStyle name="Heading 4 2 4" xfId="547"/>
    <cellStyle name="Heading 4 2 5" xfId="712"/>
    <cellStyle name="Heading 4 2 6" xfId="868"/>
    <cellStyle name="Heading 4 3" xfId="68"/>
    <cellStyle name="Heading 4 3 2" xfId="263"/>
    <cellStyle name="Heading 4 3 3" xfId="415"/>
    <cellStyle name="Heading 4 3 4" xfId="589"/>
    <cellStyle name="Heading 4 3 5" xfId="755"/>
    <cellStyle name="Heading 4 3 6" xfId="907"/>
    <cellStyle name="Heading 4 4" xfId="118"/>
    <cellStyle name="Heading 4 4 2" xfId="311"/>
    <cellStyle name="Heading 4 4 3" xfId="452"/>
    <cellStyle name="Heading 4 4 4" xfId="636"/>
    <cellStyle name="Heading 4 4 5" xfId="801"/>
    <cellStyle name="Heading 4 4 6" xfId="944"/>
    <cellStyle name="Heading 4 5" xfId="162"/>
    <cellStyle name="Heading 4 6" xfId="350"/>
    <cellStyle name="Heading 4 7" xfId="492"/>
    <cellStyle name="Heading 4 8" xfId="588"/>
    <cellStyle name="Heading 4 9" xfId="703"/>
    <cellStyle name="Hyperlink" xfId="1033" builtinId="8"/>
    <cellStyle name="Input 2" xfId="28"/>
    <cellStyle name="Input 2 2" xfId="224"/>
    <cellStyle name="Input 2 3" xfId="380"/>
    <cellStyle name="Input 2 4" xfId="551"/>
    <cellStyle name="Input 2 5" xfId="716"/>
    <cellStyle name="Input 2 6" xfId="872"/>
    <cellStyle name="Input 3" xfId="19"/>
    <cellStyle name="Input 3 2" xfId="215"/>
    <cellStyle name="Input 3 3" xfId="371"/>
    <cellStyle name="Input 3 4" xfId="542"/>
    <cellStyle name="Input 3 5" xfId="707"/>
    <cellStyle name="Input 3 6" xfId="863"/>
    <cellStyle name="Input 4" xfId="122"/>
    <cellStyle name="Input 4 2" xfId="315"/>
    <cellStyle name="Input 4 3" xfId="456"/>
    <cellStyle name="Input 4 4" xfId="640"/>
    <cellStyle name="Input 4 5" xfId="805"/>
    <cellStyle name="Input 4 6" xfId="948"/>
    <cellStyle name="Input 5" xfId="108"/>
    <cellStyle name="Input 6" xfId="349"/>
    <cellStyle name="Input 7" xfId="496"/>
    <cellStyle name="Input 8" xfId="587"/>
    <cellStyle name="Input 9" xfId="702"/>
    <cellStyle name="Input 9 2" xfId="999"/>
    <cellStyle name="Linked Cell 2" xfId="31"/>
    <cellStyle name="Linked Cell 2 2" xfId="227"/>
    <cellStyle name="Linked Cell 2 3" xfId="383"/>
    <cellStyle name="Linked Cell 2 4" xfId="554"/>
    <cellStyle name="Linked Cell 2 5" xfId="719"/>
    <cellStyle name="Linked Cell 2 6" xfId="875"/>
    <cellStyle name="Linked Cell 3" xfId="77"/>
    <cellStyle name="Linked Cell 3 2" xfId="272"/>
    <cellStyle name="Linked Cell 3 3" xfId="421"/>
    <cellStyle name="Linked Cell 3 4" xfId="598"/>
    <cellStyle name="Linked Cell 3 5" xfId="764"/>
    <cellStyle name="Linked Cell 3 6" xfId="913"/>
    <cellStyle name="Linked Cell 4" xfId="125"/>
    <cellStyle name="Linked Cell 4 2" xfId="318"/>
    <cellStyle name="Linked Cell 4 3" xfId="459"/>
    <cellStyle name="Linked Cell 4 4" xfId="643"/>
    <cellStyle name="Linked Cell 4 5" xfId="808"/>
    <cellStyle name="Linked Cell 4 6" xfId="951"/>
    <cellStyle name="Linked Cell 5" xfId="171"/>
    <cellStyle name="Linked Cell 6" xfId="210"/>
    <cellStyle name="Linked Cell 7" xfId="499"/>
    <cellStyle name="Linked Cell 8" xfId="628"/>
    <cellStyle name="Linked Cell 9" xfId="752"/>
    <cellStyle name="Linked Cell 9 2" xfId="1002"/>
    <cellStyle name="Neutral 2" xfId="27"/>
    <cellStyle name="Neutral 2 2" xfId="223"/>
    <cellStyle name="Neutral 2 3" xfId="379"/>
    <cellStyle name="Neutral 2 4" xfId="550"/>
    <cellStyle name="Neutral 2 5" xfId="715"/>
    <cellStyle name="Neutral 2 6" xfId="871"/>
    <cellStyle name="Neutral 3" xfId="60"/>
    <cellStyle name="Neutral 3 2" xfId="256"/>
    <cellStyle name="Neutral 3 3" xfId="412"/>
    <cellStyle name="Neutral 3 4" xfId="583"/>
    <cellStyle name="Neutral 3 5" xfId="748"/>
    <cellStyle name="Neutral 3 6" xfId="904"/>
    <cellStyle name="Neutral 4" xfId="121"/>
    <cellStyle name="Neutral 4 2" xfId="314"/>
    <cellStyle name="Neutral 4 3" xfId="455"/>
    <cellStyle name="Neutral 4 4" xfId="639"/>
    <cellStyle name="Neutral 4 5" xfId="804"/>
    <cellStyle name="Neutral 4 6" xfId="947"/>
    <cellStyle name="Neutral 5" xfId="154"/>
    <cellStyle name="Neutral 6" xfId="211"/>
    <cellStyle name="Neutral 7" xfId="495"/>
    <cellStyle name="Neutral 8" xfId="629"/>
    <cellStyle name="Neutral 9" xfId="753"/>
    <cellStyle name="Neutral 9 2" xfId="998"/>
    <cellStyle name="Normal" xfId="0" builtinId="0"/>
    <cellStyle name="Normal 10" xfId="14"/>
    <cellStyle name="Normal 10 2" xfId="72"/>
    <cellStyle name="Normal 10 3" xfId="114"/>
    <cellStyle name="Normal 10 4" xfId="166"/>
    <cellStyle name="Normal 10 5" xfId="212"/>
    <cellStyle name="Normal 10 6" xfId="368"/>
    <cellStyle name="Normal 10 7" xfId="539"/>
    <cellStyle name="Normal 10 8" xfId="704"/>
    <cellStyle name="Normal 10 9" xfId="860"/>
    <cellStyle name="Normal 11" xfId="15"/>
    <cellStyle name="Normal 11 2" xfId="73"/>
    <cellStyle name="Normal 11 3" xfId="115"/>
    <cellStyle name="Normal 11 4" xfId="167"/>
    <cellStyle name="Normal 11 5" xfId="213"/>
    <cellStyle name="Normal 11 6" xfId="369"/>
    <cellStyle name="Normal 11 7" xfId="540"/>
    <cellStyle name="Normal 11 8" xfId="705"/>
    <cellStyle name="Normal 11 9" xfId="861"/>
    <cellStyle name="Normal 12" xfId="16"/>
    <cellStyle name="Normal 12 2" xfId="74"/>
    <cellStyle name="Normal 12 3" xfId="116"/>
    <cellStyle name="Normal 12 4" xfId="168"/>
    <cellStyle name="Normal 12 5" xfId="214"/>
    <cellStyle name="Normal 12 6" xfId="370"/>
    <cellStyle name="Normal 12 7" xfId="541"/>
    <cellStyle name="Normal 12 8" xfId="706"/>
    <cellStyle name="Normal 12 9" xfId="862"/>
    <cellStyle name="Normal 13" xfId="984"/>
    <cellStyle name="Normal 2" xfId="2"/>
    <cellStyle name="Normal 2 2" xfId="986"/>
    <cellStyle name="Normal 2 2 2 2 2" xfId="1035"/>
    <cellStyle name="Normal 2 3" xfId="987"/>
    <cellStyle name="Normal 2 4" xfId="988"/>
    <cellStyle name="Normal 2 5" xfId="989"/>
    <cellStyle name="Normal 2 6" xfId="990"/>
    <cellStyle name="Normal 2 7" xfId="1031"/>
    <cellStyle name="Normal 3" xfId="3"/>
    <cellStyle name="Normal 4" xfId="4"/>
    <cellStyle name="Normal 5" xfId="5"/>
    <cellStyle name="Normal 5 10" xfId="855"/>
    <cellStyle name="Normal 5 2" xfId="10"/>
    <cellStyle name="Normal 5 3" xfId="63"/>
    <cellStyle name="Normal 5 4" xfId="109"/>
    <cellStyle name="Normal 5 5" xfId="157"/>
    <cellStyle name="Normal 5 6" xfId="203"/>
    <cellStyle name="Normal 5 7" xfId="363"/>
    <cellStyle name="Normal 5 8" xfId="530"/>
    <cellStyle name="Normal 5 9" xfId="695"/>
    <cellStyle name="Normal 6" xfId="6"/>
    <cellStyle name="Normal 6 10" xfId="856"/>
    <cellStyle name="Normal 6 2" xfId="11"/>
    <cellStyle name="Normal 6 3" xfId="64"/>
    <cellStyle name="Normal 6 4" xfId="110"/>
    <cellStyle name="Normal 6 5" xfId="158"/>
    <cellStyle name="Normal 6 6" xfId="204"/>
    <cellStyle name="Normal 6 7" xfId="364"/>
    <cellStyle name="Normal 6 8" xfId="531"/>
    <cellStyle name="Normal 6 9" xfId="696"/>
    <cellStyle name="Normal 7" xfId="7"/>
    <cellStyle name="Normal 7 10" xfId="857"/>
    <cellStyle name="Normal 7 2" xfId="12"/>
    <cellStyle name="Normal 7 3" xfId="65"/>
    <cellStyle name="Normal 7 4" xfId="111"/>
    <cellStyle name="Normal 7 5" xfId="159"/>
    <cellStyle name="Normal 7 6" xfId="205"/>
    <cellStyle name="Normal 7 7" xfId="365"/>
    <cellStyle name="Normal 7 8" xfId="532"/>
    <cellStyle name="Normal 7 9" xfId="697"/>
    <cellStyle name="Normal 8" xfId="8"/>
    <cellStyle name="Normal 8 10" xfId="858"/>
    <cellStyle name="Normal 8 2" xfId="13"/>
    <cellStyle name="Normal 8 3" xfId="66"/>
    <cellStyle name="Normal 8 4" xfId="112"/>
    <cellStyle name="Normal 8 5" xfId="160"/>
    <cellStyle name="Normal 8 6" xfId="206"/>
    <cellStyle name="Normal 8 7" xfId="366"/>
    <cellStyle name="Normal 8 8" xfId="533"/>
    <cellStyle name="Normal 8 9" xfId="698"/>
    <cellStyle name="Normal 9" xfId="9"/>
    <cellStyle name="Normal 9 2" xfId="67"/>
    <cellStyle name="Normal 9 3" xfId="113"/>
    <cellStyle name="Normal 9 4" xfId="161"/>
    <cellStyle name="Normal 9 5" xfId="207"/>
    <cellStyle name="Normal 9 6" xfId="367"/>
    <cellStyle name="Normal 9 7" xfId="534"/>
    <cellStyle name="Normal 9 8" xfId="699"/>
    <cellStyle name="Normal 9 9" xfId="859"/>
    <cellStyle name="Note" xfId="18" builtinId="10" customBuiltin="1"/>
    <cellStyle name="Note 2" xfId="991"/>
    <cellStyle name="Note 2 2" xfId="1032"/>
    <cellStyle name="Note 3" xfId="992"/>
    <cellStyle name="Note 4" xfId="993"/>
    <cellStyle name="Note 5" xfId="994"/>
    <cellStyle name="Note 6" xfId="995"/>
    <cellStyle name="Output 2" xfId="29"/>
    <cellStyle name="Output 2 2" xfId="225"/>
    <cellStyle name="Output 2 3" xfId="381"/>
    <cellStyle name="Output 2 4" xfId="552"/>
    <cellStyle name="Output 2 5" xfId="717"/>
    <cellStyle name="Output 2 6" xfId="873"/>
    <cellStyle name="Output 3" xfId="75"/>
    <cellStyle name="Output 3 2" xfId="270"/>
    <cellStyle name="Output 3 3" xfId="419"/>
    <cellStyle name="Output 3 4" xfId="596"/>
    <cellStyle name="Output 3 5" xfId="762"/>
    <cellStyle name="Output 3 6" xfId="911"/>
    <cellStyle name="Output 4" xfId="123"/>
    <cellStyle name="Output 4 2" xfId="316"/>
    <cellStyle name="Output 4 3" xfId="457"/>
    <cellStyle name="Output 4 4" xfId="641"/>
    <cellStyle name="Output 4 5" xfId="806"/>
    <cellStyle name="Output 4 6" xfId="949"/>
    <cellStyle name="Output 5" xfId="169"/>
    <cellStyle name="Output 6" xfId="304"/>
    <cellStyle name="Output 7" xfId="497"/>
    <cellStyle name="Output 8" xfId="536"/>
    <cellStyle name="Output 9" xfId="838"/>
    <cellStyle name="Output 9 2" xfId="1000"/>
    <cellStyle name="Percent" xfId="1034" builtinId="5"/>
    <cellStyle name="Title" xfId="17" builtinId="15" customBuiltin="1"/>
    <cellStyle name="Total 2" xfId="35"/>
    <cellStyle name="Total 2 2" xfId="231"/>
    <cellStyle name="Total 2 3" xfId="387"/>
    <cellStyle name="Total 2 4" xfId="558"/>
    <cellStyle name="Total 2 5" xfId="723"/>
    <cellStyle name="Total 2 6" xfId="879"/>
    <cellStyle name="Total 3" xfId="81"/>
    <cellStyle name="Total 3 2" xfId="276"/>
    <cellStyle name="Total 3 3" xfId="425"/>
    <cellStyle name="Total 3 4" xfId="602"/>
    <cellStyle name="Total 3 5" xfId="768"/>
    <cellStyle name="Total 3 6" xfId="917"/>
    <cellStyle name="Total 4" xfId="129"/>
    <cellStyle name="Total 4 2" xfId="322"/>
    <cellStyle name="Total 4 3" xfId="463"/>
    <cellStyle name="Total 4 4" xfId="647"/>
    <cellStyle name="Total 4 5" xfId="812"/>
    <cellStyle name="Total 4 6" xfId="955"/>
    <cellStyle name="Total 5" xfId="175"/>
    <cellStyle name="Total 6" xfId="347"/>
    <cellStyle name="Total 7" xfId="503"/>
    <cellStyle name="Total 8" xfId="528"/>
    <cellStyle name="Total 9" xfId="700"/>
    <cellStyle name="Total 9 2" xfId="1006"/>
    <cellStyle name="Warning Text 2" xfId="33"/>
    <cellStyle name="Warning Text 2 2" xfId="229"/>
    <cellStyle name="Warning Text 2 3" xfId="385"/>
    <cellStyle name="Warning Text 2 4" xfId="556"/>
    <cellStyle name="Warning Text 2 5" xfId="721"/>
    <cellStyle name="Warning Text 2 6" xfId="877"/>
    <cellStyle name="Warning Text 3" xfId="79"/>
    <cellStyle name="Warning Text 3 2" xfId="274"/>
    <cellStyle name="Warning Text 3 3" xfId="423"/>
    <cellStyle name="Warning Text 3 4" xfId="600"/>
    <cellStyle name="Warning Text 3 5" xfId="766"/>
    <cellStyle name="Warning Text 3 6" xfId="915"/>
    <cellStyle name="Warning Text 4" xfId="127"/>
    <cellStyle name="Warning Text 4 2" xfId="320"/>
    <cellStyle name="Warning Text 4 3" xfId="461"/>
    <cellStyle name="Warning Text 4 4" xfId="645"/>
    <cellStyle name="Warning Text 4 5" xfId="810"/>
    <cellStyle name="Warning Text 4 6" xfId="953"/>
    <cellStyle name="Warning Text 5" xfId="173"/>
    <cellStyle name="Warning Text 6" xfId="303"/>
    <cellStyle name="Warning Text 7" xfId="501"/>
    <cellStyle name="Warning Text 8" xfId="535"/>
    <cellStyle name="Warning Text 9" xfId="837"/>
    <cellStyle name="Warning Text 9 2" xfId="1004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BU86"/>
  <sheetViews>
    <sheetView tabSelected="1" workbookViewId="0">
      <pane xSplit="5" ySplit="12" topLeftCell="AR13" activePane="bottomRight" state="frozen"/>
      <selection pane="topRight" activeCell="G1" sqref="G1"/>
      <selection pane="bottomLeft" activeCell="A5" sqref="A5"/>
      <selection pane="bottomRight" activeCell="BA21" sqref="BA21"/>
    </sheetView>
  </sheetViews>
  <sheetFormatPr defaultRowHeight="12.75"/>
  <cols>
    <col min="1" max="1" width="4" style="1" hidden="1" customWidth="1"/>
    <col min="2" max="2" width="15.85546875" style="1" customWidth="1"/>
    <col min="3" max="3" width="6.5703125" style="1" hidden="1" customWidth="1"/>
    <col min="4" max="4" width="11" style="1" bestFit="1" customWidth="1"/>
    <col min="5" max="5" width="53.140625" style="1" bestFit="1" customWidth="1"/>
    <col min="6" max="7" width="8.140625" style="47" customWidth="1"/>
    <col min="8" max="8" width="8" style="1" customWidth="1"/>
    <col min="9" max="9" width="1.28515625" style="1" customWidth="1"/>
    <col min="10" max="10" width="7.42578125" style="1" hidden="1" customWidth="1"/>
    <col min="11" max="11" width="8" style="1" hidden="1" customWidth="1"/>
    <col min="12" max="12" width="9.140625" style="1" hidden="1" customWidth="1"/>
    <col min="13" max="13" width="7.42578125" style="1" hidden="1" customWidth="1"/>
    <col min="14" max="14" width="8" style="1" hidden="1" customWidth="1"/>
    <col min="15" max="15" width="9.140625" style="1" hidden="1" customWidth="1"/>
    <col min="16" max="16" width="7.42578125" style="1" customWidth="1"/>
    <col min="17" max="17" width="8" style="1" customWidth="1"/>
    <col min="18" max="18" width="9.140625" style="1" customWidth="1"/>
    <col min="19" max="19" width="7.42578125" style="1" customWidth="1"/>
    <col min="20" max="20" width="8" style="1" customWidth="1"/>
    <col min="21" max="21" width="9.140625" style="1" customWidth="1"/>
    <col min="22" max="22" width="7.42578125" style="1" customWidth="1"/>
    <col min="23" max="23" width="8" style="1" customWidth="1"/>
    <col min="24" max="24" width="9.140625" style="1" customWidth="1"/>
    <col min="25" max="25" width="7.42578125" style="1" customWidth="1"/>
    <col min="26" max="26" width="8" style="1" customWidth="1"/>
    <col min="27" max="27" width="9.140625" style="1" customWidth="1"/>
    <col min="28" max="28" width="7.42578125" style="1" customWidth="1"/>
    <col min="29" max="29" width="8" style="1" customWidth="1"/>
    <col min="30" max="30" width="9.140625" style="1" customWidth="1"/>
    <col min="31" max="31" width="7.42578125" style="1" customWidth="1"/>
    <col min="32" max="32" width="8" style="1" customWidth="1"/>
    <col min="33" max="33" width="9.140625" style="1" customWidth="1"/>
    <col min="34" max="34" width="7.42578125" style="1" customWidth="1"/>
    <col min="35" max="35" width="8" style="1" customWidth="1"/>
    <col min="36" max="36" width="9.140625" style="1" customWidth="1"/>
    <col min="37" max="37" width="7.42578125" style="1" customWidth="1"/>
    <col min="38" max="38" width="8" style="1" customWidth="1"/>
    <col min="39" max="39" width="9.140625" style="1" customWidth="1"/>
    <col min="40" max="45" width="8.5703125" style="1" customWidth="1"/>
    <col min="46" max="46" width="2" style="1" bestFit="1" customWidth="1"/>
    <col min="47" max="47" width="7.42578125" style="1" customWidth="1"/>
    <col min="48" max="48" width="7.7109375" style="1" customWidth="1"/>
    <col min="49" max="49" width="8.28515625" style="1" customWidth="1"/>
    <col min="50" max="50" width="12" style="1" hidden="1" customWidth="1"/>
    <col min="51" max="51" width="6" style="1" customWidth="1"/>
    <col min="52" max="52" width="9" style="55" customWidth="1"/>
    <col min="53" max="53" width="7.42578125" style="1" customWidth="1"/>
    <col min="54" max="54" width="9" style="1" customWidth="1"/>
    <col min="55" max="55" width="7.7109375" style="1" customWidth="1"/>
    <col min="56" max="56" width="6.5703125" style="42" hidden="1" customWidth="1"/>
    <col min="57" max="57" width="8" style="1" customWidth="1"/>
    <col min="58" max="58" width="7.42578125" style="1" customWidth="1"/>
    <col min="59" max="59" width="10.140625" style="1" customWidth="1"/>
    <col min="60" max="66" width="9.140625" style="1" customWidth="1"/>
    <col min="67" max="68" width="9.140625" style="1"/>
    <col min="69" max="69" width="14.140625" style="1" bestFit="1" customWidth="1"/>
    <col min="70" max="16384" width="9.140625" style="1"/>
  </cols>
  <sheetData>
    <row r="1" spans="1:73">
      <c r="BG1" s="38" t="s">
        <v>31</v>
      </c>
    </row>
    <row r="2" spans="1:73">
      <c r="BG2" s="38" t="s">
        <v>32</v>
      </c>
    </row>
    <row r="3" spans="1:73">
      <c r="BG3" s="38" t="s">
        <v>33</v>
      </c>
    </row>
    <row r="4" spans="1:73">
      <c r="BG4" s="38"/>
    </row>
    <row r="5" spans="1:73">
      <c r="BG5" s="38"/>
    </row>
    <row r="6" spans="1:73">
      <c r="BG6" s="39"/>
    </row>
    <row r="7" spans="1:73">
      <c r="BG7" s="39"/>
    </row>
    <row r="8" spans="1:73" ht="3.75" customHeight="1">
      <c r="BG8" s="39"/>
    </row>
    <row r="9" spans="1:73" s="20" customFormat="1" ht="20.25" thickBot="1">
      <c r="B9" s="19" t="s">
        <v>27</v>
      </c>
      <c r="C9" s="19"/>
      <c r="D9" s="19"/>
      <c r="E9" s="19"/>
      <c r="F9" s="48"/>
      <c r="G9" s="4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56"/>
      <c r="BA9" s="19"/>
      <c r="BB9" s="19"/>
      <c r="BC9" s="19"/>
      <c r="BD9" s="19"/>
      <c r="BE9" s="76"/>
      <c r="BF9" s="77"/>
      <c r="BG9" s="78" t="s">
        <v>30</v>
      </c>
      <c r="BI9" s="33">
        <v>43539</v>
      </c>
      <c r="BJ9" s="34"/>
      <c r="BL9" s="33">
        <v>43616</v>
      </c>
      <c r="BM9" s="34"/>
      <c r="BQ9" s="33"/>
      <c r="BR9" s="34"/>
      <c r="BT9" s="33"/>
      <c r="BU9" s="34"/>
    </row>
    <row r="10" spans="1:73" ht="12" customHeight="1">
      <c r="B10" s="94"/>
      <c r="C10" s="94"/>
      <c r="D10" s="94"/>
      <c r="E10" s="31"/>
      <c r="S10" s="41"/>
      <c r="V10" s="41" t="s">
        <v>96</v>
      </c>
      <c r="AT10" s="10"/>
      <c r="AW10" s="21"/>
      <c r="AX10" s="21"/>
      <c r="AY10" s="21"/>
      <c r="AZ10" s="57"/>
      <c r="BB10" s="21"/>
      <c r="BC10" s="21"/>
      <c r="BD10" s="43"/>
      <c r="BE10" s="21"/>
      <c r="BF10" s="21" t="s">
        <v>0</v>
      </c>
      <c r="BG10" s="24">
        <v>43593</v>
      </c>
      <c r="BI10" s="28">
        <f>ROUND(BG10-BI9,0)</f>
        <v>54</v>
      </c>
      <c r="BJ10" s="29" t="s">
        <v>10</v>
      </c>
      <c r="BL10" s="28">
        <f>BG10-BL9</f>
        <v>-23</v>
      </c>
      <c r="BM10" s="29" t="s">
        <v>10</v>
      </c>
      <c r="BQ10" s="28"/>
      <c r="BR10" s="29"/>
      <c r="BT10" s="28"/>
      <c r="BU10" s="29"/>
    </row>
    <row r="11" spans="1:73" s="2" customFormat="1" ht="18" customHeight="1">
      <c r="B11" s="31"/>
      <c r="C11" s="31"/>
      <c r="D11" s="31"/>
      <c r="E11" s="31"/>
      <c r="F11" s="21"/>
      <c r="G11" s="21"/>
      <c r="H11" s="46"/>
      <c r="J11" s="23">
        <v>43496</v>
      </c>
      <c r="K11" s="23"/>
      <c r="L11" s="23"/>
      <c r="M11" s="23">
        <v>43524</v>
      </c>
      <c r="N11" s="23"/>
      <c r="O11" s="23"/>
      <c r="P11" s="23">
        <v>43555</v>
      </c>
      <c r="Q11" s="23"/>
      <c r="R11" s="23"/>
      <c r="S11" s="23">
        <v>43585</v>
      </c>
      <c r="T11" s="23"/>
      <c r="U11" s="23"/>
      <c r="V11" s="23">
        <v>43616</v>
      </c>
      <c r="W11" s="23"/>
      <c r="X11" s="23"/>
      <c r="Y11" s="23">
        <v>43646</v>
      </c>
      <c r="Z11" s="23"/>
      <c r="AA11" s="23"/>
      <c r="AB11" s="23">
        <v>43677</v>
      </c>
      <c r="AC11" s="23"/>
      <c r="AD11" s="23"/>
      <c r="AE11" s="23">
        <v>43708</v>
      </c>
      <c r="AF11" s="23"/>
      <c r="AG11" s="23"/>
      <c r="AH11" s="23">
        <v>43738</v>
      </c>
      <c r="AI11" s="23"/>
      <c r="AJ11" s="23"/>
      <c r="AK11" s="23">
        <v>43769</v>
      </c>
      <c r="AL11" s="23"/>
      <c r="AM11" s="23"/>
      <c r="AN11" s="23">
        <v>43799</v>
      </c>
      <c r="AO11" s="23"/>
      <c r="AP11" s="23"/>
      <c r="AQ11" s="23">
        <v>43830</v>
      </c>
      <c r="AR11" s="23"/>
      <c r="AS11" s="23"/>
      <c r="AT11" s="10"/>
      <c r="AU11" s="23" t="s">
        <v>7</v>
      </c>
      <c r="AV11" s="74"/>
      <c r="AW11" s="74"/>
      <c r="AX11" s="74"/>
      <c r="AY11" s="74"/>
      <c r="AZ11" s="74"/>
      <c r="BA11" s="23"/>
      <c r="BB11" s="74"/>
      <c r="BC11" s="74"/>
      <c r="BD11" s="74"/>
      <c r="BE11" s="74"/>
      <c r="BF11" s="74"/>
      <c r="BG11" s="75"/>
    </row>
    <row r="12" spans="1:73" s="3" customFormat="1" ht="60.75" customHeight="1">
      <c r="A12" s="15" t="s">
        <v>8</v>
      </c>
      <c r="B12" s="5" t="s">
        <v>3</v>
      </c>
      <c r="C12" s="15" t="s">
        <v>8</v>
      </c>
      <c r="D12" s="5" t="s">
        <v>2</v>
      </c>
      <c r="E12" s="6" t="s">
        <v>1</v>
      </c>
      <c r="F12" s="5" t="s">
        <v>28</v>
      </c>
      <c r="G12" s="5" t="s">
        <v>29</v>
      </c>
      <c r="H12" s="5" t="s">
        <v>20</v>
      </c>
      <c r="J12" s="4" t="s">
        <v>5</v>
      </c>
      <c r="K12" s="5" t="s">
        <v>28</v>
      </c>
      <c r="L12" s="4" t="s">
        <v>9</v>
      </c>
      <c r="M12" s="4" t="s">
        <v>5</v>
      </c>
      <c r="N12" s="5" t="s">
        <v>28</v>
      </c>
      <c r="O12" s="4" t="s">
        <v>9</v>
      </c>
      <c r="P12" s="4" t="s">
        <v>5</v>
      </c>
      <c r="Q12" s="5" t="s">
        <v>28</v>
      </c>
      <c r="R12" s="4" t="s">
        <v>9</v>
      </c>
      <c r="S12" s="4" t="s">
        <v>5</v>
      </c>
      <c r="T12" s="5" t="s">
        <v>28</v>
      </c>
      <c r="U12" s="4" t="s">
        <v>9</v>
      </c>
      <c r="V12" s="4" t="s">
        <v>5</v>
      </c>
      <c r="W12" s="5" t="s">
        <v>28</v>
      </c>
      <c r="X12" s="4" t="s">
        <v>9</v>
      </c>
      <c r="Y12" s="4" t="s">
        <v>5</v>
      </c>
      <c r="Z12" s="5" t="s">
        <v>28</v>
      </c>
      <c r="AA12" s="4" t="s">
        <v>9</v>
      </c>
      <c r="AB12" s="4" t="s">
        <v>5</v>
      </c>
      <c r="AC12" s="5" t="s">
        <v>28</v>
      </c>
      <c r="AD12" s="4" t="s">
        <v>9</v>
      </c>
      <c r="AE12" s="4" t="s">
        <v>5</v>
      </c>
      <c r="AF12" s="5" t="s">
        <v>28</v>
      </c>
      <c r="AG12" s="4" t="s">
        <v>9</v>
      </c>
      <c r="AH12" s="4" t="s">
        <v>5</v>
      </c>
      <c r="AI12" s="5" t="s">
        <v>28</v>
      </c>
      <c r="AJ12" s="4" t="s">
        <v>9</v>
      </c>
      <c r="AK12" s="4" t="s">
        <v>5</v>
      </c>
      <c r="AL12" s="5" t="s">
        <v>28</v>
      </c>
      <c r="AM12" s="4" t="s">
        <v>9</v>
      </c>
      <c r="AN12" s="4" t="s">
        <v>5</v>
      </c>
      <c r="AO12" s="5" t="s">
        <v>28</v>
      </c>
      <c r="AP12" s="4" t="s">
        <v>9</v>
      </c>
      <c r="AQ12" s="4" t="s">
        <v>5</v>
      </c>
      <c r="AR12" s="5" t="s">
        <v>28</v>
      </c>
      <c r="AS12" s="4" t="s">
        <v>9</v>
      </c>
      <c r="AT12" s="10"/>
      <c r="AU12" s="4" t="s">
        <v>19</v>
      </c>
      <c r="AV12" s="5" t="s">
        <v>28</v>
      </c>
      <c r="AW12" s="61" t="s">
        <v>9</v>
      </c>
      <c r="AX12" s="61" t="s">
        <v>17</v>
      </c>
      <c r="AY12" s="61" t="s">
        <v>16</v>
      </c>
      <c r="AZ12" s="62" t="s">
        <v>15</v>
      </c>
      <c r="BA12" s="4" t="s">
        <v>6</v>
      </c>
      <c r="BB12" s="61" t="s">
        <v>18</v>
      </c>
      <c r="BC12" s="61" t="s">
        <v>11</v>
      </c>
      <c r="BD12" s="44" t="s">
        <v>8</v>
      </c>
      <c r="BE12" s="61" t="s">
        <v>13</v>
      </c>
      <c r="BF12" s="61" t="s">
        <v>14</v>
      </c>
      <c r="BG12" s="61" t="s">
        <v>12</v>
      </c>
    </row>
    <row r="13" spans="1:73" ht="6" customHeight="1">
      <c r="A13" s="13"/>
      <c r="B13" s="22"/>
      <c r="C13" s="17">
        <v>1</v>
      </c>
      <c r="D13" s="17"/>
      <c r="E13" s="18"/>
      <c r="F13" s="49"/>
      <c r="G13" s="49"/>
      <c r="H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0"/>
      <c r="AU13" s="16"/>
      <c r="AV13" s="16"/>
      <c r="AW13" s="11"/>
      <c r="AX13" s="30"/>
      <c r="AY13" s="11"/>
      <c r="AZ13" s="58"/>
      <c r="BA13" s="16"/>
      <c r="BB13" s="11"/>
      <c r="BC13" s="11"/>
      <c r="BD13" s="45">
        <v>1</v>
      </c>
      <c r="BE13" s="11"/>
      <c r="BF13" s="11"/>
      <c r="BG13" s="11"/>
    </row>
    <row r="14" spans="1:73" ht="15">
      <c r="A14" s="13"/>
      <c r="B14" s="90">
        <v>6953156273665</v>
      </c>
      <c r="C14" s="17"/>
      <c r="D14" s="90">
        <v>1312810041</v>
      </c>
      <c r="E14" s="18" t="s">
        <v>34</v>
      </c>
      <c r="F14" s="53">
        <v>26.900000000000009</v>
      </c>
      <c r="G14" s="53">
        <v>75.685500000000005</v>
      </c>
      <c r="H14" s="54"/>
      <c r="J14" s="26"/>
      <c r="K14" s="16">
        <f>J14*$F14</f>
        <v>0</v>
      </c>
      <c r="L14" s="16">
        <f>J14*$G14</f>
        <v>0</v>
      </c>
      <c r="M14" s="26"/>
      <c r="N14" s="16">
        <f>M14*$F14</f>
        <v>0</v>
      </c>
      <c r="O14" s="16">
        <f>M14*$G14</f>
        <v>0</v>
      </c>
      <c r="P14" s="26">
        <v>0</v>
      </c>
      <c r="Q14" s="16">
        <f>P14*$F14</f>
        <v>0</v>
      </c>
      <c r="R14" s="16">
        <f>P14*$G14</f>
        <v>0</v>
      </c>
      <c r="S14" s="93">
        <v>0</v>
      </c>
      <c r="T14" s="16">
        <f>S14*$F14</f>
        <v>0</v>
      </c>
      <c r="U14" s="16">
        <f>S14*$G14</f>
        <v>0</v>
      </c>
      <c r="V14" s="26">
        <v>0</v>
      </c>
      <c r="W14" s="16">
        <f>V14*$F14</f>
        <v>0</v>
      </c>
      <c r="X14" s="16">
        <f>V14*$G14</f>
        <v>0</v>
      </c>
      <c r="Y14" s="26"/>
      <c r="Z14" s="16">
        <f>Y14*$F14</f>
        <v>0</v>
      </c>
      <c r="AA14" s="16">
        <f>Y14*$G14</f>
        <v>0</v>
      </c>
      <c r="AB14" s="26"/>
      <c r="AC14" s="16">
        <f>AB14*$F14</f>
        <v>0</v>
      </c>
      <c r="AD14" s="16">
        <f>AB14*$G14</f>
        <v>0</v>
      </c>
      <c r="AE14" s="26"/>
      <c r="AF14" s="16">
        <f>AE14*$F14</f>
        <v>0</v>
      </c>
      <c r="AG14" s="16">
        <f>AE14*$G14</f>
        <v>0</v>
      </c>
      <c r="AH14" s="26"/>
      <c r="AI14" s="16">
        <f>AH14*$F14</f>
        <v>0</v>
      </c>
      <c r="AJ14" s="16">
        <f>AH14*$G14</f>
        <v>0</v>
      </c>
      <c r="AK14" s="26"/>
      <c r="AL14" s="16">
        <f>AK14*$F14</f>
        <v>0</v>
      </c>
      <c r="AM14" s="16">
        <f>AK14*$G14</f>
        <v>0</v>
      </c>
      <c r="AN14" s="16"/>
      <c r="AO14" s="16">
        <f>AN14*$F14</f>
        <v>0</v>
      </c>
      <c r="AP14" s="16">
        <f>AN14*$G14</f>
        <v>0</v>
      </c>
      <c r="AQ14" s="16"/>
      <c r="AR14" s="16">
        <f>AQ14*$F14</f>
        <v>0</v>
      </c>
      <c r="AS14" s="16">
        <f>AQ14*$G14</f>
        <v>0</v>
      </c>
      <c r="AT14" s="10"/>
      <c r="AU14" s="26">
        <f>J14+M14+P14+S14+V14+Y14+AB14+AE14+AH14+AK14+AN14+AQ14</f>
        <v>0</v>
      </c>
      <c r="AV14" s="16">
        <f t="shared" ref="AV14:AV20" si="0">AU14*F14</f>
        <v>0</v>
      </c>
      <c r="AW14" s="37">
        <f t="shared" ref="AW14:AW20" si="1">AU14*G14</f>
        <v>0</v>
      </c>
      <c r="AX14" s="40">
        <f t="shared" ref="AX14:AX77" si="2">AU14/BI$10</f>
        <v>0</v>
      </c>
      <c r="AY14" s="37">
        <f>AX14*30</f>
        <v>0</v>
      </c>
      <c r="AZ14" s="59">
        <f>AY14*G14</f>
        <v>0</v>
      </c>
      <c r="BA14" s="26">
        <v>3</v>
      </c>
      <c r="BB14" s="37">
        <f t="shared" ref="BB14:BB20" si="3">BA14*G14</f>
        <v>227.05650000000003</v>
      </c>
      <c r="BC14" s="37" t="str">
        <f>IFERROR(BA14/AX14, "-")</f>
        <v>-</v>
      </c>
      <c r="BD14" s="45">
        <v>2</v>
      </c>
      <c r="BE14" s="37" t="str">
        <f t="shared" ref="BE14:BE20" si="4">IFERROR(BC14/7,"-")</f>
        <v>-</v>
      </c>
      <c r="BF14" s="51" t="str">
        <f t="shared" ref="BF14:BF20" si="5">IFERROR(BC14/30,"-")</f>
        <v>-</v>
      </c>
      <c r="BG14" s="35" t="str">
        <f>IFERROR(BG$10+BC14,"-")</f>
        <v>-</v>
      </c>
    </row>
    <row r="15" spans="1:73" ht="15">
      <c r="A15" s="13"/>
      <c r="B15" s="90">
        <v>6953156273672</v>
      </c>
      <c r="C15" s="17"/>
      <c r="D15" s="90">
        <v>1312810042</v>
      </c>
      <c r="E15" s="18" t="s">
        <v>35</v>
      </c>
      <c r="F15" s="53">
        <v>26.9</v>
      </c>
      <c r="G15" s="53">
        <v>75.685500000000005</v>
      </c>
      <c r="H15" s="54"/>
      <c r="J15" s="26"/>
      <c r="K15" s="16">
        <f>J15*$F15</f>
        <v>0</v>
      </c>
      <c r="L15" s="16">
        <f>J15*$G15</f>
        <v>0</v>
      </c>
      <c r="M15" s="26"/>
      <c r="N15" s="16">
        <f>M15*$F15</f>
        <v>0</v>
      </c>
      <c r="O15" s="16">
        <f>M15*$G15</f>
        <v>0</v>
      </c>
      <c r="P15" s="26">
        <v>0</v>
      </c>
      <c r="Q15" s="16">
        <f>P15*$F15</f>
        <v>0</v>
      </c>
      <c r="R15" s="16">
        <f>P15*$G15</f>
        <v>0</v>
      </c>
      <c r="S15" s="93">
        <v>0</v>
      </c>
      <c r="T15" s="16">
        <f>S15*$F15</f>
        <v>0</v>
      </c>
      <c r="U15" s="16">
        <f>S15*$G15</f>
        <v>0</v>
      </c>
      <c r="V15" s="26">
        <v>0</v>
      </c>
      <c r="W15" s="16">
        <f>V15*$F15</f>
        <v>0</v>
      </c>
      <c r="X15" s="16">
        <f>V15*$G15</f>
        <v>0</v>
      </c>
      <c r="Y15" s="26"/>
      <c r="Z15" s="16">
        <f>Y15*$F15</f>
        <v>0</v>
      </c>
      <c r="AA15" s="16">
        <f>Y15*$G15</f>
        <v>0</v>
      </c>
      <c r="AB15" s="26"/>
      <c r="AC15" s="16">
        <f t="shared" ref="AC15:AC36" si="6">AB15*$F15</f>
        <v>0</v>
      </c>
      <c r="AD15" s="16">
        <f t="shared" ref="AD15:AD36" si="7">AB15*$G15</f>
        <v>0</v>
      </c>
      <c r="AE15" s="26"/>
      <c r="AF15" s="16">
        <f t="shared" ref="AF15" si="8">AE15*$F15</f>
        <v>0</v>
      </c>
      <c r="AG15" s="16">
        <f t="shared" ref="AG15" si="9">AE15*$G15</f>
        <v>0</v>
      </c>
      <c r="AH15" s="26"/>
      <c r="AI15" s="16">
        <f t="shared" ref="AI15" si="10">AH15*$F15</f>
        <v>0</v>
      </c>
      <c r="AJ15" s="16">
        <f t="shared" ref="AJ15" si="11">AH15*$G15</f>
        <v>0</v>
      </c>
      <c r="AK15" s="26"/>
      <c r="AL15" s="16">
        <f t="shared" ref="AL15" si="12">AK15*$F15</f>
        <v>0</v>
      </c>
      <c r="AM15" s="16">
        <f t="shared" ref="AM15" si="13">AK15*$G15</f>
        <v>0</v>
      </c>
      <c r="AN15" s="16"/>
      <c r="AO15" s="16">
        <f t="shared" ref="AO15:AO77" si="14">AN15*$F15</f>
        <v>0</v>
      </c>
      <c r="AP15" s="16">
        <f t="shared" ref="AP15:AP77" si="15">AN15*$G15</f>
        <v>0</v>
      </c>
      <c r="AQ15" s="16"/>
      <c r="AR15" s="16">
        <f t="shared" ref="AR15:AR77" si="16">AQ15*$F15</f>
        <v>0</v>
      </c>
      <c r="AS15" s="16">
        <f t="shared" ref="AS15:AS77" si="17">AQ15*$G15</f>
        <v>0</v>
      </c>
      <c r="AT15" s="10"/>
      <c r="AU15" s="26">
        <f>J15+M15+P15+S15+V15+Y15+AB15+AE15+AH15+AK15+AN15+AQ15</f>
        <v>0</v>
      </c>
      <c r="AV15" s="16">
        <f t="shared" si="0"/>
        <v>0</v>
      </c>
      <c r="AW15" s="37">
        <f t="shared" si="1"/>
        <v>0</v>
      </c>
      <c r="AX15" s="40">
        <f t="shared" si="2"/>
        <v>0</v>
      </c>
      <c r="AY15" s="37">
        <f t="shared" ref="AY15:AY77" si="18">AX15*30</f>
        <v>0</v>
      </c>
      <c r="AZ15" s="59">
        <f t="shared" ref="AZ15:AZ77" si="19">AY15*G15</f>
        <v>0</v>
      </c>
      <c r="BA15" s="26">
        <v>3</v>
      </c>
      <c r="BB15" s="37">
        <f t="shared" si="3"/>
        <v>227.05650000000003</v>
      </c>
      <c r="BC15" s="37" t="str">
        <f t="shared" ref="BC15:BC77" si="20">IFERROR(BA15/AX15, "-")</f>
        <v>-</v>
      </c>
      <c r="BD15" s="45">
        <v>3</v>
      </c>
      <c r="BE15" s="37" t="str">
        <f t="shared" si="4"/>
        <v>-</v>
      </c>
      <c r="BF15" s="51" t="str">
        <f t="shared" si="5"/>
        <v>-</v>
      </c>
      <c r="BG15" s="35" t="str">
        <f t="shared" ref="BG15:BG77" si="21">IFERROR(BG$10+BC15,"-")</f>
        <v>-</v>
      </c>
    </row>
    <row r="16" spans="1:73" ht="15">
      <c r="A16" s="13"/>
      <c r="B16" s="90">
        <v>6953156273689</v>
      </c>
      <c r="C16" s="17"/>
      <c r="D16" s="90">
        <v>1312810043</v>
      </c>
      <c r="E16" s="27" t="s">
        <v>36</v>
      </c>
      <c r="F16" s="53">
        <v>26.960000000000004</v>
      </c>
      <c r="G16" s="53">
        <v>75.685500000000005</v>
      </c>
      <c r="H16" s="54"/>
      <c r="J16" s="26"/>
      <c r="K16" s="16">
        <f t="shared" ref="K16:K36" si="22">J16*$F16</f>
        <v>0</v>
      </c>
      <c r="L16" s="16">
        <f t="shared" ref="L16:L20" si="23">J16*$G16</f>
        <v>0</v>
      </c>
      <c r="M16" s="26"/>
      <c r="N16" s="16">
        <f t="shared" ref="N16:N20" si="24">M16*$F16</f>
        <v>0</v>
      </c>
      <c r="O16" s="16">
        <f t="shared" ref="O16:O20" si="25">M16*$G16</f>
        <v>0</v>
      </c>
      <c r="P16" s="26">
        <v>0</v>
      </c>
      <c r="Q16" s="16">
        <f t="shared" ref="Q16:Q20" si="26">P16*$F16</f>
        <v>0</v>
      </c>
      <c r="R16" s="16">
        <f t="shared" ref="R16:R20" si="27">P16*$G16</f>
        <v>0</v>
      </c>
      <c r="S16" s="93">
        <v>0</v>
      </c>
      <c r="T16" s="16">
        <f t="shared" ref="T16:T20" si="28">S16*$F16</f>
        <v>0</v>
      </c>
      <c r="U16" s="16">
        <f t="shared" ref="U16:U20" si="29">S16*$G16</f>
        <v>0</v>
      </c>
      <c r="V16" s="26">
        <v>0</v>
      </c>
      <c r="W16" s="16">
        <f t="shared" ref="W16:W20" si="30">V16*$F16</f>
        <v>0</v>
      </c>
      <c r="X16" s="16">
        <f>V16*$G16</f>
        <v>0</v>
      </c>
      <c r="Y16" s="26"/>
      <c r="Z16" s="16">
        <f t="shared" ref="Z16:Z20" si="31">Y16*$F16</f>
        <v>0</v>
      </c>
      <c r="AA16" s="16">
        <f>Y16*$G16</f>
        <v>0</v>
      </c>
      <c r="AB16" s="26"/>
      <c r="AC16" s="16">
        <f t="shared" si="6"/>
        <v>0</v>
      </c>
      <c r="AD16" s="16">
        <f t="shared" si="7"/>
        <v>0</v>
      </c>
      <c r="AE16" s="26"/>
      <c r="AF16" s="16">
        <f t="shared" ref="AF16:AF20" si="32">AE16*$F16</f>
        <v>0</v>
      </c>
      <c r="AG16" s="16">
        <f t="shared" ref="AG16:AG20" si="33">AE16*$G16</f>
        <v>0</v>
      </c>
      <c r="AH16" s="26"/>
      <c r="AI16" s="16">
        <f t="shared" ref="AI16:AI20" si="34">AH16*$F16</f>
        <v>0</v>
      </c>
      <c r="AJ16" s="16">
        <f t="shared" ref="AJ16:AJ20" si="35">AH16*$G16</f>
        <v>0</v>
      </c>
      <c r="AK16" s="26"/>
      <c r="AL16" s="16">
        <f t="shared" ref="AL16:AL20" si="36">AK16*$F16</f>
        <v>0</v>
      </c>
      <c r="AM16" s="16">
        <f t="shared" ref="AM16:AM20" si="37">AK16*$G16</f>
        <v>0</v>
      </c>
      <c r="AN16" s="16"/>
      <c r="AO16" s="16">
        <f t="shared" si="14"/>
        <v>0</v>
      </c>
      <c r="AP16" s="16">
        <f t="shared" si="15"/>
        <v>0</v>
      </c>
      <c r="AQ16" s="16"/>
      <c r="AR16" s="16">
        <f t="shared" si="16"/>
        <v>0</v>
      </c>
      <c r="AS16" s="16">
        <f t="shared" si="17"/>
        <v>0</v>
      </c>
      <c r="AU16" s="26">
        <f t="shared" ref="AU16:AU75" si="38">J16+M16+P16+S16+V16+Y16+AB16+AE16+AH16+AK16+AN16+AQ16</f>
        <v>0</v>
      </c>
      <c r="AV16" s="16">
        <f t="shared" si="0"/>
        <v>0</v>
      </c>
      <c r="AW16" s="37">
        <f t="shared" si="1"/>
        <v>0</v>
      </c>
      <c r="AX16" s="40">
        <f t="shared" si="2"/>
        <v>0</v>
      </c>
      <c r="AY16" s="37">
        <f t="shared" si="18"/>
        <v>0</v>
      </c>
      <c r="AZ16" s="59">
        <f t="shared" si="19"/>
        <v>0</v>
      </c>
      <c r="BA16" s="26">
        <v>3</v>
      </c>
      <c r="BB16" s="37">
        <f t="shared" si="3"/>
        <v>227.05650000000003</v>
      </c>
      <c r="BC16" s="37" t="str">
        <f t="shared" si="20"/>
        <v>-</v>
      </c>
      <c r="BD16" s="45">
        <v>4</v>
      </c>
      <c r="BE16" s="37" t="str">
        <f t="shared" si="4"/>
        <v>-</v>
      </c>
      <c r="BF16" s="51" t="str">
        <f t="shared" si="5"/>
        <v>-</v>
      </c>
      <c r="BG16" s="35" t="str">
        <f t="shared" si="21"/>
        <v>-</v>
      </c>
      <c r="BH16" s="36"/>
      <c r="BI16" s="36"/>
    </row>
    <row r="17" spans="1:61" s="83" customFormat="1" ht="15">
      <c r="A17" s="79"/>
      <c r="B17" s="88">
        <v>6953156278844</v>
      </c>
      <c r="C17" s="80"/>
      <c r="D17" s="88">
        <v>1312810044</v>
      </c>
      <c r="E17" s="81" t="s">
        <v>37</v>
      </c>
      <c r="F17" s="53">
        <v>38.476666666666873</v>
      </c>
      <c r="G17" s="82">
        <v>81.130499999999998</v>
      </c>
      <c r="H17" s="82"/>
      <c r="J17" s="84"/>
      <c r="K17" s="85">
        <f t="shared" si="22"/>
        <v>0</v>
      </c>
      <c r="L17" s="85">
        <f t="shared" si="23"/>
        <v>0</v>
      </c>
      <c r="M17" s="84"/>
      <c r="N17" s="85">
        <f t="shared" si="24"/>
        <v>0</v>
      </c>
      <c r="O17" s="85">
        <f t="shared" si="25"/>
        <v>0</v>
      </c>
      <c r="P17" s="84">
        <v>0</v>
      </c>
      <c r="Q17" s="85">
        <f t="shared" si="26"/>
        <v>0</v>
      </c>
      <c r="R17" s="85">
        <f t="shared" si="27"/>
        <v>0</v>
      </c>
      <c r="S17" s="93">
        <v>1</v>
      </c>
      <c r="T17" s="85">
        <f t="shared" si="28"/>
        <v>38.476666666666873</v>
      </c>
      <c r="U17" s="85">
        <f t="shared" si="29"/>
        <v>81.130499999999998</v>
      </c>
      <c r="V17" s="84">
        <v>1</v>
      </c>
      <c r="W17" s="85">
        <f t="shared" si="30"/>
        <v>38.476666666666873</v>
      </c>
      <c r="X17" s="85">
        <f t="shared" ref="X17:X20" si="39">V17*$G17</f>
        <v>81.130499999999998</v>
      </c>
      <c r="Y17" s="84"/>
      <c r="Z17" s="85">
        <f t="shared" si="31"/>
        <v>0</v>
      </c>
      <c r="AA17" s="85">
        <f t="shared" ref="AA17:AA20" si="40">Y17*$G17</f>
        <v>0</v>
      </c>
      <c r="AB17" s="84"/>
      <c r="AC17" s="85">
        <f t="shared" si="6"/>
        <v>0</v>
      </c>
      <c r="AD17" s="85">
        <f t="shared" si="7"/>
        <v>0</v>
      </c>
      <c r="AE17" s="84"/>
      <c r="AF17" s="85">
        <f t="shared" si="32"/>
        <v>0</v>
      </c>
      <c r="AG17" s="85">
        <f t="shared" si="33"/>
        <v>0</v>
      </c>
      <c r="AH17" s="84"/>
      <c r="AI17" s="85">
        <f t="shared" si="34"/>
        <v>0</v>
      </c>
      <c r="AJ17" s="85">
        <f t="shared" si="35"/>
        <v>0</v>
      </c>
      <c r="AK17" s="84"/>
      <c r="AL17" s="85">
        <f t="shared" si="36"/>
        <v>0</v>
      </c>
      <c r="AM17" s="85">
        <f t="shared" si="37"/>
        <v>0</v>
      </c>
      <c r="AN17" s="85"/>
      <c r="AO17" s="85">
        <f t="shared" si="14"/>
        <v>0</v>
      </c>
      <c r="AP17" s="85">
        <f t="shared" si="15"/>
        <v>0</v>
      </c>
      <c r="AQ17" s="85"/>
      <c r="AR17" s="85">
        <f t="shared" si="16"/>
        <v>0</v>
      </c>
      <c r="AS17" s="85">
        <f t="shared" si="17"/>
        <v>0</v>
      </c>
      <c r="AT17" s="84"/>
      <c r="AU17" s="84">
        <f t="shared" si="38"/>
        <v>2</v>
      </c>
      <c r="AV17" s="85">
        <f t="shared" si="0"/>
        <v>76.953333333333745</v>
      </c>
      <c r="AW17" s="85">
        <f t="shared" si="1"/>
        <v>162.261</v>
      </c>
      <c r="AX17" s="40">
        <f t="shared" si="2"/>
        <v>3.7037037037037035E-2</v>
      </c>
      <c r="AY17" s="37">
        <f t="shared" si="18"/>
        <v>1.1111111111111112</v>
      </c>
      <c r="AZ17" s="59">
        <f t="shared" si="19"/>
        <v>90.144999999999996</v>
      </c>
      <c r="BA17" s="84">
        <v>1</v>
      </c>
      <c r="BB17" s="87">
        <f t="shared" si="3"/>
        <v>81.130499999999998</v>
      </c>
      <c r="BC17" s="37">
        <f t="shared" si="20"/>
        <v>27</v>
      </c>
      <c r="BD17" s="45">
        <v>5</v>
      </c>
      <c r="BE17" s="86">
        <f t="shared" si="4"/>
        <v>3.8571428571428572</v>
      </c>
      <c r="BF17" s="88">
        <f t="shared" si="5"/>
        <v>0.9</v>
      </c>
      <c r="BG17" s="35">
        <f t="shared" si="21"/>
        <v>43620</v>
      </c>
      <c r="BH17" s="89"/>
      <c r="BI17" s="89"/>
    </row>
    <row r="18" spans="1:61" ht="15">
      <c r="A18" s="13"/>
      <c r="B18" s="90">
        <v>6953156278851</v>
      </c>
      <c r="C18" s="17"/>
      <c r="D18" s="90">
        <v>1312810045</v>
      </c>
      <c r="E18" s="18" t="s">
        <v>38</v>
      </c>
      <c r="F18" s="53">
        <v>31.070000000000018</v>
      </c>
      <c r="G18" s="53">
        <v>81.130499999999998</v>
      </c>
      <c r="H18" s="54"/>
      <c r="J18" s="26"/>
      <c r="K18" s="16">
        <f t="shared" si="22"/>
        <v>0</v>
      </c>
      <c r="L18" s="16">
        <f t="shared" si="23"/>
        <v>0</v>
      </c>
      <c r="M18" s="26"/>
      <c r="N18" s="16">
        <f t="shared" si="24"/>
        <v>0</v>
      </c>
      <c r="O18" s="16">
        <f t="shared" si="25"/>
        <v>0</v>
      </c>
      <c r="P18" s="26">
        <v>1</v>
      </c>
      <c r="Q18" s="16">
        <f t="shared" si="26"/>
        <v>31.070000000000018</v>
      </c>
      <c r="R18" s="16">
        <f t="shared" si="27"/>
        <v>81.130499999999998</v>
      </c>
      <c r="S18" s="93">
        <v>1</v>
      </c>
      <c r="T18" s="16">
        <f t="shared" si="28"/>
        <v>31.070000000000018</v>
      </c>
      <c r="U18" s="16">
        <f t="shared" si="29"/>
        <v>81.130499999999998</v>
      </c>
      <c r="V18" s="26">
        <v>0</v>
      </c>
      <c r="W18" s="16">
        <f t="shared" si="30"/>
        <v>0</v>
      </c>
      <c r="X18" s="16">
        <f t="shared" si="39"/>
        <v>0</v>
      </c>
      <c r="Y18" s="26"/>
      <c r="Z18" s="16">
        <f t="shared" si="31"/>
        <v>0</v>
      </c>
      <c r="AA18" s="16">
        <f t="shared" si="40"/>
        <v>0</v>
      </c>
      <c r="AB18" s="26"/>
      <c r="AC18" s="16">
        <f t="shared" si="6"/>
        <v>0</v>
      </c>
      <c r="AD18" s="16">
        <f t="shared" si="7"/>
        <v>0</v>
      </c>
      <c r="AE18" s="26"/>
      <c r="AF18" s="16">
        <f t="shared" si="32"/>
        <v>0</v>
      </c>
      <c r="AG18" s="16">
        <f t="shared" si="33"/>
        <v>0</v>
      </c>
      <c r="AH18" s="26"/>
      <c r="AI18" s="16">
        <f t="shared" si="34"/>
        <v>0</v>
      </c>
      <c r="AJ18" s="16">
        <f t="shared" si="35"/>
        <v>0</v>
      </c>
      <c r="AK18" s="26"/>
      <c r="AL18" s="16">
        <f t="shared" si="36"/>
        <v>0</v>
      </c>
      <c r="AM18" s="16">
        <f t="shared" si="37"/>
        <v>0</v>
      </c>
      <c r="AN18" s="16"/>
      <c r="AO18" s="16">
        <f t="shared" si="14"/>
        <v>0</v>
      </c>
      <c r="AP18" s="16">
        <f t="shared" si="15"/>
        <v>0</v>
      </c>
      <c r="AQ18" s="16"/>
      <c r="AR18" s="16">
        <f t="shared" si="16"/>
        <v>0</v>
      </c>
      <c r="AS18" s="16">
        <f t="shared" si="17"/>
        <v>0</v>
      </c>
      <c r="AU18" s="26">
        <f t="shared" si="38"/>
        <v>2</v>
      </c>
      <c r="AV18" s="16">
        <f t="shared" si="0"/>
        <v>62.140000000000036</v>
      </c>
      <c r="AW18" s="37">
        <f t="shared" si="1"/>
        <v>162.261</v>
      </c>
      <c r="AX18" s="40">
        <f t="shared" si="2"/>
        <v>3.7037037037037035E-2</v>
      </c>
      <c r="AY18" s="37">
        <f t="shared" si="18"/>
        <v>1.1111111111111112</v>
      </c>
      <c r="AZ18" s="59">
        <f t="shared" si="19"/>
        <v>90.144999999999996</v>
      </c>
      <c r="BA18" s="26">
        <v>1</v>
      </c>
      <c r="BB18" s="37">
        <f t="shared" si="3"/>
        <v>81.130499999999998</v>
      </c>
      <c r="BC18" s="37">
        <f t="shared" si="20"/>
        <v>27</v>
      </c>
      <c r="BD18" s="45">
        <v>6</v>
      </c>
      <c r="BE18" s="37">
        <f t="shared" si="4"/>
        <v>3.8571428571428572</v>
      </c>
      <c r="BF18" s="51">
        <f t="shared" si="5"/>
        <v>0.9</v>
      </c>
      <c r="BG18" s="35">
        <f t="shared" si="21"/>
        <v>43620</v>
      </c>
      <c r="BH18" s="36"/>
      <c r="BI18" s="36"/>
    </row>
    <row r="19" spans="1:61" ht="15">
      <c r="A19" s="13"/>
      <c r="B19" s="90">
        <v>6953156263178</v>
      </c>
      <c r="C19" s="17"/>
      <c r="D19" s="90">
        <v>1312810046</v>
      </c>
      <c r="E19" s="18" t="s">
        <v>39</v>
      </c>
      <c r="F19" s="53">
        <v>44.56</v>
      </c>
      <c r="G19" s="53">
        <v>119.24550000000001</v>
      </c>
      <c r="H19" s="54"/>
      <c r="J19" s="26"/>
      <c r="K19" s="16">
        <f t="shared" si="22"/>
        <v>0</v>
      </c>
      <c r="L19" s="16">
        <f t="shared" si="23"/>
        <v>0</v>
      </c>
      <c r="M19" s="26"/>
      <c r="N19" s="16">
        <f t="shared" si="24"/>
        <v>0</v>
      </c>
      <c r="O19" s="16">
        <f t="shared" si="25"/>
        <v>0</v>
      </c>
      <c r="P19" s="26">
        <v>0</v>
      </c>
      <c r="Q19" s="16">
        <f t="shared" si="26"/>
        <v>0</v>
      </c>
      <c r="R19" s="16">
        <f t="shared" si="27"/>
        <v>0</v>
      </c>
      <c r="S19" s="93">
        <v>0</v>
      </c>
      <c r="T19" s="16">
        <f t="shared" si="28"/>
        <v>0</v>
      </c>
      <c r="U19" s="16">
        <f t="shared" si="29"/>
        <v>0</v>
      </c>
      <c r="V19" s="26">
        <v>0</v>
      </c>
      <c r="W19" s="16">
        <f t="shared" si="30"/>
        <v>0</v>
      </c>
      <c r="X19" s="16">
        <f t="shared" si="39"/>
        <v>0</v>
      </c>
      <c r="Y19" s="26"/>
      <c r="Z19" s="16">
        <f t="shared" si="31"/>
        <v>0</v>
      </c>
      <c r="AA19" s="16">
        <f t="shared" si="40"/>
        <v>0</v>
      </c>
      <c r="AB19" s="26"/>
      <c r="AC19" s="16">
        <f t="shared" si="6"/>
        <v>0</v>
      </c>
      <c r="AD19" s="16">
        <f t="shared" si="7"/>
        <v>0</v>
      </c>
      <c r="AE19" s="26"/>
      <c r="AF19" s="16">
        <f t="shared" si="32"/>
        <v>0</v>
      </c>
      <c r="AG19" s="16">
        <f t="shared" si="33"/>
        <v>0</v>
      </c>
      <c r="AH19" s="26"/>
      <c r="AI19" s="16">
        <f t="shared" si="34"/>
        <v>0</v>
      </c>
      <c r="AJ19" s="16">
        <f t="shared" si="35"/>
        <v>0</v>
      </c>
      <c r="AK19" s="26"/>
      <c r="AL19" s="16">
        <f t="shared" si="36"/>
        <v>0</v>
      </c>
      <c r="AM19" s="16">
        <f t="shared" si="37"/>
        <v>0</v>
      </c>
      <c r="AN19" s="16"/>
      <c r="AO19" s="16">
        <f t="shared" si="14"/>
        <v>0</v>
      </c>
      <c r="AP19" s="16">
        <f t="shared" si="15"/>
        <v>0</v>
      </c>
      <c r="AQ19" s="16"/>
      <c r="AR19" s="16">
        <f t="shared" si="16"/>
        <v>0</v>
      </c>
      <c r="AS19" s="16">
        <f t="shared" si="17"/>
        <v>0</v>
      </c>
      <c r="AU19" s="26">
        <f t="shared" si="38"/>
        <v>0</v>
      </c>
      <c r="AV19" s="16">
        <f t="shared" si="0"/>
        <v>0</v>
      </c>
      <c r="AW19" s="37">
        <f t="shared" si="1"/>
        <v>0</v>
      </c>
      <c r="AX19" s="40">
        <f t="shared" si="2"/>
        <v>0</v>
      </c>
      <c r="AY19" s="37">
        <f t="shared" si="18"/>
        <v>0</v>
      </c>
      <c r="AZ19" s="59">
        <f t="shared" si="19"/>
        <v>0</v>
      </c>
      <c r="BA19" s="26">
        <v>3</v>
      </c>
      <c r="BB19" s="37">
        <f t="shared" si="3"/>
        <v>357.73650000000004</v>
      </c>
      <c r="BC19" s="37" t="str">
        <f t="shared" si="20"/>
        <v>-</v>
      </c>
      <c r="BD19" s="45">
        <v>7</v>
      </c>
      <c r="BE19" s="37" t="str">
        <f t="shared" si="4"/>
        <v>-</v>
      </c>
      <c r="BF19" s="51" t="str">
        <f t="shared" si="5"/>
        <v>-</v>
      </c>
      <c r="BG19" s="35" t="str">
        <f t="shared" si="21"/>
        <v>-</v>
      </c>
      <c r="BH19" s="36"/>
      <c r="BI19" s="36"/>
    </row>
    <row r="20" spans="1:61" ht="15">
      <c r="A20" s="13"/>
      <c r="B20" s="90">
        <v>6953156263192</v>
      </c>
      <c r="C20" s="17"/>
      <c r="D20" s="90">
        <v>1312810048</v>
      </c>
      <c r="E20" s="18" t="s">
        <v>40</v>
      </c>
      <c r="F20" s="53">
        <v>48.59</v>
      </c>
      <c r="G20" s="53">
        <v>119.24550000000001</v>
      </c>
      <c r="H20" s="54"/>
      <c r="J20" s="26"/>
      <c r="K20" s="16">
        <f t="shared" si="22"/>
        <v>0</v>
      </c>
      <c r="L20" s="16">
        <f t="shared" si="23"/>
        <v>0</v>
      </c>
      <c r="M20" s="26"/>
      <c r="N20" s="16">
        <f t="shared" si="24"/>
        <v>0</v>
      </c>
      <c r="O20" s="16">
        <f t="shared" si="25"/>
        <v>0</v>
      </c>
      <c r="P20" s="26">
        <v>0</v>
      </c>
      <c r="Q20" s="16">
        <f t="shared" si="26"/>
        <v>0</v>
      </c>
      <c r="R20" s="16">
        <f t="shared" si="27"/>
        <v>0</v>
      </c>
      <c r="S20" s="93">
        <v>0</v>
      </c>
      <c r="T20" s="16">
        <f t="shared" si="28"/>
        <v>0</v>
      </c>
      <c r="U20" s="16">
        <f t="shared" si="29"/>
        <v>0</v>
      </c>
      <c r="V20" s="26">
        <v>0</v>
      </c>
      <c r="W20" s="16">
        <f t="shared" si="30"/>
        <v>0</v>
      </c>
      <c r="X20" s="16">
        <f t="shared" si="39"/>
        <v>0</v>
      </c>
      <c r="Y20" s="26"/>
      <c r="Z20" s="16">
        <f t="shared" si="31"/>
        <v>0</v>
      </c>
      <c r="AA20" s="16">
        <f t="shared" si="40"/>
        <v>0</v>
      </c>
      <c r="AB20" s="26"/>
      <c r="AC20" s="16">
        <f t="shared" si="6"/>
        <v>0</v>
      </c>
      <c r="AD20" s="16">
        <f t="shared" si="7"/>
        <v>0</v>
      </c>
      <c r="AE20" s="26"/>
      <c r="AF20" s="16">
        <f t="shared" si="32"/>
        <v>0</v>
      </c>
      <c r="AG20" s="16">
        <f t="shared" si="33"/>
        <v>0</v>
      </c>
      <c r="AH20" s="26"/>
      <c r="AI20" s="16">
        <f t="shared" si="34"/>
        <v>0</v>
      </c>
      <c r="AJ20" s="16">
        <f t="shared" si="35"/>
        <v>0</v>
      </c>
      <c r="AK20" s="26"/>
      <c r="AL20" s="16">
        <f t="shared" si="36"/>
        <v>0</v>
      </c>
      <c r="AM20" s="16">
        <f t="shared" si="37"/>
        <v>0</v>
      </c>
      <c r="AN20" s="16"/>
      <c r="AO20" s="16">
        <f t="shared" si="14"/>
        <v>0</v>
      </c>
      <c r="AP20" s="16">
        <f t="shared" si="15"/>
        <v>0</v>
      </c>
      <c r="AQ20" s="16"/>
      <c r="AR20" s="16">
        <f t="shared" si="16"/>
        <v>0</v>
      </c>
      <c r="AS20" s="16">
        <f t="shared" si="17"/>
        <v>0</v>
      </c>
      <c r="AU20" s="26">
        <f t="shared" si="38"/>
        <v>0</v>
      </c>
      <c r="AV20" s="16">
        <f t="shared" si="0"/>
        <v>0</v>
      </c>
      <c r="AW20" s="37">
        <f t="shared" si="1"/>
        <v>0</v>
      </c>
      <c r="AX20" s="40">
        <f t="shared" si="2"/>
        <v>0</v>
      </c>
      <c r="AY20" s="37">
        <f t="shared" si="18"/>
        <v>0</v>
      </c>
      <c r="AZ20" s="59">
        <f t="shared" si="19"/>
        <v>0</v>
      </c>
      <c r="BA20" s="26">
        <v>1</v>
      </c>
      <c r="BB20" s="37">
        <f t="shared" si="3"/>
        <v>119.24550000000001</v>
      </c>
      <c r="BC20" s="37" t="str">
        <f t="shared" si="20"/>
        <v>-</v>
      </c>
      <c r="BD20" s="45">
        <v>8</v>
      </c>
      <c r="BE20" s="37" t="str">
        <f t="shared" si="4"/>
        <v>-</v>
      </c>
      <c r="BF20" s="51" t="str">
        <f t="shared" si="5"/>
        <v>-</v>
      </c>
      <c r="BG20" s="35" t="str">
        <f t="shared" si="21"/>
        <v>-</v>
      </c>
      <c r="BH20" s="36"/>
      <c r="BI20" s="36"/>
    </row>
    <row r="21" spans="1:61" ht="15">
      <c r="A21" s="13"/>
      <c r="B21" s="90">
        <v>6953156271197</v>
      </c>
      <c r="C21" s="17"/>
      <c r="D21" s="90">
        <v>1312810049</v>
      </c>
      <c r="E21" s="27" t="s">
        <v>41</v>
      </c>
      <c r="F21" s="53">
        <v>60.779999999999994</v>
      </c>
      <c r="G21" s="53">
        <v>141.02549999999999</v>
      </c>
      <c r="H21" s="54"/>
      <c r="J21" s="26"/>
      <c r="K21" s="16">
        <f t="shared" si="22"/>
        <v>0</v>
      </c>
      <c r="L21" s="16">
        <f t="shared" ref="L21:L31" si="41">J21*$G21</f>
        <v>0</v>
      </c>
      <c r="M21" s="26"/>
      <c r="N21" s="16">
        <f t="shared" ref="N21:N31" si="42">M21*$F21</f>
        <v>0</v>
      </c>
      <c r="O21" s="16">
        <f t="shared" ref="O21:O31" si="43">M21*$G21</f>
        <v>0</v>
      </c>
      <c r="P21" s="26">
        <v>0</v>
      </c>
      <c r="Q21" s="16">
        <f t="shared" ref="Q21:Q31" si="44">P21*$F21</f>
        <v>0</v>
      </c>
      <c r="R21" s="16">
        <f t="shared" ref="R21:R31" si="45">P21*$G21</f>
        <v>0</v>
      </c>
      <c r="S21" s="93">
        <v>1</v>
      </c>
      <c r="T21" s="16">
        <f t="shared" ref="T21:T31" si="46">S21*$F21</f>
        <v>60.779999999999994</v>
      </c>
      <c r="U21" s="16">
        <f t="shared" ref="U21:U31" si="47">S21*$G21</f>
        <v>141.02549999999999</v>
      </c>
      <c r="V21" s="26">
        <v>0</v>
      </c>
      <c r="W21" s="16">
        <f t="shared" ref="W21:W31" si="48">V21*$F21</f>
        <v>0</v>
      </c>
      <c r="X21" s="16">
        <f t="shared" ref="X21:X31" si="49">V21*$G21</f>
        <v>0</v>
      </c>
      <c r="Y21" s="26"/>
      <c r="Z21" s="16">
        <f t="shared" ref="Z21:Z31" si="50">Y21*$F21</f>
        <v>0</v>
      </c>
      <c r="AA21" s="16">
        <f t="shared" ref="AA21:AA31" si="51">Y21*$G21</f>
        <v>0</v>
      </c>
      <c r="AB21" s="26"/>
      <c r="AC21" s="16">
        <f t="shared" si="6"/>
        <v>0</v>
      </c>
      <c r="AD21" s="16">
        <f t="shared" si="7"/>
        <v>0</v>
      </c>
      <c r="AE21" s="26"/>
      <c r="AF21" s="16">
        <f t="shared" ref="AF21:AF31" si="52">AE21*$F21</f>
        <v>0</v>
      </c>
      <c r="AG21" s="16">
        <f t="shared" ref="AG21:AG31" si="53">AE21*$G21</f>
        <v>0</v>
      </c>
      <c r="AH21" s="26"/>
      <c r="AI21" s="16">
        <f t="shared" ref="AI21:AI31" si="54">AH21*$F21</f>
        <v>0</v>
      </c>
      <c r="AJ21" s="16">
        <f t="shared" ref="AJ21:AJ31" si="55">AH21*$G21</f>
        <v>0</v>
      </c>
      <c r="AK21" s="26"/>
      <c r="AL21" s="16">
        <f t="shared" ref="AL21:AL31" si="56">AK21*$F21</f>
        <v>0</v>
      </c>
      <c r="AM21" s="16">
        <f t="shared" ref="AM21:AM31" si="57">AK21*$G21</f>
        <v>0</v>
      </c>
      <c r="AN21" s="16"/>
      <c r="AO21" s="16">
        <f t="shared" si="14"/>
        <v>0</v>
      </c>
      <c r="AP21" s="16">
        <f t="shared" si="15"/>
        <v>0</v>
      </c>
      <c r="AQ21" s="16"/>
      <c r="AR21" s="16">
        <f t="shared" si="16"/>
        <v>0</v>
      </c>
      <c r="AS21" s="16">
        <f t="shared" si="17"/>
        <v>0</v>
      </c>
      <c r="AU21" s="26">
        <f t="shared" si="38"/>
        <v>1</v>
      </c>
      <c r="AV21" s="16">
        <f t="shared" ref="AV21:AV31" si="58">AU21*F21</f>
        <v>60.779999999999994</v>
      </c>
      <c r="AW21" s="37">
        <f t="shared" ref="AW21:AW31" si="59">AU21*G21</f>
        <v>141.02549999999999</v>
      </c>
      <c r="AX21" s="40">
        <f t="shared" si="2"/>
        <v>1.8518518518518517E-2</v>
      </c>
      <c r="AY21" s="37">
        <f t="shared" si="18"/>
        <v>0.55555555555555558</v>
      </c>
      <c r="AZ21" s="59">
        <f t="shared" si="19"/>
        <v>78.347499999999997</v>
      </c>
      <c r="BA21" s="26">
        <v>4</v>
      </c>
      <c r="BB21" s="37">
        <f t="shared" ref="BB21:BB31" si="60">BA21*G21</f>
        <v>564.10199999999998</v>
      </c>
      <c r="BC21" s="37">
        <f t="shared" si="20"/>
        <v>216</v>
      </c>
      <c r="BD21" s="45">
        <v>9</v>
      </c>
      <c r="BE21" s="37">
        <f t="shared" ref="BE21:BE31" si="61">IFERROR(BC21/7,"-")</f>
        <v>30.857142857142858</v>
      </c>
      <c r="BF21" s="51">
        <f t="shared" ref="BF21:BF31" si="62">IFERROR(BC21/30,"-")</f>
        <v>7.2</v>
      </c>
      <c r="BG21" s="35">
        <f t="shared" si="21"/>
        <v>43809</v>
      </c>
    </row>
    <row r="22" spans="1:61" ht="15">
      <c r="A22" s="13"/>
      <c r="B22" s="90">
        <v>6953156271203</v>
      </c>
      <c r="C22" s="17"/>
      <c r="D22" s="90">
        <v>1312810050</v>
      </c>
      <c r="E22" s="18" t="s">
        <v>42</v>
      </c>
      <c r="F22" s="53">
        <v>59.91</v>
      </c>
      <c r="G22" s="53">
        <v>141.02549999999999</v>
      </c>
      <c r="H22" s="54"/>
      <c r="J22" s="26"/>
      <c r="K22" s="16">
        <f t="shared" si="22"/>
        <v>0</v>
      </c>
      <c r="L22" s="16">
        <f t="shared" si="41"/>
        <v>0</v>
      </c>
      <c r="M22" s="26"/>
      <c r="N22" s="16">
        <f t="shared" si="42"/>
        <v>0</v>
      </c>
      <c r="O22" s="16">
        <f t="shared" si="43"/>
        <v>0</v>
      </c>
      <c r="P22" s="26">
        <v>0</v>
      </c>
      <c r="Q22" s="16">
        <f t="shared" si="44"/>
        <v>0</v>
      </c>
      <c r="R22" s="16">
        <f t="shared" si="45"/>
        <v>0</v>
      </c>
      <c r="S22" s="93">
        <v>1</v>
      </c>
      <c r="T22" s="16">
        <f t="shared" si="46"/>
        <v>59.91</v>
      </c>
      <c r="U22" s="16">
        <f t="shared" si="47"/>
        <v>141.02549999999999</v>
      </c>
      <c r="V22" s="26">
        <v>0</v>
      </c>
      <c r="W22" s="16">
        <f t="shared" si="48"/>
        <v>0</v>
      </c>
      <c r="X22" s="16">
        <f t="shared" si="49"/>
        <v>0</v>
      </c>
      <c r="Y22" s="26"/>
      <c r="Z22" s="16">
        <f t="shared" si="50"/>
        <v>0</v>
      </c>
      <c r="AA22" s="16">
        <f t="shared" si="51"/>
        <v>0</v>
      </c>
      <c r="AB22" s="26"/>
      <c r="AC22" s="16">
        <f t="shared" si="6"/>
        <v>0</v>
      </c>
      <c r="AD22" s="16">
        <f t="shared" si="7"/>
        <v>0</v>
      </c>
      <c r="AE22" s="26"/>
      <c r="AF22" s="16">
        <f t="shared" si="52"/>
        <v>0</v>
      </c>
      <c r="AG22" s="16">
        <f t="shared" si="53"/>
        <v>0</v>
      </c>
      <c r="AH22" s="26"/>
      <c r="AI22" s="16">
        <f t="shared" si="54"/>
        <v>0</v>
      </c>
      <c r="AJ22" s="16">
        <f t="shared" si="55"/>
        <v>0</v>
      </c>
      <c r="AK22" s="26"/>
      <c r="AL22" s="16">
        <f t="shared" si="56"/>
        <v>0</v>
      </c>
      <c r="AM22" s="16">
        <f t="shared" si="57"/>
        <v>0</v>
      </c>
      <c r="AN22" s="16"/>
      <c r="AO22" s="16">
        <f t="shared" si="14"/>
        <v>0</v>
      </c>
      <c r="AP22" s="16">
        <f t="shared" si="15"/>
        <v>0</v>
      </c>
      <c r="AQ22" s="16"/>
      <c r="AR22" s="16">
        <f t="shared" si="16"/>
        <v>0</v>
      </c>
      <c r="AS22" s="16">
        <f t="shared" si="17"/>
        <v>0</v>
      </c>
      <c r="AU22" s="26">
        <f t="shared" si="38"/>
        <v>1</v>
      </c>
      <c r="AV22" s="16">
        <f t="shared" si="58"/>
        <v>59.91</v>
      </c>
      <c r="AW22" s="37">
        <f t="shared" si="59"/>
        <v>141.02549999999999</v>
      </c>
      <c r="AX22" s="40">
        <f t="shared" si="2"/>
        <v>1.8518518518518517E-2</v>
      </c>
      <c r="AY22" s="37">
        <f t="shared" si="18"/>
        <v>0.55555555555555558</v>
      </c>
      <c r="AZ22" s="59">
        <f t="shared" si="19"/>
        <v>78.347499999999997</v>
      </c>
      <c r="BA22" s="26">
        <v>4</v>
      </c>
      <c r="BB22" s="37">
        <f t="shared" si="60"/>
        <v>564.10199999999998</v>
      </c>
      <c r="BC22" s="37">
        <f t="shared" si="20"/>
        <v>216</v>
      </c>
      <c r="BD22" s="45">
        <v>10</v>
      </c>
      <c r="BE22" s="37">
        <f t="shared" si="61"/>
        <v>30.857142857142858</v>
      </c>
      <c r="BF22" s="51">
        <f t="shared" si="62"/>
        <v>7.2</v>
      </c>
      <c r="BG22" s="35">
        <f t="shared" si="21"/>
        <v>43809</v>
      </c>
    </row>
    <row r="23" spans="1:61" ht="15">
      <c r="A23" s="13"/>
      <c r="B23" s="90">
        <v>6953156271210</v>
      </c>
      <c r="C23" s="17"/>
      <c r="D23" s="90">
        <v>1312810051</v>
      </c>
      <c r="E23" s="18" t="s">
        <v>43</v>
      </c>
      <c r="F23" s="53">
        <v>59.91</v>
      </c>
      <c r="G23" s="53">
        <v>141.02549999999999</v>
      </c>
      <c r="H23" s="54"/>
      <c r="J23" s="26"/>
      <c r="K23" s="16">
        <f t="shared" si="22"/>
        <v>0</v>
      </c>
      <c r="L23" s="16">
        <f t="shared" si="41"/>
        <v>0</v>
      </c>
      <c r="M23" s="26"/>
      <c r="N23" s="16">
        <f t="shared" si="42"/>
        <v>0</v>
      </c>
      <c r="O23" s="16">
        <f t="shared" si="43"/>
        <v>0</v>
      </c>
      <c r="P23" s="26">
        <v>3</v>
      </c>
      <c r="Q23" s="16">
        <f t="shared" si="44"/>
        <v>179.73</v>
      </c>
      <c r="R23" s="16">
        <f t="shared" si="45"/>
        <v>423.07650000000001</v>
      </c>
      <c r="S23" s="93">
        <v>0</v>
      </c>
      <c r="T23" s="16">
        <f t="shared" si="46"/>
        <v>0</v>
      </c>
      <c r="U23" s="16">
        <f t="shared" si="47"/>
        <v>0</v>
      </c>
      <c r="V23" s="26">
        <v>0</v>
      </c>
      <c r="W23" s="16">
        <f t="shared" si="48"/>
        <v>0</v>
      </c>
      <c r="X23" s="16">
        <f t="shared" si="49"/>
        <v>0</v>
      </c>
      <c r="Y23" s="26"/>
      <c r="Z23" s="16">
        <f t="shared" si="50"/>
        <v>0</v>
      </c>
      <c r="AA23" s="16">
        <f t="shared" si="51"/>
        <v>0</v>
      </c>
      <c r="AB23" s="26"/>
      <c r="AC23" s="16">
        <f t="shared" si="6"/>
        <v>0</v>
      </c>
      <c r="AD23" s="16">
        <f t="shared" si="7"/>
        <v>0</v>
      </c>
      <c r="AE23" s="26"/>
      <c r="AF23" s="16">
        <f t="shared" si="52"/>
        <v>0</v>
      </c>
      <c r="AG23" s="16">
        <f t="shared" si="53"/>
        <v>0</v>
      </c>
      <c r="AH23" s="26"/>
      <c r="AI23" s="16">
        <f t="shared" si="54"/>
        <v>0</v>
      </c>
      <c r="AJ23" s="16">
        <f t="shared" si="55"/>
        <v>0</v>
      </c>
      <c r="AK23" s="26"/>
      <c r="AL23" s="16">
        <f t="shared" si="56"/>
        <v>0</v>
      </c>
      <c r="AM23" s="16">
        <f t="shared" si="57"/>
        <v>0</v>
      </c>
      <c r="AN23" s="16"/>
      <c r="AO23" s="16">
        <f t="shared" si="14"/>
        <v>0</v>
      </c>
      <c r="AP23" s="16">
        <f t="shared" si="15"/>
        <v>0</v>
      </c>
      <c r="AQ23" s="16"/>
      <c r="AR23" s="16">
        <f t="shared" si="16"/>
        <v>0</v>
      </c>
      <c r="AS23" s="16">
        <f t="shared" si="17"/>
        <v>0</v>
      </c>
      <c r="AU23" s="26">
        <f t="shared" si="38"/>
        <v>3</v>
      </c>
      <c r="AV23" s="16">
        <f t="shared" si="58"/>
        <v>179.73</v>
      </c>
      <c r="AW23" s="37">
        <f t="shared" si="59"/>
        <v>423.07650000000001</v>
      </c>
      <c r="AX23" s="40">
        <f t="shared" si="2"/>
        <v>5.5555555555555552E-2</v>
      </c>
      <c r="AY23" s="37">
        <f t="shared" si="18"/>
        <v>1.6666666666666665</v>
      </c>
      <c r="AZ23" s="59">
        <f t="shared" si="19"/>
        <v>235.04249999999996</v>
      </c>
      <c r="BA23" s="26">
        <v>2</v>
      </c>
      <c r="BB23" s="37">
        <f t="shared" si="60"/>
        <v>282.05099999999999</v>
      </c>
      <c r="BC23" s="37">
        <f t="shared" si="20"/>
        <v>36</v>
      </c>
      <c r="BD23" s="45">
        <v>11</v>
      </c>
      <c r="BE23" s="37">
        <f t="shared" si="61"/>
        <v>5.1428571428571432</v>
      </c>
      <c r="BF23" s="51">
        <f t="shared" si="62"/>
        <v>1.2</v>
      </c>
      <c r="BG23" s="35">
        <f t="shared" si="21"/>
        <v>43629</v>
      </c>
    </row>
    <row r="24" spans="1:61" ht="15">
      <c r="A24" s="13"/>
      <c r="B24" s="90">
        <v>6953156283480</v>
      </c>
      <c r="C24" s="17"/>
      <c r="D24" s="90">
        <v>1312810052</v>
      </c>
      <c r="E24" s="18" t="s">
        <v>44</v>
      </c>
      <c r="F24" s="53">
        <v>34.039999999999907</v>
      </c>
      <c r="G24" s="53">
        <v>75.685500000000005</v>
      </c>
      <c r="H24" s="54"/>
      <c r="J24" s="26"/>
      <c r="K24" s="16">
        <f t="shared" si="22"/>
        <v>0</v>
      </c>
      <c r="L24" s="16">
        <f t="shared" si="41"/>
        <v>0</v>
      </c>
      <c r="M24" s="26"/>
      <c r="N24" s="16">
        <f t="shared" si="42"/>
        <v>0</v>
      </c>
      <c r="O24" s="16">
        <f t="shared" si="43"/>
        <v>0</v>
      </c>
      <c r="P24" s="26">
        <v>4</v>
      </c>
      <c r="Q24" s="16">
        <f t="shared" si="44"/>
        <v>136.15999999999963</v>
      </c>
      <c r="R24" s="16">
        <f t="shared" si="45"/>
        <v>302.74200000000002</v>
      </c>
      <c r="S24" s="93">
        <v>1</v>
      </c>
      <c r="T24" s="16">
        <f t="shared" si="46"/>
        <v>34.039999999999907</v>
      </c>
      <c r="U24" s="16">
        <f t="shared" si="47"/>
        <v>75.685500000000005</v>
      </c>
      <c r="V24" s="26">
        <v>0</v>
      </c>
      <c r="W24" s="16">
        <f t="shared" si="48"/>
        <v>0</v>
      </c>
      <c r="X24" s="16">
        <f t="shared" si="49"/>
        <v>0</v>
      </c>
      <c r="Y24" s="26"/>
      <c r="Z24" s="16">
        <f t="shared" si="50"/>
        <v>0</v>
      </c>
      <c r="AA24" s="16">
        <f t="shared" si="51"/>
        <v>0</v>
      </c>
      <c r="AB24" s="26"/>
      <c r="AC24" s="16">
        <f t="shared" si="6"/>
        <v>0</v>
      </c>
      <c r="AD24" s="16">
        <f t="shared" si="7"/>
        <v>0</v>
      </c>
      <c r="AE24" s="26"/>
      <c r="AF24" s="16">
        <f t="shared" si="52"/>
        <v>0</v>
      </c>
      <c r="AG24" s="16">
        <f t="shared" si="53"/>
        <v>0</v>
      </c>
      <c r="AH24" s="26"/>
      <c r="AI24" s="16">
        <f t="shared" si="54"/>
        <v>0</v>
      </c>
      <c r="AJ24" s="16">
        <f t="shared" si="55"/>
        <v>0</v>
      </c>
      <c r="AK24" s="26"/>
      <c r="AL24" s="16">
        <f t="shared" si="56"/>
        <v>0</v>
      </c>
      <c r="AM24" s="16">
        <f t="shared" si="57"/>
        <v>0</v>
      </c>
      <c r="AN24" s="16"/>
      <c r="AO24" s="16">
        <f t="shared" si="14"/>
        <v>0</v>
      </c>
      <c r="AP24" s="16">
        <f t="shared" si="15"/>
        <v>0</v>
      </c>
      <c r="AQ24" s="16"/>
      <c r="AR24" s="16">
        <f t="shared" si="16"/>
        <v>0</v>
      </c>
      <c r="AS24" s="16">
        <f t="shared" si="17"/>
        <v>0</v>
      </c>
      <c r="AU24" s="26">
        <f t="shared" si="38"/>
        <v>5</v>
      </c>
      <c r="AV24" s="16">
        <f t="shared" si="58"/>
        <v>170.19999999999953</v>
      </c>
      <c r="AW24" s="37">
        <f t="shared" si="59"/>
        <v>378.42750000000001</v>
      </c>
      <c r="AX24" s="40">
        <f t="shared" si="2"/>
        <v>9.2592592592592587E-2</v>
      </c>
      <c r="AY24" s="37">
        <f t="shared" si="18"/>
        <v>2.7777777777777777</v>
      </c>
      <c r="AZ24" s="59">
        <f t="shared" si="19"/>
        <v>210.23750000000001</v>
      </c>
      <c r="BA24" s="26">
        <v>0</v>
      </c>
      <c r="BB24" s="37">
        <f t="shared" si="60"/>
        <v>0</v>
      </c>
      <c r="BC24" s="37">
        <f t="shared" si="20"/>
        <v>0</v>
      </c>
      <c r="BD24" s="45">
        <v>12</v>
      </c>
      <c r="BE24" s="37">
        <f t="shared" si="61"/>
        <v>0</v>
      </c>
      <c r="BF24" s="51">
        <f t="shared" si="62"/>
        <v>0</v>
      </c>
      <c r="BG24" s="35">
        <f t="shared" si="21"/>
        <v>43593</v>
      </c>
    </row>
    <row r="25" spans="1:61" ht="15">
      <c r="A25" s="13"/>
      <c r="B25" s="90">
        <v>6953156283497</v>
      </c>
      <c r="C25" s="17"/>
      <c r="D25" s="90">
        <v>1312810053</v>
      </c>
      <c r="E25" s="18" t="s">
        <v>45</v>
      </c>
      <c r="F25" s="53">
        <v>34.04</v>
      </c>
      <c r="G25" s="53">
        <v>75.685500000000005</v>
      </c>
      <c r="H25" s="54"/>
      <c r="J25" s="26"/>
      <c r="K25" s="16">
        <f t="shared" si="22"/>
        <v>0</v>
      </c>
      <c r="L25" s="16">
        <f t="shared" si="41"/>
        <v>0</v>
      </c>
      <c r="M25" s="26"/>
      <c r="N25" s="16">
        <f t="shared" si="42"/>
        <v>0</v>
      </c>
      <c r="O25" s="16">
        <f t="shared" si="43"/>
        <v>0</v>
      </c>
      <c r="P25" s="26">
        <v>2</v>
      </c>
      <c r="Q25" s="16">
        <f t="shared" si="44"/>
        <v>68.08</v>
      </c>
      <c r="R25" s="16">
        <f t="shared" si="45"/>
        <v>151.37100000000001</v>
      </c>
      <c r="S25" s="93">
        <v>3</v>
      </c>
      <c r="T25" s="16">
        <f t="shared" si="46"/>
        <v>102.12</v>
      </c>
      <c r="U25" s="16">
        <f t="shared" si="47"/>
        <v>227.05650000000003</v>
      </c>
      <c r="V25" s="26">
        <v>0</v>
      </c>
      <c r="W25" s="16">
        <f t="shared" si="48"/>
        <v>0</v>
      </c>
      <c r="X25" s="16">
        <f t="shared" si="49"/>
        <v>0</v>
      </c>
      <c r="Y25" s="26"/>
      <c r="Z25" s="16">
        <f t="shared" si="50"/>
        <v>0</v>
      </c>
      <c r="AA25" s="16">
        <f t="shared" si="51"/>
        <v>0</v>
      </c>
      <c r="AB25" s="26"/>
      <c r="AC25" s="16">
        <f t="shared" si="6"/>
        <v>0</v>
      </c>
      <c r="AD25" s="16">
        <f t="shared" si="7"/>
        <v>0</v>
      </c>
      <c r="AE25" s="26"/>
      <c r="AF25" s="16">
        <f t="shared" si="52"/>
        <v>0</v>
      </c>
      <c r="AG25" s="16">
        <f t="shared" si="53"/>
        <v>0</v>
      </c>
      <c r="AH25" s="26"/>
      <c r="AI25" s="16">
        <f t="shared" si="54"/>
        <v>0</v>
      </c>
      <c r="AJ25" s="16">
        <f t="shared" si="55"/>
        <v>0</v>
      </c>
      <c r="AK25" s="26"/>
      <c r="AL25" s="16">
        <f t="shared" si="56"/>
        <v>0</v>
      </c>
      <c r="AM25" s="16">
        <f t="shared" si="57"/>
        <v>0</v>
      </c>
      <c r="AN25" s="16"/>
      <c r="AO25" s="16">
        <f t="shared" si="14"/>
        <v>0</v>
      </c>
      <c r="AP25" s="16">
        <f t="shared" si="15"/>
        <v>0</v>
      </c>
      <c r="AQ25" s="16"/>
      <c r="AR25" s="16">
        <f t="shared" si="16"/>
        <v>0</v>
      </c>
      <c r="AS25" s="16">
        <f t="shared" si="17"/>
        <v>0</v>
      </c>
      <c r="AU25" s="26">
        <f t="shared" si="38"/>
        <v>5</v>
      </c>
      <c r="AV25" s="16">
        <f t="shared" si="58"/>
        <v>170.2</v>
      </c>
      <c r="AW25" s="37">
        <f t="shared" si="59"/>
        <v>378.42750000000001</v>
      </c>
      <c r="AX25" s="40">
        <f t="shared" si="2"/>
        <v>9.2592592592592587E-2</v>
      </c>
      <c r="AY25" s="37">
        <f t="shared" si="18"/>
        <v>2.7777777777777777</v>
      </c>
      <c r="AZ25" s="59">
        <f t="shared" si="19"/>
        <v>210.23750000000001</v>
      </c>
      <c r="BA25" s="26">
        <v>0</v>
      </c>
      <c r="BB25" s="37">
        <f t="shared" si="60"/>
        <v>0</v>
      </c>
      <c r="BC25" s="37">
        <f t="shared" si="20"/>
        <v>0</v>
      </c>
      <c r="BD25" s="45">
        <v>13</v>
      </c>
      <c r="BE25" s="37">
        <f t="shared" si="61"/>
        <v>0</v>
      </c>
      <c r="BF25" s="51">
        <f t="shared" si="62"/>
        <v>0</v>
      </c>
      <c r="BG25" s="35">
        <f t="shared" si="21"/>
        <v>43593</v>
      </c>
    </row>
    <row r="26" spans="1:61" ht="15">
      <c r="A26" s="13"/>
      <c r="B26" s="90">
        <v>6953156280243</v>
      </c>
      <c r="C26" s="17"/>
      <c r="D26" s="90">
        <v>1312880027</v>
      </c>
      <c r="E26" s="18" t="s">
        <v>46</v>
      </c>
      <c r="F26" s="53">
        <v>40.74</v>
      </c>
      <c r="G26" s="53">
        <v>102.9105</v>
      </c>
      <c r="H26" s="54"/>
      <c r="J26" s="26"/>
      <c r="K26" s="16">
        <f t="shared" si="22"/>
        <v>0</v>
      </c>
      <c r="L26" s="16">
        <f t="shared" si="41"/>
        <v>0</v>
      </c>
      <c r="M26" s="26"/>
      <c r="N26" s="16">
        <f t="shared" si="42"/>
        <v>0</v>
      </c>
      <c r="O26" s="16">
        <f t="shared" si="43"/>
        <v>0</v>
      </c>
      <c r="P26" s="26">
        <v>0</v>
      </c>
      <c r="Q26" s="16">
        <f t="shared" si="44"/>
        <v>0</v>
      </c>
      <c r="R26" s="16">
        <f t="shared" si="45"/>
        <v>0</v>
      </c>
      <c r="S26" s="93">
        <v>0</v>
      </c>
      <c r="T26" s="16">
        <f t="shared" si="46"/>
        <v>0</v>
      </c>
      <c r="U26" s="16">
        <f t="shared" si="47"/>
        <v>0</v>
      </c>
      <c r="V26" s="26">
        <v>0</v>
      </c>
      <c r="W26" s="16">
        <f t="shared" si="48"/>
        <v>0</v>
      </c>
      <c r="X26" s="16">
        <f t="shared" si="49"/>
        <v>0</v>
      </c>
      <c r="Y26" s="26"/>
      <c r="Z26" s="16">
        <f t="shared" si="50"/>
        <v>0</v>
      </c>
      <c r="AA26" s="16">
        <f t="shared" si="51"/>
        <v>0</v>
      </c>
      <c r="AB26" s="26"/>
      <c r="AC26" s="16">
        <f t="shared" si="6"/>
        <v>0</v>
      </c>
      <c r="AD26" s="16">
        <f t="shared" si="7"/>
        <v>0</v>
      </c>
      <c r="AE26" s="26"/>
      <c r="AF26" s="16">
        <f t="shared" si="52"/>
        <v>0</v>
      </c>
      <c r="AG26" s="16">
        <f t="shared" si="53"/>
        <v>0</v>
      </c>
      <c r="AH26" s="26"/>
      <c r="AI26" s="16">
        <f t="shared" si="54"/>
        <v>0</v>
      </c>
      <c r="AJ26" s="16">
        <f t="shared" si="55"/>
        <v>0</v>
      </c>
      <c r="AK26" s="26"/>
      <c r="AL26" s="16">
        <f t="shared" si="56"/>
        <v>0</v>
      </c>
      <c r="AM26" s="16">
        <f t="shared" si="57"/>
        <v>0</v>
      </c>
      <c r="AN26" s="16"/>
      <c r="AO26" s="16">
        <f t="shared" si="14"/>
        <v>0</v>
      </c>
      <c r="AP26" s="16">
        <f t="shared" si="15"/>
        <v>0</v>
      </c>
      <c r="AQ26" s="16"/>
      <c r="AR26" s="16">
        <f t="shared" si="16"/>
        <v>0</v>
      </c>
      <c r="AS26" s="16">
        <f t="shared" si="17"/>
        <v>0</v>
      </c>
      <c r="AU26" s="26">
        <f t="shared" si="38"/>
        <v>0</v>
      </c>
      <c r="AV26" s="16">
        <f t="shared" si="58"/>
        <v>0</v>
      </c>
      <c r="AW26" s="37">
        <f t="shared" si="59"/>
        <v>0</v>
      </c>
      <c r="AX26" s="40">
        <f t="shared" si="2"/>
        <v>0</v>
      </c>
      <c r="AY26" s="37">
        <f t="shared" si="18"/>
        <v>0</v>
      </c>
      <c r="AZ26" s="59">
        <f t="shared" si="19"/>
        <v>0</v>
      </c>
      <c r="BA26" s="26">
        <v>3</v>
      </c>
      <c r="BB26" s="37">
        <f t="shared" si="60"/>
        <v>308.73149999999998</v>
      </c>
      <c r="BC26" s="37" t="str">
        <f t="shared" si="20"/>
        <v>-</v>
      </c>
      <c r="BD26" s="45">
        <v>14</v>
      </c>
      <c r="BE26" s="37" t="str">
        <f t="shared" si="61"/>
        <v>-</v>
      </c>
      <c r="BF26" s="51" t="str">
        <f t="shared" si="62"/>
        <v>-</v>
      </c>
      <c r="BG26" s="35" t="str">
        <f t="shared" si="21"/>
        <v>-</v>
      </c>
    </row>
    <row r="27" spans="1:61" ht="15">
      <c r="A27" s="13"/>
      <c r="B27" s="90">
        <v>6953156278806</v>
      </c>
      <c r="C27" s="17"/>
      <c r="D27" s="90">
        <v>1312880028</v>
      </c>
      <c r="E27" s="18" t="s">
        <v>47</v>
      </c>
      <c r="F27" s="53">
        <v>67.549999999998533</v>
      </c>
      <c r="G27" s="53">
        <v>151.91549999999998</v>
      </c>
      <c r="H27" s="54"/>
      <c r="J27" s="26"/>
      <c r="K27" s="16">
        <f t="shared" si="22"/>
        <v>0</v>
      </c>
      <c r="L27" s="16">
        <f t="shared" si="41"/>
        <v>0</v>
      </c>
      <c r="M27" s="26"/>
      <c r="N27" s="16">
        <f t="shared" si="42"/>
        <v>0</v>
      </c>
      <c r="O27" s="16">
        <f t="shared" si="43"/>
        <v>0</v>
      </c>
      <c r="P27" s="26">
        <v>0</v>
      </c>
      <c r="Q27" s="16">
        <f t="shared" si="44"/>
        <v>0</v>
      </c>
      <c r="R27" s="16">
        <f t="shared" si="45"/>
        <v>0</v>
      </c>
      <c r="S27" s="93">
        <v>1</v>
      </c>
      <c r="T27" s="16">
        <f t="shared" si="46"/>
        <v>67.549999999998533</v>
      </c>
      <c r="U27" s="16">
        <f t="shared" si="47"/>
        <v>151.91549999999998</v>
      </c>
      <c r="V27" s="26">
        <v>0</v>
      </c>
      <c r="W27" s="16">
        <f t="shared" si="48"/>
        <v>0</v>
      </c>
      <c r="X27" s="16">
        <f t="shared" si="49"/>
        <v>0</v>
      </c>
      <c r="Y27" s="26"/>
      <c r="Z27" s="16">
        <f t="shared" si="50"/>
        <v>0</v>
      </c>
      <c r="AA27" s="16">
        <f t="shared" si="51"/>
        <v>0</v>
      </c>
      <c r="AB27" s="26"/>
      <c r="AC27" s="16">
        <f t="shared" si="6"/>
        <v>0</v>
      </c>
      <c r="AD27" s="16">
        <f t="shared" si="7"/>
        <v>0</v>
      </c>
      <c r="AE27" s="26"/>
      <c r="AF27" s="16">
        <f t="shared" si="52"/>
        <v>0</v>
      </c>
      <c r="AG27" s="16">
        <f t="shared" si="53"/>
        <v>0</v>
      </c>
      <c r="AH27" s="26"/>
      <c r="AI27" s="16">
        <f t="shared" si="54"/>
        <v>0</v>
      </c>
      <c r="AJ27" s="16">
        <f t="shared" si="55"/>
        <v>0</v>
      </c>
      <c r="AK27" s="26"/>
      <c r="AL27" s="16">
        <f t="shared" si="56"/>
        <v>0</v>
      </c>
      <c r="AM27" s="16">
        <f t="shared" si="57"/>
        <v>0</v>
      </c>
      <c r="AN27" s="16"/>
      <c r="AO27" s="16">
        <f t="shared" si="14"/>
        <v>0</v>
      </c>
      <c r="AP27" s="16">
        <f t="shared" si="15"/>
        <v>0</v>
      </c>
      <c r="AQ27" s="16"/>
      <c r="AR27" s="16">
        <f t="shared" si="16"/>
        <v>0</v>
      </c>
      <c r="AS27" s="16">
        <f t="shared" si="17"/>
        <v>0</v>
      </c>
      <c r="AU27" s="26">
        <f t="shared" si="38"/>
        <v>1</v>
      </c>
      <c r="AV27" s="16">
        <f t="shared" si="58"/>
        <v>67.549999999998533</v>
      </c>
      <c r="AW27" s="37">
        <f t="shared" si="59"/>
        <v>151.91549999999998</v>
      </c>
      <c r="AX27" s="40">
        <f t="shared" si="2"/>
        <v>1.8518518518518517E-2</v>
      </c>
      <c r="AY27" s="37">
        <f t="shared" si="18"/>
        <v>0.55555555555555558</v>
      </c>
      <c r="AZ27" s="59">
        <f t="shared" si="19"/>
        <v>84.397499999999994</v>
      </c>
      <c r="BA27" s="26">
        <v>2</v>
      </c>
      <c r="BB27" s="37">
        <f t="shared" si="60"/>
        <v>303.83099999999996</v>
      </c>
      <c r="BC27" s="37">
        <f t="shared" si="20"/>
        <v>108</v>
      </c>
      <c r="BD27" s="45">
        <v>15</v>
      </c>
      <c r="BE27" s="37">
        <f t="shared" si="61"/>
        <v>15.428571428571429</v>
      </c>
      <c r="BF27" s="51">
        <f t="shared" si="62"/>
        <v>3.6</v>
      </c>
      <c r="BG27" s="35">
        <f t="shared" si="21"/>
        <v>43701</v>
      </c>
    </row>
    <row r="28" spans="1:61" ht="15">
      <c r="A28" s="13"/>
      <c r="B28" s="90">
        <v>6953156276895</v>
      </c>
      <c r="C28" s="17"/>
      <c r="D28" s="90">
        <v>1312880029</v>
      </c>
      <c r="E28" s="18" t="s">
        <v>48</v>
      </c>
      <c r="F28" s="53">
        <v>64.38</v>
      </c>
      <c r="G28" s="53">
        <v>151.91549999999998</v>
      </c>
      <c r="H28" s="54"/>
      <c r="J28" s="26"/>
      <c r="K28" s="16">
        <f t="shared" si="22"/>
        <v>0</v>
      </c>
      <c r="L28" s="16">
        <f t="shared" si="41"/>
        <v>0</v>
      </c>
      <c r="M28" s="26"/>
      <c r="N28" s="16">
        <f t="shared" si="42"/>
        <v>0</v>
      </c>
      <c r="O28" s="16">
        <f t="shared" si="43"/>
        <v>0</v>
      </c>
      <c r="P28" s="26">
        <v>0</v>
      </c>
      <c r="Q28" s="16">
        <f t="shared" si="44"/>
        <v>0</v>
      </c>
      <c r="R28" s="16">
        <f t="shared" si="45"/>
        <v>0</v>
      </c>
      <c r="S28" s="93">
        <v>1</v>
      </c>
      <c r="T28" s="16">
        <f t="shared" si="46"/>
        <v>64.38</v>
      </c>
      <c r="U28" s="16">
        <f t="shared" si="47"/>
        <v>151.91549999999998</v>
      </c>
      <c r="V28" s="26">
        <v>0</v>
      </c>
      <c r="W28" s="16">
        <f t="shared" si="48"/>
        <v>0</v>
      </c>
      <c r="X28" s="16">
        <f t="shared" si="49"/>
        <v>0</v>
      </c>
      <c r="Y28" s="26"/>
      <c r="Z28" s="16">
        <f t="shared" si="50"/>
        <v>0</v>
      </c>
      <c r="AA28" s="16">
        <f t="shared" si="51"/>
        <v>0</v>
      </c>
      <c r="AB28" s="26"/>
      <c r="AC28" s="16">
        <f t="shared" si="6"/>
        <v>0</v>
      </c>
      <c r="AD28" s="16">
        <f t="shared" si="7"/>
        <v>0</v>
      </c>
      <c r="AE28" s="26"/>
      <c r="AF28" s="16">
        <f t="shared" si="52"/>
        <v>0</v>
      </c>
      <c r="AG28" s="16">
        <f t="shared" si="53"/>
        <v>0</v>
      </c>
      <c r="AH28" s="26"/>
      <c r="AI28" s="16">
        <f t="shared" si="54"/>
        <v>0</v>
      </c>
      <c r="AJ28" s="16">
        <f t="shared" si="55"/>
        <v>0</v>
      </c>
      <c r="AK28" s="26"/>
      <c r="AL28" s="16">
        <f t="shared" si="56"/>
        <v>0</v>
      </c>
      <c r="AM28" s="16">
        <f t="shared" si="57"/>
        <v>0</v>
      </c>
      <c r="AN28" s="16"/>
      <c r="AO28" s="16">
        <f t="shared" si="14"/>
        <v>0</v>
      </c>
      <c r="AP28" s="16">
        <f t="shared" si="15"/>
        <v>0</v>
      </c>
      <c r="AQ28" s="16"/>
      <c r="AR28" s="16">
        <f t="shared" si="16"/>
        <v>0</v>
      </c>
      <c r="AS28" s="16">
        <f t="shared" si="17"/>
        <v>0</v>
      </c>
      <c r="AU28" s="26">
        <f t="shared" si="38"/>
        <v>1</v>
      </c>
      <c r="AV28" s="16">
        <f t="shared" si="58"/>
        <v>64.38</v>
      </c>
      <c r="AW28" s="37">
        <f t="shared" si="59"/>
        <v>151.91549999999998</v>
      </c>
      <c r="AX28" s="40">
        <f t="shared" si="2"/>
        <v>1.8518518518518517E-2</v>
      </c>
      <c r="AY28" s="37">
        <f t="shared" si="18"/>
        <v>0.55555555555555558</v>
      </c>
      <c r="AZ28" s="59">
        <f t="shared" si="19"/>
        <v>84.397499999999994</v>
      </c>
      <c r="BA28" s="26">
        <v>2</v>
      </c>
      <c r="BB28" s="37">
        <f t="shared" si="60"/>
        <v>303.83099999999996</v>
      </c>
      <c r="BC28" s="37">
        <f t="shared" si="20"/>
        <v>108</v>
      </c>
      <c r="BD28" s="45">
        <v>16</v>
      </c>
      <c r="BE28" s="37">
        <f t="shared" si="61"/>
        <v>15.428571428571429</v>
      </c>
      <c r="BF28" s="51">
        <f t="shared" si="62"/>
        <v>3.6</v>
      </c>
      <c r="BG28" s="35">
        <f t="shared" si="21"/>
        <v>43701</v>
      </c>
    </row>
    <row r="29" spans="1:61" ht="15">
      <c r="A29" s="13"/>
      <c r="B29" s="90">
        <v>6953156276901</v>
      </c>
      <c r="C29" s="17"/>
      <c r="D29" s="90">
        <v>1312880030</v>
      </c>
      <c r="E29" s="18" t="s">
        <v>49</v>
      </c>
      <c r="F29" s="53">
        <v>64.38000000000001</v>
      </c>
      <c r="G29" s="53">
        <v>151.91549999999998</v>
      </c>
      <c r="H29" s="54"/>
      <c r="J29" s="26"/>
      <c r="K29" s="16">
        <f t="shared" si="22"/>
        <v>0</v>
      </c>
      <c r="L29" s="16">
        <f t="shared" si="41"/>
        <v>0</v>
      </c>
      <c r="M29" s="26"/>
      <c r="N29" s="16">
        <f t="shared" si="42"/>
        <v>0</v>
      </c>
      <c r="O29" s="16">
        <f t="shared" si="43"/>
        <v>0</v>
      </c>
      <c r="P29" s="26">
        <v>0</v>
      </c>
      <c r="Q29" s="16">
        <f t="shared" si="44"/>
        <v>0</v>
      </c>
      <c r="R29" s="16">
        <f t="shared" si="45"/>
        <v>0</v>
      </c>
      <c r="S29" s="93">
        <v>0</v>
      </c>
      <c r="T29" s="16">
        <f t="shared" si="46"/>
        <v>0</v>
      </c>
      <c r="U29" s="16">
        <f t="shared" si="47"/>
        <v>0</v>
      </c>
      <c r="V29" s="26">
        <v>0</v>
      </c>
      <c r="W29" s="16">
        <f t="shared" si="48"/>
        <v>0</v>
      </c>
      <c r="X29" s="16">
        <f t="shared" si="49"/>
        <v>0</v>
      </c>
      <c r="Y29" s="26"/>
      <c r="Z29" s="16">
        <f t="shared" si="50"/>
        <v>0</v>
      </c>
      <c r="AA29" s="16">
        <f t="shared" si="51"/>
        <v>0</v>
      </c>
      <c r="AB29" s="26"/>
      <c r="AC29" s="16">
        <f t="shared" si="6"/>
        <v>0</v>
      </c>
      <c r="AD29" s="16">
        <f t="shared" si="7"/>
        <v>0</v>
      </c>
      <c r="AE29" s="26"/>
      <c r="AF29" s="16">
        <f t="shared" si="52"/>
        <v>0</v>
      </c>
      <c r="AG29" s="16">
        <f t="shared" si="53"/>
        <v>0</v>
      </c>
      <c r="AH29" s="26"/>
      <c r="AI29" s="16">
        <f t="shared" si="54"/>
        <v>0</v>
      </c>
      <c r="AJ29" s="16">
        <f t="shared" si="55"/>
        <v>0</v>
      </c>
      <c r="AK29" s="26"/>
      <c r="AL29" s="16">
        <f t="shared" si="56"/>
        <v>0</v>
      </c>
      <c r="AM29" s="16">
        <f t="shared" si="57"/>
        <v>0</v>
      </c>
      <c r="AN29" s="16"/>
      <c r="AO29" s="16">
        <f t="shared" si="14"/>
        <v>0</v>
      </c>
      <c r="AP29" s="16">
        <f t="shared" si="15"/>
        <v>0</v>
      </c>
      <c r="AQ29" s="16"/>
      <c r="AR29" s="16">
        <f t="shared" si="16"/>
        <v>0</v>
      </c>
      <c r="AS29" s="16">
        <f t="shared" si="17"/>
        <v>0</v>
      </c>
      <c r="AU29" s="26">
        <f t="shared" si="38"/>
        <v>0</v>
      </c>
      <c r="AV29" s="16">
        <f t="shared" si="58"/>
        <v>0</v>
      </c>
      <c r="AW29" s="37">
        <f t="shared" si="59"/>
        <v>0</v>
      </c>
      <c r="AX29" s="40">
        <f t="shared" si="2"/>
        <v>0</v>
      </c>
      <c r="AY29" s="37">
        <f t="shared" si="18"/>
        <v>0</v>
      </c>
      <c r="AZ29" s="59">
        <f t="shared" si="19"/>
        <v>0</v>
      </c>
      <c r="BA29" s="26">
        <v>3</v>
      </c>
      <c r="BB29" s="37">
        <f t="shared" si="60"/>
        <v>455.74649999999997</v>
      </c>
      <c r="BC29" s="37" t="str">
        <f t="shared" si="20"/>
        <v>-</v>
      </c>
      <c r="BD29" s="45">
        <v>17</v>
      </c>
      <c r="BE29" s="37" t="str">
        <f t="shared" si="61"/>
        <v>-</v>
      </c>
      <c r="BF29" s="51" t="str">
        <f t="shared" si="62"/>
        <v>-</v>
      </c>
      <c r="BG29" s="35" t="str">
        <f t="shared" si="21"/>
        <v>-</v>
      </c>
    </row>
    <row r="30" spans="1:61" ht="15">
      <c r="A30" s="13"/>
      <c r="B30" s="90">
        <v>6953156274778</v>
      </c>
      <c r="C30" s="17"/>
      <c r="D30" s="90">
        <v>1312820075</v>
      </c>
      <c r="E30" s="18" t="s">
        <v>50</v>
      </c>
      <c r="F30" s="53">
        <v>7.8499999999999943</v>
      </c>
      <c r="G30" s="53">
        <v>32.125500000000002</v>
      </c>
      <c r="H30" s="54"/>
      <c r="J30" s="26"/>
      <c r="K30" s="16">
        <f t="shared" si="22"/>
        <v>0</v>
      </c>
      <c r="L30" s="16">
        <f t="shared" si="41"/>
        <v>0</v>
      </c>
      <c r="M30" s="26"/>
      <c r="N30" s="16">
        <f t="shared" si="42"/>
        <v>0</v>
      </c>
      <c r="O30" s="16">
        <f t="shared" si="43"/>
        <v>0</v>
      </c>
      <c r="P30" s="26">
        <v>1</v>
      </c>
      <c r="Q30" s="16">
        <f t="shared" si="44"/>
        <v>7.8499999999999943</v>
      </c>
      <c r="R30" s="16">
        <f t="shared" si="45"/>
        <v>32.125500000000002</v>
      </c>
      <c r="S30" s="93">
        <v>1</v>
      </c>
      <c r="T30" s="16">
        <f t="shared" si="46"/>
        <v>7.8499999999999943</v>
      </c>
      <c r="U30" s="16">
        <f t="shared" si="47"/>
        <v>32.125500000000002</v>
      </c>
      <c r="V30" s="26">
        <v>0</v>
      </c>
      <c r="W30" s="16">
        <f t="shared" si="48"/>
        <v>0</v>
      </c>
      <c r="X30" s="16">
        <f t="shared" si="49"/>
        <v>0</v>
      </c>
      <c r="Y30" s="26"/>
      <c r="Z30" s="16">
        <f t="shared" si="50"/>
        <v>0</v>
      </c>
      <c r="AA30" s="16">
        <f t="shared" si="51"/>
        <v>0</v>
      </c>
      <c r="AB30" s="26"/>
      <c r="AC30" s="16">
        <f t="shared" si="6"/>
        <v>0</v>
      </c>
      <c r="AD30" s="16">
        <f t="shared" si="7"/>
        <v>0</v>
      </c>
      <c r="AE30" s="26"/>
      <c r="AF30" s="16">
        <f t="shared" si="52"/>
        <v>0</v>
      </c>
      <c r="AG30" s="16">
        <f t="shared" si="53"/>
        <v>0</v>
      </c>
      <c r="AH30" s="26"/>
      <c r="AI30" s="16">
        <f t="shared" si="54"/>
        <v>0</v>
      </c>
      <c r="AJ30" s="16">
        <f t="shared" si="55"/>
        <v>0</v>
      </c>
      <c r="AK30" s="26"/>
      <c r="AL30" s="16">
        <f t="shared" si="56"/>
        <v>0</v>
      </c>
      <c r="AM30" s="16">
        <f t="shared" si="57"/>
        <v>0</v>
      </c>
      <c r="AN30" s="16"/>
      <c r="AO30" s="16">
        <f t="shared" si="14"/>
        <v>0</v>
      </c>
      <c r="AP30" s="16">
        <f t="shared" si="15"/>
        <v>0</v>
      </c>
      <c r="AQ30" s="16"/>
      <c r="AR30" s="16">
        <f t="shared" si="16"/>
        <v>0</v>
      </c>
      <c r="AS30" s="16">
        <f t="shared" si="17"/>
        <v>0</v>
      </c>
      <c r="AU30" s="26">
        <f t="shared" si="38"/>
        <v>2</v>
      </c>
      <c r="AV30" s="16">
        <f t="shared" si="58"/>
        <v>15.699999999999989</v>
      </c>
      <c r="AW30" s="37">
        <f t="shared" si="59"/>
        <v>64.251000000000005</v>
      </c>
      <c r="AX30" s="40">
        <f t="shared" si="2"/>
        <v>3.7037037037037035E-2</v>
      </c>
      <c r="AY30" s="37">
        <f t="shared" si="18"/>
        <v>1.1111111111111112</v>
      </c>
      <c r="AZ30" s="59">
        <f t="shared" si="19"/>
        <v>35.695000000000007</v>
      </c>
      <c r="BA30" s="26">
        <v>3</v>
      </c>
      <c r="BB30" s="37">
        <f t="shared" si="60"/>
        <v>96.376500000000007</v>
      </c>
      <c r="BC30" s="37">
        <f t="shared" si="20"/>
        <v>81</v>
      </c>
      <c r="BD30" s="45">
        <v>18</v>
      </c>
      <c r="BE30" s="37">
        <f t="shared" si="61"/>
        <v>11.571428571428571</v>
      </c>
      <c r="BF30" s="51">
        <f t="shared" si="62"/>
        <v>2.7</v>
      </c>
      <c r="BG30" s="35">
        <f t="shared" si="21"/>
        <v>43674</v>
      </c>
    </row>
    <row r="31" spans="1:61" ht="15">
      <c r="A31" s="13"/>
      <c r="B31" s="90">
        <v>6953156274785</v>
      </c>
      <c r="C31" s="17"/>
      <c r="D31" s="90">
        <v>1312820076</v>
      </c>
      <c r="E31" s="18" t="s">
        <v>51</v>
      </c>
      <c r="F31" s="53">
        <v>7.849999999999997</v>
      </c>
      <c r="G31" s="53">
        <v>32.125500000000002</v>
      </c>
      <c r="H31" s="54"/>
      <c r="J31" s="26"/>
      <c r="K31" s="16">
        <f t="shared" si="22"/>
        <v>0</v>
      </c>
      <c r="L31" s="16">
        <f t="shared" si="41"/>
        <v>0</v>
      </c>
      <c r="M31" s="26"/>
      <c r="N31" s="16">
        <f t="shared" si="42"/>
        <v>0</v>
      </c>
      <c r="O31" s="16">
        <f t="shared" si="43"/>
        <v>0</v>
      </c>
      <c r="P31" s="26">
        <v>0</v>
      </c>
      <c r="Q31" s="16">
        <f t="shared" si="44"/>
        <v>0</v>
      </c>
      <c r="R31" s="16">
        <f t="shared" si="45"/>
        <v>0</v>
      </c>
      <c r="S31" s="93">
        <v>0</v>
      </c>
      <c r="T31" s="16">
        <f t="shared" si="46"/>
        <v>0</v>
      </c>
      <c r="U31" s="16">
        <f t="shared" si="47"/>
        <v>0</v>
      </c>
      <c r="V31" s="26">
        <v>0</v>
      </c>
      <c r="W31" s="16">
        <f t="shared" si="48"/>
        <v>0</v>
      </c>
      <c r="X31" s="16">
        <f t="shared" si="49"/>
        <v>0</v>
      </c>
      <c r="Y31" s="26"/>
      <c r="Z31" s="16">
        <f t="shared" si="50"/>
        <v>0</v>
      </c>
      <c r="AA31" s="16">
        <f t="shared" si="51"/>
        <v>0</v>
      </c>
      <c r="AB31" s="26"/>
      <c r="AC31" s="16">
        <f t="shared" si="6"/>
        <v>0</v>
      </c>
      <c r="AD31" s="16">
        <f t="shared" si="7"/>
        <v>0</v>
      </c>
      <c r="AE31" s="26"/>
      <c r="AF31" s="16">
        <f t="shared" si="52"/>
        <v>0</v>
      </c>
      <c r="AG31" s="16">
        <f t="shared" si="53"/>
        <v>0</v>
      </c>
      <c r="AH31" s="26"/>
      <c r="AI31" s="16">
        <f t="shared" si="54"/>
        <v>0</v>
      </c>
      <c r="AJ31" s="16">
        <f t="shared" si="55"/>
        <v>0</v>
      </c>
      <c r="AK31" s="26"/>
      <c r="AL31" s="16">
        <f t="shared" si="56"/>
        <v>0</v>
      </c>
      <c r="AM31" s="16">
        <f t="shared" si="57"/>
        <v>0</v>
      </c>
      <c r="AN31" s="16"/>
      <c r="AO31" s="16">
        <f t="shared" si="14"/>
        <v>0</v>
      </c>
      <c r="AP31" s="16">
        <f t="shared" si="15"/>
        <v>0</v>
      </c>
      <c r="AQ31" s="16"/>
      <c r="AR31" s="16">
        <f t="shared" si="16"/>
        <v>0</v>
      </c>
      <c r="AS31" s="16">
        <f t="shared" si="17"/>
        <v>0</v>
      </c>
      <c r="AU31" s="26">
        <f t="shared" si="38"/>
        <v>0</v>
      </c>
      <c r="AV31" s="16">
        <f t="shared" si="58"/>
        <v>0</v>
      </c>
      <c r="AW31" s="37">
        <f t="shared" si="59"/>
        <v>0</v>
      </c>
      <c r="AX31" s="40">
        <f t="shared" si="2"/>
        <v>0</v>
      </c>
      <c r="AY31" s="37">
        <f t="shared" si="18"/>
        <v>0</v>
      </c>
      <c r="AZ31" s="59">
        <f t="shared" si="19"/>
        <v>0</v>
      </c>
      <c r="BA31" s="26">
        <v>5</v>
      </c>
      <c r="BB31" s="37">
        <f t="shared" si="60"/>
        <v>160.6275</v>
      </c>
      <c r="BC31" s="37" t="str">
        <f t="shared" si="20"/>
        <v>-</v>
      </c>
      <c r="BD31" s="45">
        <v>19</v>
      </c>
      <c r="BE31" s="37" t="str">
        <f t="shared" si="61"/>
        <v>-</v>
      </c>
      <c r="BF31" s="51" t="str">
        <f t="shared" si="62"/>
        <v>-</v>
      </c>
      <c r="BG31" s="35" t="str">
        <f t="shared" si="21"/>
        <v>-</v>
      </c>
    </row>
    <row r="32" spans="1:61" ht="15">
      <c r="A32" s="13"/>
      <c r="B32" s="90">
        <v>6953156274792</v>
      </c>
      <c r="C32" s="17"/>
      <c r="D32" s="90">
        <v>1312820077</v>
      </c>
      <c r="E32" s="27" t="s">
        <v>52</v>
      </c>
      <c r="F32" s="53">
        <v>7.8499999999999979</v>
      </c>
      <c r="G32" s="53">
        <v>32.125500000000002</v>
      </c>
      <c r="H32" s="54"/>
      <c r="J32" s="26"/>
      <c r="K32" s="16">
        <f t="shared" si="22"/>
        <v>0</v>
      </c>
      <c r="L32" s="16">
        <f t="shared" ref="L32:L34" si="63">J32*$G32</f>
        <v>0</v>
      </c>
      <c r="M32" s="26"/>
      <c r="N32" s="16">
        <f t="shared" ref="N32:N34" si="64">M32*$F32</f>
        <v>0</v>
      </c>
      <c r="O32" s="16">
        <f t="shared" ref="O32:O34" si="65">M32*$G32</f>
        <v>0</v>
      </c>
      <c r="P32" s="26">
        <v>0</v>
      </c>
      <c r="Q32" s="16">
        <f t="shared" ref="Q32:Q34" si="66">P32*$F32</f>
        <v>0</v>
      </c>
      <c r="R32" s="16">
        <f t="shared" ref="R32:R34" si="67">P32*$G32</f>
        <v>0</v>
      </c>
      <c r="S32" s="93">
        <v>0</v>
      </c>
      <c r="T32" s="16">
        <f t="shared" ref="T32:T34" si="68">S32*$F32</f>
        <v>0</v>
      </c>
      <c r="U32" s="16">
        <f t="shared" ref="U32:U34" si="69">S32*$G32</f>
        <v>0</v>
      </c>
      <c r="V32" s="26">
        <v>0</v>
      </c>
      <c r="W32" s="16">
        <f t="shared" ref="W32:W34" si="70">V32*$F32</f>
        <v>0</v>
      </c>
      <c r="X32" s="16">
        <f t="shared" ref="X32:X34" si="71">V32*$G32</f>
        <v>0</v>
      </c>
      <c r="Y32" s="26"/>
      <c r="Z32" s="16">
        <f t="shared" ref="Z32:Z34" si="72">Y32*$F32</f>
        <v>0</v>
      </c>
      <c r="AA32" s="16">
        <f t="shared" ref="AA32:AA34" si="73">Y32*$G32</f>
        <v>0</v>
      </c>
      <c r="AB32" s="26"/>
      <c r="AC32" s="16">
        <f t="shared" si="6"/>
        <v>0</v>
      </c>
      <c r="AD32" s="16">
        <f t="shared" si="7"/>
        <v>0</v>
      </c>
      <c r="AE32" s="26"/>
      <c r="AF32" s="16">
        <f t="shared" ref="AF32:AF34" si="74">AE32*$F32</f>
        <v>0</v>
      </c>
      <c r="AG32" s="16">
        <f t="shared" ref="AG32:AG34" si="75">AE32*$G32</f>
        <v>0</v>
      </c>
      <c r="AH32" s="26"/>
      <c r="AI32" s="16">
        <f t="shared" ref="AI32:AI34" si="76">AH32*$F32</f>
        <v>0</v>
      </c>
      <c r="AJ32" s="16">
        <f t="shared" ref="AJ32:AJ34" si="77">AH32*$G32</f>
        <v>0</v>
      </c>
      <c r="AK32" s="26"/>
      <c r="AL32" s="16">
        <f t="shared" ref="AL32:AL34" si="78">AK32*$F32</f>
        <v>0</v>
      </c>
      <c r="AM32" s="16">
        <f t="shared" ref="AM32:AM34" si="79">AK32*$G32</f>
        <v>0</v>
      </c>
      <c r="AN32" s="16"/>
      <c r="AO32" s="16">
        <f t="shared" si="14"/>
        <v>0</v>
      </c>
      <c r="AP32" s="16">
        <f t="shared" si="15"/>
        <v>0</v>
      </c>
      <c r="AQ32" s="16"/>
      <c r="AR32" s="16">
        <f t="shared" si="16"/>
        <v>0</v>
      </c>
      <c r="AS32" s="16">
        <f t="shared" si="17"/>
        <v>0</v>
      </c>
      <c r="AU32" s="26">
        <f t="shared" si="38"/>
        <v>0</v>
      </c>
      <c r="AV32" s="16">
        <f t="shared" ref="AV32:AV47" si="80">AU32*F32</f>
        <v>0</v>
      </c>
      <c r="AW32" s="37">
        <f t="shared" ref="AW32:AW47" si="81">AU32*G32</f>
        <v>0</v>
      </c>
      <c r="AX32" s="40">
        <f t="shared" si="2"/>
        <v>0</v>
      </c>
      <c r="AY32" s="37">
        <f t="shared" si="18"/>
        <v>0</v>
      </c>
      <c r="AZ32" s="59">
        <f t="shared" si="19"/>
        <v>0</v>
      </c>
      <c r="BA32" s="26">
        <v>5</v>
      </c>
      <c r="BB32" s="37">
        <f t="shared" ref="BB32:BB47" si="82">BA32*G32</f>
        <v>160.6275</v>
      </c>
      <c r="BC32" s="37" t="str">
        <f t="shared" si="20"/>
        <v>-</v>
      </c>
      <c r="BD32" s="45">
        <v>20</v>
      </c>
      <c r="BE32" s="37" t="str">
        <f t="shared" ref="BE32:BE34" si="83">IFERROR(BC32/7,"-")</f>
        <v>-</v>
      </c>
      <c r="BF32" s="51" t="str">
        <f t="shared" ref="BF32:BF34" si="84">IFERROR(BC32/30,"-")</f>
        <v>-</v>
      </c>
      <c r="BG32" s="35" t="str">
        <f t="shared" si="21"/>
        <v>-</v>
      </c>
    </row>
    <row r="33" spans="1:65" s="83" customFormat="1" ht="15">
      <c r="A33" s="79"/>
      <c r="B33" s="88">
        <v>6953156256378</v>
      </c>
      <c r="C33" s="80"/>
      <c r="D33" s="88">
        <v>1312820081</v>
      </c>
      <c r="E33" s="81" t="s">
        <v>53</v>
      </c>
      <c r="F33" s="53">
        <v>9.66</v>
      </c>
      <c r="G33" s="82">
        <v>37.570500000000003</v>
      </c>
      <c r="H33" s="82"/>
      <c r="J33" s="84"/>
      <c r="K33" s="85">
        <f t="shared" si="22"/>
        <v>0</v>
      </c>
      <c r="L33" s="85">
        <f t="shared" si="63"/>
        <v>0</v>
      </c>
      <c r="M33" s="84"/>
      <c r="N33" s="85">
        <f t="shared" si="64"/>
        <v>0</v>
      </c>
      <c r="O33" s="85">
        <f t="shared" si="65"/>
        <v>0</v>
      </c>
      <c r="P33" s="84">
        <v>0</v>
      </c>
      <c r="Q33" s="85">
        <f t="shared" si="66"/>
        <v>0</v>
      </c>
      <c r="R33" s="85">
        <f t="shared" si="67"/>
        <v>0</v>
      </c>
      <c r="S33" s="93">
        <v>0</v>
      </c>
      <c r="T33" s="85">
        <f t="shared" si="68"/>
        <v>0</v>
      </c>
      <c r="U33" s="85">
        <f t="shared" si="69"/>
        <v>0</v>
      </c>
      <c r="V33" s="84">
        <v>1</v>
      </c>
      <c r="W33" s="85">
        <f t="shared" si="70"/>
        <v>9.66</v>
      </c>
      <c r="X33" s="85">
        <f t="shared" si="71"/>
        <v>37.570500000000003</v>
      </c>
      <c r="Y33" s="84"/>
      <c r="Z33" s="85">
        <f t="shared" si="72"/>
        <v>0</v>
      </c>
      <c r="AA33" s="85">
        <f t="shared" si="73"/>
        <v>0</v>
      </c>
      <c r="AB33" s="84"/>
      <c r="AC33" s="85">
        <f t="shared" si="6"/>
        <v>0</v>
      </c>
      <c r="AD33" s="85">
        <f t="shared" si="7"/>
        <v>0</v>
      </c>
      <c r="AE33" s="84"/>
      <c r="AF33" s="85">
        <f t="shared" si="74"/>
        <v>0</v>
      </c>
      <c r="AG33" s="85">
        <f t="shared" si="75"/>
        <v>0</v>
      </c>
      <c r="AH33" s="84"/>
      <c r="AI33" s="85">
        <f t="shared" si="76"/>
        <v>0</v>
      </c>
      <c r="AJ33" s="85">
        <f t="shared" si="77"/>
        <v>0</v>
      </c>
      <c r="AK33" s="84"/>
      <c r="AL33" s="85">
        <f t="shared" si="78"/>
        <v>0</v>
      </c>
      <c r="AM33" s="85">
        <f t="shared" si="79"/>
        <v>0</v>
      </c>
      <c r="AN33" s="85"/>
      <c r="AO33" s="85">
        <f t="shared" si="14"/>
        <v>0</v>
      </c>
      <c r="AP33" s="85">
        <f t="shared" si="15"/>
        <v>0</v>
      </c>
      <c r="AQ33" s="85"/>
      <c r="AR33" s="85">
        <f t="shared" si="16"/>
        <v>0</v>
      </c>
      <c r="AS33" s="85">
        <f t="shared" si="17"/>
        <v>0</v>
      </c>
      <c r="AT33" s="84"/>
      <c r="AU33" s="84">
        <f t="shared" si="38"/>
        <v>1</v>
      </c>
      <c r="AV33" s="85">
        <f t="shared" si="80"/>
        <v>9.66</v>
      </c>
      <c r="AW33" s="85">
        <f t="shared" si="81"/>
        <v>37.570500000000003</v>
      </c>
      <c r="AX33" s="40">
        <f t="shared" si="2"/>
        <v>1.8518518518518517E-2</v>
      </c>
      <c r="AY33" s="37">
        <f t="shared" si="18"/>
        <v>0.55555555555555558</v>
      </c>
      <c r="AZ33" s="59">
        <f t="shared" si="19"/>
        <v>20.872500000000002</v>
      </c>
      <c r="BA33" s="84">
        <v>9</v>
      </c>
      <c r="BB33" s="87">
        <f t="shared" si="82"/>
        <v>338.1345</v>
      </c>
      <c r="BC33" s="37">
        <f t="shared" si="20"/>
        <v>486</v>
      </c>
      <c r="BD33" s="45">
        <v>21</v>
      </c>
      <c r="BE33" s="86">
        <f t="shared" si="83"/>
        <v>69.428571428571431</v>
      </c>
      <c r="BF33" s="88">
        <f t="shared" si="84"/>
        <v>16.2</v>
      </c>
      <c r="BG33" s="35">
        <f t="shared" si="21"/>
        <v>44079</v>
      </c>
      <c r="BH33" s="89"/>
      <c r="BI33" s="89"/>
    </row>
    <row r="34" spans="1:65" ht="15">
      <c r="A34" s="13"/>
      <c r="B34" s="90">
        <v>6953156256385</v>
      </c>
      <c r="C34" s="17"/>
      <c r="D34" s="90">
        <v>1312820082</v>
      </c>
      <c r="E34" s="18" t="s">
        <v>54</v>
      </c>
      <c r="F34" s="53">
        <v>9.6599999999999806</v>
      </c>
      <c r="G34" s="53">
        <v>37.570500000000003</v>
      </c>
      <c r="H34" s="54"/>
      <c r="J34" s="26"/>
      <c r="K34" s="16">
        <f t="shared" si="22"/>
        <v>0</v>
      </c>
      <c r="L34" s="16">
        <f t="shared" si="63"/>
        <v>0</v>
      </c>
      <c r="M34" s="26"/>
      <c r="N34" s="16">
        <f t="shared" si="64"/>
        <v>0</v>
      </c>
      <c r="O34" s="16">
        <f t="shared" si="65"/>
        <v>0</v>
      </c>
      <c r="P34" s="26">
        <v>0</v>
      </c>
      <c r="Q34" s="16">
        <f t="shared" si="66"/>
        <v>0</v>
      </c>
      <c r="R34" s="16">
        <f t="shared" si="67"/>
        <v>0</v>
      </c>
      <c r="S34" s="93">
        <v>1</v>
      </c>
      <c r="T34" s="16">
        <f t="shared" si="68"/>
        <v>9.6599999999999806</v>
      </c>
      <c r="U34" s="16">
        <f t="shared" si="69"/>
        <v>37.570500000000003</v>
      </c>
      <c r="V34" s="26">
        <v>0</v>
      </c>
      <c r="W34" s="16">
        <f t="shared" si="70"/>
        <v>0</v>
      </c>
      <c r="X34" s="16">
        <f t="shared" si="71"/>
        <v>0</v>
      </c>
      <c r="Y34" s="26"/>
      <c r="Z34" s="16">
        <f t="shared" si="72"/>
        <v>0</v>
      </c>
      <c r="AA34" s="16">
        <f t="shared" si="73"/>
        <v>0</v>
      </c>
      <c r="AB34" s="26"/>
      <c r="AC34" s="16">
        <f t="shared" si="6"/>
        <v>0</v>
      </c>
      <c r="AD34" s="16">
        <f t="shared" si="7"/>
        <v>0</v>
      </c>
      <c r="AE34" s="26"/>
      <c r="AF34" s="16">
        <f t="shared" si="74"/>
        <v>0</v>
      </c>
      <c r="AG34" s="16">
        <f t="shared" si="75"/>
        <v>0</v>
      </c>
      <c r="AH34" s="26"/>
      <c r="AI34" s="16">
        <f t="shared" si="76"/>
        <v>0</v>
      </c>
      <c r="AJ34" s="16">
        <f t="shared" si="77"/>
        <v>0</v>
      </c>
      <c r="AK34" s="26"/>
      <c r="AL34" s="16">
        <f t="shared" si="78"/>
        <v>0</v>
      </c>
      <c r="AM34" s="16">
        <f t="shared" si="79"/>
        <v>0</v>
      </c>
      <c r="AN34" s="16"/>
      <c r="AO34" s="16">
        <f t="shared" si="14"/>
        <v>0</v>
      </c>
      <c r="AP34" s="16">
        <f t="shared" si="15"/>
        <v>0</v>
      </c>
      <c r="AQ34" s="16"/>
      <c r="AR34" s="16">
        <f t="shared" si="16"/>
        <v>0</v>
      </c>
      <c r="AS34" s="16">
        <f t="shared" si="17"/>
        <v>0</v>
      </c>
      <c r="AU34" s="26">
        <f t="shared" si="38"/>
        <v>1</v>
      </c>
      <c r="AV34" s="16">
        <f t="shared" si="80"/>
        <v>9.6599999999999806</v>
      </c>
      <c r="AW34" s="37">
        <f t="shared" si="81"/>
        <v>37.570500000000003</v>
      </c>
      <c r="AX34" s="40">
        <f t="shared" si="2"/>
        <v>1.8518518518518517E-2</v>
      </c>
      <c r="AY34" s="37">
        <f t="shared" si="18"/>
        <v>0.55555555555555558</v>
      </c>
      <c r="AZ34" s="59">
        <f t="shared" si="19"/>
        <v>20.872500000000002</v>
      </c>
      <c r="BA34" s="26">
        <v>9</v>
      </c>
      <c r="BB34" s="37">
        <f t="shared" si="82"/>
        <v>338.1345</v>
      </c>
      <c r="BC34" s="37">
        <f t="shared" si="20"/>
        <v>486</v>
      </c>
      <c r="BD34" s="45">
        <v>22</v>
      </c>
      <c r="BE34" s="37">
        <f t="shared" si="83"/>
        <v>69.428571428571431</v>
      </c>
      <c r="BF34" s="51">
        <f t="shared" si="84"/>
        <v>16.2</v>
      </c>
      <c r="BG34" s="35">
        <f t="shared" si="21"/>
        <v>44079</v>
      </c>
    </row>
    <row r="35" spans="1:65" s="41" customFormat="1" ht="15">
      <c r="A35" s="13"/>
      <c r="B35" s="90">
        <v>6953156256392</v>
      </c>
      <c r="C35" s="17"/>
      <c r="D35" s="90">
        <v>1312820083</v>
      </c>
      <c r="E35" s="27" t="s">
        <v>55</v>
      </c>
      <c r="F35" s="53">
        <v>9.6599999999999913</v>
      </c>
      <c r="G35" s="53">
        <v>37.570500000000003</v>
      </c>
      <c r="H35" s="54"/>
      <c r="I35" s="1"/>
      <c r="J35" s="26"/>
      <c r="K35" s="16">
        <f t="shared" si="22"/>
        <v>0</v>
      </c>
      <c r="L35" s="16">
        <f t="shared" ref="L35:L38" si="85">J35*$G35</f>
        <v>0</v>
      </c>
      <c r="M35" s="26"/>
      <c r="N35" s="16">
        <f t="shared" ref="N35:N38" si="86">M35*$F35</f>
        <v>0</v>
      </c>
      <c r="O35" s="16">
        <f t="shared" ref="O35:O38" si="87">M35*$G35</f>
        <v>0</v>
      </c>
      <c r="P35" s="26">
        <v>0</v>
      </c>
      <c r="Q35" s="16">
        <f t="shared" ref="Q35:Q38" si="88">P35*$F35</f>
        <v>0</v>
      </c>
      <c r="R35" s="16">
        <f t="shared" ref="R35:R38" si="89">P35*$G35</f>
        <v>0</v>
      </c>
      <c r="S35" s="93">
        <v>2</v>
      </c>
      <c r="T35" s="16">
        <f t="shared" ref="T35:T38" si="90">S35*$F35</f>
        <v>19.319999999999983</v>
      </c>
      <c r="U35" s="16">
        <f t="shared" ref="U35:U38" si="91">S35*$G35</f>
        <v>75.141000000000005</v>
      </c>
      <c r="V35" s="26">
        <v>0</v>
      </c>
      <c r="W35" s="16">
        <f t="shared" ref="W35:W38" si="92">V35*$F35</f>
        <v>0</v>
      </c>
      <c r="X35" s="16">
        <f t="shared" ref="X35:X38" si="93">V35*$G35</f>
        <v>0</v>
      </c>
      <c r="Y35" s="26"/>
      <c r="Z35" s="16">
        <f t="shared" ref="Z35:Z38" si="94">Y35*$F35</f>
        <v>0</v>
      </c>
      <c r="AA35" s="16">
        <f t="shared" ref="AA35:AA38" si="95">Y35*$G35</f>
        <v>0</v>
      </c>
      <c r="AB35" s="26"/>
      <c r="AC35" s="16">
        <f t="shared" si="6"/>
        <v>0</v>
      </c>
      <c r="AD35" s="16">
        <f t="shared" si="7"/>
        <v>0</v>
      </c>
      <c r="AE35" s="26"/>
      <c r="AF35" s="16">
        <f t="shared" ref="AF35:AF38" si="96">AE35*$F35</f>
        <v>0</v>
      </c>
      <c r="AG35" s="16">
        <f t="shared" ref="AG35:AG38" si="97">AE35*$G35</f>
        <v>0</v>
      </c>
      <c r="AH35" s="26"/>
      <c r="AI35" s="16">
        <f t="shared" ref="AI35:AI38" si="98">AH35*$F35</f>
        <v>0</v>
      </c>
      <c r="AJ35" s="16">
        <f t="shared" ref="AJ35:AJ38" si="99">AH35*$G35</f>
        <v>0</v>
      </c>
      <c r="AK35" s="26"/>
      <c r="AL35" s="16">
        <f t="shared" ref="AL35:AL38" si="100">AK35*$F35</f>
        <v>0</v>
      </c>
      <c r="AM35" s="16">
        <f t="shared" ref="AM35:AM38" si="101">AK35*$G35</f>
        <v>0</v>
      </c>
      <c r="AN35" s="16"/>
      <c r="AO35" s="16">
        <f t="shared" si="14"/>
        <v>0</v>
      </c>
      <c r="AP35" s="16">
        <f t="shared" si="15"/>
        <v>0</v>
      </c>
      <c r="AQ35" s="16"/>
      <c r="AR35" s="16">
        <f t="shared" si="16"/>
        <v>0</v>
      </c>
      <c r="AS35" s="16">
        <f t="shared" si="17"/>
        <v>0</v>
      </c>
      <c r="AT35" s="50"/>
      <c r="AU35" s="26">
        <f t="shared" si="38"/>
        <v>2</v>
      </c>
      <c r="AV35" s="16">
        <f t="shared" si="80"/>
        <v>19.319999999999983</v>
      </c>
      <c r="AW35" s="37">
        <f t="shared" si="81"/>
        <v>75.141000000000005</v>
      </c>
      <c r="AX35" s="40">
        <f t="shared" si="2"/>
        <v>3.7037037037037035E-2</v>
      </c>
      <c r="AY35" s="37">
        <f t="shared" si="18"/>
        <v>1.1111111111111112</v>
      </c>
      <c r="AZ35" s="59">
        <f t="shared" si="19"/>
        <v>41.745000000000005</v>
      </c>
      <c r="BA35" s="26">
        <v>8</v>
      </c>
      <c r="BB35" s="37">
        <f t="shared" si="82"/>
        <v>300.56400000000002</v>
      </c>
      <c r="BC35" s="37">
        <f t="shared" si="20"/>
        <v>216</v>
      </c>
      <c r="BD35" s="45">
        <v>23</v>
      </c>
      <c r="BE35" s="37">
        <f t="shared" ref="BE35:BE38" si="102">IFERROR(BC35/7,"-")</f>
        <v>30.857142857142858</v>
      </c>
      <c r="BF35" s="51">
        <f t="shared" ref="BF35:BF38" si="103">IFERROR(BC35/30,"-")</f>
        <v>7.2</v>
      </c>
      <c r="BG35" s="35">
        <f t="shared" si="21"/>
        <v>43809</v>
      </c>
      <c r="BH35" s="1"/>
      <c r="BI35" s="1"/>
      <c r="BJ35" s="1"/>
      <c r="BK35" s="1"/>
      <c r="BL35" s="1"/>
      <c r="BM35" s="1"/>
    </row>
    <row r="36" spans="1:65" s="83" customFormat="1" ht="15">
      <c r="A36" s="79">
        <v>33</v>
      </c>
      <c r="B36" s="88">
        <v>6953156273931</v>
      </c>
      <c r="C36" s="80"/>
      <c r="D36" s="88">
        <v>1312820085</v>
      </c>
      <c r="E36" s="81" t="s">
        <v>56</v>
      </c>
      <c r="F36" s="53">
        <v>7.8499999999999979</v>
      </c>
      <c r="G36" s="82">
        <v>32.125500000000002</v>
      </c>
      <c r="H36" s="82"/>
      <c r="J36" s="84"/>
      <c r="K36" s="85">
        <f t="shared" si="22"/>
        <v>0</v>
      </c>
      <c r="L36" s="85">
        <f t="shared" si="85"/>
        <v>0</v>
      </c>
      <c r="M36" s="84"/>
      <c r="N36" s="85">
        <f t="shared" si="86"/>
        <v>0</v>
      </c>
      <c r="O36" s="85">
        <f t="shared" si="87"/>
        <v>0</v>
      </c>
      <c r="P36" s="84">
        <v>1</v>
      </c>
      <c r="Q36" s="85">
        <f t="shared" si="88"/>
        <v>7.8499999999999979</v>
      </c>
      <c r="R36" s="85">
        <f t="shared" si="89"/>
        <v>32.125500000000002</v>
      </c>
      <c r="S36" s="93">
        <v>1</v>
      </c>
      <c r="T36" s="85">
        <f t="shared" si="90"/>
        <v>7.8499999999999979</v>
      </c>
      <c r="U36" s="85">
        <f t="shared" si="91"/>
        <v>32.125500000000002</v>
      </c>
      <c r="V36" s="84">
        <v>0</v>
      </c>
      <c r="W36" s="85">
        <f t="shared" si="92"/>
        <v>0</v>
      </c>
      <c r="X36" s="85">
        <f t="shared" si="93"/>
        <v>0</v>
      </c>
      <c r="Y36" s="84"/>
      <c r="Z36" s="85">
        <f t="shared" si="94"/>
        <v>0</v>
      </c>
      <c r="AA36" s="85">
        <f t="shared" si="95"/>
        <v>0</v>
      </c>
      <c r="AB36" s="84"/>
      <c r="AC36" s="85">
        <f t="shared" si="6"/>
        <v>0</v>
      </c>
      <c r="AD36" s="85">
        <f t="shared" si="7"/>
        <v>0</v>
      </c>
      <c r="AE36" s="84"/>
      <c r="AF36" s="85">
        <f t="shared" si="96"/>
        <v>0</v>
      </c>
      <c r="AG36" s="85">
        <f t="shared" si="97"/>
        <v>0</v>
      </c>
      <c r="AH36" s="84"/>
      <c r="AI36" s="85">
        <f t="shared" si="98"/>
        <v>0</v>
      </c>
      <c r="AJ36" s="85">
        <f t="shared" si="99"/>
        <v>0</v>
      </c>
      <c r="AK36" s="84"/>
      <c r="AL36" s="85">
        <f t="shared" si="100"/>
        <v>0</v>
      </c>
      <c r="AM36" s="85">
        <f t="shared" si="101"/>
        <v>0</v>
      </c>
      <c r="AN36" s="85"/>
      <c r="AO36" s="85">
        <f t="shared" si="14"/>
        <v>0</v>
      </c>
      <c r="AP36" s="85">
        <f t="shared" si="15"/>
        <v>0</v>
      </c>
      <c r="AQ36" s="85"/>
      <c r="AR36" s="85">
        <f t="shared" si="16"/>
        <v>0</v>
      </c>
      <c r="AS36" s="85">
        <f t="shared" si="17"/>
        <v>0</v>
      </c>
      <c r="AT36" s="84"/>
      <c r="AU36" s="84">
        <f t="shared" si="38"/>
        <v>2</v>
      </c>
      <c r="AV36" s="85">
        <f t="shared" si="80"/>
        <v>15.699999999999996</v>
      </c>
      <c r="AW36" s="85">
        <f t="shared" si="81"/>
        <v>64.251000000000005</v>
      </c>
      <c r="AX36" s="40">
        <f t="shared" si="2"/>
        <v>3.7037037037037035E-2</v>
      </c>
      <c r="AY36" s="37">
        <f t="shared" si="18"/>
        <v>1.1111111111111112</v>
      </c>
      <c r="AZ36" s="59">
        <f t="shared" si="19"/>
        <v>35.695000000000007</v>
      </c>
      <c r="BA36" s="84">
        <v>3</v>
      </c>
      <c r="BB36" s="87">
        <f t="shared" si="82"/>
        <v>96.376500000000007</v>
      </c>
      <c r="BC36" s="37">
        <f t="shared" si="20"/>
        <v>81</v>
      </c>
      <c r="BD36" s="45">
        <v>24</v>
      </c>
      <c r="BE36" s="86">
        <f t="shared" si="102"/>
        <v>11.571428571428571</v>
      </c>
      <c r="BF36" s="88">
        <f t="shared" si="103"/>
        <v>2.7</v>
      </c>
      <c r="BG36" s="35">
        <f t="shared" si="21"/>
        <v>43674</v>
      </c>
      <c r="BH36" s="89"/>
      <c r="BI36" s="89"/>
    </row>
    <row r="37" spans="1:65" s="83" customFormat="1" ht="15">
      <c r="A37" s="79">
        <v>10</v>
      </c>
      <c r="B37" s="88">
        <v>6953156277397</v>
      </c>
      <c r="C37" s="80"/>
      <c r="D37" s="88">
        <v>1312820086</v>
      </c>
      <c r="E37" s="81" t="s">
        <v>57</v>
      </c>
      <c r="F37" s="53">
        <v>8.84</v>
      </c>
      <c r="G37" s="82">
        <v>37.570500000000003</v>
      </c>
      <c r="H37" s="82"/>
      <c r="J37" s="84"/>
      <c r="K37" s="85">
        <f t="shared" ref="K37:K38" si="104">J37*$F37</f>
        <v>0</v>
      </c>
      <c r="L37" s="85">
        <f t="shared" si="85"/>
        <v>0</v>
      </c>
      <c r="M37" s="84"/>
      <c r="N37" s="85">
        <f t="shared" si="86"/>
        <v>0</v>
      </c>
      <c r="O37" s="85">
        <f t="shared" si="87"/>
        <v>0</v>
      </c>
      <c r="P37" s="84">
        <v>0</v>
      </c>
      <c r="Q37" s="85">
        <f t="shared" si="88"/>
        <v>0</v>
      </c>
      <c r="R37" s="85">
        <f t="shared" si="89"/>
        <v>0</v>
      </c>
      <c r="S37" s="93">
        <v>0</v>
      </c>
      <c r="T37" s="85">
        <f t="shared" si="90"/>
        <v>0</v>
      </c>
      <c r="U37" s="85">
        <f t="shared" si="91"/>
        <v>0</v>
      </c>
      <c r="V37" s="84">
        <v>0</v>
      </c>
      <c r="W37" s="85">
        <f t="shared" si="92"/>
        <v>0</v>
      </c>
      <c r="X37" s="85">
        <f t="shared" si="93"/>
        <v>0</v>
      </c>
      <c r="Y37" s="84"/>
      <c r="Z37" s="85">
        <f t="shared" si="94"/>
        <v>0</v>
      </c>
      <c r="AA37" s="85">
        <f t="shared" si="95"/>
        <v>0</v>
      </c>
      <c r="AB37" s="84"/>
      <c r="AC37" s="85">
        <f t="shared" ref="AC37:AC77" si="105">AB37*$F37</f>
        <v>0</v>
      </c>
      <c r="AD37" s="85">
        <f t="shared" ref="AD37:AD77" si="106">AB37*$G37</f>
        <v>0</v>
      </c>
      <c r="AE37" s="84"/>
      <c r="AF37" s="85">
        <f t="shared" si="96"/>
        <v>0</v>
      </c>
      <c r="AG37" s="85">
        <f t="shared" si="97"/>
        <v>0</v>
      </c>
      <c r="AH37" s="84"/>
      <c r="AI37" s="85">
        <f t="shared" si="98"/>
        <v>0</v>
      </c>
      <c r="AJ37" s="85">
        <f t="shared" si="99"/>
        <v>0</v>
      </c>
      <c r="AK37" s="84"/>
      <c r="AL37" s="85">
        <f t="shared" si="100"/>
        <v>0</v>
      </c>
      <c r="AM37" s="85">
        <f t="shared" si="101"/>
        <v>0</v>
      </c>
      <c r="AN37" s="85"/>
      <c r="AO37" s="85">
        <f t="shared" si="14"/>
        <v>0</v>
      </c>
      <c r="AP37" s="85">
        <f t="shared" si="15"/>
        <v>0</v>
      </c>
      <c r="AQ37" s="85"/>
      <c r="AR37" s="85">
        <f t="shared" si="16"/>
        <v>0</v>
      </c>
      <c r="AS37" s="85">
        <f t="shared" si="17"/>
        <v>0</v>
      </c>
      <c r="AT37" s="84"/>
      <c r="AU37" s="84">
        <f t="shared" si="38"/>
        <v>0</v>
      </c>
      <c r="AV37" s="85">
        <f t="shared" si="80"/>
        <v>0</v>
      </c>
      <c r="AW37" s="85">
        <f t="shared" si="81"/>
        <v>0</v>
      </c>
      <c r="AX37" s="40">
        <f t="shared" si="2"/>
        <v>0</v>
      </c>
      <c r="AY37" s="37">
        <f t="shared" si="18"/>
        <v>0</v>
      </c>
      <c r="AZ37" s="59">
        <f t="shared" si="19"/>
        <v>0</v>
      </c>
      <c r="BA37" s="84">
        <v>5</v>
      </c>
      <c r="BB37" s="87">
        <f t="shared" si="82"/>
        <v>187.85250000000002</v>
      </c>
      <c r="BC37" s="37" t="str">
        <f t="shared" si="20"/>
        <v>-</v>
      </c>
      <c r="BD37" s="45">
        <v>25</v>
      </c>
      <c r="BE37" s="86" t="str">
        <f t="shared" si="102"/>
        <v>-</v>
      </c>
      <c r="BF37" s="88" t="str">
        <f t="shared" si="103"/>
        <v>-</v>
      </c>
      <c r="BG37" s="35" t="str">
        <f t="shared" si="21"/>
        <v>-</v>
      </c>
      <c r="BH37" s="89"/>
      <c r="BI37" s="89"/>
    </row>
    <row r="38" spans="1:65" s="83" customFormat="1" ht="15">
      <c r="A38" s="79">
        <v>37</v>
      </c>
      <c r="B38" s="88">
        <v>6953156277403</v>
      </c>
      <c r="C38" s="80"/>
      <c r="D38" s="88">
        <v>1312820087</v>
      </c>
      <c r="E38" s="81" t="s">
        <v>58</v>
      </c>
      <c r="F38" s="53">
        <v>8.8400000000000087</v>
      </c>
      <c r="G38" s="82">
        <v>37.570500000000003</v>
      </c>
      <c r="H38" s="82"/>
      <c r="J38" s="84"/>
      <c r="K38" s="85">
        <f t="shared" si="104"/>
        <v>0</v>
      </c>
      <c r="L38" s="85">
        <f t="shared" si="85"/>
        <v>0</v>
      </c>
      <c r="M38" s="84"/>
      <c r="N38" s="85">
        <f t="shared" si="86"/>
        <v>0</v>
      </c>
      <c r="O38" s="85">
        <f t="shared" si="87"/>
        <v>0</v>
      </c>
      <c r="P38" s="84">
        <v>2</v>
      </c>
      <c r="Q38" s="85">
        <f t="shared" si="88"/>
        <v>17.680000000000017</v>
      </c>
      <c r="R38" s="85">
        <f t="shared" si="89"/>
        <v>75.141000000000005</v>
      </c>
      <c r="S38" s="93">
        <v>1</v>
      </c>
      <c r="T38" s="85">
        <f t="shared" si="90"/>
        <v>8.8400000000000087</v>
      </c>
      <c r="U38" s="85">
        <f t="shared" si="91"/>
        <v>37.570500000000003</v>
      </c>
      <c r="V38" s="84">
        <v>0</v>
      </c>
      <c r="W38" s="85">
        <f t="shared" si="92"/>
        <v>0</v>
      </c>
      <c r="X38" s="85">
        <f t="shared" si="93"/>
        <v>0</v>
      </c>
      <c r="Y38" s="84"/>
      <c r="Z38" s="85">
        <f t="shared" si="94"/>
        <v>0</v>
      </c>
      <c r="AA38" s="85">
        <f t="shared" si="95"/>
        <v>0</v>
      </c>
      <c r="AB38" s="84"/>
      <c r="AC38" s="85">
        <f t="shared" si="105"/>
        <v>0</v>
      </c>
      <c r="AD38" s="85">
        <f t="shared" si="106"/>
        <v>0</v>
      </c>
      <c r="AE38" s="84"/>
      <c r="AF38" s="85">
        <f t="shared" si="96"/>
        <v>0</v>
      </c>
      <c r="AG38" s="85">
        <f t="shared" si="97"/>
        <v>0</v>
      </c>
      <c r="AH38" s="84"/>
      <c r="AI38" s="85">
        <f t="shared" si="98"/>
        <v>0</v>
      </c>
      <c r="AJ38" s="85">
        <f t="shared" si="99"/>
        <v>0</v>
      </c>
      <c r="AK38" s="84"/>
      <c r="AL38" s="85">
        <f t="shared" si="100"/>
        <v>0</v>
      </c>
      <c r="AM38" s="85">
        <f t="shared" si="101"/>
        <v>0</v>
      </c>
      <c r="AN38" s="85"/>
      <c r="AO38" s="85">
        <f t="shared" si="14"/>
        <v>0</v>
      </c>
      <c r="AP38" s="85">
        <f t="shared" si="15"/>
        <v>0</v>
      </c>
      <c r="AQ38" s="85"/>
      <c r="AR38" s="85">
        <f t="shared" si="16"/>
        <v>0</v>
      </c>
      <c r="AS38" s="85">
        <f t="shared" si="17"/>
        <v>0</v>
      </c>
      <c r="AT38" s="84"/>
      <c r="AU38" s="84">
        <f t="shared" si="38"/>
        <v>3</v>
      </c>
      <c r="AV38" s="85">
        <f t="shared" si="80"/>
        <v>26.520000000000024</v>
      </c>
      <c r="AW38" s="85">
        <f t="shared" si="81"/>
        <v>112.7115</v>
      </c>
      <c r="AX38" s="40">
        <f t="shared" si="2"/>
        <v>5.5555555555555552E-2</v>
      </c>
      <c r="AY38" s="37">
        <f t="shared" si="18"/>
        <v>1.6666666666666665</v>
      </c>
      <c r="AZ38" s="59">
        <f t="shared" si="19"/>
        <v>62.6175</v>
      </c>
      <c r="BA38" s="84">
        <v>2</v>
      </c>
      <c r="BB38" s="87">
        <f t="shared" si="82"/>
        <v>75.141000000000005</v>
      </c>
      <c r="BC38" s="37">
        <f t="shared" si="20"/>
        <v>36</v>
      </c>
      <c r="BD38" s="45">
        <v>26</v>
      </c>
      <c r="BE38" s="86">
        <f t="shared" si="102"/>
        <v>5.1428571428571432</v>
      </c>
      <c r="BF38" s="88">
        <f t="shared" si="103"/>
        <v>1.2</v>
      </c>
      <c r="BG38" s="35">
        <f t="shared" si="21"/>
        <v>43629</v>
      </c>
      <c r="BH38" s="89"/>
      <c r="BI38" s="89"/>
    </row>
    <row r="39" spans="1:65" s="41" customFormat="1" ht="15">
      <c r="A39" s="13">
        <v>30</v>
      </c>
      <c r="B39" s="90">
        <v>6953156281745</v>
      </c>
      <c r="C39" s="17"/>
      <c r="D39" s="90">
        <v>1312820089</v>
      </c>
      <c r="E39" s="27" t="s">
        <v>59</v>
      </c>
      <c r="F39" s="53">
        <v>14.32</v>
      </c>
      <c r="G39" s="53">
        <v>53.905500000000004</v>
      </c>
      <c r="H39" s="54"/>
      <c r="I39" s="1"/>
      <c r="J39" s="26"/>
      <c r="K39" s="16">
        <f t="shared" ref="K39:K77" si="107">J39*$F39</f>
        <v>0</v>
      </c>
      <c r="L39" s="16">
        <f t="shared" ref="L39" si="108">J39*$G39</f>
        <v>0</v>
      </c>
      <c r="M39" s="26"/>
      <c r="N39" s="16">
        <f t="shared" ref="N39" si="109">M39*$F39</f>
        <v>0</v>
      </c>
      <c r="O39" s="16">
        <f t="shared" ref="O39" si="110">M39*$G39</f>
        <v>0</v>
      </c>
      <c r="P39" s="26">
        <v>0</v>
      </c>
      <c r="Q39" s="16">
        <f t="shared" ref="Q39" si="111">P39*$F39</f>
        <v>0</v>
      </c>
      <c r="R39" s="16">
        <f t="shared" ref="R39" si="112">P39*$G39</f>
        <v>0</v>
      </c>
      <c r="S39" s="93">
        <v>0</v>
      </c>
      <c r="T39" s="16">
        <f t="shared" ref="T39" si="113">S39*$F39</f>
        <v>0</v>
      </c>
      <c r="U39" s="16">
        <f t="shared" ref="U39" si="114">S39*$G39</f>
        <v>0</v>
      </c>
      <c r="V39" s="26">
        <v>0</v>
      </c>
      <c r="W39" s="16">
        <f t="shared" ref="W39" si="115">V39*$F39</f>
        <v>0</v>
      </c>
      <c r="X39" s="16">
        <f t="shared" ref="X39" si="116">V39*$G39</f>
        <v>0</v>
      </c>
      <c r="Y39" s="26"/>
      <c r="Z39" s="16">
        <f t="shared" ref="Z39" si="117">Y39*$F39</f>
        <v>0</v>
      </c>
      <c r="AA39" s="16">
        <f t="shared" ref="AA39" si="118">Y39*$G39</f>
        <v>0</v>
      </c>
      <c r="AB39" s="26"/>
      <c r="AC39" s="16">
        <f t="shared" si="105"/>
        <v>0</v>
      </c>
      <c r="AD39" s="16">
        <f t="shared" si="106"/>
        <v>0</v>
      </c>
      <c r="AE39" s="26"/>
      <c r="AF39" s="16">
        <f t="shared" ref="AF39" si="119">AE39*$F39</f>
        <v>0</v>
      </c>
      <c r="AG39" s="16">
        <f t="shared" ref="AG39" si="120">AE39*$G39</f>
        <v>0</v>
      </c>
      <c r="AH39" s="26"/>
      <c r="AI39" s="16">
        <f t="shared" ref="AI39" si="121">AH39*$F39</f>
        <v>0</v>
      </c>
      <c r="AJ39" s="16">
        <f t="shared" ref="AJ39" si="122">AH39*$G39</f>
        <v>0</v>
      </c>
      <c r="AK39" s="26"/>
      <c r="AL39" s="16">
        <f t="shared" ref="AL39" si="123">AK39*$F39</f>
        <v>0</v>
      </c>
      <c r="AM39" s="16">
        <f t="shared" ref="AM39" si="124">AK39*$G39</f>
        <v>0</v>
      </c>
      <c r="AN39" s="16"/>
      <c r="AO39" s="16">
        <f t="shared" si="14"/>
        <v>0</v>
      </c>
      <c r="AP39" s="16">
        <f t="shared" si="15"/>
        <v>0</v>
      </c>
      <c r="AQ39" s="16"/>
      <c r="AR39" s="16">
        <f t="shared" si="16"/>
        <v>0</v>
      </c>
      <c r="AS39" s="16">
        <f t="shared" si="17"/>
        <v>0</v>
      </c>
      <c r="AT39" s="50"/>
      <c r="AU39" s="26">
        <f t="shared" si="38"/>
        <v>0</v>
      </c>
      <c r="AV39" s="16">
        <f t="shared" si="80"/>
        <v>0</v>
      </c>
      <c r="AW39" s="37">
        <f t="shared" si="81"/>
        <v>0</v>
      </c>
      <c r="AX39" s="40">
        <f t="shared" si="2"/>
        <v>0</v>
      </c>
      <c r="AY39" s="37">
        <f t="shared" si="18"/>
        <v>0</v>
      </c>
      <c r="AZ39" s="59">
        <f t="shared" si="19"/>
        <v>0</v>
      </c>
      <c r="BA39" s="26">
        <v>3</v>
      </c>
      <c r="BB39" s="37">
        <f t="shared" si="82"/>
        <v>161.7165</v>
      </c>
      <c r="BC39" s="37" t="str">
        <f t="shared" si="20"/>
        <v>-</v>
      </c>
      <c r="BD39" s="45">
        <v>27</v>
      </c>
      <c r="BE39" s="37" t="str">
        <f t="shared" ref="BE39" si="125">IFERROR(BC39/7,"-")</f>
        <v>-</v>
      </c>
      <c r="BF39" s="51" t="str">
        <f t="shared" ref="BF39" si="126">IFERROR(BC39/30,"-")</f>
        <v>-</v>
      </c>
      <c r="BG39" s="35" t="str">
        <f t="shared" si="21"/>
        <v>-</v>
      </c>
      <c r="BH39" s="1"/>
      <c r="BI39" s="1"/>
      <c r="BJ39" s="1"/>
      <c r="BK39" s="1"/>
      <c r="BL39" s="1"/>
      <c r="BM39" s="1"/>
    </row>
    <row r="40" spans="1:65" ht="15">
      <c r="A40" s="13"/>
      <c r="B40" s="90">
        <v>6953156275614</v>
      </c>
      <c r="C40" s="17"/>
      <c r="D40" s="90">
        <v>1312890132</v>
      </c>
      <c r="E40" s="27" t="s">
        <v>60</v>
      </c>
      <c r="F40" s="53">
        <v>53.97</v>
      </c>
      <c r="G40" s="53">
        <v>124.6905</v>
      </c>
      <c r="H40" s="54"/>
      <c r="J40" s="26"/>
      <c r="K40" s="16">
        <f>J40*$F40</f>
        <v>0</v>
      </c>
      <c r="L40" s="16">
        <f>J40*$G40</f>
        <v>0</v>
      </c>
      <c r="M40" s="26"/>
      <c r="N40" s="16">
        <f t="shared" ref="N40:N41" si="127">M40*$F40</f>
        <v>0</v>
      </c>
      <c r="O40" s="16">
        <f t="shared" ref="O40:O41" si="128">M40*$G40</f>
        <v>0</v>
      </c>
      <c r="P40" s="26">
        <v>0</v>
      </c>
      <c r="Q40" s="16">
        <f t="shared" ref="Q40:Q41" si="129">P40*$F40</f>
        <v>0</v>
      </c>
      <c r="R40" s="16">
        <f t="shared" ref="R40:R41" si="130">P40*$G40</f>
        <v>0</v>
      </c>
      <c r="S40" s="93">
        <v>0</v>
      </c>
      <c r="T40" s="16">
        <f t="shared" ref="T40:T41" si="131">S40*$F40</f>
        <v>0</v>
      </c>
      <c r="U40" s="16">
        <f t="shared" ref="U40:U41" si="132">S40*$G40</f>
        <v>0</v>
      </c>
      <c r="V40" s="26">
        <v>0</v>
      </c>
      <c r="W40" s="16">
        <f t="shared" ref="W40:W41" si="133">V40*$F40</f>
        <v>0</v>
      </c>
      <c r="X40" s="16">
        <f t="shared" ref="X40:X41" si="134">V40*$G40</f>
        <v>0</v>
      </c>
      <c r="Y40" s="26"/>
      <c r="Z40" s="16">
        <f t="shared" ref="Z40:Z41" si="135">Y40*$F40</f>
        <v>0</v>
      </c>
      <c r="AA40" s="16">
        <f t="shared" ref="AA40:AA41" si="136">Y40*$G40</f>
        <v>0</v>
      </c>
      <c r="AB40" s="26"/>
      <c r="AC40" s="16">
        <f t="shared" si="105"/>
        <v>0</v>
      </c>
      <c r="AD40" s="16">
        <f t="shared" si="106"/>
        <v>0</v>
      </c>
      <c r="AE40" s="26"/>
      <c r="AF40" s="16">
        <f t="shared" ref="AF40:AF41" si="137">AE40*$F40</f>
        <v>0</v>
      </c>
      <c r="AG40" s="16">
        <f t="shared" ref="AG40:AG41" si="138">AE40*$G40</f>
        <v>0</v>
      </c>
      <c r="AH40" s="26"/>
      <c r="AI40" s="16">
        <f t="shared" ref="AI40:AI41" si="139">AH40*$F40</f>
        <v>0</v>
      </c>
      <c r="AJ40" s="16">
        <f t="shared" ref="AJ40:AJ41" si="140">AH40*$G40</f>
        <v>0</v>
      </c>
      <c r="AK40" s="26"/>
      <c r="AL40" s="16">
        <f t="shared" ref="AL40:AL41" si="141">AK40*$F40</f>
        <v>0</v>
      </c>
      <c r="AM40" s="16">
        <f t="shared" ref="AM40:AM41" si="142">AK40*$G40</f>
        <v>0</v>
      </c>
      <c r="AN40" s="16"/>
      <c r="AO40" s="16">
        <f t="shared" si="14"/>
        <v>0</v>
      </c>
      <c r="AP40" s="16">
        <f t="shared" si="15"/>
        <v>0</v>
      </c>
      <c r="AQ40" s="16"/>
      <c r="AR40" s="16">
        <f t="shared" si="16"/>
        <v>0</v>
      </c>
      <c r="AS40" s="16">
        <f t="shared" si="17"/>
        <v>0</v>
      </c>
      <c r="AU40" s="26">
        <f t="shared" si="38"/>
        <v>0</v>
      </c>
      <c r="AV40" s="16">
        <f t="shared" si="80"/>
        <v>0</v>
      </c>
      <c r="AW40" s="37">
        <f t="shared" si="81"/>
        <v>0</v>
      </c>
      <c r="AX40" s="40">
        <f t="shared" si="2"/>
        <v>0</v>
      </c>
      <c r="AY40" s="37">
        <f t="shared" si="18"/>
        <v>0</v>
      </c>
      <c r="AZ40" s="59">
        <f t="shared" si="19"/>
        <v>0</v>
      </c>
      <c r="BA40" s="26">
        <v>3</v>
      </c>
      <c r="BB40" s="37">
        <f t="shared" si="82"/>
        <v>374.07150000000001</v>
      </c>
      <c r="BC40" s="37" t="str">
        <f t="shared" si="20"/>
        <v>-</v>
      </c>
      <c r="BD40" s="45">
        <v>28</v>
      </c>
      <c r="BE40" s="37" t="str">
        <f t="shared" ref="BE40:BE47" si="143">IFERROR(BC40/7,"-")</f>
        <v>-</v>
      </c>
      <c r="BF40" s="51" t="str">
        <f t="shared" ref="BF40:BF47" si="144">IFERROR(BC40/30,"-")</f>
        <v>-</v>
      </c>
      <c r="BG40" s="35" t="str">
        <f t="shared" si="21"/>
        <v>-</v>
      </c>
    </row>
    <row r="41" spans="1:65" ht="15">
      <c r="A41" s="13"/>
      <c r="B41" s="90">
        <v>6953156275621</v>
      </c>
      <c r="C41" s="17"/>
      <c r="D41" s="90">
        <v>1312890133</v>
      </c>
      <c r="E41" s="18" t="s">
        <v>61</v>
      </c>
      <c r="F41" s="53">
        <v>53.94</v>
      </c>
      <c r="G41" s="53">
        <v>124.6905</v>
      </c>
      <c r="H41" s="54"/>
      <c r="J41" s="26"/>
      <c r="K41" s="16">
        <f t="shared" si="107"/>
        <v>0</v>
      </c>
      <c r="L41" s="16">
        <f t="shared" ref="L41" si="145">J41*$G41</f>
        <v>0</v>
      </c>
      <c r="M41" s="26"/>
      <c r="N41" s="16">
        <f t="shared" si="127"/>
        <v>0</v>
      </c>
      <c r="O41" s="16">
        <f t="shared" si="128"/>
        <v>0</v>
      </c>
      <c r="P41" s="26">
        <v>0</v>
      </c>
      <c r="Q41" s="16">
        <f t="shared" si="129"/>
        <v>0</v>
      </c>
      <c r="R41" s="16">
        <f t="shared" si="130"/>
        <v>0</v>
      </c>
      <c r="S41" s="93">
        <v>0</v>
      </c>
      <c r="T41" s="16">
        <f t="shared" si="131"/>
        <v>0</v>
      </c>
      <c r="U41" s="16">
        <f t="shared" si="132"/>
        <v>0</v>
      </c>
      <c r="V41" s="26">
        <v>0</v>
      </c>
      <c r="W41" s="16">
        <f t="shared" si="133"/>
        <v>0</v>
      </c>
      <c r="X41" s="16">
        <f t="shared" si="134"/>
        <v>0</v>
      </c>
      <c r="Y41" s="26"/>
      <c r="Z41" s="16">
        <f t="shared" si="135"/>
        <v>0</v>
      </c>
      <c r="AA41" s="16">
        <f t="shared" si="136"/>
        <v>0</v>
      </c>
      <c r="AB41" s="26"/>
      <c r="AC41" s="16">
        <f t="shared" si="105"/>
        <v>0</v>
      </c>
      <c r="AD41" s="16">
        <f t="shared" si="106"/>
        <v>0</v>
      </c>
      <c r="AE41" s="26"/>
      <c r="AF41" s="16">
        <f t="shared" si="137"/>
        <v>0</v>
      </c>
      <c r="AG41" s="16">
        <f t="shared" si="138"/>
        <v>0</v>
      </c>
      <c r="AH41" s="26"/>
      <c r="AI41" s="16">
        <f t="shared" si="139"/>
        <v>0</v>
      </c>
      <c r="AJ41" s="16">
        <f t="shared" si="140"/>
        <v>0</v>
      </c>
      <c r="AK41" s="26"/>
      <c r="AL41" s="16">
        <f t="shared" si="141"/>
        <v>0</v>
      </c>
      <c r="AM41" s="16">
        <f t="shared" si="142"/>
        <v>0</v>
      </c>
      <c r="AN41" s="16"/>
      <c r="AO41" s="16">
        <f t="shared" si="14"/>
        <v>0</v>
      </c>
      <c r="AP41" s="16">
        <f t="shared" si="15"/>
        <v>0</v>
      </c>
      <c r="AQ41" s="16"/>
      <c r="AR41" s="16">
        <f t="shared" si="16"/>
        <v>0</v>
      </c>
      <c r="AS41" s="16">
        <f t="shared" si="17"/>
        <v>0</v>
      </c>
      <c r="AU41" s="26">
        <f t="shared" si="38"/>
        <v>0</v>
      </c>
      <c r="AV41" s="16">
        <f t="shared" si="80"/>
        <v>0</v>
      </c>
      <c r="AW41" s="37">
        <f t="shared" si="81"/>
        <v>0</v>
      </c>
      <c r="AX41" s="40">
        <f t="shared" si="2"/>
        <v>0</v>
      </c>
      <c r="AY41" s="37">
        <f t="shared" si="18"/>
        <v>0</v>
      </c>
      <c r="AZ41" s="59">
        <f t="shared" si="19"/>
        <v>0</v>
      </c>
      <c r="BA41" s="26">
        <v>3</v>
      </c>
      <c r="BB41" s="37">
        <f t="shared" si="82"/>
        <v>374.07150000000001</v>
      </c>
      <c r="BC41" s="37" t="str">
        <f t="shared" si="20"/>
        <v>-</v>
      </c>
      <c r="BD41" s="45">
        <v>29</v>
      </c>
      <c r="BE41" s="37" t="str">
        <f t="shared" si="143"/>
        <v>-</v>
      </c>
      <c r="BF41" s="51" t="str">
        <f t="shared" si="144"/>
        <v>-</v>
      </c>
      <c r="BG41" s="35" t="str">
        <f t="shared" si="21"/>
        <v>-</v>
      </c>
    </row>
    <row r="42" spans="1:65" ht="15">
      <c r="A42" s="13"/>
      <c r="B42" s="90">
        <v>6953156264489</v>
      </c>
      <c r="C42" s="17"/>
      <c r="D42" s="90">
        <v>1312890134</v>
      </c>
      <c r="E42" s="27" t="s">
        <v>62</v>
      </c>
      <c r="F42" s="53">
        <v>46.73</v>
      </c>
      <c r="G42" s="53">
        <v>124.6905</v>
      </c>
      <c r="H42" s="54"/>
      <c r="J42" s="26"/>
      <c r="K42" s="16">
        <f t="shared" si="107"/>
        <v>0</v>
      </c>
      <c r="L42" s="16">
        <f t="shared" ref="L42:L45" si="146">J42*$G42</f>
        <v>0</v>
      </c>
      <c r="M42" s="26"/>
      <c r="N42" s="16">
        <f t="shared" ref="N42:N45" si="147">M42*$F42</f>
        <v>0</v>
      </c>
      <c r="O42" s="16">
        <f t="shared" ref="O42:O45" si="148">M42*$G42</f>
        <v>0</v>
      </c>
      <c r="P42" s="26">
        <v>0</v>
      </c>
      <c r="Q42" s="16">
        <f t="shared" ref="Q42:Q45" si="149">P42*$F42</f>
        <v>0</v>
      </c>
      <c r="R42" s="16">
        <f t="shared" ref="R42:R45" si="150">P42*$G42</f>
        <v>0</v>
      </c>
      <c r="S42" s="93">
        <v>0</v>
      </c>
      <c r="T42" s="16">
        <f t="shared" ref="T42:T45" si="151">S42*$F42</f>
        <v>0</v>
      </c>
      <c r="U42" s="16">
        <f t="shared" ref="U42:U45" si="152">S42*$G42</f>
        <v>0</v>
      </c>
      <c r="V42" s="26">
        <v>0</v>
      </c>
      <c r="W42" s="16">
        <f t="shared" ref="W42:W45" si="153">V42*$F42</f>
        <v>0</v>
      </c>
      <c r="X42" s="16">
        <f t="shared" ref="X42:X45" si="154">V42*$G42</f>
        <v>0</v>
      </c>
      <c r="Y42" s="26"/>
      <c r="Z42" s="16">
        <f t="shared" ref="Z42:Z45" si="155">Y42*$F42</f>
        <v>0</v>
      </c>
      <c r="AA42" s="16">
        <f t="shared" ref="AA42:AA45" si="156">Y42*$G42</f>
        <v>0</v>
      </c>
      <c r="AB42" s="26"/>
      <c r="AC42" s="16">
        <f t="shared" si="105"/>
        <v>0</v>
      </c>
      <c r="AD42" s="16">
        <f t="shared" si="106"/>
        <v>0</v>
      </c>
      <c r="AE42" s="26"/>
      <c r="AF42" s="16">
        <f t="shared" ref="AF42:AF45" si="157">AE42*$F42</f>
        <v>0</v>
      </c>
      <c r="AG42" s="16">
        <f t="shared" ref="AG42:AG45" si="158">AE42*$G42</f>
        <v>0</v>
      </c>
      <c r="AH42" s="26"/>
      <c r="AI42" s="16">
        <f t="shared" ref="AI42:AI45" si="159">AH42*$F42</f>
        <v>0</v>
      </c>
      <c r="AJ42" s="16">
        <f t="shared" ref="AJ42:AJ45" si="160">AH42*$G42</f>
        <v>0</v>
      </c>
      <c r="AK42" s="26"/>
      <c r="AL42" s="16">
        <f t="shared" ref="AL42:AL45" si="161">AK42*$F42</f>
        <v>0</v>
      </c>
      <c r="AM42" s="16">
        <f t="shared" ref="AM42:AM45" si="162">AK42*$G42</f>
        <v>0</v>
      </c>
      <c r="AN42" s="16"/>
      <c r="AO42" s="16">
        <f t="shared" si="14"/>
        <v>0</v>
      </c>
      <c r="AP42" s="16">
        <f t="shared" si="15"/>
        <v>0</v>
      </c>
      <c r="AQ42" s="16"/>
      <c r="AR42" s="16">
        <f t="shared" si="16"/>
        <v>0</v>
      </c>
      <c r="AS42" s="16">
        <f t="shared" si="17"/>
        <v>0</v>
      </c>
      <c r="AU42" s="26">
        <f t="shared" si="38"/>
        <v>0</v>
      </c>
      <c r="AV42" s="16">
        <f t="shared" si="80"/>
        <v>0</v>
      </c>
      <c r="AW42" s="37">
        <f t="shared" si="81"/>
        <v>0</v>
      </c>
      <c r="AX42" s="40">
        <f t="shared" si="2"/>
        <v>0</v>
      </c>
      <c r="AY42" s="37">
        <f t="shared" si="18"/>
        <v>0</v>
      </c>
      <c r="AZ42" s="59">
        <f t="shared" si="19"/>
        <v>0</v>
      </c>
      <c r="BA42" s="26">
        <v>3</v>
      </c>
      <c r="BB42" s="37">
        <f t="shared" si="82"/>
        <v>374.07150000000001</v>
      </c>
      <c r="BC42" s="37" t="str">
        <f t="shared" si="20"/>
        <v>-</v>
      </c>
      <c r="BD42" s="45">
        <v>30</v>
      </c>
      <c r="BE42" s="37" t="str">
        <f t="shared" si="143"/>
        <v>-</v>
      </c>
      <c r="BF42" s="51" t="str">
        <f t="shared" si="144"/>
        <v>-</v>
      </c>
      <c r="BG42" s="35" t="str">
        <f t="shared" si="21"/>
        <v>-</v>
      </c>
    </row>
    <row r="43" spans="1:65" ht="15">
      <c r="A43" s="13"/>
      <c r="B43" s="90">
        <v>6953156264496</v>
      </c>
      <c r="C43" s="17"/>
      <c r="D43" s="90">
        <v>1312890135</v>
      </c>
      <c r="E43" s="18" t="s">
        <v>63</v>
      </c>
      <c r="F43" s="53">
        <v>46.868000000000002</v>
      </c>
      <c r="G43" s="53">
        <v>119.24550000000001</v>
      </c>
      <c r="H43" s="54"/>
      <c r="J43" s="26"/>
      <c r="K43" s="16">
        <f t="shared" si="107"/>
        <v>0</v>
      </c>
      <c r="L43" s="16">
        <f t="shared" si="146"/>
        <v>0</v>
      </c>
      <c r="M43" s="26"/>
      <c r="N43" s="16">
        <f t="shared" si="147"/>
        <v>0</v>
      </c>
      <c r="O43" s="16">
        <f t="shared" si="148"/>
        <v>0</v>
      </c>
      <c r="P43" s="26">
        <v>0</v>
      </c>
      <c r="Q43" s="16">
        <f t="shared" si="149"/>
        <v>0</v>
      </c>
      <c r="R43" s="16">
        <f t="shared" si="150"/>
        <v>0</v>
      </c>
      <c r="S43" s="93">
        <v>0</v>
      </c>
      <c r="T43" s="16">
        <f t="shared" si="151"/>
        <v>0</v>
      </c>
      <c r="U43" s="16">
        <f t="shared" si="152"/>
        <v>0</v>
      </c>
      <c r="V43" s="26">
        <v>0</v>
      </c>
      <c r="W43" s="16">
        <f t="shared" si="153"/>
        <v>0</v>
      </c>
      <c r="X43" s="16">
        <f t="shared" si="154"/>
        <v>0</v>
      </c>
      <c r="Y43" s="26"/>
      <c r="Z43" s="16">
        <f t="shared" si="155"/>
        <v>0</v>
      </c>
      <c r="AA43" s="16">
        <f t="shared" si="156"/>
        <v>0</v>
      </c>
      <c r="AB43" s="26"/>
      <c r="AC43" s="16">
        <f t="shared" si="105"/>
        <v>0</v>
      </c>
      <c r="AD43" s="16">
        <f t="shared" si="106"/>
        <v>0</v>
      </c>
      <c r="AE43" s="26"/>
      <c r="AF43" s="16">
        <f t="shared" si="157"/>
        <v>0</v>
      </c>
      <c r="AG43" s="16">
        <f t="shared" si="158"/>
        <v>0</v>
      </c>
      <c r="AH43" s="26"/>
      <c r="AI43" s="16">
        <f t="shared" si="159"/>
        <v>0</v>
      </c>
      <c r="AJ43" s="16">
        <f t="shared" si="160"/>
        <v>0</v>
      </c>
      <c r="AK43" s="26"/>
      <c r="AL43" s="16">
        <f t="shared" si="161"/>
        <v>0</v>
      </c>
      <c r="AM43" s="16">
        <f t="shared" si="162"/>
        <v>0</v>
      </c>
      <c r="AN43" s="16"/>
      <c r="AO43" s="16">
        <f t="shared" si="14"/>
        <v>0</v>
      </c>
      <c r="AP43" s="16">
        <f t="shared" si="15"/>
        <v>0</v>
      </c>
      <c r="AQ43" s="16"/>
      <c r="AR43" s="16">
        <f t="shared" si="16"/>
        <v>0</v>
      </c>
      <c r="AS43" s="16">
        <f t="shared" si="17"/>
        <v>0</v>
      </c>
      <c r="AU43" s="26">
        <f t="shared" si="38"/>
        <v>0</v>
      </c>
      <c r="AV43" s="16">
        <f t="shared" si="80"/>
        <v>0</v>
      </c>
      <c r="AW43" s="37">
        <f t="shared" si="81"/>
        <v>0</v>
      </c>
      <c r="AX43" s="40">
        <f t="shared" si="2"/>
        <v>0</v>
      </c>
      <c r="AY43" s="37">
        <f t="shared" si="18"/>
        <v>0</v>
      </c>
      <c r="AZ43" s="59">
        <f t="shared" si="19"/>
        <v>0</v>
      </c>
      <c r="BA43" s="26">
        <v>3</v>
      </c>
      <c r="BB43" s="37">
        <f t="shared" si="82"/>
        <v>357.73650000000004</v>
      </c>
      <c r="BC43" s="37" t="str">
        <f t="shared" si="20"/>
        <v>-</v>
      </c>
      <c r="BD43" s="45">
        <v>31</v>
      </c>
      <c r="BE43" s="37" t="str">
        <f t="shared" si="143"/>
        <v>-</v>
      </c>
      <c r="BF43" s="51" t="str">
        <f t="shared" si="144"/>
        <v>-</v>
      </c>
      <c r="BG43" s="35" t="str">
        <f t="shared" si="21"/>
        <v>-</v>
      </c>
    </row>
    <row r="44" spans="1:65" ht="15">
      <c r="A44" s="13"/>
      <c r="B44" s="90">
        <v>6953156264519</v>
      </c>
      <c r="C44" s="17"/>
      <c r="D44" s="90">
        <v>1312890136</v>
      </c>
      <c r="E44" s="18" t="s">
        <v>64</v>
      </c>
      <c r="F44" s="53">
        <v>46.639999999999624</v>
      </c>
      <c r="G44" s="53">
        <v>119.24550000000001</v>
      </c>
      <c r="H44" s="54"/>
      <c r="J44" s="26"/>
      <c r="K44" s="16">
        <f t="shared" si="107"/>
        <v>0</v>
      </c>
      <c r="L44" s="16">
        <f t="shared" si="146"/>
        <v>0</v>
      </c>
      <c r="M44" s="26"/>
      <c r="N44" s="16">
        <f t="shared" si="147"/>
        <v>0</v>
      </c>
      <c r="O44" s="16">
        <f t="shared" si="148"/>
        <v>0</v>
      </c>
      <c r="P44" s="26">
        <v>2</v>
      </c>
      <c r="Q44" s="16">
        <f t="shared" si="149"/>
        <v>93.279999999999248</v>
      </c>
      <c r="R44" s="16">
        <f t="shared" si="150"/>
        <v>238.49100000000001</v>
      </c>
      <c r="S44" s="93">
        <v>0</v>
      </c>
      <c r="T44" s="16">
        <f t="shared" si="151"/>
        <v>0</v>
      </c>
      <c r="U44" s="16">
        <f t="shared" si="152"/>
        <v>0</v>
      </c>
      <c r="V44" s="26">
        <v>0</v>
      </c>
      <c r="W44" s="16">
        <f t="shared" si="153"/>
        <v>0</v>
      </c>
      <c r="X44" s="16">
        <f t="shared" si="154"/>
        <v>0</v>
      </c>
      <c r="Y44" s="26"/>
      <c r="Z44" s="16">
        <f t="shared" si="155"/>
        <v>0</v>
      </c>
      <c r="AA44" s="16">
        <f t="shared" si="156"/>
        <v>0</v>
      </c>
      <c r="AB44" s="26"/>
      <c r="AC44" s="16">
        <f t="shared" si="105"/>
        <v>0</v>
      </c>
      <c r="AD44" s="16">
        <f t="shared" si="106"/>
        <v>0</v>
      </c>
      <c r="AE44" s="26"/>
      <c r="AF44" s="16">
        <f t="shared" si="157"/>
        <v>0</v>
      </c>
      <c r="AG44" s="16">
        <f t="shared" si="158"/>
        <v>0</v>
      </c>
      <c r="AH44" s="26"/>
      <c r="AI44" s="16">
        <f t="shared" si="159"/>
        <v>0</v>
      </c>
      <c r="AJ44" s="16">
        <f t="shared" si="160"/>
        <v>0</v>
      </c>
      <c r="AK44" s="26"/>
      <c r="AL44" s="16">
        <f t="shared" si="161"/>
        <v>0</v>
      </c>
      <c r="AM44" s="16">
        <f t="shared" si="162"/>
        <v>0</v>
      </c>
      <c r="AN44" s="16"/>
      <c r="AO44" s="16">
        <f t="shared" si="14"/>
        <v>0</v>
      </c>
      <c r="AP44" s="16">
        <f t="shared" si="15"/>
        <v>0</v>
      </c>
      <c r="AQ44" s="16"/>
      <c r="AR44" s="16">
        <f t="shared" si="16"/>
        <v>0</v>
      </c>
      <c r="AS44" s="16">
        <f t="shared" si="17"/>
        <v>0</v>
      </c>
      <c r="AU44" s="26">
        <f t="shared" si="38"/>
        <v>2</v>
      </c>
      <c r="AV44" s="16">
        <f t="shared" si="80"/>
        <v>93.279999999999248</v>
      </c>
      <c r="AW44" s="37">
        <f t="shared" si="81"/>
        <v>238.49100000000001</v>
      </c>
      <c r="AX44" s="40">
        <f t="shared" si="2"/>
        <v>3.7037037037037035E-2</v>
      </c>
      <c r="AY44" s="37">
        <f t="shared" si="18"/>
        <v>1.1111111111111112</v>
      </c>
      <c r="AZ44" s="59">
        <f t="shared" si="19"/>
        <v>132.495</v>
      </c>
      <c r="BA44" s="26">
        <v>1</v>
      </c>
      <c r="BB44" s="37">
        <f t="shared" si="82"/>
        <v>119.24550000000001</v>
      </c>
      <c r="BC44" s="37">
        <f t="shared" si="20"/>
        <v>27</v>
      </c>
      <c r="BD44" s="45">
        <v>32</v>
      </c>
      <c r="BE44" s="37">
        <f t="shared" si="143"/>
        <v>3.8571428571428572</v>
      </c>
      <c r="BF44" s="51">
        <f t="shared" si="144"/>
        <v>0.9</v>
      </c>
      <c r="BG44" s="35">
        <f t="shared" si="21"/>
        <v>43620</v>
      </c>
    </row>
    <row r="45" spans="1:65" ht="15">
      <c r="A45" s="13"/>
      <c r="B45" s="90">
        <v>6953156269873</v>
      </c>
      <c r="C45" s="17"/>
      <c r="D45" s="90">
        <v>1312890137</v>
      </c>
      <c r="E45" s="18" t="s">
        <v>65</v>
      </c>
      <c r="F45" s="53">
        <v>44.93</v>
      </c>
      <c r="G45" s="53">
        <v>113.8005</v>
      </c>
      <c r="H45" s="54"/>
      <c r="J45" s="26"/>
      <c r="K45" s="16">
        <f t="shared" si="107"/>
        <v>0</v>
      </c>
      <c r="L45" s="16">
        <f t="shared" si="146"/>
        <v>0</v>
      </c>
      <c r="M45" s="26"/>
      <c r="N45" s="16">
        <f t="shared" si="147"/>
        <v>0</v>
      </c>
      <c r="O45" s="16">
        <f t="shared" si="148"/>
        <v>0</v>
      </c>
      <c r="P45" s="26">
        <v>0</v>
      </c>
      <c r="Q45" s="16">
        <f t="shared" si="149"/>
        <v>0</v>
      </c>
      <c r="R45" s="16">
        <f t="shared" si="150"/>
        <v>0</v>
      </c>
      <c r="S45" s="93">
        <v>1</v>
      </c>
      <c r="T45" s="16">
        <f t="shared" si="151"/>
        <v>44.93</v>
      </c>
      <c r="U45" s="16">
        <f t="shared" si="152"/>
        <v>113.8005</v>
      </c>
      <c r="V45" s="26">
        <v>0</v>
      </c>
      <c r="W45" s="16">
        <f t="shared" si="153"/>
        <v>0</v>
      </c>
      <c r="X45" s="16">
        <f t="shared" si="154"/>
        <v>0</v>
      </c>
      <c r="Y45" s="26"/>
      <c r="Z45" s="16">
        <f t="shared" si="155"/>
        <v>0</v>
      </c>
      <c r="AA45" s="16">
        <f t="shared" si="156"/>
        <v>0</v>
      </c>
      <c r="AB45" s="26"/>
      <c r="AC45" s="16">
        <f t="shared" si="105"/>
        <v>0</v>
      </c>
      <c r="AD45" s="16">
        <f t="shared" si="106"/>
        <v>0</v>
      </c>
      <c r="AE45" s="26"/>
      <c r="AF45" s="16">
        <f t="shared" si="157"/>
        <v>0</v>
      </c>
      <c r="AG45" s="16">
        <f t="shared" si="158"/>
        <v>0</v>
      </c>
      <c r="AH45" s="26"/>
      <c r="AI45" s="16">
        <f t="shared" si="159"/>
        <v>0</v>
      </c>
      <c r="AJ45" s="16">
        <f t="shared" si="160"/>
        <v>0</v>
      </c>
      <c r="AK45" s="26"/>
      <c r="AL45" s="16">
        <f t="shared" si="161"/>
        <v>0</v>
      </c>
      <c r="AM45" s="16">
        <f t="shared" si="162"/>
        <v>0</v>
      </c>
      <c r="AN45" s="16"/>
      <c r="AO45" s="16">
        <f t="shared" si="14"/>
        <v>0</v>
      </c>
      <c r="AP45" s="16">
        <f t="shared" si="15"/>
        <v>0</v>
      </c>
      <c r="AQ45" s="16"/>
      <c r="AR45" s="16">
        <f t="shared" si="16"/>
        <v>0</v>
      </c>
      <c r="AS45" s="16">
        <f t="shared" si="17"/>
        <v>0</v>
      </c>
      <c r="AU45" s="26">
        <f t="shared" si="38"/>
        <v>1</v>
      </c>
      <c r="AV45" s="16">
        <f t="shared" si="80"/>
        <v>44.93</v>
      </c>
      <c r="AW45" s="37">
        <f t="shared" si="81"/>
        <v>113.8005</v>
      </c>
      <c r="AX45" s="40">
        <f t="shared" si="2"/>
        <v>1.8518518518518517E-2</v>
      </c>
      <c r="AY45" s="37">
        <f t="shared" si="18"/>
        <v>0.55555555555555558</v>
      </c>
      <c r="AZ45" s="59">
        <f t="shared" si="19"/>
        <v>63.222500000000004</v>
      </c>
      <c r="BA45" s="26">
        <v>2</v>
      </c>
      <c r="BB45" s="37">
        <f t="shared" si="82"/>
        <v>227.601</v>
      </c>
      <c r="BC45" s="37">
        <f t="shared" si="20"/>
        <v>108</v>
      </c>
      <c r="BD45" s="45">
        <v>33</v>
      </c>
      <c r="BE45" s="37">
        <f t="shared" si="143"/>
        <v>15.428571428571429</v>
      </c>
      <c r="BF45" s="51">
        <f t="shared" si="144"/>
        <v>3.6</v>
      </c>
      <c r="BG45" s="35">
        <f t="shared" si="21"/>
        <v>43701</v>
      </c>
    </row>
    <row r="46" spans="1:65" ht="15">
      <c r="A46" s="13"/>
      <c r="B46" s="90">
        <v>6953156269880</v>
      </c>
      <c r="C46" s="17"/>
      <c r="D46" s="90">
        <v>1312890138</v>
      </c>
      <c r="E46" s="27" t="s">
        <v>66</v>
      </c>
      <c r="F46" s="53">
        <v>44.93</v>
      </c>
      <c r="G46" s="53">
        <v>113.8005</v>
      </c>
      <c r="H46" s="54"/>
      <c r="J46" s="26"/>
      <c r="K46" s="16">
        <f t="shared" si="107"/>
        <v>0</v>
      </c>
      <c r="L46" s="16">
        <f t="shared" ref="L46:L47" si="163">J46*$G46</f>
        <v>0</v>
      </c>
      <c r="M46" s="26"/>
      <c r="N46" s="16">
        <f t="shared" ref="N46:N47" si="164">M46*$F46</f>
        <v>0</v>
      </c>
      <c r="O46" s="16">
        <f t="shared" ref="O46:O47" si="165">M46*$G46</f>
        <v>0</v>
      </c>
      <c r="P46" s="26">
        <v>0</v>
      </c>
      <c r="Q46" s="16">
        <f t="shared" ref="Q46:Q47" si="166">P46*$F46</f>
        <v>0</v>
      </c>
      <c r="R46" s="16">
        <f t="shared" ref="R46:R47" si="167">P46*$G46</f>
        <v>0</v>
      </c>
      <c r="S46" s="93">
        <v>0</v>
      </c>
      <c r="T46" s="16">
        <f t="shared" ref="T46:T47" si="168">S46*$F46</f>
        <v>0</v>
      </c>
      <c r="U46" s="16">
        <f t="shared" ref="U46:U47" si="169">S46*$G46</f>
        <v>0</v>
      </c>
      <c r="V46" s="26">
        <v>0</v>
      </c>
      <c r="W46" s="16">
        <f t="shared" ref="W46:W47" si="170">V46*$F46</f>
        <v>0</v>
      </c>
      <c r="X46" s="16">
        <f t="shared" ref="X46:X47" si="171">V46*$G46</f>
        <v>0</v>
      </c>
      <c r="Y46" s="26"/>
      <c r="Z46" s="16">
        <f t="shared" ref="Z46:Z47" si="172">Y46*$F46</f>
        <v>0</v>
      </c>
      <c r="AA46" s="16">
        <f t="shared" ref="AA46:AA47" si="173">Y46*$G46</f>
        <v>0</v>
      </c>
      <c r="AB46" s="26"/>
      <c r="AC46" s="16">
        <f t="shared" si="105"/>
        <v>0</v>
      </c>
      <c r="AD46" s="16">
        <f t="shared" si="106"/>
        <v>0</v>
      </c>
      <c r="AE46" s="26"/>
      <c r="AF46" s="16">
        <f t="shared" ref="AF46:AF47" si="174">AE46*$F46</f>
        <v>0</v>
      </c>
      <c r="AG46" s="16">
        <f t="shared" ref="AG46:AG47" si="175">AE46*$G46</f>
        <v>0</v>
      </c>
      <c r="AH46" s="26"/>
      <c r="AI46" s="16">
        <f t="shared" ref="AI46:AI47" si="176">AH46*$F46</f>
        <v>0</v>
      </c>
      <c r="AJ46" s="16">
        <f t="shared" ref="AJ46:AJ47" si="177">AH46*$G46</f>
        <v>0</v>
      </c>
      <c r="AK46" s="26"/>
      <c r="AL46" s="16">
        <f t="shared" ref="AL46:AL47" si="178">AK46*$F46</f>
        <v>0</v>
      </c>
      <c r="AM46" s="16">
        <f t="shared" ref="AM46:AM47" si="179">AK46*$G46</f>
        <v>0</v>
      </c>
      <c r="AN46" s="16"/>
      <c r="AO46" s="16">
        <f t="shared" si="14"/>
        <v>0</v>
      </c>
      <c r="AP46" s="16">
        <f t="shared" si="15"/>
        <v>0</v>
      </c>
      <c r="AQ46" s="16"/>
      <c r="AR46" s="16">
        <f t="shared" si="16"/>
        <v>0</v>
      </c>
      <c r="AS46" s="16">
        <f t="shared" si="17"/>
        <v>0</v>
      </c>
      <c r="AU46" s="26">
        <f t="shared" si="38"/>
        <v>0</v>
      </c>
      <c r="AV46" s="16">
        <f t="shared" si="80"/>
        <v>0</v>
      </c>
      <c r="AW46" s="37">
        <f t="shared" si="81"/>
        <v>0</v>
      </c>
      <c r="AX46" s="40">
        <f t="shared" si="2"/>
        <v>0</v>
      </c>
      <c r="AY46" s="37">
        <f t="shared" si="18"/>
        <v>0</v>
      </c>
      <c r="AZ46" s="59">
        <f t="shared" si="19"/>
        <v>0</v>
      </c>
      <c r="BA46" s="26">
        <v>3</v>
      </c>
      <c r="BB46" s="37">
        <f t="shared" si="82"/>
        <v>341.4015</v>
      </c>
      <c r="BC46" s="37" t="str">
        <f t="shared" si="20"/>
        <v>-</v>
      </c>
      <c r="BD46" s="45">
        <v>34</v>
      </c>
      <c r="BE46" s="37" t="str">
        <f t="shared" si="143"/>
        <v>-</v>
      </c>
      <c r="BF46" s="51" t="str">
        <f t="shared" si="144"/>
        <v>-</v>
      </c>
      <c r="BG46" s="35" t="str">
        <f t="shared" si="21"/>
        <v>-</v>
      </c>
    </row>
    <row r="47" spans="1:65" ht="15">
      <c r="A47" s="13"/>
      <c r="B47" s="90">
        <v>6953156269897</v>
      </c>
      <c r="C47" s="17"/>
      <c r="D47" s="90">
        <v>1312890139</v>
      </c>
      <c r="E47" s="18" t="s">
        <v>67</v>
      </c>
      <c r="F47" s="53">
        <v>47.395000000000017</v>
      </c>
      <c r="G47" s="53">
        <v>113.8005</v>
      </c>
      <c r="H47" s="54"/>
      <c r="J47" s="26"/>
      <c r="K47" s="16">
        <f t="shared" si="107"/>
        <v>0</v>
      </c>
      <c r="L47" s="16">
        <f t="shared" si="163"/>
        <v>0</v>
      </c>
      <c r="M47" s="26"/>
      <c r="N47" s="16">
        <f t="shared" si="164"/>
        <v>0</v>
      </c>
      <c r="O47" s="16">
        <f t="shared" si="165"/>
        <v>0</v>
      </c>
      <c r="P47" s="26">
        <v>0</v>
      </c>
      <c r="Q47" s="16">
        <f t="shared" si="166"/>
        <v>0</v>
      </c>
      <c r="R47" s="16">
        <f t="shared" si="167"/>
        <v>0</v>
      </c>
      <c r="S47" s="93">
        <v>0</v>
      </c>
      <c r="T47" s="16">
        <f t="shared" si="168"/>
        <v>0</v>
      </c>
      <c r="U47" s="16">
        <f t="shared" si="169"/>
        <v>0</v>
      </c>
      <c r="V47" s="26">
        <v>0</v>
      </c>
      <c r="W47" s="16">
        <f t="shared" si="170"/>
        <v>0</v>
      </c>
      <c r="X47" s="16">
        <f t="shared" si="171"/>
        <v>0</v>
      </c>
      <c r="Y47" s="26"/>
      <c r="Z47" s="16">
        <f t="shared" si="172"/>
        <v>0</v>
      </c>
      <c r="AA47" s="16">
        <f t="shared" si="173"/>
        <v>0</v>
      </c>
      <c r="AB47" s="26"/>
      <c r="AC47" s="16">
        <f t="shared" si="105"/>
        <v>0</v>
      </c>
      <c r="AD47" s="16">
        <f t="shared" si="106"/>
        <v>0</v>
      </c>
      <c r="AE47" s="26"/>
      <c r="AF47" s="16">
        <f t="shared" si="174"/>
        <v>0</v>
      </c>
      <c r="AG47" s="16">
        <f t="shared" si="175"/>
        <v>0</v>
      </c>
      <c r="AH47" s="26"/>
      <c r="AI47" s="16">
        <f t="shared" si="176"/>
        <v>0</v>
      </c>
      <c r="AJ47" s="16">
        <f t="shared" si="177"/>
        <v>0</v>
      </c>
      <c r="AK47" s="26"/>
      <c r="AL47" s="16">
        <f t="shared" si="178"/>
        <v>0</v>
      </c>
      <c r="AM47" s="16">
        <f t="shared" si="179"/>
        <v>0</v>
      </c>
      <c r="AN47" s="16"/>
      <c r="AO47" s="16">
        <f t="shared" si="14"/>
        <v>0</v>
      </c>
      <c r="AP47" s="16">
        <f t="shared" si="15"/>
        <v>0</v>
      </c>
      <c r="AQ47" s="16"/>
      <c r="AR47" s="16">
        <f t="shared" si="16"/>
        <v>0</v>
      </c>
      <c r="AS47" s="16">
        <f t="shared" si="17"/>
        <v>0</v>
      </c>
      <c r="AU47" s="26">
        <f t="shared" si="38"/>
        <v>0</v>
      </c>
      <c r="AV47" s="16">
        <f t="shared" si="80"/>
        <v>0</v>
      </c>
      <c r="AW47" s="37">
        <f t="shared" si="81"/>
        <v>0</v>
      </c>
      <c r="AX47" s="40">
        <f t="shared" si="2"/>
        <v>0</v>
      </c>
      <c r="AY47" s="37">
        <f t="shared" si="18"/>
        <v>0</v>
      </c>
      <c r="AZ47" s="59">
        <f t="shared" si="19"/>
        <v>0</v>
      </c>
      <c r="BA47" s="26">
        <v>3</v>
      </c>
      <c r="BB47" s="37">
        <f t="shared" si="82"/>
        <v>341.4015</v>
      </c>
      <c r="BC47" s="37" t="str">
        <f t="shared" si="20"/>
        <v>-</v>
      </c>
      <c r="BD47" s="45">
        <v>35</v>
      </c>
      <c r="BE47" s="37" t="str">
        <f t="shared" si="143"/>
        <v>-</v>
      </c>
      <c r="BF47" s="51" t="str">
        <f t="shared" si="144"/>
        <v>-</v>
      </c>
      <c r="BG47" s="35" t="str">
        <f t="shared" si="21"/>
        <v>-</v>
      </c>
    </row>
    <row r="48" spans="1:65" ht="15">
      <c r="A48" s="13"/>
      <c r="B48" s="90">
        <v>6953156271807</v>
      </c>
      <c r="C48" s="17"/>
      <c r="D48" s="90">
        <v>1312890140</v>
      </c>
      <c r="E48" s="27" t="s">
        <v>68</v>
      </c>
      <c r="F48" s="53">
        <v>22.260000000000005</v>
      </c>
      <c r="G48" s="53">
        <v>53.905500000000004</v>
      </c>
      <c r="H48" s="54"/>
      <c r="J48" s="26"/>
      <c r="K48" s="16">
        <f t="shared" si="107"/>
        <v>0</v>
      </c>
      <c r="L48" s="16">
        <f t="shared" ref="L48:L75" si="180">J48*$G48</f>
        <v>0</v>
      </c>
      <c r="M48" s="26"/>
      <c r="N48" s="16">
        <f t="shared" ref="N48:N75" si="181">M48*$F48</f>
        <v>0</v>
      </c>
      <c r="O48" s="16">
        <f t="shared" ref="O48:O75" si="182">M48*$G48</f>
        <v>0</v>
      </c>
      <c r="P48" s="26">
        <v>0</v>
      </c>
      <c r="Q48" s="16">
        <f t="shared" ref="Q48:Q75" si="183">P48*$F48</f>
        <v>0</v>
      </c>
      <c r="R48" s="16">
        <f t="shared" ref="R48:R75" si="184">P48*$G48</f>
        <v>0</v>
      </c>
      <c r="S48" s="93">
        <v>0</v>
      </c>
      <c r="T48" s="16">
        <f t="shared" ref="T48:T75" si="185">S48*$F48</f>
        <v>0</v>
      </c>
      <c r="U48" s="16">
        <f t="shared" ref="U48:U75" si="186">S48*$G48</f>
        <v>0</v>
      </c>
      <c r="V48" s="26">
        <v>0</v>
      </c>
      <c r="W48" s="16">
        <f t="shared" ref="W48:W75" si="187">V48*$F48</f>
        <v>0</v>
      </c>
      <c r="X48" s="16">
        <f t="shared" ref="X48:X75" si="188">V48*$G48</f>
        <v>0</v>
      </c>
      <c r="Y48" s="26"/>
      <c r="Z48" s="16">
        <f t="shared" ref="Z48:Z75" si="189">Y48*$F48</f>
        <v>0</v>
      </c>
      <c r="AA48" s="16">
        <f t="shared" ref="AA48:AA75" si="190">Y48*$G48</f>
        <v>0</v>
      </c>
      <c r="AB48" s="26"/>
      <c r="AC48" s="16">
        <f t="shared" si="105"/>
        <v>0</v>
      </c>
      <c r="AD48" s="16">
        <f t="shared" si="106"/>
        <v>0</v>
      </c>
      <c r="AE48" s="26"/>
      <c r="AF48" s="16">
        <f t="shared" ref="AF48:AF75" si="191">AE48*$F48</f>
        <v>0</v>
      </c>
      <c r="AG48" s="16">
        <f t="shared" ref="AG48:AG75" si="192">AE48*$G48</f>
        <v>0</v>
      </c>
      <c r="AH48" s="26"/>
      <c r="AI48" s="16">
        <f t="shared" ref="AI48:AI75" si="193">AH48*$F48</f>
        <v>0</v>
      </c>
      <c r="AJ48" s="16">
        <f t="shared" ref="AJ48:AJ75" si="194">AH48*$G48</f>
        <v>0</v>
      </c>
      <c r="AK48" s="26"/>
      <c r="AL48" s="16">
        <f t="shared" ref="AL48:AL75" si="195">AK48*$F48</f>
        <v>0</v>
      </c>
      <c r="AM48" s="16">
        <f t="shared" ref="AM48:AM75" si="196">AK48*$G48</f>
        <v>0</v>
      </c>
      <c r="AN48" s="16"/>
      <c r="AO48" s="16">
        <f t="shared" si="14"/>
        <v>0</v>
      </c>
      <c r="AP48" s="16">
        <f t="shared" si="15"/>
        <v>0</v>
      </c>
      <c r="AQ48" s="16"/>
      <c r="AR48" s="16">
        <f t="shared" si="16"/>
        <v>0</v>
      </c>
      <c r="AS48" s="16">
        <f t="shared" si="17"/>
        <v>0</v>
      </c>
      <c r="AU48" s="26">
        <f t="shared" si="38"/>
        <v>0</v>
      </c>
      <c r="AV48" s="16">
        <f t="shared" ref="AV48:AV75" si="197">AU48*F48</f>
        <v>0</v>
      </c>
      <c r="AW48" s="37">
        <f t="shared" ref="AW48:AW75" si="198">AU48*G48</f>
        <v>0</v>
      </c>
      <c r="AX48" s="40">
        <f t="shared" si="2"/>
        <v>0</v>
      </c>
      <c r="AY48" s="37">
        <f t="shared" si="18"/>
        <v>0</v>
      </c>
      <c r="AZ48" s="59">
        <f t="shared" si="19"/>
        <v>0</v>
      </c>
      <c r="BA48" s="26">
        <v>5</v>
      </c>
      <c r="BB48" s="37">
        <f t="shared" ref="BB48:BB75" si="199">BA48*G48</f>
        <v>269.52750000000003</v>
      </c>
      <c r="BC48" s="37" t="str">
        <f t="shared" si="20"/>
        <v>-</v>
      </c>
      <c r="BD48" s="45">
        <v>36</v>
      </c>
      <c r="BE48" s="37" t="str">
        <f t="shared" ref="BE48:BE75" si="200">IFERROR(BC48/7,"-")</f>
        <v>-</v>
      </c>
      <c r="BF48" s="51" t="str">
        <f t="shared" ref="BF48:BF75" si="201">IFERROR(BC48/30,"-")</f>
        <v>-</v>
      </c>
      <c r="BG48" s="35" t="str">
        <f t="shared" si="21"/>
        <v>-</v>
      </c>
    </row>
    <row r="49" spans="1:59" ht="15">
      <c r="A49" s="13"/>
      <c r="B49" s="90">
        <v>6953156278615</v>
      </c>
      <c r="C49" s="17"/>
      <c r="D49" s="90">
        <v>1312820092</v>
      </c>
      <c r="E49" s="18" t="s">
        <v>69</v>
      </c>
      <c r="F49" s="53">
        <v>27.219999999999828</v>
      </c>
      <c r="G49" s="53">
        <v>70.240499999999997</v>
      </c>
      <c r="H49" s="54"/>
      <c r="J49" s="26"/>
      <c r="K49" s="16">
        <f t="shared" si="107"/>
        <v>0</v>
      </c>
      <c r="L49" s="16">
        <f t="shared" si="180"/>
        <v>0</v>
      </c>
      <c r="M49" s="26"/>
      <c r="N49" s="16">
        <f t="shared" si="181"/>
        <v>0</v>
      </c>
      <c r="O49" s="16">
        <f t="shared" si="182"/>
        <v>0</v>
      </c>
      <c r="P49" s="26">
        <v>0</v>
      </c>
      <c r="Q49" s="16">
        <f t="shared" si="183"/>
        <v>0</v>
      </c>
      <c r="R49" s="16">
        <f t="shared" si="184"/>
        <v>0</v>
      </c>
      <c r="S49" s="93">
        <v>1</v>
      </c>
      <c r="T49" s="16">
        <f t="shared" si="185"/>
        <v>27.219999999999828</v>
      </c>
      <c r="U49" s="16">
        <f t="shared" si="186"/>
        <v>70.240499999999997</v>
      </c>
      <c r="V49" s="26">
        <v>0</v>
      </c>
      <c r="W49" s="16">
        <f t="shared" si="187"/>
        <v>0</v>
      </c>
      <c r="X49" s="16">
        <f t="shared" si="188"/>
        <v>0</v>
      </c>
      <c r="Y49" s="26"/>
      <c r="Z49" s="16">
        <f t="shared" si="189"/>
        <v>0</v>
      </c>
      <c r="AA49" s="16">
        <f t="shared" si="190"/>
        <v>0</v>
      </c>
      <c r="AB49" s="26"/>
      <c r="AC49" s="16">
        <f t="shared" si="105"/>
        <v>0</v>
      </c>
      <c r="AD49" s="16">
        <f t="shared" si="106"/>
        <v>0</v>
      </c>
      <c r="AE49" s="26"/>
      <c r="AF49" s="16">
        <f t="shared" si="191"/>
        <v>0</v>
      </c>
      <c r="AG49" s="16">
        <f t="shared" si="192"/>
        <v>0</v>
      </c>
      <c r="AH49" s="26"/>
      <c r="AI49" s="16">
        <f t="shared" si="193"/>
        <v>0</v>
      </c>
      <c r="AJ49" s="16">
        <f t="shared" si="194"/>
        <v>0</v>
      </c>
      <c r="AK49" s="26"/>
      <c r="AL49" s="16">
        <f t="shared" si="195"/>
        <v>0</v>
      </c>
      <c r="AM49" s="16">
        <f t="shared" si="196"/>
        <v>0</v>
      </c>
      <c r="AN49" s="16"/>
      <c r="AO49" s="16">
        <f t="shared" si="14"/>
        <v>0</v>
      </c>
      <c r="AP49" s="16">
        <f t="shared" si="15"/>
        <v>0</v>
      </c>
      <c r="AQ49" s="16"/>
      <c r="AR49" s="16">
        <f t="shared" si="16"/>
        <v>0</v>
      </c>
      <c r="AS49" s="16">
        <f t="shared" si="17"/>
        <v>0</v>
      </c>
      <c r="AU49" s="26">
        <f t="shared" si="38"/>
        <v>1</v>
      </c>
      <c r="AV49" s="16">
        <f t="shared" si="197"/>
        <v>27.219999999999828</v>
      </c>
      <c r="AW49" s="37">
        <f t="shared" si="198"/>
        <v>70.240499999999997</v>
      </c>
      <c r="AX49" s="40">
        <f t="shared" si="2"/>
        <v>1.8518518518518517E-2</v>
      </c>
      <c r="AY49" s="37">
        <f t="shared" si="18"/>
        <v>0.55555555555555558</v>
      </c>
      <c r="AZ49" s="59">
        <f t="shared" si="19"/>
        <v>39.022500000000001</v>
      </c>
      <c r="BA49" s="26">
        <v>4</v>
      </c>
      <c r="BB49" s="37">
        <f t="shared" si="199"/>
        <v>280.96199999999999</v>
      </c>
      <c r="BC49" s="37">
        <f t="shared" si="20"/>
        <v>216</v>
      </c>
      <c r="BD49" s="45">
        <v>37</v>
      </c>
      <c r="BE49" s="37">
        <f t="shared" si="200"/>
        <v>30.857142857142858</v>
      </c>
      <c r="BF49" s="51">
        <f t="shared" si="201"/>
        <v>7.2</v>
      </c>
      <c r="BG49" s="35">
        <f t="shared" si="21"/>
        <v>43809</v>
      </c>
    </row>
    <row r="50" spans="1:59" ht="15">
      <c r="A50" s="13"/>
      <c r="B50" s="90">
        <v>6953156278639</v>
      </c>
      <c r="C50" s="17"/>
      <c r="D50" s="90">
        <v>1312820093</v>
      </c>
      <c r="E50" s="18" t="s">
        <v>70</v>
      </c>
      <c r="F50" s="53">
        <v>55.7</v>
      </c>
      <c r="G50" s="53">
        <v>135.5805</v>
      </c>
      <c r="H50" s="54"/>
      <c r="J50" s="26"/>
      <c r="K50" s="16">
        <f t="shared" si="107"/>
        <v>0</v>
      </c>
      <c r="L50" s="16">
        <f t="shared" si="180"/>
        <v>0</v>
      </c>
      <c r="M50" s="26"/>
      <c r="N50" s="16">
        <f t="shared" si="181"/>
        <v>0</v>
      </c>
      <c r="O50" s="16">
        <f t="shared" si="182"/>
        <v>0</v>
      </c>
      <c r="P50" s="26">
        <v>0</v>
      </c>
      <c r="Q50" s="16">
        <f t="shared" si="183"/>
        <v>0</v>
      </c>
      <c r="R50" s="16">
        <f t="shared" si="184"/>
        <v>0</v>
      </c>
      <c r="S50" s="93">
        <v>0</v>
      </c>
      <c r="T50" s="16">
        <f t="shared" si="185"/>
        <v>0</v>
      </c>
      <c r="U50" s="16">
        <f t="shared" si="186"/>
        <v>0</v>
      </c>
      <c r="V50" s="26">
        <v>0</v>
      </c>
      <c r="W50" s="16">
        <f t="shared" si="187"/>
        <v>0</v>
      </c>
      <c r="X50" s="16">
        <f t="shared" si="188"/>
        <v>0</v>
      </c>
      <c r="Y50" s="26"/>
      <c r="Z50" s="16">
        <f t="shared" si="189"/>
        <v>0</v>
      </c>
      <c r="AA50" s="16">
        <f t="shared" si="190"/>
        <v>0</v>
      </c>
      <c r="AB50" s="26"/>
      <c r="AC50" s="16">
        <f t="shared" si="105"/>
        <v>0</v>
      </c>
      <c r="AD50" s="16">
        <f t="shared" si="106"/>
        <v>0</v>
      </c>
      <c r="AE50" s="26"/>
      <c r="AF50" s="16">
        <f t="shared" si="191"/>
        <v>0</v>
      </c>
      <c r="AG50" s="16">
        <f t="shared" si="192"/>
        <v>0</v>
      </c>
      <c r="AH50" s="26"/>
      <c r="AI50" s="16">
        <f t="shared" si="193"/>
        <v>0</v>
      </c>
      <c r="AJ50" s="16">
        <f t="shared" si="194"/>
        <v>0</v>
      </c>
      <c r="AK50" s="26"/>
      <c r="AL50" s="16">
        <f t="shared" si="195"/>
        <v>0</v>
      </c>
      <c r="AM50" s="16">
        <f t="shared" si="196"/>
        <v>0</v>
      </c>
      <c r="AN50" s="16"/>
      <c r="AO50" s="16">
        <f t="shared" si="14"/>
        <v>0</v>
      </c>
      <c r="AP50" s="16">
        <f t="shared" si="15"/>
        <v>0</v>
      </c>
      <c r="AQ50" s="16"/>
      <c r="AR50" s="16">
        <f t="shared" si="16"/>
        <v>0</v>
      </c>
      <c r="AS50" s="16">
        <f t="shared" si="17"/>
        <v>0</v>
      </c>
      <c r="AU50" s="26">
        <f t="shared" si="38"/>
        <v>0</v>
      </c>
      <c r="AV50" s="16">
        <f t="shared" si="197"/>
        <v>0</v>
      </c>
      <c r="AW50" s="37">
        <f t="shared" si="198"/>
        <v>0</v>
      </c>
      <c r="AX50" s="40">
        <f t="shared" si="2"/>
        <v>0</v>
      </c>
      <c r="AY50" s="37">
        <f t="shared" si="18"/>
        <v>0</v>
      </c>
      <c r="AZ50" s="59">
        <f t="shared" si="19"/>
        <v>0</v>
      </c>
      <c r="BA50" s="26">
        <v>5</v>
      </c>
      <c r="BB50" s="37">
        <f t="shared" si="199"/>
        <v>677.90250000000003</v>
      </c>
      <c r="BC50" s="37" t="str">
        <f t="shared" si="20"/>
        <v>-</v>
      </c>
      <c r="BD50" s="45">
        <v>38</v>
      </c>
      <c r="BE50" s="37" t="str">
        <f t="shared" si="200"/>
        <v>-</v>
      </c>
      <c r="BF50" s="51" t="str">
        <f t="shared" si="201"/>
        <v>-</v>
      </c>
      <c r="BG50" s="35" t="str">
        <f t="shared" si="21"/>
        <v>-</v>
      </c>
    </row>
    <row r="51" spans="1:59" ht="15">
      <c r="A51" s="13"/>
      <c r="B51" s="90">
        <v>6953156262751</v>
      </c>
      <c r="C51" s="17"/>
      <c r="D51" s="90">
        <v>1312820094</v>
      </c>
      <c r="E51" s="18" t="s">
        <v>71</v>
      </c>
      <c r="F51" s="53">
        <v>19.38</v>
      </c>
      <c r="G51" s="53">
        <v>53.905500000000004</v>
      </c>
      <c r="H51" s="54"/>
      <c r="J51" s="26"/>
      <c r="K51" s="16">
        <f t="shared" si="107"/>
        <v>0</v>
      </c>
      <c r="L51" s="16">
        <f t="shared" si="180"/>
        <v>0</v>
      </c>
      <c r="M51" s="26"/>
      <c r="N51" s="16">
        <f t="shared" si="181"/>
        <v>0</v>
      </c>
      <c r="O51" s="16">
        <f t="shared" si="182"/>
        <v>0</v>
      </c>
      <c r="P51" s="26">
        <v>0</v>
      </c>
      <c r="Q51" s="16">
        <f t="shared" si="183"/>
        <v>0</v>
      </c>
      <c r="R51" s="16">
        <f t="shared" si="184"/>
        <v>0</v>
      </c>
      <c r="S51" s="93">
        <v>0</v>
      </c>
      <c r="T51" s="16">
        <f t="shared" si="185"/>
        <v>0</v>
      </c>
      <c r="U51" s="16">
        <f t="shared" si="186"/>
        <v>0</v>
      </c>
      <c r="V51" s="26">
        <v>0</v>
      </c>
      <c r="W51" s="16">
        <f t="shared" si="187"/>
        <v>0</v>
      </c>
      <c r="X51" s="16">
        <f t="shared" si="188"/>
        <v>0</v>
      </c>
      <c r="Y51" s="26"/>
      <c r="Z51" s="16">
        <f t="shared" si="189"/>
        <v>0</v>
      </c>
      <c r="AA51" s="16">
        <f t="shared" si="190"/>
        <v>0</v>
      </c>
      <c r="AB51" s="26"/>
      <c r="AC51" s="16">
        <f t="shared" si="105"/>
        <v>0</v>
      </c>
      <c r="AD51" s="16">
        <f t="shared" si="106"/>
        <v>0</v>
      </c>
      <c r="AE51" s="26"/>
      <c r="AF51" s="16">
        <f t="shared" si="191"/>
        <v>0</v>
      </c>
      <c r="AG51" s="16">
        <f t="shared" si="192"/>
        <v>0</v>
      </c>
      <c r="AH51" s="26"/>
      <c r="AI51" s="16">
        <f t="shared" si="193"/>
        <v>0</v>
      </c>
      <c r="AJ51" s="16">
        <f t="shared" si="194"/>
        <v>0</v>
      </c>
      <c r="AK51" s="26"/>
      <c r="AL51" s="16">
        <f t="shared" si="195"/>
        <v>0</v>
      </c>
      <c r="AM51" s="16">
        <f t="shared" si="196"/>
        <v>0</v>
      </c>
      <c r="AN51" s="16"/>
      <c r="AO51" s="16">
        <f t="shared" si="14"/>
        <v>0</v>
      </c>
      <c r="AP51" s="16">
        <f t="shared" si="15"/>
        <v>0</v>
      </c>
      <c r="AQ51" s="16"/>
      <c r="AR51" s="16">
        <f t="shared" si="16"/>
        <v>0</v>
      </c>
      <c r="AS51" s="16">
        <f t="shared" si="17"/>
        <v>0</v>
      </c>
      <c r="AU51" s="26">
        <f t="shared" si="38"/>
        <v>0</v>
      </c>
      <c r="AV51" s="16">
        <f t="shared" si="197"/>
        <v>0</v>
      </c>
      <c r="AW51" s="37">
        <f t="shared" si="198"/>
        <v>0</v>
      </c>
      <c r="AX51" s="40">
        <f t="shared" si="2"/>
        <v>0</v>
      </c>
      <c r="AY51" s="37">
        <f t="shared" si="18"/>
        <v>0</v>
      </c>
      <c r="AZ51" s="59">
        <f t="shared" si="19"/>
        <v>0</v>
      </c>
      <c r="BA51" s="26">
        <v>3</v>
      </c>
      <c r="BB51" s="37">
        <f t="shared" si="199"/>
        <v>161.7165</v>
      </c>
      <c r="BC51" s="37" t="str">
        <f t="shared" si="20"/>
        <v>-</v>
      </c>
      <c r="BD51" s="45">
        <v>39</v>
      </c>
      <c r="BE51" s="37" t="str">
        <f t="shared" si="200"/>
        <v>-</v>
      </c>
      <c r="BF51" s="51" t="str">
        <f t="shared" si="201"/>
        <v>-</v>
      </c>
      <c r="BG51" s="35" t="str">
        <f t="shared" si="21"/>
        <v>-</v>
      </c>
    </row>
    <row r="52" spans="1:59" ht="15">
      <c r="A52" s="13"/>
      <c r="B52" s="90">
        <v>6953156258402</v>
      </c>
      <c r="C52" s="17"/>
      <c r="D52" s="90">
        <v>1312820095</v>
      </c>
      <c r="E52" s="18" t="s">
        <v>72</v>
      </c>
      <c r="F52" s="53">
        <v>46.84</v>
      </c>
      <c r="G52" s="53">
        <v>64.795500000000004</v>
      </c>
      <c r="H52" s="54"/>
      <c r="J52" s="26"/>
      <c r="K52" s="16">
        <f t="shared" si="107"/>
        <v>0</v>
      </c>
      <c r="L52" s="16">
        <f t="shared" si="180"/>
        <v>0</v>
      </c>
      <c r="M52" s="26"/>
      <c r="N52" s="16">
        <f t="shared" si="181"/>
        <v>0</v>
      </c>
      <c r="O52" s="16">
        <f t="shared" si="182"/>
        <v>0</v>
      </c>
      <c r="P52" s="26">
        <v>0</v>
      </c>
      <c r="Q52" s="16">
        <f t="shared" si="183"/>
        <v>0</v>
      </c>
      <c r="R52" s="16">
        <f t="shared" si="184"/>
        <v>0</v>
      </c>
      <c r="S52" s="93">
        <v>0</v>
      </c>
      <c r="T52" s="16">
        <f t="shared" si="185"/>
        <v>0</v>
      </c>
      <c r="U52" s="16">
        <f t="shared" si="186"/>
        <v>0</v>
      </c>
      <c r="V52" s="26">
        <v>0</v>
      </c>
      <c r="W52" s="16">
        <f t="shared" si="187"/>
        <v>0</v>
      </c>
      <c r="X52" s="16">
        <f t="shared" si="188"/>
        <v>0</v>
      </c>
      <c r="Y52" s="26"/>
      <c r="Z52" s="16">
        <f t="shared" si="189"/>
        <v>0</v>
      </c>
      <c r="AA52" s="16">
        <f t="shared" si="190"/>
        <v>0</v>
      </c>
      <c r="AB52" s="26"/>
      <c r="AC52" s="16">
        <f t="shared" si="105"/>
        <v>0</v>
      </c>
      <c r="AD52" s="16">
        <f t="shared" si="106"/>
        <v>0</v>
      </c>
      <c r="AE52" s="26"/>
      <c r="AF52" s="16">
        <f t="shared" si="191"/>
        <v>0</v>
      </c>
      <c r="AG52" s="16">
        <f t="shared" si="192"/>
        <v>0</v>
      </c>
      <c r="AH52" s="26"/>
      <c r="AI52" s="16">
        <f t="shared" si="193"/>
        <v>0</v>
      </c>
      <c r="AJ52" s="16">
        <f t="shared" si="194"/>
        <v>0</v>
      </c>
      <c r="AK52" s="26"/>
      <c r="AL52" s="16">
        <f t="shared" si="195"/>
        <v>0</v>
      </c>
      <c r="AM52" s="16">
        <f t="shared" si="196"/>
        <v>0</v>
      </c>
      <c r="AN52" s="16"/>
      <c r="AO52" s="16">
        <f t="shared" si="14"/>
        <v>0</v>
      </c>
      <c r="AP52" s="16">
        <f t="shared" si="15"/>
        <v>0</v>
      </c>
      <c r="AQ52" s="16"/>
      <c r="AR52" s="16">
        <f t="shared" si="16"/>
        <v>0</v>
      </c>
      <c r="AS52" s="16">
        <f t="shared" si="17"/>
        <v>0</v>
      </c>
      <c r="AU52" s="26">
        <f t="shared" si="38"/>
        <v>0</v>
      </c>
      <c r="AV52" s="16">
        <f t="shared" si="197"/>
        <v>0</v>
      </c>
      <c r="AW52" s="37">
        <f t="shared" si="198"/>
        <v>0</v>
      </c>
      <c r="AX52" s="40">
        <f t="shared" si="2"/>
        <v>0</v>
      </c>
      <c r="AY52" s="37">
        <f t="shared" si="18"/>
        <v>0</v>
      </c>
      <c r="AZ52" s="59">
        <f t="shared" si="19"/>
        <v>0</v>
      </c>
      <c r="BA52" s="26">
        <v>3</v>
      </c>
      <c r="BB52" s="37">
        <f t="shared" si="199"/>
        <v>194.38650000000001</v>
      </c>
      <c r="BC52" s="37" t="str">
        <f t="shared" si="20"/>
        <v>-</v>
      </c>
      <c r="BD52" s="45">
        <v>40</v>
      </c>
      <c r="BE52" s="37" t="str">
        <f t="shared" si="200"/>
        <v>-</v>
      </c>
      <c r="BF52" s="51" t="str">
        <f t="shared" si="201"/>
        <v>-</v>
      </c>
      <c r="BG52" s="35" t="str">
        <f t="shared" si="21"/>
        <v>-</v>
      </c>
    </row>
    <row r="53" spans="1:59" ht="15">
      <c r="A53" s="13"/>
      <c r="B53" s="90">
        <v>6953156258396</v>
      </c>
      <c r="C53" s="17"/>
      <c r="D53" s="90">
        <v>1312820096</v>
      </c>
      <c r="E53" s="18" t="s">
        <v>73</v>
      </c>
      <c r="F53" s="53">
        <v>60.94</v>
      </c>
      <c r="G53" s="53">
        <v>146.47049999999999</v>
      </c>
      <c r="H53" s="54"/>
      <c r="J53" s="26"/>
      <c r="K53" s="16">
        <f t="shared" si="107"/>
        <v>0</v>
      </c>
      <c r="L53" s="16">
        <f t="shared" si="180"/>
        <v>0</v>
      </c>
      <c r="M53" s="26"/>
      <c r="N53" s="16">
        <f t="shared" si="181"/>
        <v>0</v>
      </c>
      <c r="O53" s="16">
        <f t="shared" si="182"/>
        <v>0</v>
      </c>
      <c r="P53" s="26">
        <v>0</v>
      </c>
      <c r="Q53" s="16">
        <f t="shared" si="183"/>
        <v>0</v>
      </c>
      <c r="R53" s="16">
        <f t="shared" si="184"/>
        <v>0</v>
      </c>
      <c r="S53" s="93">
        <v>0</v>
      </c>
      <c r="T53" s="16">
        <f t="shared" si="185"/>
        <v>0</v>
      </c>
      <c r="U53" s="16">
        <f t="shared" si="186"/>
        <v>0</v>
      </c>
      <c r="V53" s="26">
        <v>0</v>
      </c>
      <c r="W53" s="16">
        <f t="shared" si="187"/>
        <v>0</v>
      </c>
      <c r="X53" s="16">
        <f t="shared" si="188"/>
        <v>0</v>
      </c>
      <c r="Y53" s="26"/>
      <c r="Z53" s="16">
        <f t="shared" si="189"/>
        <v>0</v>
      </c>
      <c r="AA53" s="16">
        <f t="shared" si="190"/>
        <v>0</v>
      </c>
      <c r="AB53" s="26"/>
      <c r="AC53" s="16">
        <f t="shared" si="105"/>
        <v>0</v>
      </c>
      <c r="AD53" s="16">
        <f t="shared" si="106"/>
        <v>0</v>
      </c>
      <c r="AE53" s="26"/>
      <c r="AF53" s="16">
        <f t="shared" si="191"/>
        <v>0</v>
      </c>
      <c r="AG53" s="16">
        <f t="shared" si="192"/>
        <v>0</v>
      </c>
      <c r="AH53" s="26"/>
      <c r="AI53" s="16">
        <f t="shared" si="193"/>
        <v>0</v>
      </c>
      <c r="AJ53" s="16">
        <f t="shared" si="194"/>
        <v>0</v>
      </c>
      <c r="AK53" s="26"/>
      <c r="AL53" s="16">
        <f t="shared" si="195"/>
        <v>0</v>
      </c>
      <c r="AM53" s="16">
        <f t="shared" si="196"/>
        <v>0</v>
      </c>
      <c r="AN53" s="16"/>
      <c r="AO53" s="16">
        <f t="shared" si="14"/>
        <v>0</v>
      </c>
      <c r="AP53" s="16">
        <f t="shared" si="15"/>
        <v>0</v>
      </c>
      <c r="AQ53" s="16"/>
      <c r="AR53" s="16">
        <f t="shared" si="16"/>
        <v>0</v>
      </c>
      <c r="AS53" s="16">
        <f t="shared" si="17"/>
        <v>0</v>
      </c>
      <c r="AU53" s="26">
        <f t="shared" si="38"/>
        <v>0</v>
      </c>
      <c r="AV53" s="16">
        <f t="shared" si="197"/>
        <v>0</v>
      </c>
      <c r="AW53" s="37">
        <f t="shared" si="198"/>
        <v>0</v>
      </c>
      <c r="AX53" s="40">
        <f t="shared" si="2"/>
        <v>0</v>
      </c>
      <c r="AY53" s="37">
        <f t="shared" si="18"/>
        <v>0</v>
      </c>
      <c r="AZ53" s="59">
        <f t="shared" si="19"/>
        <v>0</v>
      </c>
      <c r="BA53" s="26">
        <v>2</v>
      </c>
      <c r="BB53" s="37">
        <f t="shared" si="199"/>
        <v>292.94099999999997</v>
      </c>
      <c r="BC53" s="37" t="str">
        <f t="shared" si="20"/>
        <v>-</v>
      </c>
      <c r="BD53" s="45">
        <v>41</v>
      </c>
      <c r="BE53" s="37" t="str">
        <f t="shared" si="200"/>
        <v>-</v>
      </c>
      <c r="BF53" s="51" t="str">
        <f t="shared" si="201"/>
        <v>-</v>
      </c>
      <c r="BG53" s="35" t="str">
        <f t="shared" si="21"/>
        <v>-</v>
      </c>
    </row>
    <row r="54" spans="1:59" ht="15">
      <c r="A54" s="13"/>
      <c r="B54" s="90">
        <v>6953156269323</v>
      </c>
      <c r="C54" s="17"/>
      <c r="D54" s="90">
        <v>1312820098</v>
      </c>
      <c r="E54" s="18" t="s">
        <v>74</v>
      </c>
      <c r="F54" s="53">
        <v>10.28</v>
      </c>
      <c r="G54" s="53">
        <v>37.570500000000003</v>
      </c>
      <c r="H54" s="54"/>
      <c r="J54" s="26"/>
      <c r="K54" s="16">
        <f t="shared" si="107"/>
        <v>0</v>
      </c>
      <c r="L54" s="16">
        <f t="shared" si="180"/>
        <v>0</v>
      </c>
      <c r="M54" s="26"/>
      <c r="N54" s="16">
        <f t="shared" si="181"/>
        <v>0</v>
      </c>
      <c r="O54" s="16">
        <f t="shared" si="182"/>
        <v>0</v>
      </c>
      <c r="P54" s="26">
        <v>1</v>
      </c>
      <c r="Q54" s="16">
        <f t="shared" si="183"/>
        <v>10.28</v>
      </c>
      <c r="R54" s="16">
        <f t="shared" si="184"/>
        <v>37.570500000000003</v>
      </c>
      <c r="S54" s="93">
        <v>0</v>
      </c>
      <c r="T54" s="16">
        <f t="shared" si="185"/>
        <v>0</v>
      </c>
      <c r="U54" s="16">
        <f t="shared" si="186"/>
        <v>0</v>
      </c>
      <c r="V54" s="26">
        <v>0</v>
      </c>
      <c r="W54" s="16">
        <f t="shared" si="187"/>
        <v>0</v>
      </c>
      <c r="X54" s="16">
        <f t="shared" si="188"/>
        <v>0</v>
      </c>
      <c r="Y54" s="26"/>
      <c r="Z54" s="16">
        <f t="shared" si="189"/>
        <v>0</v>
      </c>
      <c r="AA54" s="16">
        <f t="shared" si="190"/>
        <v>0</v>
      </c>
      <c r="AB54" s="26"/>
      <c r="AC54" s="16">
        <f t="shared" si="105"/>
        <v>0</v>
      </c>
      <c r="AD54" s="16">
        <f t="shared" si="106"/>
        <v>0</v>
      </c>
      <c r="AE54" s="26"/>
      <c r="AF54" s="16">
        <f t="shared" si="191"/>
        <v>0</v>
      </c>
      <c r="AG54" s="16">
        <f t="shared" si="192"/>
        <v>0</v>
      </c>
      <c r="AH54" s="26"/>
      <c r="AI54" s="16">
        <f t="shared" si="193"/>
        <v>0</v>
      </c>
      <c r="AJ54" s="16">
        <f t="shared" si="194"/>
        <v>0</v>
      </c>
      <c r="AK54" s="26"/>
      <c r="AL54" s="16">
        <f t="shared" si="195"/>
        <v>0</v>
      </c>
      <c r="AM54" s="16">
        <f t="shared" si="196"/>
        <v>0</v>
      </c>
      <c r="AN54" s="16"/>
      <c r="AO54" s="16">
        <f t="shared" si="14"/>
        <v>0</v>
      </c>
      <c r="AP54" s="16">
        <f t="shared" si="15"/>
        <v>0</v>
      </c>
      <c r="AQ54" s="16"/>
      <c r="AR54" s="16">
        <f t="shared" si="16"/>
        <v>0</v>
      </c>
      <c r="AS54" s="16">
        <f t="shared" si="17"/>
        <v>0</v>
      </c>
      <c r="AU54" s="26">
        <f t="shared" si="38"/>
        <v>1</v>
      </c>
      <c r="AV54" s="16">
        <f t="shared" si="197"/>
        <v>10.28</v>
      </c>
      <c r="AW54" s="37">
        <f t="shared" si="198"/>
        <v>37.570500000000003</v>
      </c>
      <c r="AX54" s="40">
        <f t="shared" si="2"/>
        <v>1.8518518518518517E-2</v>
      </c>
      <c r="AY54" s="37">
        <f t="shared" si="18"/>
        <v>0.55555555555555558</v>
      </c>
      <c r="AZ54" s="59">
        <f t="shared" si="19"/>
        <v>20.872500000000002</v>
      </c>
      <c r="BA54" s="26">
        <v>2</v>
      </c>
      <c r="BB54" s="37">
        <f t="shared" si="199"/>
        <v>75.141000000000005</v>
      </c>
      <c r="BC54" s="37">
        <f t="shared" si="20"/>
        <v>108</v>
      </c>
      <c r="BD54" s="45">
        <v>42</v>
      </c>
      <c r="BE54" s="37">
        <f t="shared" si="200"/>
        <v>15.428571428571429</v>
      </c>
      <c r="BF54" s="51">
        <f t="shared" si="201"/>
        <v>3.6</v>
      </c>
      <c r="BG54" s="35">
        <f t="shared" si="21"/>
        <v>43701</v>
      </c>
    </row>
    <row r="55" spans="1:59" ht="15">
      <c r="A55" s="13"/>
      <c r="B55" s="90">
        <v>6953156269330</v>
      </c>
      <c r="C55" s="17"/>
      <c r="D55" s="90">
        <v>1312820099</v>
      </c>
      <c r="E55" s="18" t="s">
        <v>75</v>
      </c>
      <c r="F55" s="53">
        <v>10.279999999999998</v>
      </c>
      <c r="G55" s="53">
        <v>37.570500000000003</v>
      </c>
      <c r="H55" s="54"/>
      <c r="J55" s="26"/>
      <c r="K55" s="16">
        <f t="shared" si="107"/>
        <v>0</v>
      </c>
      <c r="L55" s="16">
        <f t="shared" si="180"/>
        <v>0</v>
      </c>
      <c r="M55" s="26"/>
      <c r="N55" s="16">
        <f t="shared" si="181"/>
        <v>0</v>
      </c>
      <c r="O55" s="16">
        <f t="shared" si="182"/>
        <v>0</v>
      </c>
      <c r="P55" s="26">
        <v>0</v>
      </c>
      <c r="Q55" s="16">
        <f t="shared" si="183"/>
        <v>0</v>
      </c>
      <c r="R55" s="16">
        <f t="shared" si="184"/>
        <v>0</v>
      </c>
      <c r="S55" s="93">
        <v>0</v>
      </c>
      <c r="T55" s="16">
        <f t="shared" si="185"/>
        <v>0</v>
      </c>
      <c r="U55" s="16">
        <f t="shared" si="186"/>
        <v>0</v>
      </c>
      <c r="V55" s="26">
        <v>0</v>
      </c>
      <c r="W55" s="16">
        <f t="shared" si="187"/>
        <v>0</v>
      </c>
      <c r="X55" s="16">
        <f t="shared" si="188"/>
        <v>0</v>
      </c>
      <c r="Y55" s="26"/>
      <c r="Z55" s="16">
        <f t="shared" si="189"/>
        <v>0</v>
      </c>
      <c r="AA55" s="16">
        <f t="shared" si="190"/>
        <v>0</v>
      </c>
      <c r="AB55" s="26"/>
      <c r="AC55" s="16">
        <f t="shared" si="105"/>
        <v>0</v>
      </c>
      <c r="AD55" s="16">
        <f t="shared" si="106"/>
        <v>0</v>
      </c>
      <c r="AE55" s="26"/>
      <c r="AF55" s="16">
        <f t="shared" si="191"/>
        <v>0</v>
      </c>
      <c r="AG55" s="16">
        <f t="shared" si="192"/>
        <v>0</v>
      </c>
      <c r="AH55" s="26"/>
      <c r="AI55" s="16">
        <f t="shared" si="193"/>
        <v>0</v>
      </c>
      <c r="AJ55" s="16">
        <f t="shared" si="194"/>
        <v>0</v>
      </c>
      <c r="AK55" s="26"/>
      <c r="AL55" s="16">
        <f t="shared" si="195"/>
        <v>0</v>
      </c>
      <c r="AM55" s="16">
        <f t="shared" si="196"/>
        <v>0</v>
      </c>
      <c r="AN55" s="16"/>
      <c r="AO55" s="16">
        <f t="shared" si="14"/>
        <v>0</v>
      </c>
      <c r="AP55" s="16">
        <f t="shared" si="15"/>
        <v>0</v>
      </c>
      <c r="AQ55" s="16"/>
      <c r="AR55" s="16">
        <f t="shared" si="16"/>
        <v>0</v>
      </c>
      <c r="AS55" s="16">
        <f t="shared" si="17"/>
        <v>0</v>
      </c>
      <c r="AU55" s="26">
        <f t="shared" si="38"/>
        <v>0</v>
      </c>
      <c r="AV55" s="16">
        <f t="shared" si="197"/>
        <v>0</v>
      </c>
      <c r="AW55" s="37">
        <f t="shared" si="198"/>
        <v>0</v>
      </c>
      <c r="AX55" s="40">
        <f t="shared" si="2"/>
        <v>0</v>
      </c>
      <c r="AY55" s="37">
        <f t="shared" si="18"/>
        <v>0</v>
      </c>
      <c r="AZ55" s="59">
        <f t="shared" si="19"/>
        <v>0</v>
      </c>
      <c r="BA55" s="26">
        <v>3</v>
      </c>
      <c r="BB55" s="37">
        <f t="shared" si="199"/>
        <v>112.7115</v>
      </c>
      <c r="BC55" s="37" t="str">
        <f t="shared" si="20"/>
        <v>-</v>
      </c>
      <c r="BD55" s="45">
        <v>43</v>
      </c>
      <c r="BE55" s="37" t="str">
        <f t="shared" si="200"/>
        <v>-</v>
      </c>
      <c r="BF55" s="51" t="str">
        <f t="shared" si="201"/>
        <v>-</v>
      </c>
      <c r="BG55" s="35" t="str">
        <f t="shared" si="21"/>
        <v>-</v>
      </c>
    </row>
    <row r="56" spans="1:59" ht="15">
      <c r="A56" s="13"/>
      <c r="B56" s="90">
        <v>6953156262522</v>
      </c>
      <c r="C56" s="17"/>
      <c r="D56" s="90">
        <v>1312820102</v>
      </c>
      <c r="E56" s="18" t="s">
        <v>76</v>
      </c>
      <c r="F56" s="53">
        <v>16.77</v>
      </c>
      <c r="G56" s="53">
        <v>64.795500000000004</v>
      </c>
      <c r="H56" s="54"/>
      <c r="J56" s="26"/>
      <c r="K56" s="16">
        <f t="shared" ref="K56:K71" si="202">J56*$F56</f>
        <v>0</v>
      </c>
      <c r="L56" s="16">
        <f t="shared" ref="L56:L71" si="203">J56*$G56</f>
        <v>0</v>
      </c>
      <c r="M56" s="26"/>
      <c r="N56" s="16">
        <f t="shared" ref="N56:N71" si="204">M56*$F56</f>
        <v>0</v>
      </c>
      <c r="O56" s="16">
        <f t="shared" ref="O56:O71" si="205">M56*$G56</f>
        <v>0</v>
      </c>
      <c r="P56" s="26">
        <v>1</v>
      </c>
      <c r="Q56" s="16">
        <f t="shared" ref="Q56:Q71" si="206">P56*$F56</f>
        <v>16.77</v>
      </c>
      <c r="R56" s="16">
        <f t="shared" ref="R56:R71" si="207">P56*$G56</f>
        <v>64.795500000000004</v>
      </c>
      <c r="S56" s="93">
        <v>0</v>
      </c>
      <c r="T56" s="16">
        <f t="shared" ref="T56:T71" si="208">S56*$F56</f>
        <v>0</v>
      </c>
      <c r="U56" s="16">
        <f t="shared" ref="U56:U71" si="209">S56*$G56</f>
        <v>0</v>
      </c>
      <c r="V56" s="26">
        <v>0</v>
      </c>
      <c r="W56" s="16">
        <f t="shared" ref="W56:W71" si="210">V56*$F56</f>
        <v>0</v>
      </c>
      <c r="X56" s="16">
        <f t="shared" ref="X56:X71" si="211">V56*$G56</f>
        <v>0</v>
      </c>
      <c r="Y56" s="26"/>
      <c r="Z56" s="16">
        <f t="shared" ref="Z56:Z71" si="212">Y56*$F56</f>
        <v>0</v>
      </c>
      <c r="AA56" s="16">
        <f t="shared" ref="AA56:AA71" si="213">Y56*$G56</f>
        <v>0</v>
      </c>
      <c r="AB56" s="26"/>
      <c r="AC56" s="16">
        <f t="shared" ref="AC56:AC71" si="214">AB56*$F56</f>
        <v>0</v>
      </c>
      <c r="AD56" s="16">
        <f t="shared" ref="AD56:AD71" si="215">AB56*$G56</f>
        <v>0</v>
      </c>
      <c r="AE56" s="26"/>
      <c r="AF56" s="16">
        <f t="shared" ref="AF56:AF71" si="216">AE56*$F56</f>
        <v>0</v>
      </c>
      <c r="AG56" s="16">
        <f t="shared" ref="AG56:AG71" si="217">AE56*$G56</f>
        <v>0</v>
      </c>
      <c r="AH56" s="26"/>
      <c r="AI56" s="16">
        <f t="shared" ref="AI56:AI71" si="218">AH56*$F56</f>
        <v>0</v>
      </c>
      <c r="AJ56" s="16">
        <f t="shared" ref="AJ56:AJ71" si="219">AH56*$G56</f>
        <v>0</v>
      </c>
      <c r="AK56" s="26"/>
      <c r="AL56" s="16">
        <f t="shared" ref="AL56:AL71" si="220">AK56*$F56</f>
        <v>0</v>
      </c>
      <c r="AM56" s="16">
        <f t="shared" ref="AM56:AM71" si="221">AK56*$G56</f>
        <v>0</v>
      </c>
      <c r="AN56" s="16"/>
      <c r="AO56" s="16">
        <f t="shared" ref="AO56:AO71" si="222">AN56*$F56</f>
        <v>0</v>
      </c>
      <c r="AP56" s="16">
        <f t="shared" ref="AP56:AP71" si="223">AN56*$G56</f>
        <v>0</v>
      </c>
      <c r="AQ56" s="16"/>
      <c r="AR56" s="16">
        <f t="shared" ref="AR56:AR71" si="224">AQ56*$F56</f>
        <v>0</v>
      </c>
      <c r="AS56" s="16">
        <f t="shared" ref="AS56:AS71" si="225">AQ56*$G56</f>
        <v>0</v>
      </c>
      <c r="AU56" s="26">
        <f t="shared" ref="AU56:AU71" si="226">J56+M56+P56+S56+V56+Y56+AB56+AE56+AH56+AK56+AN56+AQ56</f>
        <v>1</v>
      </c>
      <c r="AV56" s="16">
        <f t="shared" ref="AV56:AV71" si="227">AU56*F56</f>
        <v>16.77</v>
      </c>
      <c r="AW56" s="37">
        <f t="shared" ref="AW56:AW71" si="228">AU56*G56</f>
        <v>64.795500000000004</v>
      </c>
      <c r="AX56" s="40">
        <f t="shared" si="2"/>
        <v>1.8518518518518517E-2</v>
      </c>
      <c r="AY56" s="37">
        <f t="shared" si="18"/>
        <v>0.55555555555555558</v>
      </c>
      <c r="AZ56" s="59">
        <f t="shared" si="19"/>
        <v>35.997500000000002</v>
      </c>
      <c r="BA56" s="26">
        <v>2</v>
      </c>
      <c r="BB56" s="37">
        <f t="shared" ref="BB56:BB71" si="229">BA56*G56</f>
        <v>129.59100000000001</v>
      </c>
      <c r="BC56" s="37">
        <f t="shared" si="20"/>
        <v>108</v>
      </c>
      <c r="BD56" s="45">
        <v>44</v>
      </c>
      <c r="BE56" s="37">
        <f t="shared" ref="BE56:BE71" si="230">IFERROR(BC56/7,"-")</f>
        <v>15.428571428571429</v>
      </c>
      <c r="BF56" s="51">
        <f t="shared" ref="BF56:BF71" si="231">IFERROR(BC56/30,"-")</f>
        <v>3.6</v>
      </c>
      <c r="BG56" s="35">
        <f t="shared" si="21"/>
        <v>43701</v>
      </c>
    </row>
    <row r="57" spans="1:59" ht="15">
      <c r="A57" s="13"/>
      <c r="B57" s="90">
        <v>6953156279018</v>
      </c>
      <c r="C57" s="17"/>
      <c r="D57" s="90">
        <v>1312880031</v>
      </c>
      <c r="E57" s="18" t="s">
        <v>77</v>
      </c>
      <c r="F57" s="53">
        <v>5.09</v>
      </c>
      <c r="G57" s="53">
        <v>37.570500000000003</v>
      </c>
      <c r="H57" s="54"/>
      <c r="J57" s="26"/>
      <c r="K57" s="16">
        <f t="shared" si="202"/>
        <v>0</v>
      </c>
      <c r="L57" s="16">
        <f t="shared" si="203"/>
        <v>0</v>
      </c>
      <c r="M57" s="26"/>
      <c r="N57" s="16">
        <f t="shared" si="204"/>
        <v>0</v>
      </c>
      <c r="O57" s="16">
        <f t="shared" si="205"/>
        <v>0</v>
      </c>
      <c r="P57" s="26">
        <v>1</v>
      </c>
      <c r="Q57" s="16">
        <f t="shared" si="206"/>
        <v>5.09</v>
      </c>
      <c r="R57" s="16">
        <f t="shared" si="207"/>
        <v>37.570500000000003</v>
      </c>
      <c r="S57" s="93">
        <v>1</v>
      </c>
      <c r="T57" s="16">
        <f t="shared" si="208"/>
        <v>5.09</v>
      </c>
      <c r="U57" s="16">
        <f t="shared" si="209"/>
        <v>37.570500000000003</v>
      </c>
      <c r="V57" s="26">
        <v>0</v>
      </c>
      <c r="W57" s="16">
        <f t="shared" si="210"/>
        <v>0</v>
      </c>
      <c r="X57" s="16">
        <f t="shared" si="211"/>
        <v>0</v>
      </c>
      <c r="Y57" s="26"/>
      <c r="Z57" s="16">
        <f t="shared" si="212"/>
        <v>0</v>
      </c>
      <c r="AA57" s="16">
        <f t="shared" si="213"/>
        <v>0</v>
      </c>
      <c r="AB57" s="26"/>
      <c r="AC57" s="16">
        <f t="shared" si="214"/>
        <v>0</v>
      </c>
      <c r="AD57" s="16">
        <f t="shared" si="215"/>
        <v>0</v>
      </c>
      <c r="AE57" s="26"/>
      <c r="AF57" s="16">
        <f t="shared" si="216"/>
        <v>0</v>
      </c>
      <c r="AG57" s="16">
        <f t="shared" si="217"/>
        <v>0</v>
      </c>
      <c r="AH57" s="26"/>
      <c r="AI57" s="16">
        <f t="shared" si="218"/>
        <v>0</v>
      </c>
      <c r="AJ57" s="16">
        <f t="shared" si="219"/>
        <v>0</v>
      </c>
      <c r="AK57" s="26"/>
      <c r="AL57" s="16">
        <f t="shared" si="220"/>
        <v>0</v>
      </c>
      <c r="AM57" s="16">
        <f t="shared" si="221"/>
        <v>0</v>
      </c>
      <c r="AN57" s="16"/>
      <c r="AO57" s="16">
        <f t="shared" si="222"/>
        <v>0</v>
      </c>
      <c r="AP57" s="16">
        <f t="shared" si="223"/>
        <v>0</v>
      </c>
      <c r="AQ57" s="16"/>
      <c r="AR57" s="16">
        <f t="shared" si="224"/>
        <v>0</v>
      </c>
      <c r="AS57" s="16">
        <f t="shared" si="225"/>
        <v>0</v>
      </c>
      <c r="AU57" s="26">
        <f t="shared" si="226"/>
        <v>2</v>
      </c>
      <c r="AV57" s="16">
        <f t="shared" si="227"/>
        <v>10.18</v>
      </c>
      <c r="AW57" s="37">
        <f t="shared" si="228"/>
        <v>75.141000000000005</v>
      </c>
      <c r="AX57" s="40">
        <f t="shared" si="2"/>
        <v>3.7037037037037035E-2</v>
      </c>
      <c r="AY57" s="37">
        <f t="shared" si="18"/>
        <v>1.1111111111111112</v>
      </c>
      <c r="AZ57" s="59">
        <f t="shared" si="19"/>
        <v>41.745000000000005</v>
      </c>
      <c r="BA57" s="26">
        <v>23</v>
      </c>
      <c r="BB57" s="37">
        <f t="shared" si="229"/>
        <v>864.12150000000008</v>
      </c>
      <c r="BC57" s="37">
        <f t="shared" si="20"/>
        <v>621</v>
      </c>
      <c r="BD57" s="45">
        <v>45</v>
      </c>
      <c r="BE57" s="37">
        <f t="shared" si="230"/>
        <v>88.714285714285708</v>
      </c>
      <c r="BF57" s="51">
        <f t="shared" si="231"/>
        <v>20.7</v>
      </c>
      <c r="BG57" s="35">
        <f t="shared" si="21"/>
        <v>44214</v>
      </c>
    </row>
    <row r="58" spans="1:59" ht="15">
      <c r="A58" s="13"/>
      <c r="B58" s="90">
        <v>6953156279025</v>
      </c>
      <c r="C58" s="17"/>
      <c r="D58" s="90">
        <v>1312880032</v>
      </c>
      <c r="E58" s="18" t="s">
        <v>78</v>
      </c>
      <c r="F58" s="53">
        <v>5.09</v>
      </c>
      <c r="G58" s="53">
        <v>37.570500000000003</v>
      </c>
      <c r="H58" s="54"/>
      <c r="J58" s="26"/>
      <c r="K58" s="16">
        <f t="shared" si="202"/>
        <v>0</v>
      </c>
      <c r="L58" s="16">
        <f t="shared" si="203"/>
        <v>0</v>
      </c>
      <c r="M58" s="26"/>
      <c r="N58" s="16">
        <f t="shared" si="204"/>
        <v>0</v>
      </c>
      <c r="O58" s="16">
        <f t="shared" si="205"/>
        <v>0</v>
      </c>
      <c r="P58" s="26">
        <v>0</v>
      </c>
      <c r="Q58" s="16">
        <f t="shared" si="206"/>
        <v>0</v>
      </c>
      <c r="R58" s="16">
        <f t="shared" si="207"/>
        <v>0</v>
      </c>
      <c r="S58" s="93">
        <v>5</v>
      </c>
      <c r="T58" s="16">
        <f t="shared" si="208"/>
        <v>25.45</v>
      </c>
      <c r="U58" s="16">
        <f t="shared" si="209"/>
        <v>187.85250000000002</v>
      </c>
      <c r="V58" s="26">
        <v>0</v>
      </c>
      <c r="W58" s="16">
        <f t="shared" si="210"/>
        <v>0</v>
      </c>
      <c r="X58" s="16">
        <f t="shared" si="211"/>
        <v>0</v>
      </c>
      <c r="Y58" s="26"/>
      <c r="Z58" s="16">
        <f t="shared" si="212"/>
        <v>0</v>
      </c>
      <c r="AA58" s="16">
        <f t="shared" si="213"/>
        <v>0</v>
      </c>
      <c r="AB58" s="26"/>
      <c r="AC58" s="16">
        <f t="shared" si="214"/>
        <v>0</v>
      </c>
      <c r="AD58" s="16">
        <f t="shared" si="215"/>
        <v>0</v>
      </c>
      <c r="AE58" s="26"/>
      <c r="AF58" s="16">
        <f t="shared" si="216"/>
        <v>0</v>
      </c>
      <c r="AG58" s="16">
        <f t="shared" si="217"/>
        <v>0</v>
      </c>
      <c r="AH58" s="26"/>
      <c r="AI58" s="16">
        <f t="shared" si="218"/>
        <v>0</v>
      </c>
      <c r="AJ58" s="16">
        <f t="shared" si="219"/>
        <v>0</v>
      </c>
      <c r="AK58" s="26"/>
      <c r="AL58" s="16">
        <f t="shared" si="220"/>
        <v>0</v>
      </c>
      <c r="AM58" s="16">
        <f t="shared" si="221"/>
        <v>0</v>
      </c>
      <c r="AN58" s="16"/>
      <c r="AO58" s="16">
        <f t="shared" si="222"/>
        <v>0</v>
      </c>
      <c r="AP58" s="16">
        <f t="shared" si="223"/>
        <v>0</v>
      </c>
      <c r="AQ58" s="16"/>
      <c r="AR58" s="16">
        <f t="shared" si="224"/>
        <v>0</v>
      </c>
      <c r="AS58" s="16">
        <f t="shared" si="225"/>
        <v>0</v>
      </c>
      <c r="AU58" s="26">
        <f t="shared" si="226"/>
        <v>5</v>
      </c>
      <c r="AV58" s="16">
        <f t="shared" si="227"/>
        <v>25.45</v>
      </c>
      <c r="AW58" s="37">
        <f t="shared" si="228"/>
        <v>187.85250000000002</v>
      </c>
      <c r="AX58" s="40">
        <f t="shared" si="2"/>
        <v>9.2592592592592587E-2</v>
      </c>
      <c r="AY58" s="37">
        <f t="shared" si="18"/>
        <v>2.7777777777777777</v>
      </c>
      <c r="AZ58" s="59">
        <f t="shared" si="19"/>
        <v>104.3625</v>
      </c>
      <c r="BA58" s="26">
        <v>20</v>
      </c>
      <c r="BB58" s="37">
        <f t="shared" si="229"/>
        <v>751.41000000000008</v>
      </c>
      <c r="BC58" s="37">
        <f t="shared" si="20"/>
        <v>216</v>
      </c>
      <c r="BD58" s="45">
        <v>46</v>
      </c>
      <c r="BE58" s="37">
        <f t="shared" si="230"/>
        <v>30.857142857142858</v>
      </c>
      <c r="BF58" s="51">
        <f t="shared" si="231"/>
        <v>7.2</v>
      </c>
      <c r="BG58" s="35">
        <f t="shared" si="21"/>
        <v>43809</v>
      </c>
    </row>
    <row r="59" spans="1:59" ht="15">
      <c r="A59" s="13"/>
      <c r="B59" s="90">
        <v>6953156263383</v>
      </c>
      <c r="C59" s="17"/>
      <c r="D59" s="90">
        <v>1312880034</v>
      </c>
      <c r="E59" s="18" t="s">
        <v>79</v>
      </c>
      <c r="F59" s="53">
        <v>7.23</v>
      </c>
      <c r="G59" s="53">
        <v>32.125500000000002</v>
      </c>
      <c r="H59" s="54"/>
      <c r="J59" s="26"/>
      <c r="K59" s="16">
        <f t="shared" si="202"/>
        <v>0</v>
      </c>
      <c r="L59" s="16">
        <f t="shared" si="203"/>
        <v>0</v>
      </c>
      <c r="M59" s="26"/>
      <c r="N59" s="16">
        <f t="shared" si="204"/>
        <v>0</v>
      </c>
      <c r="O59" s="16">
        <f t="shared" si="205"/>
        <v>0</v>
      </c>
      <c r="P59" s="26">
        <v>5</v>
      </c>
      <c r="Q59" s="16">
        <f t="shared" si="206"/>
        <v>36.150000000000006</v>
      </c>
      <c r="R59" s="16">
        <f t="shared" si="207"/>
        <v>160.6275</v>
      </c>
      <c r="S59" s="93">
        <v>0</v>
      </c>
      <c r="T59" s="16">
        <f t="shared" si="208"/>
        <v>0</v>
      </c>
      <c r="U59" s="16">
        <f t="shared" si="209"/>
        <v>0</v>
      </c>
      <c r="V59" s="26">
        <v>0</v>
      </c>
      <c r="W59" s="16">
        <f t="shared" si="210"/>
        <v>0</v>
      </c>
      <c r="X59" s="16">
        <f t="shared" si="211"/>
        <v>0</v>
      </c>
      <c r="Y59" s="26"/>
      <c r="Z59" s="16">
        <f t="shared" si="212"/>
        <v>0</v>
      </c>
      <c r="AA59" s="16">
        <f t="shared" si="213"/>
        <v>0</v>
      </c>
      <c r="AB59" s="26"/>
      <c r="AC59" s="16">
        <f t="shared" si="214"/>
        <v>0</v>
      </c>
      <c r="AD59" s="16">
        <f t="shared" si="215"/>
        <v>0</v>
      </c>
      <c r="AE59" s="26"/>
      <c r="AF59" s="16">
        <f t="shared" si="216"/>
        <v>0</v>
      </c>
      <c r="AG59" s="16">
        <f t="shared" si="217"/>
        <v>0</v>
      </c>
      <c r="AH59" s="26"/>
      <c r="AI59" s="16">
        <f t="shared" si="218"/>
        <v>0</v>
      </c>
      <c r="AJ59" s="16">
        <f t="shared" si="219"/>
        <v>0</v>
      </c>
      <c r="AK59" s="26"/>
      <c r="AL59" s="16">
        <f t="shared" si="220"/>
        <v>0</v>
      </c>
      <c r="AM59" s="16">
        <f t="shared" si="221"/>
        <v>0</v>
      </c>
      <c r="AN59" s="16"/>
      <c r="AO59" s="16">
        <f t="shared" si="222"/>
        <v>0</v>
      </c>
      <c r="AP59" s="16">
        <f t="shared" si="223"/>
        <v>0</v>
      </c>
      <c r="AQ59" s="16"/>
      <c r="AR59" s="16">
        <f t="shared" si="224"/>
        <v>0</v>
      </c>
      <c r="AS59" s="16">
        <f t="shared" si="225"/>
        <v>0</v>
      </c>
      <c r="AU59" s="26">
        <f t="shared" si="226"/>
        <v>5</v>
      </c>
      <c r="AV59" s="16">
        <f t="shared" si="227"/>
        <v>36.150000000000006</v>
      </c>
      <c r="AW59" s="37">
        <f t="shared" si="228"/>
        <v>160.6275</v>
      </c>
      <c r="AX59" s="40">
        <f t="shared" si="2"/>
        <v>9.2592592592592587E-2</v>
      </c>
      <c r="AY59" s="37">
        <f t="shared" si="18"/>
        <v>2.7777777777777777</v>
      </c>
      <c r="AZ59" s="59">
        <f t="shared" si="19"/>
        <v>89.237499999999997</v>
      </c>
      <c r="BA59" s="26">
        <v>5</v>
      </c>
      <c r="BB59" s="37">
        <f t="shared" si="229"/>
        <v>160.6275</v>
      </c>
      <c r="BC59" s="37">
        <f t="shared" si="20"/>
        <v>54</v>
      </c>
      <c r="BD59" s="45">
        <v>47</v>
      </c>
      <c r="BE59" s="37">
        <f t="shared" si="230"/>
        <v>7.7142857142857144</v>
      </c>
      <c r="BF59" s="51">
        <f t="shared" si="231"/>
        <v>1.8</v>
      </c>
      <c r="BG59" s="35">
        <f t="shared" si="21"/>
        <v>43647</v>
      </c>
    </row>
    <row r="60" spans="1:59" ht="15">
      <c r="A60" s="13"/>
      <c r="B60" s="90">
        <v>6953156263390</v>
      </c>
      <c r="C60" s="17"/>
      <c r="D60" s="90">
        <v>1312880035</v>
      </c>
      <c r="E60" s="18" t="s">
        <v>80</v>
      </c>
      <c r="F60" s="53">
        <v>7.19</v>
      </c>
      <c r="G60" s="53">
        <v>32.125500000000002</v>
      </c>
      <c r="H60" s="54"/>
      <c r="J60" s="26"/>
      <c r="K60" s="16">
        <f t="shared" si="202"/>
        <v>0</v>
      </c>
      <c r="L60" s="16">
        <f t="shared" si="203"/>
        <v>0</v>
      </c>
      <c r="M60" s="26"/>
      <c r="N60" s="16">
        <f t="shared" si="204"/>
        <v>0</v>
      </c>
      <c r="O60" s="16">
        <f t="shared" si="205"/>
        <v>0</v>
      </c>
      <c r="P60" s="26">
        <v>1</v>
      </c>
      <c r="Q60" s="16">
        <f t="shared" si="206"/>
        <v>7.19</v>
      </c>
      <c r="R60" s="16">
        <f t="shared" si="207"/>
        <v>32.125500000000002</v>
      </c>
      <c r="S60" s="93">
        <v>0</v>
      </c>
      <c r="T60" s="16">
        <f t="shared" si="208"/>
        <v>0</v>
      </c>
      <c r="U60" s="16">
        <f t="shared" si="209"/>
        <v>0</v>
      </c>
      <c r="V60" s="26">
        <v>2</v>
      </c>
      <c r="W60" s="16">
        <f t="shared" si="210"/>
        <v>14.38</v>
      </c>
      <c r="X60" s="16">
        <f t="shared" si="211"/>
        <v>64.251000000000005</v>
      </c>
      <c r="Y60" s="26"/>
      <c r="Z60" s="16">
        <f t="shared" si="212"/>
        <v>0</v>
      </c>
      <c r="AA60" s="16">
        <f t="shared" si="213"/>
        <v>0</v>
      </c>
      <c r="AB60" s="26"/>
      <c r="AC60" s="16">
        <f t="shared" si="214"/>
        <v>0</v>
      </c>
      <c r="AD60" s="16">
        <f t="shared" si="215"/>
        <v>0</v>
      </c>
      <c r="AE60" s="26"/>
      <c r="AF60" s="16">
        <f t="shared" si="216"/>
        <v>0</v>
      </c>
      <c r="AG60" s="16">
        <f t="shared" si="217"/>
        <v>0</v>
      </c>
      <c r="AH60" s="26"/>
      <c r="AI60" s="16">
        <f t="shared" si="218"/>
        <v>0</v>
      </c>
      <c r="AJ60" s="16">
        <f t="shared" si="219"/>
        <v>0</v>
      </c>
      <c r="AK60" s="26"/>
      <c r="AL60" s="16">
        <f t="shared" si="220"/>
        <v>0</v>
      </c>
      <c r="AM60" s="16">
        <f t="shared" si="221"/>
        <v>0</v>
      </c>
      <c r="AN60" s="16"/>
      <c r="AO60" s="16">
        <f t="shared" si="222"/>
        <v>0</v>
      </c>
      <c r="AP60" s="16">
        <f t="shared" si="223"/>
        <v>0</v>
      </c>
      <c r="AQ60" s="16"/>
      <c r="AR60" s="16">
        <f t="shared" si="224"/>
        <v>0</v>
      </c>
      <c r="AS60" s="16">
        <f t="shared" si="225"/>
        <v>0</v>
      </c>
      <c r="AU60" s="26">
        <f t="shared" si="226"/>
        <v>3</v>
      </c>
      <c r="AV60" s="16">
        <f t="shared" si="227"/>
        <v>21.57</v>
      </c>
      <c r="AW60" s="37">
        <f t="shared" si="228"/>
        <v>96.376500000000007</v>
      </c>
      <c r="AX60" s="40">
        <f t="shared" si="2"/>
        <v>5.5555555555555552E-2</v>
      </c>
      <c r="AY60" s="37">
        <f t="shared" si="18"/>
        <v>1.6666666666666665</v>
      </c>
      <c r="AZ60" s="59">
        <f t="shared" si="19"/>
        <v>53.542499999999997</v>
      </c>
      <c r="BA60" s="26">
        <v>7</v>
      </c>
      <c r="BB60" s="37">
        <f t="shared" si="229"/>
        <v>224.87850000000003</v>
      </c>
      <c r="BC60" s="37">
        <f t="shared" si="20"/>
        <v>126</v>
      </c>
      <c r="BD60" s="45">
        <v>48</v>
      </c>
      <c r="BE60" s="37">
        <f t="shared" si="230"/>
        <v>18</v>
      </c>
      <c r="BF60" s="51">
        <f t="shared" si="231"/>
        <v>4.2</v>
      </c>
      <c r="BG60" s="35">
        <f t="shared" si="21"/>
        <v>43719</v>
      </c>
    </row>
    <row r="61" spans="1:59" ht="15">
      <c r="A61" s="13"/>
      <c r="B61" s="90">
        <v>6953156259706</v>
      </c>
      <c r="C61" s="17"/>
      <c r="D61" s="90">
        <v>1312880036</v>
      </c>
      <c r="E61" s="18" t="s">
        <v>81</v>
      </c>
      <c r="F61" s="53">
        <v>7.19</v>
      </c>
      <c r="G61" s="53">
        <v>32.125500000000002</v>
      </c>
      <c r="H61" s="54"/>
      <c r="J61" s="26"/>
      <c r="K61" s="16">
        <f t="shared" si="202"/>
        <v>0</v>
      </c>
      <c r="L61" s="16">
        <f t="shared" si="203"/>
        <v>0</v>
      </c>
      <c r="M61" s="26"/>
      <c r="N61" s="16">
        <f t="shared" si="204"/>
        <v>0</v>
      </c>
      <c r="O61" s="16">
        <f t="shared" si="205"/>
        <v>0</v>
      </c>
      <c r="P61" s="26">
        <v>0</v>
      </c>
      <c r="Q61" s="16">
        <f t="shared" si="206"/>
        <v>0</v>
      </c>
      <c r="R61" s="16">
        <f t="shared" si="207"/>
        <v>0</v>
      </c>
      <c r="S61" s="93">
        <v>1</v>
      </c>
      <c r="T61" s="16">
        <f t="shared" si="208"/>
        <v>7.19</v>
      </c>
      <c r="U61" s="16">
        <f t="shared" si="209"/>
        <v>32.125500000000002</v>
      </c>
      <c r="V61" s="26">
        <v>0</v>
      </c>
      <c r="W61" s="16">
        <f t="shared" si="210"/>
        <v>0</v>
      </c>
      <c r="X61" s="16">
        <f t="shared" si="211"/>
        <v>0</v>
      </c>
      <c r="Y61" s="26"/>
      <c r="Z61" s="16">
        <f t="shared" si="212"/>
        <v>0</v>
      </c>
      <c r="AA61" s="16">
        <f t="shared" si="213"/>
        <v>0</v>
      </c>
      <c r="AB61" s="26"/>
      <c r="AC61" s="16">
        <f t="shared" si="214"/>
        <v>0</v>
      </c>
      <c r="AD61" s="16">
        <f t="shared" si="215"/>
        <v>0</v>
      </c>
      <c r="AE61" s="26"/>
      <c r="AF61" s="16">
        <f t="shared" si="216"/>
        <v>0</v>
      </c>
      <c r="AG61" s="16">
        <f t="shared" si="217"/>
        <v>0</v>
      </c>
      <c r="AH61" s="26"/>
      <c r="AI61" s="16">
        <f t="shared" si="218"/>
        <v>0</v>
      </c>
      <c r="AJ61" s="16">
        <f t="shared" si="219"/>
        <v>0</v>
      </c>
      <c r="AK61" s="26"/>
      <c r="AL61" s="16">
        <f t="shared" si="220"/>
        <v>0</v>
      </c>
      <c r="AM61" s="16">
        <f t="shared" si="221"/>
        <v>0</v>
      </c>
      <c r="AN61" s="16"/>
      <c r="AO61" s="16">
        <f t="shared" si="222"/>
        <v>0</v>
      </c>
      <c r="AP61" s="16">
        <f t="shared" si="223"/>
        <v>0</v>
      </c>
      <c r="AQ61" s="16"/>
      <c r="AR61" s="16">
        <f t="shared" si="224"/>
        <v>0</v>
      </c>
      <c r="AS61" s="16">
        <f t="shared" si="225"/>
        <v>0</v>
      </c>
      <c r="AU61" s="26">
        <f t="shared" si="226"/>
        <v>1</v>
      </c>
      <c r="AV61" s="16">
        <f t="shared" si="227"/>
        <v>7.19</v>
      </c>
      <c r="AW61" s="37">
        <f t="shared" si="228"/>
        <v>32.125500000000002</v>
      </c>
      <c r="AX61" s="40">
        <f t="shared" si="2"/>
        <v>1.8518518518518517E-2</v>
      </c>
      <c r="AY61" s="37">
        <f t="shared" si="18"/>
        <v>0.55555555555555558</v>
      </c>
      <c r="AZ61" s="59">
        <f t="shared" si="19"/>
        <v>17.847500000000004</v>
      </c>
      <c r="BA61" s="26">
        <v>5</v>
      </c>
      <c r="BB61" s="37">
        <f t="shared" si="229"/>
        <v>160.6275</v>
      </c>
      <c r="BC61" s="37">
        <f t="shared" si="20"/>
        <v>270</v>
      </c>
      <c r="BD61" s="45">
        <v>49</v>
      </c>
      <c r="BE61" s="37">
        <f t="shared" si="230"/>
        <v>38.571428571428569</v>
      </c>
      <c r="BF61" s="51">
        <f t="shared" si="231"/>
        <v>9</v>
      </c>
      <c r="BG61" s="35">
        <f t="shared" si="21"/>
        <v>43863</v>
      </c>
    </row>
    <row r="62" spans="1:59" ht="15">
      <c r="A62" s="13"/>
      <c r="B62" s="90">
        <v>6953156259713</v>
      </c>
      <c r="C62" s="17"/>
      <c r="D62" s="90">
        <v>1312880037</v>
      </c>
      <c r="E62" s="18" t="s">
        <v>82</v>
      </c>
      <c r="F62" s="53">
        <v>7.19</v>
      </c>
      <c r="G62" s="53">
        <v>32.125500000000002</v>
      </c>
      <c r="H62" s="54"/>
      <c r="J62" s="26"/>
      <c r="K62" s="16">
        <f t="shared" si="202"/>
        <v>0</v>
      </c>
      <c r="L62" s="16">
        <f t="shared" si="203"/>
        <v>0</v>
      </c>
      <c r="M62" s="26"/>
      <c r="N62" s="16">
        <f t="shared" si="204"/>
        <v>0</v>
      </c>
      <c r="O62" s="16">
        <f t="shared" si="205"/>
        <v>0</v>
      </c>
      <c r="P62" s="26">
        <v>0</v>
      </c>
      <c r="Q62" s="16">
        <f t="shared" si="206"/>
        <v>0</v>
      </c>
      <c r="R62" s="16">
        <f t="shared" si="207"/>
        <v>0</v>
      </c>
      <c r="S62" s="93">
        <v>0</v>
      </c>
      <c r="T62" s="16">
        <f t="shared" si="208"/>
        <v>0</v>
      </c>
      <c r="U62" s="16">
        <f t="shared" si="209"/>
        <v>0</v>
      </c>
      <c r="V62" s="26">
        <v>0</v>
      </c>
      <c r="W62" s="16">
        <f t="shared" si="210"/>
        <v>0</v>
      </c>
      <c r="X62" s="16">
        <f t="shared" si="211"/>
        <v>0</v>
      </c>
      <c r="Y62" s="26"/>
      <c r="Z62" s="16">
        <f t="shared" si="212"/>
        <v>0</v>
      </c>
      <c r="AA62" s="16">
        <f t="shared" si="213"/>
        <v>0</v>
      </c>
      <c r="AB62" s="26"/>
      <c r="AC62" s="16">
        <f t="shared" si="214"/>
        <v>0</v>
      </c>
      <c r="AD62" s="16">
        <f t="shared" si="215"/>
        <v>0</v>
      </c>
      <c r="AE62" s="26"/>
      <c r="AF62" s="16">
        <f t="shared" si="216"/>
        <v>0</v>
      </c>
      <c r="AG62" s="16">
        <f t="shared" si="217"/>
        <v>0</v>
      </c>
      <c r="AH62" s="26"/>
      <c r="AI62" s="16">
        <f t="shared" si="218"/>
        <v>0</v>
      </c>
      <c r="AJ62" s="16">
        <f t="shared" si="219"/>
        <v>0</v>
      </c>
      <c r="AK62" s="26"/>
      <c r="AL62" s="16">
        <f t="shared" si="220"/>
        <v>0</v>
      </c>
      <c r="AM62" s="16">
        <f t="shared" si="221"/>
        <v>0</v>
      </c>
      <c r="AN62" s="16"/>
      <c r="AO62" s="16">
        <f t="shared" si="222"/>
        <v>0</v>
      </c>
      <c r="AP62" s="16">
        <f t="shared" si="223"/>
        <v>0</v>
      </c>
      <c r="AQ62" s="16"/>
      <c r="AR62" s="16">
        <f t="shared" si="224"/>
        <v>0</v>
      </c>
      <c r="AS62" s="16">
        <f t="shared" si="225"/>
        <v>0</v>
      </c>
      <c r="AU62" s="26">
        <f t="shared" si="226"/>
        <v>0</v>
      </c>
      <c r="AV62" s="16">
        <f t="shared" si="227"/>
        <v>0</v>
      </c>
      <c r="AW62" s="37">
        <f t="shared" si="228"/>
        <v>0</v>
      </c>
      <c r="AX62" s="40">
        <f t="shared" si="2"/>
        <v>0</v>
      </c>
      <c r="AY62" s="37">
        <f t="shared" si="18"/>
        <v>0</v>
      </c>
      <c r="AZ62" s="59">
        <f t="shared" si="19"/>
        <v>0</v>
      </c>
      <c r="BA62" s="26">
        <v>6</v>
      </c>
      <c r="BB62" s="37">
        <f t="shared" si="229"/>
        <v>192.75300000000001</v>
      </c>
      <c r="BC62" s="37" t="str">
        <f t="shared" si="20"/>
        <v>-</v>
      </c>
      <c r="BD62" s="45">
        <v>50</v>
      </c>
      <c r="BE62" s="37" t="str">
        <f t="shared" si="230"/>
        <v>-</v>
      </c>
      <c r="BF62" s="51" t="str">
        <f t="shared" si="231"/>
        <v>-</v>
      </c>
      <c r="BG62" s="35" t="str">
        <f t="shared" si="21"/>
        <v>-</v>
      </c>
    </row>
    <row r="63" spans="1:59" ht="15">
      <c r="A63" s="13"/>
      <c r="B63" s="90">
        <v>6953156259720</v>
      </c>
      <c r="C63" s="17"/>
      <c r="D63" s="91">
        <v>1312880038</v>
      </c>
      <c r="E63" s="27" t="s">
        <v>83</v>
      </c>
      <c r="F63" s="53">
        <v>7.19</v>
      </c>
      <c r="G63" s="53">
        <v>32.125500000000002</v>
      </c>
      <c r="H63" s="54"/>
      <c r="J63" s="26"/>
      <c r="K63" s="16">
        <f t="shared" si="202"/>
        <v>0</v>
      </c>
      <c r="L63" s="16">
        <f t="shared" si="203"/>
        <v>0</v>
      </c>
      <c r="M63" s="26"/>
      <c r="N63" s="16">
        <f t="shared" si="204"/>
        <v>0</v>
      </c>
      <c r="O63" s="16">
        <f t="shared" si="205"/>
        <v>0</v>
      </c>
      <c r="P63" s="26">
        <v>0</v>
      </c>
      <c r="Q63" s="16">
        <f t="shared" si="206"/>
        <v>0</v>
      </c>
      <c r="R63" s="16">
        <f t="shared" si="207"/>
        <v>0</v>
      </c>
      <c r="S63" s="93">
        <v>0</v>
      </c>
      <c r="T63" s="16">
        <f t="shared" si="208"/>
        <v>0</v>
      </c>
      <c r="U63" s="16">
        <f t="shared" si="209"/>
        <v>0</v>
      </c>
      <c r="V63" s="26">
        <v>0</v>
      </c>
      <c r="W63" s="16">
        <f t="shared" si="210"/>
        <v>0</v>
      </c>
      <c r="X63" s="16">
        <f t="shared" si="211"/>
        <v>0</v>
      </c>
      <c r="Y63" s="26"/>
      <c r="Z63" s="16">
        <f t="shared" si="212"/>
        <v>0</v>
      </c>
      <c r="AA63" s="16">
        <f t="shared" si="213"/>
        <v>0</v>
      </c>
      <c r="AB63" s="26"/>
      <c r="AC63" s="16">
        <f t="shared" si="214"/>
        <v>0</v>
      </c>
      <c r="AD63" s="16">
        <f t="shared" si="215"/>
        <v>0</v>
      </c>
      <c r="AE63" s="26"/>
      <c r="AF63" s="16">
        <f t="shared" si="216"/>
        <v>0</v>
      </c>
      <c r="AG63" s="16">
        <f t="shared" si="217"/>
        <v>0</v>
      </c>
      <c r="AH63" s="26"/>
      <c r="AI63" s="16">
        <f t="shared" si="218"/>
        <v>0</v>
      </c>
      <c r="AJ63" s="16">
        <f t="shared" si="219"/>
        <v>0</v>
      </c>
      <c r="AK63" s="26"/>
      <c r="AL63" s="16">
        <f t="shared" si="220"/>
        <v>0</v>
      </c>
      <c r="AM63" s="16">
        <f t="shared" si="221"/>
        <v>0</v>
      </c>
      <c r="AN63" s="16"/>
      <c r="AO63" s="16">
        <f t="shared" si="222"/>
        <v>0</v>
      </c>
      <c r="AP63" s="16">
        <f t="shared" si="223"/>
        <v>0</v>
      </c>
      <c r="AQ63" s="16"/>
      <c r="AR63" s="16">
        <f t="shared" si="224"/>
        <v>0</v>
      </c>
      <c r="AS63" s="16">
        <f t="shared" si="225"/>
        <v>0</v>
      </c>
      <c r="AU63" s="26">
        <f t="shared" si="226"/>
        <v>0</v>
      </c>
      <c r="AV63" s="16">
        <f t="shared" si="227"/>
        <v>0</v>
      </c>
      <c r="AW63" s="37">
        <f t="shared" si="228"/>
        <v>0</v>
      </c>
      <c r="AX63" s="40">
        <f t="shared" si="2"/>
        <v>0</v>
      </c>
      <c r="AY63" s="37">
        <f t="shared" si="18"/>
        <v>0</v>
      </c>
      <c r="AZ63" s="59">
        <f t="shared" si="19"/>
        <v>0</v>
      </c>
      <c r="BA63" s="26">
        <v>6</v>
      </c>
      <c r="BB63" s="37">
        <f t="shared" si="229"/>
        <v>192.75300000000001</v>
      </c>
      <c r="BC63" s="37" t="str">
        <f t="shared" si="20"/>
        <v>-</v>
      </c>
      <c r="BD63" s="45">
        <v>51</v>
      </c>
      <c r="BE63" s="37" t="str">
        <f t="shared" si="230"/>
        <v>-</v>
      </c>
      <c r="BF63" s="51" t="str">
        <f t="shared" si="231"/>
        <v>-</v>
      </c>
      <c r="BG63" s="35" t="str">
        <f t="shared" si="21"/>
        <v>-</v>
      </c>
    </row>
    <row r="64" spans="1:59" ht="15">
      <c r="A64" s="13"/>
      <c r="B64" s="90">
        <v>6953156259737</v>
      </c>
      <c r="C64" s="17"/>
      <c r="D64" s="91">
        <v>1312880039</v>
      </c>
      <c r="E64" s="18" t="s">
        <v>84</v>
      </c>
      <c r="F64" s="53">
        <v>7.19</v>
      </c>
      <c r="G64" s="53">
        <v>32.125500000000002</v>
      </c>
      <c r="H64" s="54"/>
      <c r="J64" s="26"/>
      <c r="K64" s="16">
        <f t="shared" si="202"/>
        <v>0</v>
      </c>
      <c r="L64" s="16">
        <f t="shared" si="203"/>
        <v>0</v>
      </c>
      <c r="M64" s="26"/>
      <c r="N64" s="16">
        <f t="shared" si="204"/>
        <v>0</v>
      </c>
      <c r="O64" s="16">
        <f t="shared" si="205"/>
        <v>0</v>
      </c>
      <c r="P64" s="26">
        <v>0</v>
      </c>
      <c r="Q64" s="16">
        <f t="shared" si="206"/>
        <v>0</v>
      </c>
      <c r="R64" s="16">
        <f t="shared" si="207"/>
        <v>0</v>
      </c>
      <c r="S64" s="93">
        <v>1</v>
      </c>
      <c r="T64" s="16">
        <f t="shared" si="208"/>
        <v>7.19</v>
      </c>
      <c r="U64" s="16">
        <f t="shared" si="209"/>
        <v>32.125500000000002</v>
      </c>
      <c r="V64" s="26">
        <v>0</v>
      </c>
      <c r="W64" s="16">
        <f t="shared" si="210"/>
        <v>0</v>
      </c>
      <c r="X64" s="16">
        <f t="shared" si="211"/>
        <v>0</v>
      </c>
      <c r="Y64" s="26"/>
      <c r="Z64" s="16">
        <f t="shared" si="212"/>
        <v>0</v>
      </c>
      <c r="AA64" s="16">
        <f t="shared" si="213"/>
        <v>0</v>
      </c>
      <c r="AB64" s="26"/>
      <c r="AC64" s="16">
        <f t="shared" si="214"/>
        <v>0</v>
      </c>
      <c r="AD64" s="16">
        <f t="shared" si="215"/>
        <v>0</v>
      </c>
      <c r="AE64" s="26"/>
      <c r="AF64" s="16">
        <f t="shared" si="216"/>
        <v>0</v>
      </c>
      <c r="AG64" s="16">
        <f t="shared" si="217"/>
        <v>0</v>
      </c>
      <c r="AH64" s="26"/>
      <c r="AI64" s="16">
        <f t="shared" si="218"/>
        <v>0</v>
      </c>
      <c r="AJ64" s="16">
        <f t="shared" si="219"/>
        <v>0</v>
      </c>
      <c r="AK64" s="26"/>
      <c r="AL64" s="16">
        <f t="shared" si="220"/>
        <v>0</v>
      </c>
      <c r="AM64" s="16">
        <f t="shared" si="221"/>
        <v>0</v>
      </c>
      <c r="AN64" s="16"/>
      <c r="AO64" s="16">
        <f t="shared" si="222"/>
        <v>0</v>
      </c>
      <c r="AP64" s="16">
        <f t="shared" si="223"/>
        <v>0</v>
      </c>
      <c r="AQ64" s="16"/>
      <c r="AR64" s="16">
        <f t="shared" si="224"/>
        <v>0</v>
      </c>
      <c r="AS64" s="16">
        <f t="shared" si="225"/>
        <v>0</v>
      </c>
      <c r="AU64" s="26">
        <f t="shared" si="226"/>
        <v>1</v>
      </c>
      <c r="AV64" s="16">
        <f t="shared" si="227"/>
        <v>7.19</v>
      </c>
      <c r="AW64" s="37">
        <f t="shared" si="228"/>
        <v>32.125500000000002</v>
      </c>
      <c r="AX64" s="40">
        <f t="shared" si="2"/>
        <v>1.8518518518518517E-2</v>
      </c>
      <c r="AY64" s="37">
        <f t="shared" si="18"/>
        <v>0.55555555555555558</v>
      </c>
      <c r="AZ64" s="59">
        <f t="shared" si="19"/>
        <v>17.847500000000004</v>
      </c>
      <c r="BA64" s="26">
        <v>5</v>
      </c>
      <c r="BB64" s="37">
        <f t="shared" si="229"/>
        <v>160.6275</v>
      </c>
      <c r="BC64" s="37">
        <f t="shared" si="20"/>
        <v>270</v>
      </c>
      <c r="BD64" s="45">
        <v>52</v>
      </c>
      <c r="BE64" s="37">
        <f t="shared" si="230"/>
        <v>38.571428571428569</v>
      </c>
      <c r="BF64" s="51">
        <f t="shared" si="231"/>
        <v>9</v>
      </c>
      <c r="BG64" s="35">
        <f t="shared" si="21"/>
        <v>43863</v>
      </c>
    </row>
    <row r="65" spans="1:59" ht="15">
      <c r="A65" s="13"/>
      <c r="B65" s="90">
        <v>6953156277304</v>
      </c>
      <c r="C65" s="17"/>
      <c r="D65" s="91">
        <v>1312880045</v>
      </c>
      <c r="E65" s="18" t="s">
        <v>85</v>
      </c>
      <c r="F65" s="53">
        <v>6.4899999999999878</v>
      </c>
      <c r="G65" s="53">
        <v>26.680499999999999</v>
      </c>
      <c r="H65" s="54"/>
      <c r="J65" s="26"/>
      <c r="K65" s="16">
        <f t="shared" si="202"/>
        <v>0</v>
      </c>
      <c r="L65" s="16">
        <f t="shared" si="203"/>
        <v>0</v>
      </c>
      <c r="M65" s="26"/>
      <c r="N65" s="16">
        <f t="shared" si="204"/>
        <v>0</v>
      </c>
      <c r="O65" s="16">
        <f t="shared" si="205"/>
        <v>0</v>
      </c>
      <c r="P65" s="26">
        <v>0</v>
      </c>
      <c r="Q65" s="16">
        <f t="shared" si="206"/>
        <v>0</v>
      </c>
      <c r="R65" s="16">
        <f t="shared" si="207"/>
        <v>0</v>
      </c>
      <c r="S65" s="93">
        <v>0</v>
      </c>
      <c r="T65" s="16">
        <f t="shared" si="208"/>
        <v>0</v>
      </c>
      <c r="U65" s="16">
        <f t="shared" si="209"/>
        <v>0</v>
      </c>
      <c r="V65" s="26">
        <v>0</v>
      </c>
      <c r="W65" s="16">
        <f t="shared" si="210"/>
        <v>0</v>
      </c>
      <c r="X65" s="16">
        <f t="shared" si="211"/>
        <v>0</v>
      </c>
      <c r="Y65" s="26"/>
      <c r="Z65" s="16">
        <f t="shared" si="212"/>
        <v>0</v>
      </c>
      <c r="AA65" s="16">
        <f t="shared" si="213"/>
        <v>0</v>
      </c>
      <c r="AB65" s="26"/>
      <c r="AC65" s="16">
        <f t="shared" si="214"/>
        <v>0</v>
      </c>
      <c r="AD65" s="16">
        <f t="shared" si="215"/>
        <v>0</v>
      </c>
      <c r="AE65" s="26"/>
      <c r="AF65" s="16">
        <f t="shared" si="216"/>
        <v>0</v>
      </c>
      <c r="AG65" s="16">
        <f t="shared" si="217"/>
        <v>0</v>
      </c>
      <c r="AH65" s="26"/>
      <c r="AI65" s="16">
        <f t="shared" si="218"/>
        <v>0</v>
      </c>
      <c r="AJ65" s="16">
        <f t="shared" si="219"/>
        <v>0</v>
      </c>
      <c r="AK65" s="26"/>
      <c r="AL65" s="16">
        <f t="shared" si="220"/>
        <v>0</v>
      </c>
      <c r="AM65" s="16">
        <f t="shared" si="221"/>
        <v>0</v>
      </c>
      <c r="AN65" s="16"/>
      <c r="AO65" s="16">
        <f t="shared" si="222"/>
        <v>0</v>
      </c>
      <c r="AP65" s="16">
        <f t="shared" si="223"/>
        <v>0</v>
      </c>
      <c r="AQ65" s="16"/>
      <c r="AR65" s="16">
        <f t="shared" si="224"/>
        <v>0</v>
      </c>
      <c r="AS65" s="16">
        <f t="shared" si="225"/>
        <v>0</v>
      </c>
      <c r="AU65" s="26">
        <f t="shared" si="226"/>
        <v>0</v>
      </c>
      <c r="AV65" s="16">
        <f t="shared" si="227"/>
        <v>0</v>
      </c>
      <c r="AW65" s="37">
        <f t="shared" si="228"/>
        <v>0</v>
      </c>
      <c r="AX65" s="40">
        <f t="shared" si="2"/>
        <v>0</v>
      </c>
      <c r="AY65" s="37">
        <f t="shared" si="18"/>
        <v>0</v>
      </c>
      <c r="AZ65" s="59">
        <f t="shared" si="19"/>
        <v>0</v>
      </c>
      <c r="BA65" s="26">
        <v>6</v>
      </c>
      <c r="BB65" s="37">
        <f t="shared" si="229"/>
        <v>160.083</v>
      </c>
      <c r="BC65" s="37" t="str">
        <f t="shared" si="20"/>
        <v>-</v>
      </c>
      <c r="BD65" s="45">
        <v>53</v>
      </c>
      <c r="BE65" s="37" t="str">
        <f t="shared" si="230"/>
        <v>-</v>
      </c>
      <c r="BF65" s="51" t="str">
        <f t="shared" si="231"/>
        <v>-</v>
      </c>
      <c r="BG65" s="35" t="str">
        <f t="shared" si="21"/>
        <v>-</v>
      </c>
    </row>
    <row r="66" spans="1:59" ht="15">
      <c r="A66" s="13"/>
      <c r="B66" s="90">
        <v>6953156277311</v>
      </c>
      <c r="C66" s="17"/>
      <c r="D66" s="91">
        <v>1312880046</v>
      </c>
      <c r="E66" s="18" t="s">
        <v>86</v>
      </c>
      <c r="F66" s="53">
        <v>6.4900000000000224</v>
      </c>
      <c r="G66" s="53">
        <v>26.680499999999999</v>
      </c>
      <c r="H66" s="54"/>
      <c r="J66" s="26"/>
      <c r="K66" s="16">
        <f t="shared" si="202"/>
        <v>0</v>
      </c>
      <c r="L66" s="16">
        <f t="shared" si="203"/>
        <v>0</v>
      </c>
      <c r="M66" s="26"/>
      <c r="N66" s="16">
        <f t="shared" si="204"/>
        <v>0</v>
      </c>
      <c r="O66" s="16">
        <f t="shared" si="205"/>
        <v>0</v>
      </c>
      <c r="P66" s="26">
        <v>0</v>
      </c>
      <c r="Q66" s="16">
        <f t="shared" si="206"/>
        <v>0</v>
      </c>
      <c r="R66" s="16">
        <f t="shared" si="207"/>
        <v>0</v>
      </c>
      <c r="S66" s="93">
        <v>0</v>
      </c>
      <c r="T66" s="16">
        <f t="shared" si="208"/>
        <v>0</v>
      </c>
      <c r="U66" s="16">
        <f t="shared" si="209"/>
        <v>0</v>
      </c>
      <c r="V66" s="26">
        <v>0</v>
      </c>
      <c r="W66" s="16">
        <f t="shared" si="210"/>
        <v>0</v>
      </c>
      <c r="X66" s="16">
        <f t="shared" si="211"/>
        <v>0</v>
      </c>
      <c r="Y66" s="26"/>
      <c r="Z66" s="16">
        <f t="shared" si="212"/>
        <v>0</v>
      </c>
      <c r="AA66" s="16">
        <f t="shared" si="213"/>
        <v>0</v>
      </c>
      <c r="AB66" s="26"/>
      <c r="AC66" s="16">
        <f t="shared" si="214"/>
        <v>0</v>
      </c>
      <c r="AD66" s="16">
        <f t="shared" si="215"/>
        <v>0</v>
      </c>
      <c r="AE66" s="26"/>
      <c r="AF66" s="16">
        <f t="shared" si="216"/>
        <v>0</v>
      </c>
      <c r="AG66" s="16">
        <f t="shared" si="217"/>
        <v>0</v>
      </c>
      <c r="AH66" s="26"/>
      <c r="AI66" s="16">
        <f t="shared" si="218"/>
        <v>0</v>
      </c>
      <c r="AJ66" s="16">
        <f t="shared" si="219"/>
        <v>0</v>
      </c>
      <c r="AK66" s="26"/>
      <c r="AL66" s="16">
        <f t="shared" si="220"/>
        <v>0</v>
      </c>
      <c r="AM66" s="16">
        <f t="shared" si="221"/>
        <v>0</v>
      </c>
      <c r="AN66" s="16"/>
      <c r="AO66" s="16">
        <f t="shared" si="222"/>
        <v>0</v>
      </c>
      <c r="AP66" s="16">
        <f t="shared" si="223"/>
        <v>0</v>
      </c>
      <c r="AQ66" s="16"/>
      <c r="AR66" s="16">
        <f t="shared" si="224"/>
        <v>0</v>
      </c>
      <c r="AS66" s="16">
        <f t="shared" si="225"/>
        <v>0</v>
      </c>
      <c r="AU66" s="26">
        <f t="shared" si="226"/>
        <v>0</v>
      </c>
      <c r="AV66" s="16">
        <f t="shared" si="227"/>
        <v>0</v>
      </c>
      <c r="AW66" s="37">
        <f t="shared" si="228"/>
        <v>0</v>
      </c>
      <c r="AX66" s="40">
        <f t="shared" si="2"/>
        <v>0</v>
      </c>
      <c r="AY66" s="37">
        <f t="shared" si="18"/>
        <v>0</v>
      </c>
      <c r="AZ66" s="59">
        <f t="shared" si="19"/>
        <v>0</v>
      </c>
      <c r="BA66" s="26">
        <v>6</v>
      </c>
      <c r="BB66" s="37">
        <f t="shared" si="229"/>
        <v>160.083</v>
      </c>
      <c r="BC66" s="37" t="str">
        <f t="shared" si="20"/>
        <v>-</v>
      </c>
      <c r="BD66" s="45">
        <v>54</v>
      </c>
      <c r="BE66" s="37" t="str">
        <f t="shared" si="230"/>
        <v>-</v>
      </c>
      <c r="BF66" s="51" t="str">
        <f t="shared" si="231"/>
        <v>-</v>
      </c>
      <c r="BG66" s="35" t="str">
        <f t="shared" si="21"/>
        <v>-</v>
      </c>
    </row>
    <row r="67" spans="1:59" ht="15">
      <c r="A67" s="13"/>
      <c r="B67" s="90">
        <v>6953156261389</v>
      </c>
      <c r="C67" s="17"/>
      <c r="D67" s="91">
        <v>1312880047</v>
      </c>
      <c r="E67" s="18" t="s">
        <v>87</v>
      </c>
      <c r="F67" s="53">
        <v>4.7900000000000036</v>
      </c>
      <c r="G67" s="53">
        <v>26.680499999999999</v>
      </c>
      <c r="H67" s="54"/>
      <c r="J67" s="26"/>
      <c r="K67" s="16">
        <f t="shared" si="202"/>
        <v>0</v>
      </c>
      <c r="L67" s="16">
        <f t="shared" si="203"/>
        <v>0</v>
      </c>
      <c r="M67" s="26"/>
      <c r="N67" s="16">
        <f t="shared" si="204"/>
        <v>0</v>
      </c>
      <c r="O67" s="16">
        <f t="shared" si="205"/>
        <v>0</v>
      </c>
      <c r="P67" s="26">
        <v>0</v>
      </c>
      <c r="Q67" s="16">
        <f t="shared" si="206"/>
        <v>0</v>
      </c>
      <c r="R67" s="16">
        <f t="shared" si="207"/>
        <v>0</v>
      </c>
      <c r="S67" s="93">
        <v>0</v>
      </c>
      <c r="T67" s="16">
        <f t="shared" si="208"/>
        <v>0</v>
      </c>
      <c r="U67" s="16">
        <f t="shared" si="209"/>
        <v>0</v>
      </c>
      <c r="V67" s="26">
        <v>0</v>
      </c>
      <c r="W67" s="16">
        <f t="shared" si="210"/>
        <v>0</v>
      </c>
      <c r="X67" s="16">
        <f t="shared" si="211"/>
        <v>0</v>
      </c>
      <c r="Y67" s="26"/>
      <c r="Z67" s="16">
        <f t="shared" si="212"/>
        <v>0</v>
      </c>
      <c r="AA67" s="16">
        <f t="shared" si="213"/>
        <v>0</v>
      </c>
      <c r="AB67" s="26"/>
      <c r="AC67" s="16">
        <f t="shared" si="214"/>
        <v>0</v>
      </c>
      <c r="AD67" s="16">
        <f t="shared" si="215"/>
        <v>0</v>
      </c>
      <c r="AE67" s="26"/>
      <c r="AF67" s="16">
        <f t="shared" si="216"/>
        <v>0</v>
      </c>
      <c r="AG67" s="16">
        <f t="shared" si="217"/>
        <v>0</v>
      </c>
      <c r="AH67" s="26"/>
      <c r="AI67" s="16">
        <f t="shared" si="218"/>
        <v>0</v>
      </c>
      <c r="AJ67" s="16">
        <f t="shared" si="219"/>
        <v>0</v>
      </c>
      <c r="AK67" s="26"/>
      <c r="AL67" s="16">
        <f t="shared" si="220"/>
        <v>0</v>
      </c>
      <c r="AM67" s="16">
        <f t="shared" si="221"/>
        <v>0</v>
      </c>
      <c r="AN67" s="16"/>
      <c r="AO67" s="16">
        <f t="shared" si="222"/>
        <v>0</v>
      </c>
      <c r="AP67" s="16">
        <f t="shared" si="223"/>
        <v>0</v>
      </c>
      <c r="AQ67" s="16"/>
      <c r="AR67" s="16">
        <f t="shared" si="224"/>
        <v>0</v>
      </c>
      <c r="AS67" s="16">
        <f t="shared" si="225"/>
        <v>0</v>
      </c>
      <c r="AU67" s="26">
        <f t="shared" si="226"/>
        <v>0</v>
      </c>
      <c r="AV67" s="16">
        <f t="shared" si="227"/>
        <v>0</v>
      </c>
      <c r="AW67" s="37">
        <f t="shared" si="228"/>
        <v>0</v>
      </c>
      <c r="AX67" s="40">
        <f t="shared" si="2"/>
        <v>0</v>
      </c>
      <c r="AY67" s="37">
        <f t="shared" si="18"/>
        <v>0</v>
      </c>
      <c r="AZ67" s="59">
        <f t="shared" si="19"/>
        <v>0</v>
      </c>
      <c r="BA67" s="26">
        <v>5</v>
      </c>
      <c r="BB67" s="37">
        <f t="shared" si="229"/>
        <v>133.4025</v>
      </c>
      <c r="BC67" s="37" t="str">
        <f t="shared" si="20"/>
        <v>-</v>
      </c>
      <c r="BD67" s="45">
        <v>55</v>
      </c>
      <c r="BE67" s="37" t="str">
        <f t="shared" si="230"/>
        <v>-</v>
      </c>
      <c r="BF67" s="51" t="str">
        <f t="shared" si="231"/>
        <v>-</v>
      </c>
      <c r="BG67" s="35" t="str">
        <f t="shared" si="21"/>
        <v>-</v>
      </c>
    </row>
    <row r="68" spans="1:59" ht="15">
      <c r="A68" s="13"/>
      <c r="B68" s="90">
        <v>6953156284647</v>
      </c>
      <c r="C68" s="17"/>
      <c r="D68" s="91">
        <v>1312880054</v>
      </c>
      <c r="E68" s="18" t="s">
        <v>88</v>
      </c>
      <c r="F68" s="53">
        <v>9.5099999999999891</v>
      </c>
      <c r="G68" s="53">
        <v>37.570500000000003</v>
      </c>
      <c r="H68" s="54"/>
      <c r="J68" s="26"/>
      <c r="K68" s="16">
        <f t="shared" si="202"/>
        <v>0</v>
      </c>
      <c r="L68" s="16">
        <f t="shared" si="203"/>
        <v>0</v>
      </c>
      <c r="M68" s="26"/>
      <c r="N68" s="16">
        <f t="shared" si="204"/>
        <v>0</v>
      </c>
      <c r="O68" s="16">
        <f t="shared" si="205"/>
        <v>0</v>
      </c>
      <c r="P68" s="26">
        <v>7</v>
      </c>
      <c r="Q68" s="16">
        <f t="shared" si="206"/>
        <v>66.569999999999922</v>
      </c>
      <c r="R68" s="16">
        <f t="shared" si="207"/>
        <v>262.99350000000004</v>
      </c>
      <c r="S68" s="93">
        <v>5</v>
      </c>
      <c r="T68" s="16">
        <f t="shared" si="208"/>
        <v>47.549999999999947</v>
      </c>
      <c r="U68" s="16">
        <f t="shared" si="209"/>
        <v>187.85250000000002</v>
      </c>
      <c r="V68" s="26">
        <v>1</v>
      </c>
      <c r="W68" s="16">
        <f t="shared" si="210"/>
        <v>9.5099999999999891</v>
      </c>
      <c r="X68" s="16">
        <f t="shared" si="211"/>
        <v>37.570500000000003</v>
      </c>
      <c r="Y68" s="26"/>
      <c r="Z68" s="16">
        <f t="shared" si="212"/>
        <v>0</v>
      </c>
      <c r="AA68" s="16">
        <f t="shared" si="213"/>
        <v>0</v>
      </c>
      <c r="AB68" s="26"/>
      <c r="AC68" s="16">
        <f t="shared" si="214"/>
        <v>0</v>
      </c>
      <c r="AD68" s="16">
        <f t="shared" si="215"/>
        <v>0</v>
      </c>
      <c r="AE68" s="26"/>
      <c r="AF68" s="16">
        <f t="shared" si="216"/>
        <v>0</v>
      </c>
      <c r="AG68" s="16">
        <f t="shared" si="217"/>
        <v>0</v>
      </c>
      <c r="AH68" s="26"/>
      <c r="AI68" s="16">
        <f t="shared" si="218"/>
        <v>0</v>
      </c>
      <c r="AJ68" s="16">
        <f t="shared" si="219"/>
        <v>0</v>
      </c>
      <c r="AK68" s="26"/>
      <c r="AL68" s="16">
        <f t="shared" si="220"/>
        <v>0</v>
      </c>
      <c r="AM68" s="16">
        <f t="shared" si="221"/>
        <v>0</v>
      </c>
      <c r="AN68" s="16"/>
      <c r="AO68" s="16">
        <f t="shared" si="222"/>
        <v>0</v>
      </c>
      <c r="AP68" s="16">
        <f t="shared" si="223"/>
        <v>0</v>
      </c>
      <c r="AQ68" s="16"/>
      <c r="AR68" s="16">
        <f t="shared" si="224"/>
        <v>0</v>
      </c>
      <c r="AS68" s="16">
        <f t="shared" si="225"/>
        <v>0</v>
      </c>
      <c r="AU68" s="26">
        <f t="shared" si="226"/>
        <v>13</v>
      </c>
      <c r="AV68" s="16">
        <f t="shared" si="227"/>
        <v>123.62999999999985</v>
      </c>
      <c r="AW68" s="37">
        <f t="shared" si="228"/>
        <v>488.41650000000004</v>
      </c>
      <c r="AX68" s="40">
        <f t="shared" si="2"/>
        <v>0.24074074074074073</v>
      </c>
      <c r="AY68" s="37">
        <f t="shared" si="18"/>
        <v>7.2222222222222214</v>
      </c>
      <c r="AZ68" s="59">
        <f t="shared" si="19"/>
        <v>271.34249999999997</v>
      </c>
      <c r="BA68" s="26">
        <v>7</v>
      </c>
      <c r="BB68" s="37">
        <f t="shared" si="229"/>
        <v>262.99350000000004</v>
      </c>
      <c r="BC68" s="37">
        <f t="shared" si="20"/>
        <v>29.07692307692308</v>
      </c>
      <c r="BD68" s="45">
        <v>56</v>
      </c>
      <c r="BE68" s="37">
        <f t="shared" si="230"/>
        <v>4.1538461538461542</v>
      </c>
      <c r="BF68" s="51">
        <f t="shared" si="231"/>
        <v>0.96923076923076934</v>
      </c>
      <c r="BG68" s="35">
        <f t="shared" si="21"/>
        <v>43622.076923076922</v>
      </c>
    </row>
    <row r="69" spans="1:59" ht="15">
      <c r="A69" s="13"/>
      <c r="B69" s="90">
        <v>6953156282926</v>
      </c>
      <c r="C69" s="17"/>
      <c r="D69" s="91">
        <v>1312880055</v>
      </c>
      <c r="E69" s="18" t="s">
        <v>89</v>
      </c>
      <c r="F69" s="53">
        <v>23.460000000000008</v>
      </c>
      <c r="G69" s="53">
        <v>64.795500000000004</v>
      </c>
      <c r="H69" s="54"/>
      <c r="J69" s="26"/>
      <c r="K69" s="16">
        <f t="shared" si="202"/>
        <v>0</v>
      </c>
      <c r="L69" s="16">
        <f t="shared" si="203"/>
        <v>0</v>
      </c>
      <c r="M69" s="26"/>
      <c r="N69" s="16">
        <f t="shared" si="204"/>
        <v>0</v>
      </c>
      <c r="O69" s="16">
        <f t="shared" si="205"/>
        <v>0</v>
      </c>
      <c r="P69" s="26">
        <v>0</v>
      </c>
      <c r="Q69" s="16">
        <f t="shared" si="206"/>
        <v>0</v>
      </c>
      <c r="R69" s="16">
        <f t="shared" si="207"/>
        <v>0</v>
      </c>
      <c r="S69" s="93">
        <v>0</v>
      </c>
      <c r="T69" s="16">
        <f t="shared" si="208"/>
        <v>0</v>
      </c>
      <c r="U69" s="16">
        <f t="shared" si="209"/>
        <v>0</v>
      </c>
      <c r="V69" s="26">
        <v>0</v>
      </c>
      <c r="W69" s="16">
        <f t="shared" si="210"/>
        <v>0</v>
      </c>
      <c r="X69" s="16">
        <f t="shared" si="211"/>
        <v>0</v>
      </c>
      <c r="Y69" s="26"/>
      <c r="Z69" s="16">
        <f t="shared" si="212"/>
        <v>0</v>
      </c>
      <c r="AA69" s="16">
        <f t="shared" si="213"/>
        <v>0</v>
      </c>
      <c r="AB69" s="26"/>
      <c r="AC69" s="16">
        <f t="shared" si="214"/>
        <v>0</v>
      </c>
      <c r="AD69" s="16">
        <f t="shared" si="215"/>
        <v>0</v>
      </c>
      <c r="AE69" s="26"/>
      <c r="AF69" s="16">
        <f t="shared" si="216"/>
        <v>0</v>
      </c>
      <c r="AG69" s="16">
        <f t="shared" si="217"/>
        <v>0</v>
      </c>
      <c r="AH69" s="26"/>
      <c r="AI69" s="16">
        <f t="shared" si="218"/>
        <v>0</v>
      </c>
      <c r="AJ69" s="16">
        <f t="shared" si="219"/>
        <v>0</v>
      </c>
      <c r="AK69" s="26"/>
      <c r="AL69" s="16">
        <f t="shared" si="220"/>
        <v>0</v>
      </c>
      <c r="AM69" s="16">
        <f t="shared" si="221"/>
        <v>0</v>
      </c>
      <c r="AN69" s="16"/>
      <c r="AO69" s="16">
        <f t="shared" si="222"/>
        <v>0</v>
      </c>
      <c r="AP69" s="16">
        <f t="shared" si="223"/>
        <v>0</v>
      </c>
      <c r="AQ69" s="16"/>
      <c r="AR69" s="16">
        <f t="shared" si="224"/>
        <v>0</v>
      </c>
      <c r="AS69" s="16">
        <f t="shared" si="225"/>
        <v>0</v>
      </c>
      <c r="AU69" s="26">
        <f t="shared" si="226"/>
        <v>0</v>
      </c>
      <c r="AV69" s="16">
        <f t="shared" si="227"/>
        <v>0</v>
      </c>
      <c r="AW69" s="37">
        <f t="shared" si="228"/>
        <v>0</v>
      </c>
      <c r="AX69" s="40">
        <f t="shared" si="2"/>
        <v>0</v>
      </c>
      <c r="AY69" s="37">
        <f t="shared" si="18"/>
        <v>0</v>
      </c>
      <c r="AZ69" s="59">
        <f t="shared" si="19"/>
        <v>0</v>
      </c>
      <c r="BA69" s="26">
        <v>5</v>
      </c>
      <c r="BB69" s="37">
        <f t="shared" si="229"/>
        <v>323.97750000000002</v>
      </c>
      <c r="BC69" s="37" t="str">
        <f t="shared" si="20"/>
        <v>-</v>
      </c>
      <c r="BD69" s="45">
        <v>57</v>
      </c>
      <c r="BE69" s="37" t="str">
        <f t="shared" si="230"/>
        <v>-</v>
      </c>
      <c r="BF69" s="51" t="str">
        <f t="shared" si="231"/>
        <v>-</v>
      </c>
      <c r="BG69" s="35" t="str">
        <f t="shared" si="21"/>
        <v>-</v>
      </c>
    </row>
    <row r="70" spans="1:59" ht="15">
      <c r="A70" s="13"/>
      <c r="B70" s="90">
        <v>6953156284401</v>
      </c>
      <c r="C70" s="17"/>
      <c r="D70" s="91">
        <v>1312880056</v>
      </c>
      <c r="E70" s="18" t="s">
        <v>90</v>
      </c>
      <c r="F70" s="53">
        <v>14.580000000000005</v>
      </c>
      <c r="G70" s="53">
        <v>43.015500000000003</v>
      </c>
      <c r="H70" s="54"/>
      <c r="J70" s="26"/>
      <c r="K70" s="16">
        <f t="shared" si="202"/>
        <v>0</v>
      </c>
      <c r="L70" s="16">
        <f t="shared" si="203"/>
        <v>0</v>
      </c>
      <c r="M70" s="26"/>
      <c r="N70" s="16">
        <f t="shared" si="204"/>
        <v>0</v>
      </c>
      <c r="O70" s="16">
        <f t="shared" si="205"/>
        <v>0</v>
      </c>
      <c r="P70" s="26">
        <v>0</v>
      </c>
      <c r="Q70" s="16">
        <f t="shared" si="206"/>
        <v>0</v>
      </c>
      <c r="R70" s="16">
        <f t="shared" si="207"/>
        <v>0</v>
      </c>
      <c r="S70" s="93">
        <v>0</v>
      </c>
      <c r="T70" s="16">
        <f t="shared" si="208"/>
        <v>0</v>
      </c>
      <c r="U70" s="16">
        <f t="shared" si="209"/>
        <v>0</v>
      </c>
      <c r="V70" s="26">
        <v>0</v>
      </c>
      <c r="W70" s="16">
        <f t="shared" si="210"/>
        <v>0</v>
      </c>
      <c r="X70" s="16">
        <f t="shared" si="211"/>
        <v>0</v>
      </c>
      <c r="Y70" s="26"/>
      <c r="Z70" s="16">
        <f t="shared" si="212"/>
        <v>0</v>
      </c>
      <c r="AA70" s="16">
        <f t="shared" si="213"/>
        <v>0</v>
      </c>
      <c r="AB70" s="26"/>
      <c r="AC70" s="16">
        <f t="shared" si="214"/>
        <v>0</v>
      </c>
      <c r="AD70" s="16">
        <f t="shared" si="215"/>
        <v>0</v>
      </c>
      <c r="AE70" s="26"/>
      <c r="AF70" s="16">
        <f t="shared" si="216"/>
        <v>0</v>
      </c>
      <c r="AG70" s="16">
        <f t="shared" si="217"/>
        <v>0</v>
      </c>
      <c r="AH70" s="26"/>
      <c r="AI70" s="16">
        <f t="shared" si="218"/>
        <v>0</v>
      </c>
      <c r="AJ70" s="16">
        <f t="shared" si="219"/>
        <v>0</v>
      </c>
      <c r="AK70" s="26"/>
      <c r="AL70" s="16">
        <f t="shared" si="220"/>
        <v>0</v>
      </c>
      <c r="AM70" s="16">
        <f t="shared" si="221"/>
        <v>0</v>
      </c>
      <c r="AN70" s="16"/>
      <c r="AO70" s="16">
        <f t="shared" si="222"/>
        <v>0</v>
      </c>
      <c r="AP70" s="16">
        <f t="shared" si="223"/>
        <v>0</v>
      </c>
      <c r="AQ70" s="16"/>
      <c r="AR70" s="16">
        <f t="shared" si="224"/>
        <v>0</v>
      </c>
      <c r="AS70" s="16">
        <f t="shared" si="225"/>
        <v>0</v>
      </c>
      <c r="AU70" s="26">
        <f t="shared" si="226"/>
        <v>0</v>
      </c>
      <c r="AV70" s="16">
        <f t="shared" si="227"/>
        <v>0</v>
      </c>
      <c r="AW70" s="37">
        <f t="shared" si="228"/>
        <v>0</v>
      </c>
      <c r="AX70" s="40">
        <f t="shared" si="2"/>
        <v>0</v>
      </c>
      <c r="AY70" s="37">
        <f t="shared" si="18"/>
        <v>0</v>
      </c>
      <c r="AZ70" s="59">
        <f t="shared" si="19"/>
        <v>0</v>
      </c>
      <c r="BA70" s="26">
        <v>5</v>
      </c>
      <c r="BB70" s="37">
        <f t="shared" si="229"/>
        <v>215.07750000000001</v>
      </c>
      <c r="BC70" s="37" t="str">
        <f t="shared" si="20"/>
        <v>-</v>
      </c>
      <c r="BD70" s="45">
        <v>58</v>
      </c>
      <c r="BE70" s="37" t="str">
        <f t="shared" si="230"/>
        <v>-</v>
      </c>
      <c r="BF70" s="51" t="str">
        <f t="shared" si="231"/>
        <v>-</v>
      </c>
      <c r="BG70" s="35" t="str">
        <f t="shared" si="21"/>
        <v>-</v>
      </c>
    </row>
    <row r="71" spans="1:59" ht="15">
      <c r="A71" s="13"/>
      <c r="B71" s="90">
        <v>6953156284418</v>
      </c>
      <c r="C71" s="17"/>
      <c r="D71" s="91">
        <v>1312880057</v>
      </c>
      <c r="E71" s="18" t="s">
        <v>91</v>
      </c>
      <c r="F71" s="53">
        <v>14.580000000000016</v>
      </c>
      <c r="G71" s="53">
        <v>43.015500000000003</v>
      </c>
      <c r="H71" s="54"/>
      <c r="J71" s="26"/>
      <c r="K71" s="16">
        <f t="shared" si="202"/>
        <v>0</v>
      </c>
      <c r="L71" s="16">
        <f t="shared" si="203"/>
        <v>0</v>
      </c>
      <c r="M71" s="26"/>
      <c r="N71" s="16">
        <f t="shared" si="204"/>
        <v>0</v>
      </c>
      <c r="O71" s="16">
        <f t="shared" si="205"/>
        <v>0</v>
      </c>
      <c r="P71" s="26">
        <v>0</v>
      </c>
      <c r="Q71" s="16">
        <f t="shared" si="206"/>
        <v>0</v>
      </c>
      <c r="R71" s="16">
        <f t="shared" si="207"/>
        <v>0</v>
      </c>
      <c r="S71" s="93">
        <v>0</v>
      </c>
      <c r="T71" s="16">
        <f t="shared" si="208"/>
        <v>0</v>
      </c>
      <c r="U71" s="16">
        <f t="shared" si="209"/>
        <v>0</v>
      </c>
      <c r="V71" s="26">
        <v>0</v>
      </c>
      <c r="W71" s="16">
        <f t="shared" si="210"/>
        <v>0</v>
      </c>
      <c r="X71" s="16">
        <f t="shared" si="211"/>
        <v>0</v>
      </c>
      <c r="Y71" s="26"/>
      <c r="Z71" s="16">
        <f t="shared" si="212"/>
        <v>0</v>
      </c>
      <c r="AA71" s="16">
        <f t="shared" si="213"/>
        <v>0</v>
      </c>
      <c r="AB71" s="26"/>
      <c r="AC71" s="16">
        <f t="shared" si="214"/>
        <v>0</v>
      </c>
      <c r="AD71" s="16">
        <f t="shared" si="215"/>
        <v>0</v>
      </c>
      <c r="AE71" s="26"/>
      <c r="AF71" s="16">
        <f t="shared" si="216"/>
        <v>0</v>
      </c>
      <c r="AG71" s="16">
        <f t="shared" si="217"/>
        <v>0</v>
      </c>
      <c r="AH71" s="26"/>
      <c r="AI71" s="16">
        <f t="shared" si="218"/>
        <v>0</v>
      </c>
      <c r="AJ71" s="16">
        <f t="shared" si="219"/>
        <v>0</v>
      </c>
      <c r="AK71" s="26"/>
      <c r="AL71" s="16">
        <f t="shared" si="220"/>
        <v>0</v>
      </c>
      <c r="AM71" s="16">
        <f t="shared" si="221"/>
        <v>0</v>
      </c>
      <c r="AN71" s="16"/>
      <c r="AO71" s="16">
        <f t="shared" si="222"/>
        <v>0</v>
      </c>
      <c r="AP71" s="16">
        <f t="shared" si="223"/>
        <v>0</v>
      </c>
      <c r="AQ71" s="16"/>
      <c r="AR71" s="16">
        <f t="shared" si="224"/>
        <v>0</v>
      </c>
      <c r="AS71" s="16">
        <f t="shared" si="225"/>
        <v>0</v>
      </c>
      <c r="AU71" s="26">
        <f t="shared" si="226"/>
        <v>0</v>
      </c>
      <c r="AV71" s="16">
        <f t="shared" si="227"/>
        <v>0</v>
      </c>
      <c r="AW71" s="37">
        <f t="shared" si="228"/>
        <v>0</v>
      </c>
      <c r="AX71" s="40">
        <f t="shared" si="2"/>
        <v>0</v>
      </c>
      <c r="AY71" s="37">
        <f t="shared" si="18"/>
        <v>0</v>
      </c>
      <c r="AZ71" s="59">
        <f t="shared" si="19"/>
        <v>0</v>
      </c>
      <c r="BA71" s="26">
        <v>5</v>
      </c>
      <c r="BB71" s="37">
        <f t="shared" si="229"/>
        <v>215.07750000000001</v>
      </c>
      <c r="BC71" s="37" t="str">
        <f t="shared" si="20"/>
        <v>-</v>
      </c>
      <c r="BD71" s="45">
        <v>59</v>
      </c>
      <c r="BE71" s="37" t="str">
        <f t="shared" si="230"/>
        <v>-</v>
      </c>
      <c r="BF71" s="51" t="str">
        <f t="shared" si="231"/>
        <v>-</v>
      </c>
      <c r="BG71" s="35" t="str">
        <f t="shared" si="21"/>
        <v>-</v>
      </c>
    </row>
    <row r="72" spans="1:59" ht="15">
      <c r="A72" s="13"/>
      <c r="B72" s="90">
        <v>6953156282964</v>
      </c>
      <c r="C72" s="17"/>
      <c r="D72" s="90">
        <v>1312880058</v>
      </c>
      <c r="E72" s="18" t="s">
        <v>92</v>
      </c>
      <c r="F72" s="53">
        <v>5.259999999999958</v>
      </c>
      <c r="G72" s="53">
        <v>37.570500000000003</v>
      </c>
      <c r="H72" s="54"/>
      <c r="J72" s="26"/>
      <c r="K72" s="16">
        <f t="shared" si="107"/>
        <v>0</v>
      </c>
      <c r="L72" s="16">
        <f t="shared" si="180"/>
        <v>0</v>
      </c>
      <c r="M72" s="26"/>
      <c r="N72" s="16">
        <f t="shared" si="181"/>
        <v>0</v>
      </c>
      <c r="O72" s="16">
        <f t="shared" si="182"/>
        <v>0</v>
      </c>
      <c r="P72" s="26">
        <v>1</v>
      </c>
      <c r="Q72" s="16">
        <f t="shared" si="183"/>
        <v>5.259999999999958</v>
      </c>
      <c r="R72" s="16">
        <f t="shared" si="184"/>
        <v>37.570500000000003</v>
      </c>
      <c r="S72" s="93">
        <v>3</v>
      </c>
      <c r="T72" s="16">
        <f t="shared" si="185"/>
        <v>15.779999999999873</v>
      </c>
      <c r="U72" s="16">
        <f t="shared" si="186"/>
        <v>112.7115</v>
      </c>
      <c r="V72" s="26">
        <v>1</v>
      </c>
      <c r="W72" s="16">
        <f t="shared" si="187"/>
        <v>5.259999999999958</v>
      </c>
      <c r="X72" s="16">
        <f t="shared" si="188"/>
        <v>37.570500000000003</v>
      </c>
      <c r="Y72" s="26"/>
      <c r="Z72" s="16">
        <f t="shared" si="189"/>
        <v>0</v>
      </c>
      <c r="AA72" s="16">
        <f t="shared" si="190"/>
        <v>0</v>
      </c>
      <c r="AB72" s="26"/>
      <c r="AC72" s="16">
        <f t="shared" si="105"/>
        <v>0</v>
      </c>
      <c r="AD72" s="16">
        <f t="shared" si="106"/>
        <v>0</v>
      </c>
      <c r="AE72" s="26"/>
      <c r="AF72" s="16">
        <f t="shared" si="191"/>
        <v>0</v>
      </c>
      <c r="AG72" s="16">
        <f t="shared" si="192"/>
        <v>0</v>
      </c>
      <c r="AH72" s="26"/>
      <c r="AI72" s="16">
        <f t="shared" si="193"/>
        <v>0</v>
      </c>
      <c r="AJ72" s="16">
        <f t="shared" si="194"/>
        <v>0</v>
      </c>
      <c r="AK72" s="26"/>
      <c r="AL72" s="16">
        <f t="shared" si="195"/>
        <v>0</v>
      </c>
      <c r="AM72" s="16">
        <f t="shared" si="196"/>
        <v>0</v>
      </c>
      <c r="AN72" s="16"/>
      <c r="AO72" s="16">
        <f t="shared" si="14"/>
        <v>0</v>
      </c>
      <c r="AP72" s="16">
        <f t="shared" si="15"/>
        <v>0</v>
      </c>
      <c r="AQ72" s="16"/>
      <c r="AR72" s="16">
        <f t="shared" si="16"/>
        <v>0</v>
      </c>
      <c r="AS72" s="16">
        <f t="shared" si="17"/>
        <v>0</v>
      </c>
      <c r="AU72" s="26">
        <f t="shared" si="38"/>
        <v>5</v>
      </c>
      <c r="AV72" s="16">
        <f t="shared" si="197"/>
        <v>26.299999999999791</v>
      </c>
      <c r="AW72" s="37">
        <f t="shared" si="198"/>
        <v>187.85250000000002</v>
      </c>
      <c r="AX72" s="40">
        <f t="shared" si="2"/>
        <v>9.2592592592592587E-2</v>
      </c>
      <c r="AY72" s="37">
        <f t="shared" si="18"/>
        <v>2.7777777777777777</v>
      </c>
      <c r="AZ72" s="59">
        <f t="shared" si="19"/>
        <v>104.3625</v>
      </c>
      <c r="BA72" s="26">
        <v>10</v>
      </c>
      <c r="BB72" s="37">
        <f t="shared" si="199"/>
        <v>375.70500000000004</v>
      </c>
      <c r="BC72" s="37">
        <f t="shared" si="20"/>
        <v>108</v>
      </c>
      <c r="BD72" s="45">
        <v>60</v>
      </c>
      <c r="BE72" s="37">
        <f t="shared" si="200"/>
        <v>15.428571428571429</v>
      </c>
      <c r="BF72" s="51">
        <f t="shared" si="201"/>
        <v>3.6</v>
      </c>
      <c r="BG72" s="35">
        <f t="shared" si="21"/>
        <v>43701</v>
      </c>
    </row>
    <row r="73" spans="1:59" ht="15">
      <c r="A73" s="13"/>
      <c r="B73" s="90">
        <v>7447902860838</v>
      </c>
      <c r="C73" s="17"/>
      <c r="D73" s="90">
        <v>1312480001</v>
      </c>
      <c r="E73" s="18" t="s">
        <v>93</v>
      </c>
      <c r="F73" s="53">
        <v>197.68</v>
      </c>
      <c r="G73" s="53">
        <v>513.80999999999995</v>
      </c>
      <c r="H73" s="54"/>
      <c r="J73" s="26"/>
      <c r="K73" s="16">
        <f t="shared" si="107"/>
        <v>0</v>
      </c>
      <c r="L73" s="16">
        <f t="shared" si="180"/>
        <v>0</v>
      </c>
      <c r="M73" s="26"/>
      <c r="N73" s="16">
        <f t="shared" si="181"/>
        <v>0</v>
      </c>
      <c r="O73" s="16">
        <f t="shared" si="182"/>
        <v>0</v>
      </c>
      <c r="P73" s="26">
        <v>0</v>
      </c>
      <c r="Q73" s="16">
        <f t="shared" si="183"/>
        <v>0</v>
      </c>
      <c r="R73" s="16">
        <f t="shared" si="184"/>
        <v>0</v>
      </c>
      <c r="S73" s="93">
        <v>1</v>
      </c>
      <c r="T73" s="16">
        <f t="shared" si="185"/>
        <v>197.68</v>
      </c>
      <c r="U73" s="16">
        <f t="shared" si="186"/>
        <v>513.80999999999995</v>
      </c>
      <c r="V73" s="26">
        <v>0</v>
      </c>
      <c r="W73" s="16">
        <f t="shared" si="187"/>
        <v>0</v>
      </c>
      <c r="X73" s="16">
        <f t="shared" si="188"/>
        <v>0</v>
      </c>
      <c r="Y73" s="26"/>
      <c r="Z73" s="16">
        <f t="shared" si="189"/>
        <v>0</v>
      </c>
      <c r="AA73" s="16">
        <f t="shared" si="190"/>
        <v>0</v>
      </c>
      <c r="AB73" s="26"/>
      <c r="AC73" s="16">
        <f t="shared" si="105"/>
        <v>0</v>
      </c>
      <c r="AD73" s="16">
        <f t="shared" si="106"/>
        <v>0</v>
      </c>
      <c r="AE73" s="26"/>
      <c r="AF73" s="16">
        <f t="shared" si="191"/>
        <v>0</v>
      </c>
      <c r="AG73" s="16">
        <f t="shared" si="192"/>
        <v>0</v>
      </c>
      <c r="AH73" s="26"/>
      <c r="AI73" s="16">
        <f t="shared" si="193"/>
        <v>0</v>
      </c>
      <c r="AJ73" s="16">
        <f t="shared" si="194"/>
        <v>0</v>
      </c>
      <c r="AK73" s="26"/>
      <c r="AL73" s="16">
        <f t="shared" si="195"/>
        <v>0</v>
      </c>
      <c r="AM73" s="16">
        <f t="shared" si="196"/>
        <v>0</v>
      </c>
      <c r="AN73" s="16"/>
      <c r="AO73" s="16">
        <f t="shared" si="14"/>
        <v>0</v>
      </c>
      <c r="AP73" s="16">
        <f t="shared" si="15"/>
        <v>0</v>
      </c>
      <c r="AQ73" s="16"/>
      <c r="AR73" s="16">
        <f t="shared" si="16"/>
        <v>0</v>
      </c>
      <c r="AS73" s="16">
        <f t="shared" si="17"/>
        <v>0</v>
      </c>
      <c r="AU73" s="26">
        <f t="shared" si="38"/>
        <v>1</v>
      </c>
      <c r="AV73" s="16">
        <f t="shared" si="197"/>
        <v>197.68</v>
      </c>
      <c r="AW73" s="37">
        <f t="shared" si="198"/>
        <v>513.80999999999995</v>
      </c>
      <c r="AX73" s="40">
        <f t="shared" si="2"/>
        <v>1.8518518518518517E-2</v>
      </c>
      <c r="AY73" s="37">
        <f t="shared" si="18"/>
        <v>0.55555555555555558</v>
      </c>
      <c r="AZ73" s="59">
        <f t="shared" si="19"/>
        <v>285.45</v>
      </c>
      <c r="BA73" s="26">
        <v>1</v>
      </c>
      <c r="BB73" s="37">
        <f t="shared" si="199"/>
        <v>513.80999999999995</v>
      </c>
      <c r="BC73" s="37">
        <f t="shared" si="20"/>
        <v>54</v>
      </c>
      <c r="BD73" s="45">
        <v>61</v>
      </c>
      <c r="BE73" s="37">
        <f t="shared" si="200"/>
        <v>7.7142857142857144</v>
      </c>
      <c r="BF73" s="51">
        <f t="shared" si="201"/>
        <v>1.8</v>
      </c>
      <c r="BG73" s="35">
        <f t="shared" si="21"/>
        <v>43647</v>
      </c>
    </row>
    <row r="74" spans="1:59" ht="15">
      <c r="A74" s="13"/>
      <c r="B74" s="90">
        <v>7447902860692</v>
      </c>
      <c r="C74" s="17"/>
      <c r="D74" s="90">
        <v>1312480002</v>
      </c>
      <c r="E74" s="18" t="s">
        <v>94</v>
      </c>
      <c r="F74" s="53">
        <v>197.68</v>
      </c>
      <c r="G74" s="53">
        <v>513.80999999999995</v>
      </c>
      <c r="H74" s="54"/>
      <c r="J74" s="26"/>
      <c r="K74" s="16">
        <f t="shared" si="107"/>
        <v>0</v>
      </c>
      <c r="L74" s="16">
        <f t="shared" si="180"/>
        <v>0</v>
      </c>
      <c r="M74" s="26"/>
      <c r="N74" s="16">
        <f t="shared" si="181"/>
        <v>0</v>
      </c>
      <c r="O74" s="16">
        <f t="shared" si="182"/>
        <v>0</v>
      </c>
      <c r="P74" s="26">
        <v>0</v>
      </c>
      <c r="Q74" s="16">
        <f t="shared" si="183"/>
        <v>0</v>
      </c>
      <c r="R74" s="16">
        <f t="shared" si="184"/>
        <v>0</v>
      </c>
      <c r="S74" s="93">
        <v>0</v>
      </c>
      <c r="T74" s="16">
        <f t="shared" si="185"/>
        <v>0</v>
      </c>
      <c r="U74" s="16">
        <f t="shared" si="186"/>
        <v>0</v>
      </c>
      <c r="V74" s="26">
        <v>0</v>
      </c>
      <c r="W74" s="16">
        <f t="shared" si="187"/>
        <v>0</v>
      </c>
      <c r="X74" s="16">
        <f t="shared" si="188"/>
        <v>0</v>
      </c>
      <c r="Y74" s="26"/>
      <c r="Z74" s="16">
        <f t="shared" si="189"/>
        <v>0</v>
      </c>
      <c r="AA74" s="16">
        <f t="shared" si="190"/>
        <v>0</v>
      </c>
      <c r="AB74" s="26"/>
      <c r="AC74" s="16">
        <f t="shared" si="105"/>
        <v>0</v>
      </c>
      <c r="AD74" s="16">
        <f t="shared" si="106"/>
        <v>0</v>
      </c>
      <c r="AE74" s="26"/>
      <c r="AF74" s="16">
        <f t="shared" si="191"/>
        <v>0</v>
      </c>
      <c r="AG74" s="16">
        <f t="shared" si="192"/>
        <v>0</v>
      </c>
      <c r="AH74" s="26"/>
      <c r="AI74" s="16">
        <f t="shared" si="193"/>
        <v>0</v>
      </c>
      <c r="AJ74" s="16">
        <f t="shared" si="194"/>
        <v>0</v>
      </c>
      <c r="AK74" s="26"/>
      <c r="AL74" s="16">
        <f t="shared" si="195"/>
        <v>0</v>
      </c>
      <c r="AM74" s="16">
        <f t="shared" si="196"/>
        <v>0</v>
      </c>
      <c r="AN74" s="16"/>
      <c r="AO74" s="16">
        <f t="shared" si="14"/>
        <v>0</v>
      </c>
      <c r="AP74" s="16">
        <f t="shared" si="15"/>
        <v>0</v>
      </c>
      <c r="AQ74" s="16"/>
      <c r="AR74" s="16">
        <f t="shared" si="16"/>
        <v>0</v>
      </c>
      <c r="AS74" s="16">
        <f t="shared" si="17"/>
        <v>0</v>
      </c>
      <c r="AU74" s="26">
        <f t="shared" si="38"/>
        <v>0</v>
      </c>
      <c r="AV74" s="16">
        <f t="shared" si="197"/>
        <v>0</v>
      </c>
      <c r="AW74" s="37">
        <f t="shared" si="198"/>
        <v>0</v>
      </c>
      <c r="AX74" s="40">
        <f t="shared" si="2"/>
        <v>0</v>
      </c>
      <c r="AY74" s="37">
        <f t="shared" si="18"/>
        <v>0</v>
      </c>
      <c r="AZ74" s="59">
        <f t="shared" si="19"/>
        <v>0</v>
      </c>
      <c r="BA74" s="26">
        <v>2</v>
      </c>
      <c r="BB74" s="37">
        <f t="shared" si="199"/>
        <v>1027.6199999999999</v>
      </c>
      <c r="BC74" s="37" t="str">
        <f t="shared" si="20"/>
        <v>-</v>
      </c>
      <c r="BD74" s="45">
        <v>62</v>
      </c>
      <c r="BE74" s="37" t="str">
        <f t="shared" si="200"/>
        <v>-</v>
      </c>
      <c r="BF74" s="51" t="str">
        <f t="shared" si="201"/>
        <v>-</v>
      </c>
      <c r="BG74" s="35" t="str">
        <f t="shared" si="21"/>
        <v>-</v>
      </c>
    </row>
    <row r="75" spans="1:59" ht="15">
      <c r="A75" s="13"/>
      <c r="B75" s="90">
        <v>7447902860456</v>
      </c>
      <c r="C75" s="17"/>
      <c r="D75" s="90">
        <v>1312480004</v>
      </c>
      <c r="E75" s="18" t="s">
        <v>95</v>
      </c>
      <c r="F75" s="53">
        <v>197.68</v>
      </c>
      <c r="G75" s="53">
        <v>513.80999999999995</v>
      </c>
      <c r="H75" s="54"/>
      <c r="J75" s="26"/>
      <c r="K75" s="16">
        <f t="shared" si="107"/>
        <v>0</v>
      </c>
      <c r="L75" s="16">
        <f t="shared" si="180"/>
        <v>0</v>
      </c>
      <c r="M75" s="26"/>
      <c r="N75" s="16">
        <f t="shared" si="181"/>
        <v>0</v>
      </c>
      <c r="O75" s="16">
        <f t="shared" si="182"/>
        <v>0</v>
      </c>
      <c r="P75" s="26">
        <v>0</v>
      </c>
      <c r="Q75" s="16">
        <f t="shared" si="183"/>
        <v>0</v>
      </c>
      <c r="R75" s="16">
        <f t="shared" si="184"/>
        <v>0</v>
      </c>
      <c r="S75" s="93">
        <v>0</v>
      </c>
      <c r="T75" s="16">
        <f t="shared" si="185"/>
        <v>0</v>
      </c>
      <c r="U75" s="16">
        <f t="shared" si="186"/>
        <v>0</v>
      </c>
      <c r="V75" s="26">
        <v>0</v>
      </c>
      <c r="W75" s="16">
        <f t="shared" si="187"/>
        <v>0</v>
      </c>
      <c r="X75" s="16">
        <f t="shared" si="188"/>
        <v>0</v>
      </c>
      <c r="Y75" s="26"/>
      <c r="Z75" s="16">
        <f t="shared" si="189"/>
        <v>0</v>
      </c>
      <c r="AA75" s="16">
        <f t="shared" si="190"/>
        <v>0</v>
      </c>
      <c r="AB75" s="26"/>
      <c r="AC75" s="16">
        <f t="shared" si="105"/>
        <v>0</v>
      </c>
      <c r="AD75" s="16">
        <f t="shared" si="106"/>
        <v>0</v>
      </c>
      <c r="AE75" s="26"/>
      <c r="AF75" s="16">
        <f t="shared" si="191"/>
        <v>0</v>
      </c>
      <c r="AG75" s="16">
        <f t="shared" si="192"/>
        <v>0</v>
      </c>
      <c r="AH75" s="26"/>
      <c r="AI75" s="16">
        <f t="shared" si="193"/>
        <v>0</v>
      </c>
      <c r="AJ75" s="16">
        <f t="shared" si="194"/>
        <v>0</v>
      </c>
      <c r="AK75" s="26"/>
      <c r="AL75" s="16">
        <f t="shared" si="195"/>
        <v>0</v>
      </c>
      <c r="AM75" s="16">
        <f t="shared" si="196"/>
        <v>0</v>
      </c>
      <c r="AN75" s="16"/>
      <c r="AO75" s="16">
        <f t="shared" si="14"/>
        <v>0</v>
      </c>
      <c r="AP75" s="16">
        <f t="shared" si="15"/>
        <v>0</v>
      </c>
      <c r="AQ75" s="16"/>
      <c r="AR75" s="16">
        <f t="shared" si="16"/>
        <v>0</v>
      </c>
      <c r="AS75" s="16">
        <f t="shared" si="17"/>
        <v>0</v>
      </c>
      <c r="AU75" s="26">
        <f t="shared" si="38"/>
        <v>0</v>
      </c>
      <c r="AV75" s="16">
        <f t="shared" si="197"/>
        <v>0</v>
      </c>
      <c r="AW75" s="37">
        <f t="shared" si="198"/>
        <v>0</v>
      </c>
      <c r="AX75" s="40">
        <f t="shared" si="2"/>
        <v>0</v>
      </c>
      <c r="AY75" s="37">
        <f t="shared" si="18"/>
        <v>0</v>
      </c>
      <c r="AZ75" s="59">
        <f t="shared" si="19"/>
        <v>0</v>
      </c>
      <c r="BA75" s="26">
        <v>2</v>
      </c>
      <c r="BB75" s="37">
        <f t="shared" si="199"/>
        <v>1027.6199999999999</v>
      </c>
      <c r="BC75" s="37" t="str">
        <f t="shared" si="20"/>
        <v>-</v>
      </c>
      <c r="BD75" s="45">
        <v>63</v>
      </c>
      <c r="BE75" s="37" t="str">
        <f t="shared" si="200"/>
        <v>-</v>
      </c>
      <c r="BF75" s="51" t="str">
        <f t="shared" si="201"/>
        <v>-</v>
      </c>
      <c r="BG75" s="35" t="str">
        <f t="shared" si="21"/>
        <v>-</v>
      </c>
    </row>
    <row r="76" spans="1:59" ht="15">
      <c r="A76" s="13"/>
      <c r="B76" s="17"/>
      <c r="C76" s="17"/>
      <c r="D76" s="32"/>
      <c r="E76" s="18"/>
      <c r="F76" s="53"/>
      <c r="G76" s="53"/>
      <c r="H76" s="54"/>
      <c r="J76" s="26"/>
      <c r="K76" s="16">
        <f t="shared" si="107"/>
        <v>0</v>
      </c>
      <c r="L76" s="16">
        <f t="shared" ref="L76:L77" si="232">J76*$G76</f>
        <v>0</v>
      </c>
      <c r="M76" s="26"/>
      <c r="N76" s="16">
        <f t="shared" ref="N76:N77" si="233">M76*$F76</f>
        <v>0</v>
      </c>
      <c r="O76" s="16">
        <f t="shared" ref="O76:O77" si="234">M76*$G76</f>
        <v>0</v>
      </c>
      <c r="P76" s="26"/>
      <c r="Q76" s="16">
        <f t="shared" ref="Q76:Q77" si="235">P76*$F76</f>
        <v>0</v>
      </c>
      <c r="R76" s="16">
        <f t="shared" ref="R76:R77" si="236">P76*$G76</f>
        <v>0</v>
      </c>
      <c r="S76" s="26"/>
      <c r="T76" s="16">
        <f t="shared" ref="T76:T77" si="237">S76*$F76</f>
        <v>0</v>
      </c>
      <c r="U76" s="16">
        <f t="shared" ref="U76:U77" si="238">S76*$G76</f>
        <v>0</v>
      </c>
      <c r="V76" s="26"/>
      <c r="W76" s="16">
        <f t="shared" ref="W76:W77" si="239">V76*$F76</f>
        <v>0</v>
      </c>
      <c r="X76" s="16">
        <f t="shared" ref="X76:X77" si="240">V76*$G76</f>
        <v>0</v>
      </c>
      <c r="Y76" s="26"/>
      <c r="Z76" s="16">
        <f t="shared" ref="Z76:Z77" si="241">Y76*$F76</f>
        <v>0</v>
      </c>
      <c r="AA76" s="16">
        <f t="shared" ref="AA76:AA77" si="242">Y76*$G76</f>
        <v>0</v>
      </c>
      <c r="AB76" s="26"/>
      <c r="AC76" s="16">
        <f t="shared" si="105"/>
        <v>0</v>
      </c>
      <c r="AD76" s="16">
        <f t="shared" si="106"/>
        <v>0</v>
      </c>
      <c r="AE76" s="26"/>
      <c r="AF76" s="16">
        <f t="shared" ref="AF76:AF77" si="243">AE76*$F76</f>
        <v>0</v>
      </c>
      <c r="AG76" s="16">
        <f t="shared" ref="AG76:AG77" si="244">AE76*$G76</f>
        <v>0</v>
      </c>
      <c r="AH76" s="26"/>
      <c r="AI76" s="16">
        <f t="shared" ref="AI76:AI77" si="245">AH76*$F76</f>
        <v>0</v>
      </c>
      <c r="AJ76" s="16">
        <f t="shared" ref="AJ76:AJ77" si="246">AH76*$G76</f>
        <v>0</v>
      </c>
      <c r="AK76" s="26"/>
      <c r="AL76" s="16">
        <f t="shared" ref="AL76:AL77" si="247">AK76*$F76</f>
        <v>0</v>
      </c>
      <c r="AM76" s="16">
        <f t="shared" ref="AM76:AM77" si="248">AK76*$G76</f>
        <v>0</v>
      </c>
      <c r="AN76" s="16"/>
      <c r="AO76" s="16">
        <f t="shared" si="14"/>
        <v>0</v>
      </c>
      <c r="AP76" s="16">
        <f t="shared" si="15"/>
        <v>0</v>
      </c>
      <c r="AQ76" s="16"/>
      <c r="AR76" s="16">
        <f t="shared" si="16"/>
        <v>0</v>
      </c>
      <c r="AS76" s="16">
        <f t="shared" si="17"/>
        <v>0</v>
      </c>
      <c r="AU76" s="26">
        <f t="shared" ref="AU76:AU77" si="249">J76+M76+P76+S76+V76+Y76+AB76+AE76+AH76+AK76+AN76+AQ76</f>
        <v>0</v>
      </c>
      <c r="AV76" s="16">
        <f t="shared" ref="AV76:AV77" si="250">AU76*F76</f>
        <v>0</v>
      </c>
      <c r="AW76" s="37">
        <f t="shared" ref="AW76:AW77" si="251">AU76*G76</f>
        <v>0</v>
      </c>
      <c r="AX76" s="40">
        <f t="shared" si="2"/>
        <v>0</v>
      </c>
      <c r="AY76" s="37">
        <f t="shared" si="18"/>
        <v>0</v>
      </c>
      <c r="AZ76" s="59">
        <f t="shared" si="19"/>
        <v>0</v>
      </c>
      <c r="BA76" s="26">
        <v>0</v>
      </c>
      <c r="BB76" s="37">
        <f t="shared" ref="BB76:BB77" si="252">BA76*G76</f>
        <v>0</v>
      </c>
      <c r="BC76" s="37" t="str">
        <f t="shared" si="20"/>
        <v>-</v>
      </c>
      <c r="BD76" s="45">
        <v>64</v>
      </c>
      <c r="BE76" s="37" t="str">
        <f t="shared" ref="BE76:BE77" si="253">IFERROR(BC76/7,"-")</f>
        <v>-</v>
      </c>
      <c r="BF76" s="51" t="str">
        <f t="shared" ref="BF76:BF77" si="254">IFERROR(BC76/30,"-")</f>
        <v>-</v>
      </c>
      <c r="BG76" s="35" t="str">
        <f t="shared" si="21"/>
        <v>-</v>
      </c>
    </row>
    <row r="77" spans="1:59" ht="15">
      <c r="A77" s="13"/>
      <c r="B77" s="17"/>
      <c r="C77" s="17"/>
      <c r="D77" s="32"/>
      <c r="E77" s="18"/>
      <c r="F77" s="53"/>
      <c r="G77" s="53"/>
      <c r="H77" s="54"/>
      <c r="J77" s="26"/>
      <c r="K77" s="16">
        <f t="shared" si="107"/>
        <v>0</v>
      </c>
      <c r="L77" s="16">
        <f t="shared" si="232"/>
        <v>0</v>
      </c>
      <c r="M77" s="26"/>
      <c r="N77" s="16">
        <f t="shared" si="233"/>
        <v>0</v>
      </c>
      <c r="O77" s="16">
        <f t="shared" si="234"/>
        <v>0</v>
      </c>
      <c r="P77" s="26"/>
      <c r="Q77" s="16">
        <f t="shared" si="235"/>
        <v>0</v>
      </c>
      <c r="R77" s="16">
        <f t="shared" si="236"/>
        <v>0</v>
      </c>
      <c r="S77" s="26"/>
      <c r="T77" s="16">
        <f t="shared" si="237"/>
        <v>0</v>
      </c>
      <c r="U77" s="16">
        <f t="shared" si="238"/>
        <v>0</v>
      </c>
      <c r="V77" s="26"/>
      <c r="W77" s="16">
        <f t="shared" si="239"/>
        <v>0</v>
      </c>
      <c r="X77" s="16">
        <f t="shared" si="240"/>
        <v>0</v>
      </c>
      <c r="Y77" s="26"/>
      <c r="Z77" s="16">
        <f t="shared" si="241"/>
        <v>0</v>
      </c>
      <c r="AA77" s="16">
        <f t="shared" si="242"/>
        <v>0</v>
      </c>
      <c r="AB77" s="26"/>
      <c r="AC77" s="16">
        <f t="shared" si="105"/>
        <v>0</v>
      </c>
      <c r="AD77" s="16">
        <f t="shared" si="106"/>
        <v>0</v>
      </c>
      <c r="AE77" s="26"/>
      <c r="AF77" s="16">
        <f t="shared" si="243"/>
        <v>0</v>
      </c>
      <c r="AG77" s="16">
        <f t="shared" si="244"/>
        <v>0</v>
      </c>
      <c r="AH77" s="26"/>
      <c r="AI77" s="16">
        <f t="shared" si="245"/>
        <v>0</v>
      </c>
      <c r="AJ77" s="16">
        <f t="shared" si="246"/>
        <v>0</v>
      </c>
      <c r="AK77" s="26"/>
      <c r="AL77" s="16">
        <f t="shared" si="247"/>
        <v>0</v>
      </c>
      <c r="AM77" s="16">
        <f t="shared" si="248"/>
        <v>0</v>
      </c>
      <c r="AN77" s="16"/>
      <c r="AO77" s="16">
        <f t="shared" si="14"/>
        <v>0</v>
      </c>
      <c r="AP77" s="16">
        <f t="shared" si="15"/>
        <v>0</v>
      </c>
      <c r="AQ77" s="16"/>
      <c r="AR77" s="16">
        <f t="shared" si="16"/>
        <v>0</v>
      </c>
      <c r="AS77" s="16">
        <f t="shared" si="17"/>
        <v>0</v>
      </c>
      <c r="AU77" s="26">
        <f t="shared" si="249"/>
        <v>0</v>
      </c>
      <c r="AV77" s="16">
        <f t="shared" si="250"/>
        <v>0</v>
      </c>
      <c r="AW77" s="37">
        <f t="shared" si="251"/>
        <v>0</v>
      </c>
      <c r="AX77" s="40">
        <f t="shared" si="2"/>
        <v>0</v>
      </c>
      <c r="AY77" s="37">
        <f t="shared" si="18"/>
        <v>0</v>
      </c>
      <c r="AZ77" s="59">
        <f t="shared" si="19"/>
        <v>0</v>
      </c>
      <c r="BA77" s="26">
        <v>0</v>
      </c>
      <c r="BB77" s="37">
        <f t="shared" si="252"/>
        <v>0</v>
      </c>
      <c r="BC77" s="37" t="str">
        <f t="shared" si="20"/>
        <v>-</v>
      </c>
      <c r="BD77" s="45">
        <v>65</v>
      </c>
      <c r="BE77" s="37" t="str">
        <f t="shared" si="253"/>
        <v>-</v>
      </c>
      <c r="BF77" s="51" t="str">
        <f t="shared" si="254"/>
        <v>-</v>
      </c>
      <c r="BG77" s="35" t="str">
        <f t="shared" si="21"/>
        <v>-</v>
      </c>
    </row>
    <row r="78" spans="1:59" ht="5.25" customHeight="1">
      <c r="B78" s="10"/>
      <c r="BD78" s="45"/>
      <c r="BF78" s="52"/>
    </row>
    <row r="79" spans="1:59" ht="16.5" customHeight="1">
      <c r="B79" s="7"/>
      <c r="C79" s="7"/>
      <c r="D79" s="8"/>
      <c r="E79" s="12" t="s">
        <v>4</v>
      </c>
      <c r="F79" s="9"/>
      <c r="G79" s="9"/>
      <c r="H79" s="9"/>
      <c r="J79" s="25">
        <f>SUM(J14:J75)</f>
        <v>0</v>
      </c>
      <c r="K79" s="25">
        <f t="shared" ref="K79:BB79" si="255">SUM(K14:K75)</f>
        <v>0</v>
      </c>
      <c r="L79" s="25">
        <f t="shared" si="255"/>
        <v>0</v>
      </c>
      <c r="M79" s="25">
        <f t="shared" si="255"/>
        <v>0</v>
      </c>
      <c r="N79" s="25">
        <f t="shared" si="255"/>
        <v>0</v>
      </c>
      <c r="O79" s="25">
        <f t="shared" si="255"/>
        <v>0</v>
      </c>
      <c r="P79" s="25">
        <f t="shared" si="255"/>
        <v>33</v>
      </c>
      <c r="Q79" s="25">
        <f t="shared" si="255"/>
        <v>689.00999999999885</v>
      </c>
      <c r="R79" s="25">
        <f t="shared" si="255"/>
        <v>1969.4565000000002</v>
      </c>
      <c r="S79" s="25">
        <f t="shared" si="255"/>
        <v>35</v>
      </c>
      <c r="T79" s="25">
        <f t="shared" si="255"/>
        <v>889.92666666666514</v>
      </c>
      <c r="U79" s="25">
        <f t="shared" si="255"/>
        <v>2553.5070000000005</v>
      </c>
      <c r="V79" s="25">
        <f t="shared" si="255"/>
        <v>6</v>
      </c>
      <c r="W79" s="25">
        <f t="shared" si="255"/>
        <v>77.286666666666818</v>
      </c>
      <c r="X79" s="25">
        <f t="shared" si="255"/>
        <v>258.09300000000002</v>
      </c>
      <c r="Y79" s="25">
        <f t="shared" si="255"/>
        <v>0</v>
      </c>
      <c r="Z79" s="25">
        <f t="shared" si="255"/>
        <v>0</v>
      </c>
      <c r="AA79" s="25">
        <f t="shared" si="255"/>
        <v>0</v>
      </c>
      <c r="AB79" s="25">
        <f t="shared" si="255"/>
        <v>0</v>
      </c>
      <c r="AC79" s="25">
        <f t="shared" si="255"/>
        <v>0</v>
      </c>
      <c r="AD79" s="25">
        <f t="shared" si="255"/>
        <v>0</v>
      </c>
      <c r="AE79" s="25">
        <f t="shared" si="255"/>
        <v>0</v>
      </c>
      <c r="AF79" s="25">
        <f t="shared" si="255"/>
        <v>0</v>
      </c>
      <c r="AG79" s="25">
        <f t="shared" si="255"/>
        <v>0</v>
      </c>
      <c r="AH79" s="25">
        <f t="shared" si="255"/>
        <v>0</v>
      </c>
      <c r="AI79" s="25">
        <f t="shared" si="255"/>
        <v>0</v>
      </c>
      <c r="AJ79" s="25">
        <f t="shared" si="255"/>
        <v>0</v>
      </c>
      <c r="AK79" s="25">
        <f t="shared" si="255"/>
        <v>0</v>
      </c>
      <c r="AL79" s="25">
        <f t="shared" si="255"/>
        <v>0</v>
      </c>
      <c r="AM79" s="25">
        <f t="shared" si="255"/>
        <v>0</v>
      </c>
      <c r="AN79" s="25">
        <f t="shared" si="255"/>
        <v>0</v>
      </c>
      <c r="AO79" s="25">
        <f t="shared" si="255"/>
        <v>0</v>
      </c>
      <c r="AP79" s="25">
        <f t="shared" si="255"/>
        <v>0</v>
      </c>
      <c r="AQ79" s="25">
        <f t="shared" si="255"/>
        <v>0</v>
      </c>
      <c r="AR79" s="25">
        <f t="shared" si="255"/>
        <v>0</v>
      </c>
      <c r="AS79" s="25">
        <f t="shared" si="255"/>
        <v>0</v>
      </c>
      <c r="AT79" s="25">
        <f t="shared" si="255"/>
        <v>0</v>
      </c>
      <c r="AU79" s="25">
        <f t="shared" si="255"/>
        <v>74</v>
      </c>
      <c r="AV79" s="25">
        <f t="shared" si="255"/>
        <v>1656.2233333333309</v>
      </c>
      <c r="AW79" s="25">
        <f t="shared" si="255"/>
        <v>4781.0565000000006</v>
      </c>
      <c r="AX79" s="25">
        <f t="shared" si="255"/>
        <v>1.37037037037037</v>
      </c>
      <c r="AY79" s="25">
        <f t="shared" si="255"/>
        <v>41.111111111111121</v>
      </c>
      <c r="AZ79" s="25">
        <f t="shared" si="255"/>
        <v>2656.1424999999999</v>
      </c>
      <c r="BA79" s="25">
        <f t="shared" si="255"/>
        <v>268</v>
      </c>
      <c r="BB79" s="25">
        <f t="shared" si="255"/>
        <v>17846.086500000005</v>
      </c>
      <c r="BD79" s="1"/>
    </row>
    <row r="80" spans="1:59" ht="4.5" customHeight="1"/>
    <row r="81" spans="5:66" s="60" customFormat="1">
      <c r="E81" s="63" t="s">
        <v>21</v>
      </c>
      <c r="F81" s="64"/>
      <c r="G81" s="64"/>
      <c r="H81" s="65"/>
      <c r="I81" s="65"/>
      <c r="J81" s="65"/>
      <c r="K81" s="65"/>
      <c r="L81" s="65">
        <f>K79</f>
        <v>0</v>
      </c>
      <c r="M81" s="65"/>
      <c r="N81" s="65"/>
      <c r="O81" s="65">
        <f>N79</f>
        <v>0</v>
      </c>
      <c r="P81" s="65"/>
      <c r="Q81" s="65"/>
      <c r="R81" s="65">
        <f>Q79</f>
        <v>689.00999999999885</v>
      </c>
      <c r="S81" s="65"/>
      <c r="T81" s="65"/>
      <c r="U81" s="65">
        <f>T79</f>
        <v>889.92666666666514</v>
      </c>
      <c r="V81" s="65"/>
      <c r="W81" s="65"/>
      <c r="X81" s="65">
        <f>W79</f>
        <v>77.286666666666818</v>
      </c>
      <c r="Y81" s="65"/>
      <c r="Z81" s="65"/>
      <c r="AA81" s="65">
        <f>Z79</f>
        <v>0</v>
      </c>
      <c r="AB81" s="65"/>
      <c r="AC81" s="65"/>
      <c r="AD81" s="65">
        <f>AC79</f>
        <v>0</v>
      </c>
      <c r="AE81" s="65"/>
      <c r="AF81" s="65"/>
      <c r="AG81" s="65">
        <f>AF79</f>
        <v>0</v>
      </c>
      <c r="AH81" s="65"/>
      <c r="AI81" s="65"/>
      <c r="AJ81" s="65">
        <f>AI79</f>
        <v>0</v>
      </c>
      <c r="AK81" s="65"/>
      <c r="AL81" s="65"/>
      <c r="AM81" s="65">
        <f>AL79</f>
        <v>0</v>
      </c>
      <c r="AN81" s="65"/>
      <c r="AO81" s="65"/>
      <c r="AP81" s="65"/>
      <c r="AQ81" s="65"/>
      <c r="AR81" s="65"/>
      <c r="AS81" s="65"/>
      <c r="AT81" s="65"/>
      <c r="AU81" s="65"/>
      <c r="AV81" s="65"/>
      <c r="AW81" s="65">
        <f>AV79</f>
        <v>1656.2233333333309</v>
      </c>
      <c r="AX81" s="66"/>
      <c r="AY81" s="66"/>
      <c r="AZ81" s="64"/>
      <c r="BA81" s="65"/>
      <c r="BB81" s="66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5:66" s="41" customFormat="1">
      <c r="E82" s="63" t="s">
        <v>22</v>
      </c>
      <c r="F82" s="67"/>
      <c r="G82" s="67"/>
      <c r="H82" s="68"/>
      <c r="I82" s="68"/>
      <c r="J82" s="68"/>
      <c r="K82" s="68"/>
      <c r="L82" s="65"/>
      <c r="M82" s="68"/>
      <c r="N82" s="68"/>
      <c r="O82" s="65"/>
      <c r="P82" s="68"/>
      <c r="Q82" s="68"/>
      <c r="R82" s="65"/>
      <c r="S82" s="68"/>
      <c r="T82" s="68"/>
      <c r="U82" s="65"/>
      <c r="V82" s="68"/>
      <c r="W82" s="68"/>
      <c r="X82" s="65"/>
      <c r="Y82" s="68"/>
      <c r="Z82" s="68"/>
      <c r="AA82" s="65"/>
      <c r="AB82" s="68"/>
      <c r="AC82" s="68"/>
      <c r="AD82" s="65"/>
      <c r="AE82" s="68"/>
      <c r="AF82" s="68"/>
      <c r="AG82" s="65"/>
      <c r="AH82" s="68"/>
      <c r="AI82" s="68"/>
      <c r="AJ82" s="65"/>
      <c r="AK82" s="68"/>
      <c r="AL82" s="68"/>
      <c r="AM82" s="65"/>
      <c r="AN82" s="65"/>
      <c r="AO82" s="65"/>
      <c r="AP82" s="65"/>
      <c r="AQ82" s="65"/>
      <c r="AR82" s="65"/>
      <c r="AS82" s="65"/>
      <c r="AT82" s="68"/>
      <c r="AU82" s="68"/>
      <c r="AV82" s="68"/>
      <c r="AW82" s="65">
        <f>L82+O82+R82+U82+X82+AA82</f>
        <v>0</v>
      </c>
      <c r="AX82" s="69"/>
      <c r="AY82" s="69"/>
      <c r="AZ82" s="70"/>
      <c r="BA82" s="68"/>
      <c r="BB82" s="69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5:66" s="41" customFormat="1">
      <c r="E83" s="63" t="s">
        <v>26</v>
      </c>
      <c r="F83" s="67"/>
      <c r="G83" s="67"/>
      <c r="H83" s="68"/>
      <c r="I83" s="68"/>
      <c r="J83" s="68"/>
      <c r="K83" s="68"/>
      <c r="L83" s="73" t="e">
        <f>L82/L79</f>
        <v>#DIV/0!</v>
      </c>
      <c r="M83" s="68"/>
      <c r="N83" s="68"/>
      <c r="O83" s="73" t="e">
        <f>O82/O79</f>
        <v>#DIV/0!</v>
      </c>
      <c r="P83" s="68"/>
      <c r="Q83" s="68"/>
      <c r="R83" s="73">
        <f>R82/R79</f>
        <v>0</v>
      </c>
      <c r="S83" s="68"/>
      <c r="T83" s="68"/>
      <c r="U83" s="73">
        <f>U82/U79</f>
        <v>0</v>
      </c>
      <c r="V83" s="68"/>
      <c r="W83" s="68"/>
      <c r="X83" s="73">
        <f>X82/X79</f>
        <v>0</v>
      </c>
      <c r="Y83" s="68"/>
      <c r="Z83" s="68"/>
      <c r="AA83" s="73" t="e">
        <f>AA82/AA79</f>
        <v>#DIV/0!</v>
      </c>
      <c r="AB83" s="68"/>
      <c r="AC83" s="68"/>
      <c r="AD83" s="73" t="e">
        <f>AD82/AD79</f>
        <v>#DIV/0!</v>
      </c>
      <c r="AE83" s="68"/>
      <c r="AF83" s="68"/>
      <c r="AG83" s="73" t="e">
        <f>AG82/AG79</f>
        <v>#DIV/0!</v>
      </c>
      <c r="AH83" s="68"/>
      <c r="AI83" s="68"/>
      <c r="AJ83" s="73" t="e">
        <f>AJ82/AJ79</f>
        <v>#DIV/0!</v>
      </c>
      <c r="AK83" s="68"/>
      <c r="AL83" s="68"/>
      <c r="AM83" s="73" t="e">
        <f>AM82/AM79</f>
        <v>#DIV/0!</v>
      </c>
      <c r="AN83" s="73"/>
      <c r="AO83" s="73"/>
      <c r="AP83" s="73"/>
      <c r="AQ83" s="73"/>
      <c r="AR83" s="73"/>
      <c r="AS83" s="73"/>
      <c r="AT83" s="68"/>
      <c r="AU83" s="68"/>
      <c r="AV83" s="68"/>
      <c r="AW83" s="73">
        <f>AW82/AW79</f>
        <v>0</v>
      </c>
      <c r="AX83" s="69"/>
      <c r="AY83" s="69"/>
      <c r="AZ83" s="70"/>
      <c r="BA83" s="68"/>
      <c r="BB83" s="69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5:66" s="41" customFormat="1">
      <c r="E84" s="63" t="s">
        <v>23</v>
      </c>
      <c r="F84" s="67"/>
      <c r="G84" s="67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9"/>
      <c r="AY84" s="69"/>
      <c r="AZ84" s="70"/>
      <c r="BA84" s="68"/>
      <c r="BB84" s="69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5:66" s="60" customFormat="1">
      <c r="E85" s="63" t="s">
        <v>24</v>
      </c>
      <c r="F85" s="64"/>
      <c r="G85" s="64"/>
      <c r="H85" s="65"/>
      <c r="I85" s="65"/>
      <c r="J85" s="65"/>
      <c r="K85" s="65"/>
      <c r="L85" s="65">
        <f>L79-L81-L82-L84</f>
        <v>0</v>
      </c>
      <c r="M85" s="65"/>
      <c r="N85" s="65"/>
      <c r="O85" s="65">
        <f>O79-O81-O82-O84</f>
        <v>0</v>
      </c>
      <c r="P85" s="65"/>
      <c r="Q85" s="65"/>
      <c r="R85" s="65">
        <f>R79-R81-R82-R84</f>
        <v>1280.4465000000014</v>
      </c>
      <c r="S85" s="65"/>
      <c r="T85" s="65"/>
      <c r="U85" s="65">
        <f>U79-U81-U82-U84</f>
        <v>1663.5803333333354</v>
      </c>
      <c r="V85" s="65"/>
      <c r="W85" s="65"/>
      <c r="X85" s="65">
        <f>X79-X81-X82-X84</f>
        <v>180.80633333333321</v>
      </c>
      <c r="Y85" s="65"/>
      <c r="Z85" s="65"/>
      <c r="AA85" s="65">
        <f>AA79-AA81-AA82-AA84</f>
        <v>0</v>
      </c>
      <c r="AB85" s="65"/>
      <c r="AC85" s="65"/>
      <c r="AD85" s="65">
        <f>AD79-AD81-AD82-AD84</f>
        <v>0</v>
      </c>
      <c r="AE85" s="65"/>
      <c r="AF85" s="65"/>
      <c r="AG85" s="65">
        <f>AG79-AG81-AG82-AG84</f>
        <v>0</v>
      </c>
      <c r="AH85" s="65"/>
      <c r="AI85" s="65"/>
      <c r="AJ85" s="65">
        <f>AJ79-AJ81-AJ82-AJ84</f>
        <v>0</v>
      </c>
      <c r="AK85" s="65"/>
      <c r="AL85" s="65"/>
      <c r="AM85" s="65">
        <f>AM79-AM81-AM82-AM84</f>
        <v>0</v>
      </c>
      <c r="AN85" s="65"/>
      <c r="AO85" s="65"/>
      <c r="AP85" s="65"/>
      <c r="AQ85" s="65"/>
      <c r="AR85" s="65"/>
      <c r="AS85" s="65"/>
      <c r="AT85" s="65"/>
      <c r="AU85" s="65"/>
      <c r="AV85" s="65"/>
      <c r="AW85" s="65">
        <f>AW79-AW81-AW82-AW84</f>
        <v>3124.83316666667</v>
      </c>
      <c r="AX85" s="66"/>
      <c r="AY85" s="66"/>
      <c r="AZ85" s="64"/>
      <c r="BA85" s="65"/>
      <c r="BB85" s="66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5:66" s="41" customFormat="1">
      <c r="E86" s="63" t="s">
        <v>25</v>
      </c>
      <c r="F86" s="71"/>
      <c r="G86" s="71"/>
      <c r="H86" s="69"/>
      <c r="I86" s="69"/>
      <c r="J86" s="69"/>
      <c r="K86" s="69"/>
      <c r="L86" s="72" t="e">
        <f>L85/L79</f>
        <v>#DIV/0!</v>
      </c>
      <c r="M86" s="69"/>
      <c r="N86" s="69"/>
      <c r="O86" s="72" t="e">
        <f>O85/O79</f>
        <v>#DIV/0!</v>
      </c>
      <c r="P86" s="69"/>
      <c r="Q86" s="69"/>
      <c r="R86" s="72">
        <f>R85/R79</f>
        <v>0.65015221204428797</v>
      </c>
      <c r="S86" s="69"/>
      <c r="T86" s="69"/>
      <c r="U86" s="72">
        <f>U85/U79</f>
        <v>0.65148845620291429</v>
      </c>
      <c r="V86" s="69"/>
      <c r="W86" s="69"/>
      <c r="X86" s="72">
        <f>X85/X79</f>
        <v>0.70054721876739467</v>
      </c>
      <c r="Y86" s="69"/>
      <c r="Z86" s="69"/>
      <c r="AA86" s="72" t="e">
        <f>AA85/AA79</f>
        <v>#DIV/0!</v>
      </c>
      <c r="AB86" s="69"/>
      <c r="AC86" s="69"/>
      <c r="AD86" s="72" t="e">
        <f>AD85/AD79</f>
        <v>#DIV/0!</v>
      </c>
      <c r="AE86" s="69"/>
      <c r="AF86" s="69"/>
      <c r="AG86" s="72" t="e">
        <f>AG85/AG79</f>
        <v>#DIV/0!</v>
      </c>
      <c r="AH86" s="69"/>
      <c r="AI86" s="69"/>
      <c r="AJ86" s="72" t="e">
        <f>AJ85/AJ79</f>
        <v>#DIV/0!</v>
      </c>
      <c r="AK86" s="69"/>
      <c r="AL86" s="69"/>
      <c r="AM86" s="72" t="e">
        <f>AM85/AM79</f>
        <v>#DIV/0!</v>
      </c>
      <c r="AN86" s="72"/>
      <c r="AO86" s="72"/>
      <c r="AP86" s="72"/>
      <c r="AQ86" s="72"/>
      <c r="AR86" s="72"/>
      <c r="AS86" s="72"/>
      <c r="AT86" s="69"/>
      <c r="AU86" s="69"/>
      <c r="AV86" s="69"/>
      <c r="AW86" s="72">
        <f>AW85/AW79</f>
        <v>0.65358632901884128</v>
      </c>
      <c r="AX86" s="69"/>
      <c r="AY86" s="69"/>
      <c r="AZ86" s="70"/>
      <c r="BA86" s="69"/>
      <c r="BB86" s="69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</sheetData>
  <autoFilter ref="A12:BM12">
    <filterColumn colId="5"/>
    <filterColumn colId="7"/>
    <filterColumn colId="10"/>
    <filterColumn colId="13"/>
    <filterColumn colId="16"/>
    <filterColumn colId="19"/>
    <filterColumn colId="22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7"/>
    <sortState ref="A13:BU182">
      <sortCondition ref="BD12"/>
    </sortState>
  </autoFilter>
  <mergeCells count="1">
    <mergeCell ref="B10:D10"/>
  </mergeCells>
  <conditionalFormatting sqref="D17">
    <cfRule type="duplicateValues" dxfId="24" priority="721"/>
  </conditionalFormatting>
  <conditionalFormatting sqref="B17">
    <cfRule type="duplicateValues" dxfId="23" priority="719"/>
  </conditionalFormatting>
  <conditionalFormatting sqref="B20">
    <cfRule type="duplicateValues" dxfId="22" priority="487"/>
  </conditionalFormatting>
  <conditionalFormatting sqref="B79">
    <cfRule type="duplicateValues" dxfId="21" priority="295"/>
  </conditionalFormatting>
  <conditionalFormatting sqref="D79">
    <cfRule type="duplicateValues" dxfId="20" priority="294"/>
  </conditionalFormatting>
  <conditionalFormatting sqref="B81:B86">
    <cfRule type="duplicateValues" dxfId="19" priority="231"/>
  </conditionalFormatting>
  <conditionalFormatting sqref="D81:D86">
    <cfRule type="duplicateValues" dxfId="18" priority="230"/>
  </conditionalFormatting>
  <conditionalFormatting sqref="B1:B1048576">
    <cfRule type="duplicateValues" dxfId="17" priority="227"/>
  </conditionalFormatting>
  <conditionalFormatting sqref="D38">
    <cfRule type="duplicateValues" dxfId="16" priority="958"/>
  </conditionalFormatting>
  <conditionalFormatting sqref="B38">
    <cfRule type="duplicateValues" dxfId="15" priority="959"/>
  </conditionalFormatting>
  <conditionalFormatting sqref="D39">
    <cfRule type="duplicateValues" dxfId="14" priority="1005"/>
  </conditionalFormatting>
  <conditionalFormatting sqref="B39">
    <cfRule type="duplicateValues" dxfId="13" priority="1006"/>
  </conditionalFormatting>
  <conditionalFormatting sqref="D36">
    <cfRule type="duplicateValues" dxfId="12" priority="1111"/>
  </conditionalFormatting>
  <conditionalFormatting sqref="B36">
    <cfRule type="duplicateValues" dxfId="11" priority="1112"/>
  </conditionalFormatting>
  <conditionalFormatting sqref="D36:D38">
    <cfRule type="duplicateValues" dxfId="10" priority="1115"/>
  </conditionalFormatting>
  <conditionalFormatting sqref="B36:B38">
    <cfRule type="duplicateValues" dxfId="9" priority="1116"/>
  </conditionalFormatting>
  <conditionalFormatting sqref="D35">
    <cfRule type="duplicateValues" dxfId="8" priority="1150"/>
  </conditionalFormatting>
  <conditionalFormatting sqref="B35">
    <cfRule type="duplicateValues" dxfId="7" priority="1151"/>
  </conditionalFormatting>
  <conditionalFormatting sqref="D33">
    <cfRule type="duplicateValues" dxfId="6" priority="1184"/>
  </conditionalFormatting>
  <conditionalFormatting sqref="B33">
    <cfRule type="duplicateValues" dxfId="5" priority="1185"/>
  </conditionalFormatting>
  <conditionalFormatting sqref="D9:D88">
    <cfRule type="duplicateValues" dxfId="4" priority="1516"/>
  </conditionalFormatting>
  <conditionalFormatting sqref="D1:D88">
    <cfRule type="duplicateValues" dxfId="3" priority="1518"/>
  </conditionalFormatting>
  <conditionalFormatting sqref="B1:B88">
    <cfRule type="duplicateValues" dxfId="2" priority="1520"/>
  </conditionalFormatting>
  <conditionalFormatting sqref="S14:S75">
    <cfRule type="cellIs" dxfId="1" priority="2" operator="lessThan">
      <formula>0</formula>
    </cfRule>
  </conditionalFormatting>
  <conditionalFormatting sqref="S14:S75">
    <cfRule type="cellIs" dxfId="0" priority="1" operator="lessThan">
      <formula>0</formula>
    </cfRule>
  </conditionalFormatting>
  <printOptions horizontalCentered="1"/>
  <pageMargins left="0" right="0" top="0.23622047244094491" bottom="0.39370078740157483" header="0.31496062992125984" footer="0.19685039370078741"/>
  <pageSetup paperSize="8" scale="56" fitToHeight="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1011"/>
  <sheetViews>
    <sheetView workbookViewId="0">
      <selection sqref="A1:B1048576"/>
    </sheetView>
  </sheetViews>
  <sheetFormatPr defaultRowHeight="15"/>
  <cols>
    <col min="1" max="1" width="14.140625" bestFit="1" customWidth="1"/>
  </cols>
  <sheetData>
    <row r="1" spans="1:1">
      <c r="A1" s="92"/>
    </row>
    <row r="2" spans="1:1">
      <c r="A2" s="92"/>
    </row>
    <row r="3" spans="1:1">
      <c r="A3" s="92"/>
    </row>
    <row r="4" spans="1:1">
      <c r="A4" s="92"/>
    </row>
    <row r="5" spans="1:1">
      <c r="A5" s="92"/>
    </row>
    <row r="6" spans="1:1">
      <c r="A6" s="92"/>
    </row>
    <row r="7" spans="1:1">
      <c r="A7" s="92"/>
    </row>
    <row r="8" spans="1:1">
      <c r="A8" s="92"/>
    </row>
    <row r="9" spans="1:1">
      <c r="A9" s="92"/>
    </row>
    <row r="10" spans="1:1">
      <c r="A10" s="92"/>
    </row>
    <row r="11" spans="1:1">
      <c r="A11" s="92"/>
    </row>
    <row r="12" spans="1:1">
      <c r="A12" s="92"/>
    </row>
    <row r="13" spans="1:1">
      <c r="A13" s="92"/>
    </row>
    <row r="14" spans="1:1">
      <c r="A14" s="92"/>
    </row>
    <row r="15" spans="1:1">
      <c r="A15" s="92"/>
    </row>
    <row r="16" spans="1:1">
      <c r="A16" s="92"/>
    </row>
    <row r="17" spans="1:1">
      <c r="A17" s="92"/>
    </row>
    <row r="18" spans="1:1">
      <c r="A18" s="92"/>
    </row>
    <row r="19" spans="1:1">
      <c r="A19" s="92"/>
    </row>
    <row r="20" spans="1:1">
      <c r="A20" s="92"/>
    </row>
    <row r="21" spans="1:1">
      <c r="A21" s="92"/>
    </row>
    <row r="22" spans="1:1">
      <c r="A22" s="92"/>
    </row>
    <row r="23" spans="1:1">
      <c r="A23" s="92"/>
    </row>
    <row r="24" spans="1:1">
      <c r="A24" s="92"/>
    </row>
    <row r="25" spans="1:1">
      <c r="A25" s="92"/>
    </row>
    <row r="26" spans="1:1">
      <c r="A26" s="92"/>
    </row>
    <row r="27" spans="1:1">
      <c r="A27" s="92"/>
    </row>
    <row r="28" spans="1:1">
      <c r="A28" s="92"/>
    </row>
    <row r="29" spans="1:1">
      <c r="A29" s="92"/>
    </row>
    <row r="30" spans="1:1">
      <c r="A30" s="92"/>
    </row>
    <row r="31" spans="1:1">
      <c r="A31" s="92"/>
    </row>
    <row r="32" spans="1:1">
      <c r="A32" s="92"/>
    </row>
    <row r="33" spans="1:1">
      <c r="A33" s="92"/>
    </row>
    <row r="34" spans="1:1">
      <c r="A34" s="92"/>
    </row>
    <row r="35" spans="1:1">
      <c r="A35" s="92"/>
    </row>
    <row r="36" spans="1:1">
      <c r="A36" s="92"/>
    </row>
    <row r="37" spans="1:1">
      <c r="A37" s="92"/>
    </row>
    <row r="38" spans="1:1">
      <c r="A38" s="92"/>
    </row>
    <row r="39" spans="1:1">
      <c r="A39" s="92"/>
    </row>
    <row r="40" spans="1:1">
      <c r="A40" s="92"/>
    </row>
    <row r="41" spans="1:1">
      <c r="A41" s="92"/>
    </row>
    <row r="42" spans="1:1">
      <c r="A42" s="92"/>
    </row>
    <row r="43" spans="1:1">
      <c r="A43" s="92"/>
    </row>
    <row r="44" spans="1:1">
      <c r="A44" s="92"/>
    </row>
    <row r="45" spans="1:1">
      <c r="A45" s="92"/>
    </row>
    <row r="46" spans="1:1">
      <c r="A46" s="92"/>
    </row>
    <row r="47" spans="1:1">
      <c r="A47" s="92"/>
    </row>
    <row r="48" spans="1:1">
      <c r="A48" s="92"/>
    </row>
    <row r="49" spans="1:1">
      <c r="A49" s="92"/>
    </row>
    <row r="50" spans="1:1">
      <c r="A50" s="92"/>
    </row>
    <row r="51" spans="1:1">
      <c r="A51" s="92"/>
    </row>
    <row r="52" spans="1:1">
      <c r="A52" s="92"/>
    </row>
    <row r="53" spans="1:1">
      <c r="A53" s="92"/>
    </row>
    <row r="54" spans="1:1">
      <c r="A54" s="92"/>
    </row>
    <row r="55" spans="1:1">
      <c r="A55" s="92"/>
    </row>
    <row r="56" spans="1:1">
      <c r="A56" s="92"/>
    </row>
    <row r="57" spans="1:1">
      <c r="A57" s="92"/>
    </row>
    <row r="58" spans="1:1">
      <c r="A58" s="92"/>
    </row>
    <row r="59" spans="1:1">
      <c r="A59" s="92"/>
    </row>
    <row r="60" spans="1:1">
      <c r="A60" s="92"/>
    </row>
    <row r="61" spans="1:1">
      <c r="A61" s="92"/>
    </row>
    <row r="62" spans="1:1">
      <c r="A62" s="92"/>
    </row>
    <row r="63" spans="1:1">
      <c r="A63" s="92"/>
    </row>
    <row r="64" spans="1:1">
      <c r="A64" s="92"/>
    </row>
    <row r="65" spans="1:1">
      <c r="A65" s="92"/>
    </row>
    <row r="66" spans="1:1">
      <c r="A66" s="92"/>
    </row>
    <row r="67" spans="1:1">
      <c r="A67" s="92"/>
    </row>
    <row r="68" spans="1:1">
      <c r="A68" s="92"/>
    </row>
    <row r="69" spans="1:1">
      <c r="A69" s="92"/>
    </row>
    <row r="70" spans="1:1">
      <c r="A70" s="92"/>
    </row>
    <row r="71" spans="1:1">
      <c r="A71" s="92"/>
    </row>
    <row r="72" spans="1:1">
      <c r="A72" s="92"/>
    </row>
    <row r="73" spans="1:1">
      <c r="A73" s="92"/>
    </row>
    <row r="74" spans="1:1">
      <c r="A74" s="92"/>
    </row>
    <row r="75" spans="1:1">
      <c r="A75" s="92"/>
    </row>
    <row r="76" spans="1:1">
      <c r="A76" s="92"/>
    </row>
    <row r="77" spans="1:1">
      <c r="A77" s="92"/>
    </row>
    <row r="78" spans="1:1">
      <c r="A78" s="92"/>
    </row>
    <row r="79" spans="1:1">
      <c r="A79" s="92"/>
    </row>
    <row r="80" spans="1:1">
      <c r="A80" s="92"/>
    </row>
    <row r="81" spans="1:1">
      <c r="A81" s="92"/>
    </row>
    <row r="82" spans="1:1">
      <c r="A82" s="92"/>
    </row>
    <row r="83" spans="1:1">
      <c r="A83" s="92"/>
    </row>
    <row r="84" spans="1:1">
      <c r="A84" s="92"/>
    </row>
    <row r="85" spans="1:1">
      <c r="A85" s="92"/>
    </row>
    <row r="86" spans="1:1">
      <c r="A86" s="92"/>
    </row>
    <row r="87" spans="1:1">
      <c r="A87" s="92"/>
    </row>
    <row r="88" spans="1:1">
      <c r="A88" s="92"/>
    </row>
    <row r="89" spans="1:1">
      <c r="A89" s="92"/>
    </row>
    <row r="90" spans="1:1">
      <c r="A90" s="92"/>
    </row>
    <row r="91" spans="1:1">
      <c r="A91" s="92"/>
    </row>
    <row r="92" spans="1:1">
      <c r="A92" s="92"/>
    </row>
    <row r="93" spans="1:1">
      <c r="A93" s="92"/>
    </row>
    <row r="94" spans="1:1">
      <c r="A94" s="92"/>
    </row>
    <row r="95" spans="1:1">
      <c r="A95" s="92"/>
    </row>
    <row r="96" spans="1:1">
      <c r="A96" s="92"/>
    </row>
    <row r="97" spans="1:1">
      <c r="A97" s="92"/>
    </row>
    <row r="98" spans="1:1">
      <c r="A98" s="92"/>
    </row>
    <row r="99" spans="1:1">
      <c r="A99" s="92"/>
    </row>
    <row r="100" spans="1:1">
      <c r="A100" s="92"/>
    </row>
    <row r="101" spans="1:1">
      <c r="A101" s="92"/>
    </row>
    <row r="102" spans="1:1">
      <c r="A102" s="92"/>
    </row>
    <row r="103" spans="1:1">
      <c r="A103" s="92"/>
    </row>
    <row r="104" spans="1:1">
      <c r="A104" s="92"/>
    </row>
    <row r="105" spans="1:1">
      <c r="A105" s="92"/>
    </row>
    <row r="106" spans="1:1">
      <c r="A106" s="92"/>
    </row>
    <row r="107" spans="1:1">
      <c r="A107" s="92"/>
    </row>
    <row r="108" spans="1:1">
      <c r="A108" s="92"/>
    </row>
    <row r="109" spans="1:1">
      <c r="A109" s="92"/>
    </row>
    <row r="110" spans="1:1">
      <c r="A110" s="92"/>
    </row>
    <row r="111" spans="1:1">
      <c r="A111" s="92"/>
    </row>
    <row r="112" spans="1:1">
      <c r="A112" s="92"/>
    </row>
    <row r="113" spans="1:1">
      <c r="A113" s="92"/>
    </row>
    <row r="114" spans="1:1">
      <c r="A114" s="92"/>
    </row>
    <row r="115" spans="1:1">
      <c r="A115" s="92"/>
    </row>
    <row r="116" spans="1:1">
      <c r="A116" s="92"/>
    </row>
    <row r="117" spans="1:1">
      <c r="A117" s="92"/>
    </row>
    <row r="118" spans="1:1">
      <c r="A118" s="92"/>
    </row>
    <row r="119" spans="1:1">
      <c r="A119" s="92"/>
    </row>
    <row r="120" spans="1:1">
      <c r="A120" s="92"/>
    </row>
    <row r="121" spans="1:1">
      <c r="A121" s="92"/>
    </row>
    <row r="122" spans="1:1">
      <c r="A122" s="92"/>
    </row>
    <row r="123" spans="1:1">
      <c r="A123" s="92"/>
    </row>
    <row r="124" spans="1:1">
      <c r="A124" s="92"/>
    </row>
    <row r="125" spans="1:1">
      <c r="A125" s="92"/>
    </row>
    <row r="126" spans="1:1">
      <c r="A126" s="92"/>
    </row>
    <row r="127" spans="1:1">
      <c r="A127" s="92"/>
    </row>
    <row r="128" spans="1:1">
      <c r="A128" s="92"/>
    </row>
    <row r="129" spans="1:1">
      <c r="A129" s="92"/>
    </row>
    <row r="130" spans="1:1">
      <c r="A130" s="92"/>
    </row>
    <row r="131" spans="1:1">
      <c r="A131" s="92"/>
    </row>
    <row r="132" spans="1:1">
      <c r="A132" s="92"/>
    </row>
    <row r="133" spans="1:1">
      <c r="A133" s="92"/>
    </row>
    <row r="134" spans="1:1">
      <c r="A134" s="92"/>
    </row>
    <row r="135" spans="1:1">
      <c r="A135" s="92"/>
    </row>
    <row r="136" spans="1:1">
      <c r="A136" s="92"/>
    </row>
    <row r="137" spans="1:1">
      <c r="A137" s="92"/>
    </row>
    <row r="138" spans="1:1">
      <c r="A138" s="92"/>
    </row>
    <row r="139" spans="1:1">
      <c r="A139" s="92"/>
    </row>
    <row r="140" spans="1:1">
      <c r="A140" s="92"/>
    </row>
    <row r="141" spans="1:1">
      <c r="A141" s="92"/>
    </row>
    <row r="142" spans="1:1">
      <c r="A142" s="92"/>
    </row>
    <row r="143" spans="1:1">
      <c r="A143" s="92"/>
    </row>
    <row r="144" spans="1:1">
      <c r="A144" s="92"/>
    </row>
    <row r="145" spans="1:1">
      <c r="A145" s="92"/>
    </row>
    <row r="146" spans="1:1">
      <c r="A146" s="92"/>
    </row>
    <row r="147" spans="1:1">
      <c r="A147" s="92"/>
    </row>
    <row r="148" spans="1:1">
      <c r="A148" s="92"/>
    </row>
    <row r="149" spans="1:1">
      <c r="A149" s="92"/>
    </row>
    <row r="150" spans="1:1">
      <c r="A150" s="92"/>
    </row>
    <row r="151" spans="1:1">
      <c r="A151" s="92"/>
    </row>
    <row r="152" spans="1:1">
      <c r="A152" s="92"/>
    </row>
    <row r="153" spans="1:1">
      <c r="A153" s="92"/>
    </row>
    <row r="154" spans="1:1">
      <c r="A154" s="92"/>
    </row>
    <row r="155" spans="1:1">
      <c r="A155" s="92"/>
    </row>
    <row r="156" spans="1:1">
      <c r="A156" s="92"/>
    </row>
    <row r="157" spans="1:1">
      <c r="A157" s="92"/>
    </row>
    <row r="158" spans="1:1">
      <c r="A158" s="92"/>
    </row>
    <row r="159" spans="1:1">
      <c r="A159" s="92"/>
    </row>
    <row r="160" spans="1:1">
      <c r="A160" s="92"/>
    </row>
    <row r="161" spans="1:1">
      <c r="A161" s="92"/>
    </row>
    <row r="162" spans="1:1">
      <c r="A162" s="92"/>
    </row>
    <row r="163" spans="1:1">
      <c r="A163" s="92"/>
    </row>
    <row r="164" spans="1:1">
      <c r="A164" s="92"/>
    </row>
    <row r="165" spans="1:1">
      <c r="A165" s="92"/>
    </row>
    <row r="166" spans="1:1">
      <c r="A166" s="92"/>
    </row>
    <row r="167" spans="1:1">
      <c r="A167" s="92"/>
    </row>
    <row r="168" spans="1:1">
      <c r="A168" s="92"/>
    </row>
    <row r="169" spans="1:1">
      <c r="A169" s="92"/>
    </row>
    <row r="170" spans="1:1">
      <c r="A170" s="92"/>
    </row>
    <row r="171" spans="1:1">
      <c r="A171" s="92"/>
    </row>
    <row r="172" spans="1:1">
      <c r="A172" s="92"/>
    </row>
    <row r="173" spans="1:1">
      <c r="A173" s="92"/>
    </row>
    <row r="174" spans="1:1">
      <c r="A174" s="92"/>
    </row>
    <row r="175" spans="1:1">
      <c r="A175" s="92"/>
    </row>
    <row r="176" spans="1:1">
      <c r="A176" s="92"/>
    </row>
    <row r="177" spans="1:1">
      <c r="A177" s="92"/>
    </row>
    <row r="178" spans="1:1">
      <c r="A178" s="92"/>
    </row>
    <row r="179" spans="1:1">
      <c r="A179" s="92"/>
    </row>
    <row r="180" spans="1:1">
      <c r="A180" s="92"/>
    </row>
    <row r="181" spans="1:1">
      <c r="A181" s="92"/>
    </row>
    <row r="182" spans="1:1">
      <c r="A182" s="92"/>
    </row>
    <row r="183" spans="1:1">
      <c r="A183" s="92"/>
    </row>
    <row r="184" spans="1:1">
      <c r="A184" s="92"/>
    </row>
    <row r="185" spans="1:1">
      <c r="A185" s="92"/>
    </row>
    <row r="186" spans="1:1">
      <c r="A186" s="92"/>
    </row>
    <row r="187" spans="1:1">
      <c r="A187" s="92"/>
    </row>
    <row r="188" spans="1:1">
      <c r="A188" s="92"/>
    </row>
    <row r="189" spans="1:1">
      <c r="A189" s="92"/>
    </row>
    <row r="190" spans="1:1">
      <c r="A190" s="92"/>
    </row>
    <row r="191" spans="1:1">
      <c r="A191" s="92"/>
    </row>
    <row r="192" spans="1:1">
      <c r="A192" s="92"/>
    </row>
    <row r="193" spans="1:1">
      <c r="A193" s="92"/>
    </row>
    <row r="194" spans="1:1">
      <c r="A194" s="92"/>
    </row>
    <row r="195" spans="1:1">
      <c r="A195" s="92"/>
    </row>
    <row r="196" spans="1:1">
      <c r="A196" s="92"/>
    </row>
    <row r="197" spans="1:1">
      <c r="A197" s="92"/>
    </row>
    <row r="198" spans="1:1">
      <c r="A198" s="92"/>
    </row>
    <row r="199" spans="1:1">
      <c r="A199" s="92"/>
    </row>
    <row r="200" spans="1:1">
      <c r="A200" s="92"/>
    </row>
    <row r="201" spans="1:1">
      <c r="A201" s="92"/>
    </row>
    <row r="202" spans="1:1">
      <c r="A202" s="92"/>
    </row>
    <row r="203" spans="1:1">
      <c r="A203" s="92"/>
    </row>
    <row r="204" spans="1:1">
      <c r="A204" s="92"/>
    </row>
    <row r="205" spans="1:1">
      <c r="A205" s="92"/>
    </row>
    <row r="206" spans="1:1">
      <c r="A206" s="92"/>
    </row>
    <row r="207" spans="1:1">
      <c r="A207" s="92"/>
    </row>
    <row r="208" spans="1:1">
      <c r="A208" s="92"/>
    </row>
    <row r="209" spans="1:1">
      <c r="A209" s="92"/>
    </row>
    <row r="210" spans="1:1">
      <c r="A210" s="92"/>
    </row>
    <row r="211" spans="1:1">
      <c r="A211" s="92"/>
    </row>
    <row r="212" spans="1:1">
      <c r="A212" s="92"/>
    </row>
    <row r="213" spans="1:1">
      <c r="A213" s="92"/>
    </row>
    <row r="214" spans="1:1">
      <c r="A214" s="92"/>
    </row>
    <row r="215" spans="1:1">
      <c r="A215" s="92"/>
    </row>
    <row r="216" spans="1:1">
      <c r="A216" s="92"/>
    </row>
    <row r="217" spans="1:1">
      <c r="A217" s="92"/>
    </row>
    <row r="218" spans="1:1">
      <c r="A218" s="92"/>
    </row>
    <row r="219" spans="1:1">
      <c r="A219" s="92"/>
    </row>
    <row r="220" spans="1:1">
      <c r="A220" s="92"/>
    </row>
    <row r="221" spans="1:1">
      <c r="A221" s="92"/>
    </row>
    <row r="222" spans="1:1">
      <c r="A222" s="92"/>
    </row>
    <row r="223" spans="1:1">
      <c r="A223" s="92"/>
    </row>
    <row r="224" spans="1:1">
      <c r="A224" s="92"/>
    </row>
    <row r="225" spans="1:1">
      <c r="A225" s="92"/>
    </row>
    <row r="226" spans="1:1">
      <c r="A226" s="92"/>
    </row>
    <row r="227" spans="1:1">
      <c r="A227" s="92"/>
    </row>
    <row r="228" spans="1:1">
      <c r="A228" s="92"/>
    </row>
    <row r="229" spans="1:1">
      <c r="A229" s="92"/>
    </row>
    <row r="230" spans="1:1">
      <c r="A230" s="92"/>
    </row>
    <row r="231" spans="1:1">
      <c r="A231" s="92"/>
    </row>
    <row r="232" spans="1:1">
      <c r="A232" s="92"/>
    </row>
    <row r="233" spans="1:1">
      <c r="A233" s="92"/>
    </row>
    <row r="234" spans="1:1">
      <c r="A234" s="92"/>
    </row>
    <row r="235" spans="1:1">
      <c r="A235" s="92"/>
    </row>
    <row r="236" spans="1:1">
      <c r="A236" s="92"/>
    </row>
    <row r="237" spans="1:1">
      <c r="A237" s="92"/>
    </row>
    <row r="238" spans="1:1">
      <c r="A238" s="92"/>
    </row>
    <row r="239" spans="1:1">
      <c r="A239" s="92"/>
    </row>
    <row r="240" spans="1:1">
      <c r="A240" s="92"/>
    </row>
    <row r="241" spans="1:1">
      <c r="A241" s="92"/>
    </row>
    <row r="242" spans="1:1">
      <c r="A242" s="92"/>
    </row>
    <row r="243" spans="1:1">
      <c r="A243" s="92"/>
    </row>
    <row r="244" spans="1:1">
      <c r="A244" s="92"/>
    </row>
    <row r="245" spans="1:1">
      <c r="A245" s="92"/>
    </row>
    <row r="246" spans="1:1">
      <c r="A246" s="92"/>
    </row>
    <row r="247" spans="1:1">
      <c r="A247" s="92"/>
    </row>
    <row r="248" spans="1:1">
      <c r="A248" s="92"/>
    </row>
    <row r="249" spans="1:1">
      <c r="A249" s="92"/>
    </row>
    <row r="250" spans="1:1">
      <c r="A250" s="92"/>
    </row>
    <row r="251" spans="1:1">
      <c r="A251" s="92"/>
    </row>
    <row r="252" spans="1:1">
      <c r="A252" s="92"/>
    </row>
    <row r="253" spans="1:1">
      <c r="A253" s="92"/>
    </row>
    <row r="254" spans="1:1">
      <c r="A254" s="92"/>
    </row>
    <row r="255" spans="1:1">
      <c r="A255" s="92"/>
    </row>
    <row r="256" spans="1:1">
      <c r="A256" s="92"/>
    </row>
    <row r="257" spans="1:1">
      <c r="A257" s="92"/>
    </row>
    <row r="258" spans="1:1">
      <c r="A258" s="92"/>
    </row>
    <row r="259" spans="1:1">
      <c r="A259" s="92"/>
    </row>
    <row r="260" spans="1:1">
      <c r="A260" s="92"/>
    </row>
    <row r="261" spans="1:1">
      <c r="A261" s="92"/>
    </row>
    <row r="262" spans="1:1">
      <c r="A262" s="92"/>
    </row>
    <row r="263" spans="1:1">
      <c r="A263" s="92"/>
    </row>
    <row r="264" spans="1:1">
      <c r="A264" s="92"/>
    </row>
    <row r="265" spans="1:1">
      <c r="A265" s="92"/>
    </row>
    <row r="266" spans="1:1">
      <c r="A266" s="92"/>
    </row>
    <row r="267" spans="1:1">
      <c r="A267" s="92"/>
    </row>
    <row r="268" spans="1:1">
      <c r="A268" s="92"/>
    </row>
    <row r="269" spans="1:1">
      <c r="A269" s="92"/>
    </row>
    <row r="270" spans="1:1">
      <c r="A270" s="92"/>
    </row>
    <row r="271" spans="1:1">
      <c r="A271" s="92"/>
    </row>
    <row r="272" spans="1:1">
      <c r="A272" s="92"/>
    </row>
    <row r="273" spans="1:1">
      <c r="A273" s="92"/>
    </row>
    <row r="274" spans="1:1">
      <c r="A274" s="92"/>
    </row>
    <row r="275" spans="1:1">
      <c r="A275" s="92"/>
    </row>
    <row r="276" spans="1:1">
      <c r="A276" s="92"/>
    </row>
    <row r="277" spans="1:1">
      <c r="A277" s="92"/>
    </row>
    <row r="278" spans="1:1">
      <c r="A278" s="92"/>
    </row>
    <row r="279" spans="1:1">
      <c r="A279" s="92"/>
    </row>
    <row r="280" spans="1:1">
      <c r="A280" s="92"/>
    </row>
    <row r="281" spans="1:1">
      <c r="A281" s="92"/>
    </row>
    <row r="282" spans="1:1">
      <c r="A282" s="92"/>
    </row>
    <row r="283" spans="1:1">
      <c r="A283" s="92"/>
    </row>
    <row r="284" spans="1:1">
      <c r="A284" s="92"/>
    </row>
    <row r="285" spans="1:1">
      <c r="A285" s="92"/>
    </row>
    <row r="286" spans="1:1">
      <c r="A286" s="92"/>
    </row>
    <row r="287" spans="1:1">
      <c r="A287" s="92"/>
    </row>
    <row r="288" spans="1:1">
      <c r="A288" s="92"/>
    </row>
    <row r="289" spans="1:1">
      <c r="A289" s="92"/>
    </row>
    <row r="290" spans="1:1">
      <c r="A290" s="92"/>
    </row>
    <row r="291" spans="1:1">
      <c r="A291" s="92"/>
    </row>
    <row r="292" spans="1:1">
      <c r="A292" s="92"/>
    </row>
    <row r="293" spans="1:1">
      <c r="A293" s="92"/>
    </row>
    <row r="294" spans="1:1">
      <c r="A294" s="92"/>
    </row>
    <row r="295" spans="1:1">
      <c r="A295" s="92"/>
    </row>
    <row r="296" spans="1:1">
      <c r="A296" s="92"/>
    </row>
    <row r="297" spans="1:1">
      <c r="A297" s="92"/>
    </row>
    <row r="298" spans="1:1">
      <c r="A298" s="92"/>
    </row>
    <row r="299" spans="1:1">
      <c r="A299" s="92"/>
    </row>
    <row r="300" spans="1:1">
      <c r="A300" s="92"/>
    </row>
    <row r="301" spans="1:1">
      <c r="A301" s="92"/>
    </row>
    <row r="302" spans="1:1">
      <c r="A302" s="92"/>
    </row>
    <row r="303" spans="1:1">
      <c r="A303" s="92"/>
    </row>
    <row r="304" spans="1:1">
      <c r="A304" s="92"/>
    </row>
    <row r="305" spans="1:1">
      <c r="A305" s="92"/>
    </row>
    <row r="306" spans="1:1">
      <c r="A306" s="92"/>
    </row>
    <row r="307" spans="1:1">
      <c r="A307" s="92"/>
    </row>
    <row r="308" spans="1:1">
      <c r="A308" s="92"/>
    </row>
    <row r="309" spans="1:1">
      <c r="A309" s="92"/>
    </row>
    <row r="310" spans="1:1">
      <c r="A310" s="92"/>
    </row>
    <row r="311" spans="1:1">
      <c r="A311" s="92"/>
    </row>
    <row r="312" spans="1:1">
      <c r="A312" s="92"/>
    </row>
    <row r="313" spans="1:1">
      <c r="A313" s="92"/>
    </row>
    <row r="314" spans="1:1">
      <c r="A314" s="92"/>
    </row>
    <row r="315" spans="1:1">
      <c r="A315" s="92"/>
    </row>
    <row r="316" spans="1:1">
      <c r="A316" s="92"/>
    </row>
    <row r="317" spans="1:1">
      <c r="A317" s="92"/>
    </row>
    <row r="318" spans="1:1">
      <c r="A318" s="92"/>
    </row>
    <row r="319" spans="1:1">
      <c r="A319" s="92"/>
    </row>
    <row r="320" spans="1:1">
      <c r="A320" s="92"/>
    </row>
    <row r="321" spans="1:1">
      <c r="A321" s="92"/>
    </row>
    <row r="322" spans="1:1">
      <c r="A322" s="92"/>
    </row>
    <row r="323" spans="1:1">
      <c r="A323" s="92"/>
    </row>
    <row r="324" spans="1:1">
      <c r="A324" s="92"/>
    </row>
    <row r="325" spans="1:1">
      <c r="A325" s="92"/>
    </row>
    <row r="326" spans="1:1">
      <c r="A326" s="92"/>
    </row>
    <row r="327" spans="1:1">
      <c r="A327" s="92"/>
    </row>
    <row r="328" spans="1:1">
      <c r="A328" s="92"/>
    </row>
    <row r="329" spans="1:1">
      <c r="A329" s="92"/>
    </row>
    <row r="330" spans="1:1">
      <c r="A330" s="92"/>
    </row>
    <row r="331" spans="1:1">
      <c r="A331" s="92"/>
    </row>
    <row r="332" spans="1:1">
      <c r="A332" s="92"/>
    </row>
    <row r="333" spans="1:1">
      <c r="A333" s="92"/>
    </row>
    <row r="334" spans="1:1">
      <c r="A334" s="92"/>
    </row>
    <row r="335" spans="1:1">
      <c r="A335" s="92"/>
    </row>
    <row r="336" spans="1:1">
      <c r="A336" s="92"/>
    </row>
    <row r="337" spans="1:1">
      <c r="A337" s="92"/>
    </row>
    <row r="338" spans="1:1">
      <c r="A338" s="92"/>
    </row>
    <row r="339" spans="1:1">
      <c r="A339" s="92"/>
    </row>
    <row r="340" spans="1:1">
      <c r="A340" s="92"/>
    </row>
    <row r="341" spans="1:1">
      <c r="A341" s="92"/>
    </row>
    <row r="342" spans="1:1">
      <c r="A342" s="92"/>
    </row>
    <row r="343" spans="1:1">
      <c r="A343" s="92"/>
    </row>
    <row r="344" spans="1:1">
      <c r="A344" s="92"/>
    </row>
    <row r="345" spans="1:1">
      <c r="A345" s="92"/>
    </row>
    <row r="346" spans="1:1">
      <c r="A346" s="92"/>
    </row>
    <row r="347" spans="1:1">
      <c r="A347" s="92"/>
    </row>
    <row r="348" spans="1:1">
      <c r="A348" s="92"/>
    </row>
    <row r="349" spans="1:1">
      <c r="A349" s="92"/>
    </row>
    <row r="350" spans="1:1">
      <c r="A350" s="92"/>
    </row>
    <row r="351" spans="1:1">
      <c r="A351" s="92"/>
    </row>
    <row r="352" spans="1:1">
      <c r="A352" s="92"/>
    </row>
    <row r="353" spans="1:1">
      <c r="A353" s="92"/>
    </row>
    <row r="354" spans="1:1">
      <c r="A354" s="92"/>
    </row>
    <row r="355" spans="1:1">
      <c r="A355" s="92"/>
    </row>
    <row r="356" spans="1:1">
      <c r="A356" s="92"/>
    </row>
    <row r="357" spans="1:1">
      <c r="A357" s="92"/>
    </row>
    <row r="358" spans="1:1">
      <c r="A358" s="92"/>
    </row>
    <row r="359" spans="1:1">
      <c r="A359" s="92"/>
    </row>
    <row r="360" spans="1:1">
      <c r="A360" s="92"/>
    </row>
    <row r="361" spans="1:1">
      <c r="A361" s="92"/>
    </row>
    <row r="362" spans="1:1">
      <c r="A362" s="92"/>
    </row>
    <row r="363" spans="1:1">
      <c r="A363" s="92"/>
    </row>
    <row r="364" spans="1:1">
      <c r="A364" s="92"/>
    </row>
    <row r="365" spans="1:1">
      <c r="A365" s="92"/>
    </row>
    <row r="366" spans="1:1">
      <c r="A366" s="92"/>
    </row>
    <row r="367" spans="1:1">
      <c r="A367" s="92"/>
    </row>
    <row r="368" spans="1:1">
      <c r="A368" s="92"/>
    </row>
    <row r="369" spans="1:1">
      <c r="A369" s="92"/>
    </row>
    <row r="370" spans="1:1">
      <c r="A370" s="92"/>
    </row>
    <row r="371" spans="1:1">
      <c r="A371" s="92"/>
    </row>
    <row r="372" spans="1:1">
      <c r="A372" s="92"/>
    </row>
    <row r="373" spans="1:1">
      <c r="A373" s="92"/>
    </row>
    <row r="374" spans="1:1">
      <c r="A374" s="92"/>
    </row>
    <row r="375" spans="1:1">
      <c r="A375" s="92"/>
    </row>
    <row r="376" spans="1:1">
      <c r="A376" s="92"/>
    </row>
    <row r="377" spans="1:1">
      <c r="A377" s="92"/>
    </row>
    <row r="378" spans="1:1">
      <c r="A378" s="92"/>
    </row>
    <row r="379" spans="1:1">
      <c r="A379" s="92"/>
    </row>
    <row r="380" spans="1:1">
      <c r="A380" s="92"/>
    </row>
    <row r="381" spans="1:1">
      <c r="A381" s="92"/>
    </row>
    <row r="382" spans="1:1">
      <c r="A382" s="92"/>
    </row>
    <row r="383" spans="1:1">
      <c r="A383" s="92"/>
    </row>
    <row r="384" spans="1:1">
      <c r="A384" s="92"/>
    </row>
    <row r="385" spans="1:1">
      <c r="A385" s="92"/>
    </row>
    <row r="386" spans="1:1">
      <c r="A386" s="92"/>
    </row>
    <row r="387" spans="1:1">
      <c r="A387" s="92"/>
    </row>
    <row r="388" spans="1:1">
      <c r="A388" s="92"/>
    </row>
    <row r="389" spans="1:1">
      <c r="A389" s="92"/>
    </row>
    <row r="390" spans="1:1">
      <c r="A390" s="92"/>
    </row>
    <row r="391" spans="1:1">
      <c r="A391" s="92"/>
    </row>
    <row r="392" spans="1:1">
      <c r="A392" s="92"/>
    </row>
    <row r="393" spans="1:1">
      <c r="A393" s="92"/>
    </row>
    <row r="394" spans="1:1">
      <c r="A394" s="92"/>
    </row>
    <row r="395" spans="1:1">
      <c r="A395" s="92"/>
    </row>
    <row r="396" spans="1:1">
      <c r="A396" s="92"/>
    </row>
    <row r="397" spans="1:1">
      <c r="A397" s="92"/>
    </row>
    <row r="398" spans="1:1">
      <c r="A398" s="92"/>
    </row>
    <row r="399" spans="1:1">
      <c r="A399" s="92"/>
    </row>
    <row r="400" spans="1:1">
      <c r="A400" s="92"/>
    </row>
    <row r="401" spans="1:1">
      <c r="A401" s="92"/>
    </row>
    <row r="402" spans="1:1">
      <c r="A402" s="92"/>
    </row>
    <row r="403" spans="1:1">
      <c r="A403" s="92"/>
    </row>
    <row r="404" spans="1:1">
      <c r="A404" s="92"/>
    </row>
    <row r="405" spans="1:1">
      <c r="A405" s="92"/>
    </row>
    <row r="406" spans="1:1">
      <c r="A406" s="92"/>
    </row>
    <row r="407" spans="1:1">
      <c r="A407" s="92"/>
    </row>
    <row r="408" spans="1:1">
      <c r="A408" s="92"/>
    </row>
    <row r="409" spans="1:1">
      <c r="A409" s="92"/>
    </row>
    <row r="410" spans="1:1">
      <c r="A410" s="92"/>
    </row>
    <row r="411" spans="1:1">
      <c r="A411" s="92"/>
    </row>
    <row r="412" spans="1:1">
      <c r="A412" s="92"/>
    </row>
    <row r="413" spans="1:1">
      <c r="A413" s="92"/>
    </row>
    <row r="414" spans="1:1">
      <c r="A414" s="92"/>
    </row>
    <row r="415" spans="1:1">
      <c r="A415" s="92"/>
    </row>
    <row r="416" spans="1:1">
      <c r="A416" s="92"/>
    </row>
    <row r="417" spans="1:1">
      <c r="A417" s="92"/>
    </row>
    <row r="418" spans="1:1">
      <c r="A418" s="92"/>
    </row>
    <row r="419" spans="1:1">
      <c r="A419" s="92"/>
    </row>
    <row r="420" spans="1:1">
      <c r="A420" s="92"/>
    </row>
    <row r="421" spans="1:1">
      <c r="A421" s="92"/>
    </row>
    <row r="422" spans="1:1">
      <c r="A422" s="92"/>
    </row>
    <row r="423" spans="1:1">
      <c r="A423" s="92"/>
    </row>
    <row r="424" spans="1:1">
      <c r="A424" s="92"/>
    </row>
    <row r="425" spans="1:1">
      <c r="A425" s="92"/>
    </row>
    <row r="426" spans="1:1">
      <c r="A426" s="92"/>
    </row>
    <row r="427" spans="1:1">
      <c r="A427" s="92"/>
    </row>
    <row r="428" spans="1:1">
      <c r="A428" s="92"/>
    </row>
    <row r="429" spans="1:1">
      <c r="A429" s="92"/>
    </row>
    <row r="430" spans="1:1">
      <c r="A430" s="92"/>
    </row>
    <row r="431" spans="1:1">
      <c r="A431" s="92"/>
    </row>
    <row r="432" spans="1:1">
      <c r="A432" s="92"/>
    </row>
    <row r="433" spans="1:1">
      <c r="A433" s="92"/>
    </row>
    <row r="434" spans="1:1">
      <c r="A434" s="92"/>
    </row>
    <row r="435" spans="1:1">
      <c r="A435" s="92"/>
    </row>
    <row r="436" spans="1:1">
      <c r="A436" s="92"/>
    </row>
    <row r="437" spans="1:1">
      <c r="A437" s="92"/>
    </row>
    <row r="438" spans="1:1">
      <c r="A438" s="92"/>
    </row>
    <row r="439" spans="1:1">
      <c r="A439" s="92"/>
    </row>
    <row r="440" spans="1:1">
      <c r="A440" s="92"/>
    </row>
    <row r="441" spans="1:1">
      <c r="A441" s="92"/>
    </row>
    <row r="442" spans="1:1">
      <c r="A442" s="92"/>
    </row>
    <row r="443" spans="1:1">
      <c r="A443" s="92"/>
    </row>
    <row r="444" spans="1:1">
      <c r="A444" s="92"/>
    </row>
    <row r="445" spans="1:1">
      <c r="A445" s="92"/>
    </row>
    <row r="446" spans="1:1">
      <c r="A446" s="92"/>
    </row>
    <row r="447" spans="1:1">
      <c r="A447" s="92"/>
    </row>
    <row r="448" spans="1:1">
      <c r="A448" s="92"/>
    </row>
    <row r="449" spans="1:1">
      <c r="A449" s="92"/>
    </row>
    <row r="450" spans="1:1">
      <c r="A450" s="92"/>
    </row>
    <row r="451" spans="1:1">
      <c r="A451" s="92"/>
    </row>
    <row r="452" spans="1:1">
      <c r="A452" s="92"/>
    </row>
    <row r="453" spans="1:1">
      <c r="A453" s="92"/>
    </row>
    <row r="454" spans="1:1">
      <c r="A454" s="92"/>
    </row>
    <row r="455" spans="1:1">
      <c r="A455" s="92"/>
    </row>
    <row r="456" spans="1:1">
      <c r="A456" s="92"/>
    </row>
    <row r="457" spans="1:1">
      <c r="A457" s="92"/>
    </row>
    <row r="458" spans="1:1">
      <c r="A458" s="92"/>
    </row>
    <row r="459" spans="1:1">
      <c r="A459" s="92"/>
    </row>
    <row r="460" spans="1:1">
      <c r="A460" s="92"/>
    </row>
    <row r="461" spans="1:1">
      <c r="A461" s="92"/>
    </row>
    <row r="462" spans="1:1">
      <c r="A462" s="92"/>
    </row>
    <row r="463" spans="1:1">
      <c r="A463" s="92"/>
    </row>
    <row r="464" spans="1:1">
      <c r="A464" s="92"/>
    </row>
    <row r="465" spans="1:1">
      <c r="A465" s="92"/>
    </row>
    <row r="466" spans="1:1">
      <c r="A466" s="92"/>
    </row>
    <row r="467" spans="1:1">
      <c r="A467" s="92"/>
    </row>
    <row r="468" spans="1:1">
      <c r="A468" s="92"/>
    </row>
    <row r="469" spans="1:1">
      <c r="A469" s="92"/>
    </row>
    <row r="470" spans="1:1">
      <c r="A470" s="92"/>
    </row>
    <row r="471" spans="1:1">
      <c r="A471" s="92"/>
    </row>
    <row r="472" spans="1:1">
      <c r="A472" s="92"/>
    </row>
    <row r="473" spans="1:1">
      <c r="A473" s="92"/>
    </row>
    <row r="474" spans="1:1">
      <c r="A474" s="92"/>
    </row>
    <row r="475" spans="1:1">
      <c r="A475" s="92"/>
    </row>
    <row r="476" spans="1:1">
      <c r="A476" s="92"/>
    </row>
    <row r="477" spans="1:1">
      <c r="A477" s="92"/>
    </row>
    <row r="478" spans="1:1">
      <c r="A478" s="92"/>
    </row>
    <row r="479" spans="1:1">
      <c r="A479" s="92"/>
    </row>
    <row r="480" spans="1:1">
      <c r="A480" s="92"/>
    </row>
    <row r="481" spans="1:1">
      <c r="A481" s="92"/>
    </row>
    <row r="482" spans="1:1">
      <c r="A482" s="92"/>
    </row>
    <row r="483" spans="1:1">
      <c r="A483" s="92"/>
    </row>
    <row r="484" spans="1:1">
      <c r="A484" s="92"/>
    </row>
    <row r="485" spans="1:1">
      <c r="A485" s="92"/>
    </row>
    <row r="486" spans="1:1">
      <c r="A486" s="92"/>
    </row>
    <row r="487" spans="1:1">
      <c r="A487" s="92"/>
    </row>
    <row r="488" spans="1:1">
      <c r="A488" s="92"/>
    </row>
    <row r="489" spans="1:1">
      <c r="A489" s="92"/>
    </row>
    <row r="490" spans="1:1">
      <c r="A490" s="92"/>
    </row>
    <row r="491" spans="1:1">
      <c r="A491" s="92"/>
    </row>
    <row r="492" spans="1:1">
      <c r="A492" s="92"/>
    </row>
    <row r="493" spans="1:1">
      <c r="A493" s="92"/>
    </row>
    <row r="494" spans="1:1">
      <c r="A494" s="92"/>
    </row>
    <row r="495" spans="1:1">
      <c r="A495" s="92"/>
    </row>
    <row r="496" spans="1:1">
      <c r="A496" s="92"/>
    </row>
    <row r="497" spans="1:1">
      <c r="A497" s="92"/>
    </row>
    <row r="498" spans="1:1">
      <c r="A498" s="92"/>
    </row>
    <row r="499" spans="1:1">
      <c r="A499" s="92"/>
    </row>
    <row r="500" spans="1:1">
      <c r="A500" s="92"/>
    </row>
    <row r="501" spans="1:1">
      <c r="A501" s="92"/>
    </row>
    <row r="502" spans="1:1">
      <c r="A502" s="92"/>
    </row>
    <row r="503" spans="1:1">
      <c r="A503" s="92"/>
    </row>
    <row r="504" spans="1:1">
      <c r="A504" s="92"/>
    </row>
    <row r="505" spans="1:1">
      <c r="A505" s="92"/>
    </row>
    <row r="506" spans="1:1">
      <c r="A506" s="92"/>
    </row>
    <row r="507" spans="1:1">
      <c r="A507" s="92"/>
    </row>
    <row r="508" spans="1:1">
      <c r="A508" s="92"/>
    </row>
    <row r="509" spans="1:1">
      <c r="A509" s="92"/>
    </row>
    <row r="510" spans="1:1">
      <c r="A510" s="92"/>
    </row>
    <row r="511" spans="1:1">
      <c r="A511" s="92"/>
    </row>
    <row r="512" spans="1:1">
      <c r="A512" s="92"/>
    </row>
    <row r="513" spans="1:1">
      <c r="A513" s="92"/>
    </row>
    <row r="514" spans="1:1">
      <c r="A514" s="92"/>
    </row>
    <row r="515" spans="1:1">
      <c r="A515" s="92"/>
    </row>
    <row r="516" spans="1:1">
      <c r="A516" s="92"/>
    </row>
    <row r="517" spans="1:1">
      <c r="A517" s="92"/>
    </row>
    <row r="518" spans="1:1">
      <c r="A518" s="92"/>
    </row>
    <row r="519" spans="1:1">
      <c r="A519" s="92"/>
    </row>
    <row r="520" spans="1:1">
      <c r="A520" s="92"/>
    </row>
    <row r="521" spans="1:1">
      <c r="A521" s="92"/>
    </row>
    <row r="522" spans="1:1">
      <c r="A522" s="92"/>
    </row>
    <row r="523" spans="1:1">
      <c r="A523" s="92"/>
    </row>
    <row r="524" spans="1:1">
      <c r="A524" s="92"/>
    </row>
    <row r="525" spans="1:1">
      <c r="A525" s="92"/>
    </row>
    <row r="526" spans="1:1">
      <c r="A526" s="92"/>
    </row>
    <row r="527" spans="1:1">
      <c r="A527" s="92"/>
    </row>
    <row r="528" spans="1:1">
      <c r="A528" s="92"/>
    </row>
    <row r="529" spans="1:1">
      <c r="A529" s="92"/>
    </row>
    <row r="530" spans="1:1">
      <c r="A530" s="92"/>
    </row>
    <row r="531" spans="1:1">
      <c r="A531" s="92"/>
    </row>
    <row r="532" spans="1:1">
      <c r="A532" s="92"/>
    </row>
    <row r="533" spans="1:1">
      <c r="A533" s="92"/>
    </row>
    <row r="534" spans="1:1">
      <c r="A534" s="92"/>
    </row>
    <row r="535" spans="1:1">
      <c r="A535" s="92"/>
    </row>
    <row r="536" spans="1:1">
      <c r="A536" s="92"/>
    </row>
    <row r="537" spans="1:1">
      <c r="A537" s="92"/>
    </row>
    <row r="538" spans="1:1">
      <c r="A538" s="92"/>
    </row>
    <row r="539" spans="1:1">
      <c r="A539" s="92"/>
    </row>
    <row r="540" spans="1:1">
      <c r="A540" s="92"/>
    </row>
    <row r="541" spans="1:1">
      <c r="A541" s="92"/>
    </row>
    <row r="542" spans="1:1">
      <c r="A542" s="92"/>
    </row>
    <row r="543" spans="1:1">
      <c r="A543" s="92"/>
    </row>
    <row r="544" spans="1:1">
      <c r="A544" s="92"/>
    </row>
    <row r="545" spans="1:1">
      <c r="A545" s="92"/>
    </row>
    <row r="546" spans="1:1">
      <c r="A546" s="92"/>
    </row>
    <row r="547" spans="1:1">
      <c r="A547" s="92"/>
    </row>
    <row r="548" spans="1:1">
      <c r="A548" s="92"/>
    </row>
    <row r="549" spans="1:1">
      <c r="A549" s="92"/>
    </row>
    <row r="550" spans="1:1">
      <c r="A550" s="92"/>
    </row>
    <row r="551" spans="1:1">
      <c r="A551" s="92"/>
    </row>
    <row r="552" spans="1:1">
      <c r="A552" s="92"/>
    </row>
    <row r="553" spans="1:1">
      <c r="A553" s="92"/>
    </row>
    <row r="554" spans="1:1">
      <c r="A554" s="92"/>
    </row>
    <row r="555" spans="1:1">
      <c r="A555" s="92"/>
    </row>
    <row r="556" spans="1:1">
      <c r="A556" s="92"/>
    </row>
    <row r="557" spans="1:1">
      <c r="A557" s="92"/>
    </row>
    <row r="558" spans="1:1">
      <c r="A558" s="92"/>
    </row>
    <row r="559" spans="1:1">
      <c r="A559" s="92"/>
    </row>
    <row r="560" spans="1:1">
      <c r="A560" s="92"/>
    </row>
    <row r="561" spans="1:1">
      <c r="A561" s="92"/>
    </row>
    <row r="562" spans="1:1">
      <c r="A562" s="92"/>
    </row>
    <row r="563" spans="1:1">
      <c r="A563" s="92"/>
    </row>
    <row r="564" spans="1:1">
      <c r="A564" s="92"/>
    </row>
    <row r="565" spans="1:1">
      <c r="A565" s="92"/>
    </row>
    <row r="566" spans="1:1">
      <c r="A566" s="92"/>
    </row>
    <row r="567" spans="1:1">
      <c r="A567" s="92"/>
    </row>
    <row r="568" spans="1:1">
      <c r="A568" s="92"/>
    </row>
    <row r="569" spans="1:1">
      <c r="A569" s="92"/>
    </row>
    <row r="570" spans="1:1">
      <c r="A570" s="92"/>
    </row>
    <row r="571" spans="1:1">
      <c r="A571" s="92"/>
    </row>
    <row r="572" spans="1:1">
      <c r="A572" s="92"/>
    </row>
    <row r="573" spans="1:1">
      <c r="A573" s="92"/>
    </row>
    <row r="574" spans="1:1">
      <c r="A574" s="92"/>
    </row>
    <row r="575" spans="1:1">
      <c r="A575" s="92"/>
    </row>
    <row r="576" spans="1:1">
      <c r="A576" s="92"/>
    </row>
    <row r="577" spans="1:1">
      <c r="A577" s="92"/>
    </row>
    <row r="578" spans="1:1">
      <c r="A578" s="92"/>
    </row>
    <row r="579" spans="1:1">
      <c r="A579" s="92"/>
    </row>
    <row r="580" spans="1:1">
      <c r="A580" s="92"/>
    </row>
    <row r="581" spans="1:1">
      <c r="A581" s="92"/>
    </row>
    <row r="582" spans="1:1">
      <c r="A582" s="92"/>
    </row>
    <row r="583" spans="1:1">
      <c r="A583" s="92"/>
    </row>
    <row r="584" spans="1:1">
      <c r="A584" s="92"/>
    </row>
    <row r="585" spans="1:1">
      <c r="A585" s="92"/>
    </row>
    <row r="586" spans="1:1">
      <c r="A586" s="92"/>
    </row>
    <row r="587" spans="1:1">
      <c r="A587" s="92"/>
    </row>
    <row r="588" spans="1:1">
      <c r="A588" s="92"/>
    </row>
    <row r="589" spans="1:1">
      <c r="A589" s="92"/>
    </row>
    <row r="590" spans="1:1">
      <c r="A590" s="92"/>
    </row>
    <row r="591" spans="1:1">
      <c r="A591" s="92"/>
    </row>
    <row r="592" spans="1:1">
      <c r="A592" s="92"/>
    </row>
    <row r="593" spans="1:1">
      <c r="A593" s="92"/>
    </row>
    <row r="594" spans="1:1">
      <c r="A594" s="92"/>
    </row>
    <row r="595" spans="1:1">
      <c r="A595" s="92"/>
    </row>
    <row r="596" spans="1:1">
      <c r="A596" s="92"/>
    </row>
    <row r="597" spans="1:1">
      <c r="A597" s="92"/>
    </row>
    <row r="598" spans="1:1">
      <c r="A598" s="92"/>
    </row>
    <row r="599" spans="1:1">
      <c r="A599" s="92"/>
    </row>
    <row r="600" spans="1:1">
      <c r="A600" s="92"/>
    </row>
    <row r="601" spans="1:1">
      <c r="A601" s="92"/>
    </row>
    <row r="602" spans="1:1">
      <c r="A602" s="92"/>
    </row>
    <row r="603" spans="1:1">
      <c r="A603" s="92"/>
    </row>
    <row r="604" spans="1:1">
      <c r="A604" s="92"/>
    </row>
    <row r="605" spans="1:1">
      <c r="A605" s="92"/>
    </row>
    <row r="606" spans="1:1">
      <c r="A606" s="92"/>
    </row>
    <row r="607" spans="1:1">
      <c r="A607" s="92"/>
    </row>
    <row r="608" spans="1:1">
      <c r="A608" s="92"/>
    </row>
    <row r="609" spans="1:1">
      <c r="A609" s="92"/>
    </row>
    <row r="610" spans="1:1">
      <c r="A610" s="92"/>
    </row>
    <row r="611" spans="1:1">
      <c r="A611" s="92"/>
    </row>
    <row r="612" spans="1:1">
      <c r="A612" s="92"/>
    </row>
    <row r="613" spans="1:1">
      <c r="A613" s="92"/>
    </row>
    <row r="614" spans="1:1">
      <c r="A614" s="92"/>
    </row>
    <row r="615" spans="1:1">
      <c r="A615" s="92"/>
    </row>
    <row r="616" spans="1:1">
      <c r="A616" s="92"/>
    </row>
    <row r="617" spans="1:1">
      <c r="A617" s="92"/>
    </row>
    <row r="618" spans="1:1">
      <c r="A618" s="92"/>
    </row>
    <row r="619" spans="1:1">
      <c r="A619" s="92"/>
    </row>
    <row r="620" spans="1:1">
      <c r="A620" s="92"/>
    </row>
    <row r="621" spans="1:1">
      <c r="A621" s="92"/>
    </row>
    <row r="622" spans="1:1">
      <c r="A622" s="92"/>
    </row>
    <row r="623" spans="1:1">
      <c r="A623" s="92"/>
    </row>
    <row r="624" spans="1:1">
      <c r="A624" s="92"/>
    </row>
    <row r="625" spans="1:1">
      <c r="A625" s="92"/>
    </row>
    <row r="626" spans="1:1">
      <c r="A626" s="92"/>
    </row>
    <row r="627" spans="1:1">
      <c r="A627" s="92"/>
    </row>
    <row r="628" spans="1:1">
      <c r="A628" s="92"/>
    </row>
    <row r="629" spans="1:1">
      <c r="A629" s="92"/>
    </row>
    <row r="630" spans="1:1">
      <c r="A630" s="92"/>
    </row>
    <row r="631" spans="1:1">
      <c r="A631" s="92"/>
    </row>
    <row r="632" spans="1:1">
      <c r="A632" s="92"/>
    </row>
    <row r="633" spans="1:1">
      <c r="A633" s="92"/>
    </row>
    <row r="634" spans="1:1">
      <c r="A634" s="92"/>
    </row>
    <row r="635" spans="1:1">
      <c r="A635" s="92"/>
    </row>
    <row r="636" spans="1:1">
      <c r="A636" s="92"/>
    </row>
    <row r="637" spans="1:1">
      <c r="A637" s="92"/>
    </row>
    <row r="638" spans="1:1">
      <c r="A638" s="92"/>
    </row>
    <row r="639" spans="1:1">
      <c r="A639" s="92"/>
    </row>
    <row r="640" spans="1:1">
      <c r="A640" s="92"/>
    </row>
    <row r="641" spans="1:1">
      <c r="A641" s="92"/>
    </row>
    <row r="642" spans="1:1">
      <c r="A642" s="92"/>
    </row>
    <row r="643" spans="1:1">
      <c r="A643" s="92"/>
    </row>
    <row r="644" spans="1:1">
      <c r="A644" s="92"/>
    </row>
    <row r="645" spans="1:1">
      <c r="A645" s="92"/>
    </row>
    <row r="646" spans="1:1">
      <c r="A646" s="92"/>
    </row>
    <row r="647" spans="1:1">
      <c r="A647" s="92"/>
    </row>
    <row r="648" spans="1:1">
      <c r="A648" s="92"/>
    </row>
    <row r="649" spans="1:1">
      <c r="A649" s="92"/>
    </row>
    <row r="650" spans="1:1">
      <c r="A650" s="92"/>
    </row>
    <row r="651" spans="1:1">
      <c r="A651" s="92"/>
    </row>
    <row r="652" spans="1:1">
      <c r="A652" s="92"/>
    </row>
    <row r="653" spans="1:1">
      <c r="A653" s="92"/>
    </row>
    <row r="654" spans="1:1">
      <c r="A654" s="92"/>
    </row>
    <row r="655" spans="1:1">
      <c r="A655" s="92"/>
    </row>
    <row r="656" spans="1:1">
      <c r="A656" s="92"/>
    </row>
    <row r="657" spans="1:1">
      <c r="A657" s="92"/>
    </row>
    <row r="658" spans="1:1">
      <c r="A658" s="92"/>
    </row>
    <row r="659" spans="1:1">
      <c r="A659" s="92"/>
    </row>
    <row r="660" spans="1:1">
      <c r="A660" s="92"/>
    </row>
    <row r="661" spans="1:1">
      <c r="A661" s="92"/>
    </row>
    <row r="662" spans="1:1">
      <c r="A662" s="92"/>
    </row>
    <row r="663" spans="1:1">
      <c r="A663" s="92"/>
    </row>
    <row r="664" spans="1:1">
      <c r="A664" s="92"/>
    </row>
    <row r="665" spans="1:1">
      <c r="A665" s="92"/>
    </row>
    <row r="666" spans="1:1">
      <c r="A666" s="92"/>
    </row>
    <row r="667" spans="1:1">
      <c r="A667" s="92"/>
    </row>
    <row r="668" spans="1:1">
      <c r="A668" s="92"/>
    </row>
    <row r="669" spans="1:1">
      <c r="A669" s="92"/>
    </row>
    <row r="670" spans="1:1">
      <c r="A670" s="92"/>
    </row>
    <row r="671" spans="1:1">
      <c r="A671" s="92"/>
    </row>
    <row r="672" spans="1:1">
      <c r="A672" s="92"/>
    </row>
    <row r="673" spans="1:1">
      <c r="A673" s="92"/>
    </row>
    <row r="674" spans="1:1">
      <c r="A674" s="92"/>
    </row>
    <row r="675" spans="1:1">
      <c r="A675" s="92"/>
    </row>
    <row r="676" spans="1:1">
      <c r="A676" s="92"/>
    </row>
    <row r="677" spans="1:1">
      <c r="A677" s="92"/>
    </row>
    <row r="678" spans="1:1">
      <c r="A678" s="92"/>
    </row>
    <row r="679" spans="1:1">
      <c r="A679" s="92"/>
    </row>
    <row r="680" spans="1:1">
      <c r="A680" s="92"/>
    </row>
    <row r="681" spans="1:1">
      <c r="A681" s="92"/>
    </row>
    <row r="682" spans="1:1">
      <c r="A682" s="92"/>
    </row>
    <row r="683" spans="1:1">
      <c r="A683" s="92"/>
    </row>
    <row r="684" spans="1:1">
      <c r="A684" s="92"/>
    </row>
    <row r="685" spans="1:1">
      <c r="A685" s="92"/>
    </row>
    <row r="686" spans="1:1">
      <c r="A686" s="92"/>
    </row>
    <row r="687" spans="1:1">
      <c r="A687" s="92"/>
    </row>
    <row r="688" spans="1:1">
      <c r="A688" s="92"/>
    </row>
    <row r="689" spans="1:1">
      <c r="A689" s="92"/>
    </row>
    <row r="690" spans="1:1">
      <c r="A690" s="92"/>
    </row>
    <row r="691" spans="1:1">
      <c r="A691" s="92"/>
    </row>
    <row r="692" spans="1:1">
      <c r="A692" s="92"/>
    </row>
    <row r="693" spans="1:1">
      <c r="A693" s="92"/>
    </row>
    <row r="694" spans="1:1">
      <c r="A694" s="92"/>
    </row>
    <row r="695" spans="1:1">
      <c r="A695" s="92"/>
    </row>
    <row r="696" spans="1:1">
      <c r="A696" s="92"/>
    </row>
    <row r="697" spans="1:1">
      <c r="A697" s="92"/>
    </row>
    <row r="698" spans="1:1">
      <c r="A698" s="92"/>
    </row>
    <row r="699" spans="1:1">
      <c r="A699" s="92"/>
    </row>
    <row r="700" spans="1:1">
      <c r="A700" s="92"/>
    </row>
    <row r="701" spans="1:1">
      <c r="A701" s="92"/>
    </row>
    <row r="702" spans="1:1">
      <c r="A702" s="92"/>
    </row>
    <row r="703" spans="1:1">
      <c r="A703" s="92"/>
    </row>
    <row r="704" spans="1:1">
      <c r="A704" s="92"/>
    </row>
    <row r="705" spans="1:1">
      <c r="A705" s="92"/>
    </row>
    <row r="706" spans="1:1">
      <c r="A706" s="92"/>
    </row>
    <row r="707" spans="1:1">
      <c r="A707" s="92"/>
    </row>
    <row r="708" spans="1:1">
      <c r="A708" s="92"/>
    </row>
    <row r="709" spans="1:1">
      <c r="A709" s="92"/>
    </row>
    <row r="710" spans="1:1">
      <c r="A710" s="92"/>
    </row>
    <row r="711" spans="1:1">
      <c r="A711" s="92"/>
    </row>
    <row r="712" spans="1:1">
      <c r="A712" s="92"/>
    </row>
    <row r="713" spans="1:1">
      <c r="A713" s="92"/>
    </row>
    <row r="714" spans="1:1">
      <c r="A714" s="92"/>
    </row>
    <row r="715" spans="1:1">
      <c r="A715" s="92"/>
    </row>
    <row r="716" spans="1:1">
      <c r="A716" s="92"/>
    </row>
    <row r="717" spans="1:1">
      <c r="A717" s="92"/>
    </row>
    <row r="718" spans="1:1">
      <c r="A718" s="92"/>
    </row>
    <row r="719" spans="1:1">
      <c r="A719" s="92"/>
    </row>
    <row r="720" spans="1:1">
      <c r="A720" s="92"/>
    </row>
    <row r="721" spans="1:1">
      <c r="A721" s="92"/>
    </row>
    <row r="722" spans="1:1">
      <c r="A722" s="92"/>
    </row>
    <row r="723" spans="1:1">
      <c r="A723" s="92"/>
    </row>
    <row r="724" spans="1:1">
      <c r="A724" s="92"/>
    </row>
    <row r="725" spans="1:1">
      <c r="A725" s="92"/>
    </row>
    <row r="726" spans="1:1">
      <c r="A726" s="92"/>
    </row>
    <row r="727" spans="1:1">
      <c r="A727" s="92"/>
    </row>
    <row r="728" spans="1:1">
      <c r="A728" s="92"/>
    </row>
    <row r="729" spans="1:1">
      <c r="A729" s="92"/>
    </row>
    <row r="730" spans="1:1">
      <c r="A730" s="92"/>
    </row>
    <row r="731" spans="1:1">
      <c r="A731" s="92"/>
    </row>
    <row r="732" spans="1:1">
      <c r="A732" s="92"/>
    </row>
    <row r="733" spans="1:1">
      <c r="A733" s="92"/>
    </row>
    <row r="734" spans="1:1">
      <c r="A734" s="92"/>
    </row>
    <row r="735" spans="1:1">
      <c r="A735" s="92"/>
    </row>
    <row r="736" spans="1:1">
      <c r="A736" s="92"/>
    </row>
    <row r="737" spans="1:1">
      <c r="A737" s="92"/>
    </row>
    <row r="738" spans="1:1">
      <c r="A738" s="92"/>
    </row>
    <row r="739" spans="1:1">
      <c r="A739" s="92"/>
    </row>
    <row r="740" spans="1:1">
      <c r="A740" s="92"/>
    </row>
    <row r="741" spans="1:1">
      <c r="A741" s="92"/>
    </row>
    <row r="742" spans="1:1">
      <c r="A742" s="92"/>
    </row>
    <row r="743" spans="1:1">
      <c r="A743" s="92"/>
    </row>
    <row r="744" spans="1:1">
      <c r="A744" s="92"/>
    </row>
    <row r="745" spans="1:1">
      <c r="A745" s="92"/>
    </row>
    <row r="746" spans="1:1">
      <c r="A746" s="92"/>
    </row>
    <row r="747" spans="1:1">
      <c r="A747" s="92"/>
    </row>
    <row r="748" spans="1:1">
      <c r="A748" s="92"/>
    </row>
    <row r="749" spans="1:1">
      <c r="A749" s="92"/>
    </row>
    <row r="750" spans="1:1">
      <c r="A750" s="92"/>
    </row>
    <row r="751" spans="1:1">
      <c r="A751" s="92"/>
    </row>
    <row r="752" spans="1:1">
      <c r="A752" s="92"/>
    </row>
    <row r="753" spans="1:1">
      <c r="A753" s="92"/>
    </row>
    <row r="754" spans="1:1">
      <c r="A754" s="92"/>
    </row>
    <row r="755" spans="1:1">
      <c r="A755" s="92"/>
    </row>
    <row r="756" spans="1:1">
      <c r="A756" s="92"/>
    </row>
    <row r="757" spans="1:1">
      <c r="A757" s="92"/>
    </row>
    <row r="758" spans="1:1">
      <c r="A758" s="92"/>
    </row>
    <row r="759" spans="1:1">
      <c r="A759" s="92"/>
    </row>
    <row r="760" spans="1:1">
      <c r="A760" s="92"/>
    </row>
    <row r="761" spans="1:1">
      <c r="A761" s="92"/>
    </row>
    <row r="762" spans="1:1">
      <c r="A762" s="92"/>
    </row>
    <row r="763" spans="1:1">
      <c r="A763" s="92"/>
    </row>
    <row r="764" spans="1:1">
      <c r="A764" s="92"/>
    </row>
    <row r="765" spans="1:1">
      <c r="A765" s="92"/>
    </row>
    <row r="766" spans="1:1">
      <c r="A766" s="92"/>
    </row>
    <row r="767" spans="1:1">
      <c r="A767" s="92"/>
    </row>
    <row r="768" spans="1:1">
      <c r="A768" s="92"/>
    </row>
    <row r="769" spans="1:1">
      <c r="A769" s="92"/>
    </row>
    <row r="770" spans="1:1">
      <c r="A770" s="92"/>
    </row>
    <row r="771" spans="1:1">
      <c r="A771" s="92"/>
    </row>
    <row r="772" spans="1:1">
      <c r="A772" s="92"/>
    </row>
    <row r="773" spans="1:1">
      <c r="A773" s="92"/>
    </row>
    <row r="774" spans="1:1">
      <c r="A774" s="92"/>
    </row>
    <row r="775" spans="1:1">
      <c r="A775" s="92"/>
    </row>
    <row r="776" spans="1:1">
      <c r="A776" s="92"/>
    </row>
    <row r="777" spans="1:1">
      <c r="A777" s="92"/>
    </row>
    <row r="778" spans="1:1">
      <c r="A778" s="92"/>
    </row>
    <row r="779" spans="1:1">
      <c r="A779" s="92"/>
    </row>
    <row r="780" spans="1:1">
      <c r="A780" s="92"/>
    </row>
    <row r="781" spans="1:1">
      <c r="A781" s="92"/>
    </row>
    <row r="782" spans="1:1">
      <c r="A782" s="92"/>
    </row>
    <row r="783" spans="1:1">
      <c r="A783" s="92"/>
    </row>
    <row r="784" spans="1:1">
      <c r="A784" s="92"/>
    </row>
    <row r="785" spans="1:1">
      <c r="A785" s="92"/>
    </row>
    <row r="786" spans="1:1">
      <c r="A786" s="92"/>
    </row>
    <row r="787" spans="1:1">
      <c r="A787" s="92"/>
    </row>
    <row r="788" spans="1:1">
      <c r="A788" s="92"/>
    </row>
    <row r="789" spans="1:1">
      <c r="A789" s="92"/>
    </row>
    <row r="790" spans="1:1">
      <c r="A790" s="92"/>
    </row>
    <row r="791" spans="1:1">
      <c r="A791" s="92"/>
    </row>
    <row r="792" spans="1:1">
      <c r="A792" s="92"/>
    </row>
    <row r="793" spans="1:1">
      <c r="A793" s="92"/>
    </row>
    <row r="794" spans="1:1">
      <c r="A794" s="92"/>
    </row>
    <row r="795" spans="1:1">
      <c r="A795" s="92"/>
    </row>
    <row r="796" spans="1:1">
      <c r="A796" s="92"/>
    </row>
    <row r="797" spans="1:1">
      <c r="A797" s="92"/>
    </row>
    <row r="798" spans="1:1">
      <c r="A798" s="92"/>
    </row>
    <row r="799" spans="1:1">
      <c r="A799" s="92"/>
    </row>
    <row r="800" spans="1:1">
      <c r="A800" s="92"/>
    </row>
    <row r="801" spans="1:1">
      <c r="A801" s="92"/>
    </row>
    <row r="802" spans="1:1">
      <c r="A802" s="92"/>
    </row>
    <row r="803" spans="1:1">
      <c r="A803" s="92"/>
    </row>
    <row r="804" spans="1:1">
      <c r="A804" s="92"/>
    </row>
    <row r="805" spans="1:1">
      <c r="A805" s="92"/>
    </row>
    <row r="806" spans="1:1">
      <c r="A806" s="92"/>
    </row>
    <row r="807" spans="1:1">
      <c r="A807" s="92"/>
    </row>
    <row r="808" spans="1:1">
      <c r="A808" s="92"/>
    </row>
    <row r="809" spans="1:1">
      <c r="A809" s="92"/>
    </row>
    <row r="810" spans="1:1">
      <c r="A810" s="92"/>
    </row>
    <row r="811" spans="1:1">
      <c r="A811" s="92"/>
    </row>
    <row r="812" spans="1:1">
      <c r="A812" s="92"/>
    </row>
    <row r="813" spans="1:1">
      <c r="A813" s="92"/>
    </row>
    <row r="814" spans="1:1">
      <c r="A814" s="92"/>
    </row>
    <row r="815" spans="1:1">
      <c r="A815" s="92"/>
    </row>
    <row r="816" spans="1:1">
      <c r="A816" s="92"/>
    </row>
    <row r="817" spans="1:1">
      <c r="A817" s="92"/>
    </row>
    <row r="818" spans="1:1">
      <c r="A818" s="92"/>
    </row>
    <row r="819" spans="1:1">
      <c r="A819" s="92"/>
    </row>
    <row r="820" spans="1:1">
      <c r="A820" s="92"/>
    </row>
    <row r="821" spans="1:1">
      <c r="A821" s="92"/>
    </row>
    <row r="822" spans="1:1">
      <c r="A822" s="92"/>
    </row>
    <row r="823" spans="1:1">
      <c r="A823" s="92"/>
    </row>
    <row r="824" spans="1:1">
      <c r="A824" s="92"/>
    </row>
    <row r="825" spans="1:1">
      <c r="A825" s="92"/>
    </row>
    <row r="826" spans="1:1">
      <c r="A826" s="92"/>
    </row>
    <row r="827" spans="1:1">
      <c r="A827" s="92"/>
    </row>
    <row r="828" spans="1:1">
      <c r="A828" s="92"/>
    </row>
    <row r="829" spans="1:1">
      <c r="A829" s="92"/>
    </row>
    <row r="830" spans="1:1">
      <c r="A830" s="92"/>
    </row>
    <row r="831" spans="1:1">
      <c r="A831" s="92"/>
    </row>
    <row r="832" spans="1:1">
      <c r="A832" s="92"/>
    </row>
    <row r="833" spans="1:1">
      <c r="A833" s="92"/>
    </row>
    <row r="834" spans="1:1">
      <c r="A834" s="92"/>
    </row>
    <row r="835" spans="1:1">
      <c r="A835" s="92"/>
    </row>
    <row r="836" spans="1:1">
      <c r="A836" s="92"/>
    </row>
    <row r="837" spans="1:1">
      <c r="A837" s="92"/>
    </row>
    <row r="838" spans="1:1">
      <c r="A838" s="92"/>
    </row>
    <row r="839" spans="1:1">
      <c r="A839" s="92"/>
    </row>
    <row r="840" spans="1:1">
      <c r="A840" s="92"/>
    </row>
    <row r="841" spans="1:1">
      <c r="A841" s="92"/>
    </row>
    <row r="842" spans="1:1">
      <c r="A842" s="92"/>
    </row>
    <row r="843" spans="1:1">
      <c r="A843" s="92"/>
    </row>
    <row r="844" spans="1:1">
      <c r="A844" s="92"/>
    </row>
    <row r="845" spans="1:1">
      <c r="A845" s="92"/>
    </row>
    <row r="846" spans="1:1">
      <c r="A846" s="92"/>
    </row>
    <row r="847" spans="1:1">
      <c r="A847" s="92"/>
    </row>
    <row r="848" spans="1:1">
      <c r="A848" s="92"/>
    </row>
    <row r="849" spans="1:1">
      <c r="A849" s="92"/>
    </row>
    <row r="850" spans="1:1">
      <c r="A850" s="92"/>
    </row>
    <row r="851" spans="1:1">
      <c r="A851" s="92"/>
    </row>
    <row r="852" spans="1:1">
      <c r="A852" s="92"/>
    </row>
    <row r="853" spans="1:1">
      <c r="A853" s="92"/>
    </row>
    <row r="854" spans="1:1">
      <c r="A854" s="92"/>
    </row>
    <row r="855" spans="1:1">
      <c r="A855" s="92"/>
    </row>
    <row r="856" spans="1:1">
      <c r="A856" s="92"/>
    </row>
    <row r="857" spans="1:1">
      <c r="A857" s="92"/>
    </row>
    <row r="858" spans="1:1">
      <c r="A858" s="92"/>
    </row>
    <row r="859" spans="1:1">
      <c r="A859" s="92"/>
    </row>
    <row r="860" spans="1:1">
      <c r="A860" s="92"/>
    </row>
    <row r="861" spans="1:1">
      <c r="A861" s="92"/>
    </row>
    <row r="862" spans="1:1">
      <c r="A862" s="92"/>
    </row>
    <row r="863" spans="1:1">
      <c r="A863" s="92"/>
    </row>
    <row r="864" spans="1:1">
      <c r="A864" s="92"/>
    </row>
    <row r="865" spans="1:1">
      <c r="A865" s="92"/>
    </row>
    <row r="866" spans="1:1">
      <c r="A866" s="92"/>
    </row>
    <row r="867" spans="1:1">
      <c r="A867" s="92"/>
    </row>
    <row r="868" spans="1:1">
      <c r="A868" s="92"/>
    </row>
    <row r="869" spans="1:1">
      <c r="A869" s="92"/>
    </row>
    <row r="870" spans="1:1">
      <c r="A870" s="92"/>
    </row>
    <row r="871" spans="1:1">
      <c r="A871" s="92"/>
    </row>
    <row r="872" spans="1:1">
      <c r="A872" s="92"/>
    </row>
    <row r="873" spans="1:1">
      <c r="A873" s="92"/>
    </row>
    <row r="874" spans="1:1">
      <c r="A874" s="92"/>
    </row>
    <row r="875" spans="1:1">
      <c r="A875" s="92"/>
    </row>
    <row r="876" spans="1:1">
      <c r="A876" s="92"/>
    </row>
    <row r="877" spans="1:1">
      <c r="A877" s="92"/>
    </row>
    <row r="878" spans="1:1">
      <c r="A878" s="92"/>
    </row>
    <row r="879" spans="1:1">
      <c r="A879" s="92"/>
    </row>
    <row r="880" spans="1:1">
      <c r="A880" s="92"/>
    </row>
    <row r="881" spans="1:1">
      <c r="A881" s="92"/>
    </row>
    <row r="882" spans="1:1">
      <c r="A882" s="92"/>
    </row>
    <row r="883" spans="1:1">
      <c r="A883" s="92"/>
    </row>
    <row r="884" spans="1:1">
      <c r="A884" s="92"/>
    </row>
    <row r="885" spans="1:1">
      <c r="A885" s="92"/>
    </row>
    <row r="886" spans="1:1">
      <c r="A886" s="92"/>
    </row>
    <row r="887" spans="1:1">
      <c r="A887" s="92"/>
    </row>
    <row r="888" spans="1:1">
      <c r="A888" s="92"/>
    </row>
    <row r="889" spans="1:1">
      <c r="A889" s="92"/>
    </row>
    <row r="890" spans="1:1">
      <c r="A890" s="92"/>
    </row>
    <row r="891" spans="1:1">
      <c r="A891" s="92"/>
    </row>
    <row r="892" spans="1:1">
      <c r="A892" s="92"/>
    </row>
    <row r="893" spans="1:1">
      <c r="A893" s="92"/>
    </row>
    <row r="894" spans="1:1">
      <c r="A894" s="92"/>
    </row>
    <row r="895" spans="1:1">
      <c r="A895" s="92"/>
    </row>
    <row r="896" spans="1:1">
      <c r="A896" s="92"/>
    </row>
    <row r="897" spans="1:1">
      <c r="A897" s="92"/>
    </row>
    <row r="898" spans="1:1">
      <c r="A898" s="92"/>
    </row>
    <row r="899" spans="1:1">
      <c r="A899" s="92"/>
    </row>
    <row r="900" spans="1:1">
      <c r="A900" s="92"/>
    </row>
    <row r="901" spans="1:1">
      <c r="A901" s="92"/>
    </row>
    <row r="902" spans="1:1">
      <c r="A902" s="92"/>
    </row>
    <row r="903" spans="1:1">
      <c r="A903" s="92"/>
    </row>
    <row r="904" spans="1:1">
      <c r="A904" s="92"/>
    </row>
    <row r="905" spans="1:1">
      <c r="A905" s="92"/>
    </row>
    <row r="906" spans="1:1">
      <c r="A906" s="92"/>
    </row>
    <row r="907" spans="1:1">
      <c r="A907" s="92"/>
    </row>
    <row r="908" spans="1:1">
      <c r="A908" s="92"/>
    </row>
    <row r="909" spans="1:1">
      <c r="A909" s="92"/>
    </row>
    <row r="910" spans="1:1">
      <c r="A910" s="92"/>
    </row>
    <row r="911" spans="1:1">
      <c r="A911" s="92"/>
    </row>
    <row r="912" spans="1:1">
      <c r="A912" s="92"/>
    </row>
    <row r="913" spans="1:1">
      <c r="A913" s="92"/>
    </row>
    <row r="914" spans="1:1">
      <c r="A914" s="92"/>
    </row>
    <row r="915" spans="1:1">
      <c r="A915" s="92"/>
    </row>
    <row r="916" spans="1:1">
      <c r="A916" s="92"/>
    </row>
    <row r="917" spans="1:1">
      <c r="A917" s="92"/>
    </row>
    <row r="918" spans="1:1">
      <c r="A918" s="92"/>
    </row>
    <row r="919" spans="1:1">
      <c r="A919" s="92"/>
    </row>
    <row r="920" spans="1:1">
      <c r="A920" s="92"/>
    </row>
    <row r="921" spans="1:1">
      <c r="A921" s="92"/>
    </row>
    <row r="922" spans="1:1">
      <c r="A922" s="92"/>
    </row>
    <row r="923" spans="1:1">
      <c r="A923" s="92"/>
    </row>
    <row r="924" spans="1:1">
      <c r="A924" s="92"/>
    </row>
    <row r="925" spans="1:1">
      <c r="A925" s="92"/>
    </row>
    <row r="926" spans="1:1">
      <c r="A926" s="92"/>
    </row>
    <row r="927" spans="1:1">
      <c r="A927" s="92"/>
    </row>
    <row r="928" spans="1:1">
      <c r="A928" s="92"/>
    </row>
    <row r="929" spans="1:1">
      <c r="A929" s="92"/>
    </row>
    <row r="930" spans="1:1">
      <c r="A930" s="92"/>
    </row>
    <row r="931" spans="1:1">
      <c r="A931" s="92"/>
    </row>
    <row r="932" spans="1:1">
      <c r="A932" s="92"/>
    </row>
    <row r="933" spans="1:1">
      <c r="A933" s="92"/>
    </row>
    <row r="934" spans="1:1">
      <c r="A934" s="92"/>
    </row>
    <row r="935" spans="1:1">
      <c r="A935" s="92"/>
    </row>
    <row r="936" spans="1:1">
      <c r="A936" s="92"/>
    </row>
    <row r="937" spans="1:1">
      <c r="A937" s="92"/>
    </row>
    <row r="938" spans="1:1">
      <c r="A938" s="92"/>
    </row>
    <row r="939" spans="1:1">
      <c r="A939" s="92"/>
    </row>
    <row r="940" spans="1:1">
      <c r="A940" s="92"/>
    </row>
    <row r="941" spans="1:1">
      <c r="A941" s="92"/>
    </row>
    <row r="942" spans="1:1">
      <c r="A942" s="92"/>
    </row>
    <row r="943" spans="1:1">
      <c r="A943" s="92"/>
    </row>
    <row r="944" spans="1:1">
      <c r="A944" s="92"/>
    </row>
    <row r="945" spans="1:1">
      <c r="A945" s="92"/>
    </row>
    <row r="946" spans="1:1">
      <c r="A946" s="92"/>
    </row>
    <row r="947" spans="1:1">
      <c r="A947" s="92"/>
    </row>
    <row r="948" spans="1:1">
      <c r="A948" s="92"/>
    </row>
    <row r="949" spans="1:1">
      <c r="A949" s="92"/>
    </row>
    <row r="950" spans="1:1">
      <c r="A950" s="92"/>
    </row>
    <row r="951" spans="1:1">
      <c r="A951" s="92"/>
    </row>
    <row r="952" spans="1:1">
      <c r="A952" s="92"/>
    </row>
    <row r="953" spans="1:1">
      <c r="A953" s="92"/>
    </row>
    <row r="954" spans="1:1">
      <c r="A954" s="92"/>
    </row>
    <row r="955" spans="1:1">
      <c r="A955" s="92"/>
    </row>
    <row r="956" spans="1:1">
      <c r="A956" s="92"/>
    </row>
    <row r="957" spans="1:1">
      <c r="A957" s="92"/>
    </row>
    <row r="958" spans="1:1">
      <c r="A958" s="92"/>
    </row>
    <row r="959" spans="1:1">
      <c r="A959" s="92"/>
    </row>
    <row r="960" spans="1:1">
      <c r="A960" s="92"/>
    </row>
    <row r="961" spans="1:1">
      <c r="A961" s="92"/>
    </row>
    <row r="962" spans="1:1">
      <c r="A962" s="92"/>
    </row>
    <row r="963" spans="1:1">
      <c r="A963" s="92"/>
    </row>
    <row r="964" spans="1:1">
      <c r="A964" s="92"/>
    </row>
    <row r="965" spans="1:1">
      <c r="A965" s="92"/>
    </row>
    <row r="966" spans="1:1">
      <c r="A966" s="92"/>
    </row>
    <row r="967" spans="1:1">
      <c r="A967" s="92"/>
    </row>
    <row r="968" spans="1:1">
      <c r="A968" s="92"/>
    </row>
    <row r="969" spans="1:1">
      <c r="A969" s="92"/>
    </row>
    <row r="970" spans="1:1">
      <c r="A970" s="92"/>
    </row>
    <row r="971" spans="1:1">
      <c r="A971" s="92"/>
    </row>
    <row r="972" spans="1:1">
      <c r="A972" s="92"/>
    </row>
    <row r="973" spans="1:1">
      <c r="A973" s="92"/>
    </row>
    <row r="974" spans="1:1">
      <c r="A974" s="92"/>
    </row>
    <row r="975" spans="1:1">
      <c r="A975" s="92"/>
    </row>
    <row r="976" spans="1:1">
      <c r="A976" s="92"/>
    </row>
    <row r="977" spans="1:1">
      <c r="A977" s="92"/>
    </row>
    <row r="978" spans="1:1">
      <c r="A978" s="92"/>
    </row>
    <row r="979" spans="1:1">
      <c r="A979" s="92"/>
    </row>
    <row r="980" spans="1:1">
      <c r="A980" s="92"/>
    </row>
    <row r="981" spans="1:1">
      <c r="A981" s="92"/>
    </row>
    <row r="982" spans="1:1">
      <c r="A982" s="92"/>
    </row>
    <row r="983" spans="1:1">
      <c r="A983" s="92"/>
    </row>
    <row r="984" spans="1:1">
      <c r="A984" s="92"/>
    </row>
    <row r="985" spans="1:1">
      <c r="A985" s="92"/>
    </row>
    <row r="986" spans="1:1">
      <c r="A986" s="92"/>
    </row>
    <row r="987" spans="1:1">
      <c r="A987" s="92"/>
    </row>
    <row r="988" spans="1:1">
      <c r="A988" s="92"/>
    </row>
    <row r="989" spans="1:1">
      <c r="A989" s="92"/>
    </row>
    <row r="990" spans="1:1">
      <c r="A990" s="92"/>
    </row>
    <row r="991" spans="1:1">
      <c r="A991" s="92"/>
    </row>
    <row r="992" spans="1:1">
      <c r="A992" s="92"/>
    </row>
    <row r="993" spans="1:1">
      <c r="A993" s="92"/>
    </row>
    <row r="994" spans="1:1">
      <c r="A994" s="92"/>
    </row>
    <row r="995" spans="1:1">
      <c r="A995" s="92"/>
    </row>
    <row r="996" spans="1:1">
      <c r="A996" s="92"/>
    </row>
    <row r="997" spans="1:1">
      <c r="A997" s="92"/>
    </row>
    <row r="998" spans="1:1">
      <c r="A998" s="92"/>
    </row>
    <row r="999" spans="1:1">
      <c r="A999" s="92"/>
    </row>
    <row r="1000" spans="1:1">
      <c r="A1000" s="92"/>
    </row>
    <row r="1001" spans="1:1">
      <c r="A1001" s="92"/>
    </row>
    <row r="1002" spans="1:1">
      <c r="A1002" s="92"/>
    </row>
    <row r="1003" spans="1:1">
      <c r="A1003" s="92"/>
    </row>
    <row r="1004" spans="1:1">
      <c r="A1004" s="92"/>
    </row>
    <row r="1005" spans="1:1">
      <c r="A1005" s="92"/>
    </row>
    <row r="1006" spans="1:1">
      <c r="A1006" s="92"/>
    </row>
    <row r="1007" spans="1:1">
      <c r="A1007" s="92"/>
    </row>
    <row r="1008" spans="1:1">
      <c r="A1008" s="92"/>
    </row>
    <row r="1009" spans="1:1">
      <c r="A1009" s="92"/>
    </row>
    <row r="1010" spans="1:1">
      <c r="A1010" s="92"/>
    </row>
    <row r="1011" spans="1:1">
      <c r="A1011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Trimooo Park VC Qatar</vt:lpstr>
      <vt:lpstr>Sheet1</vt:lpstr>
      <vt:lpstr>'Trimooo Park VC Qatar'!Print_Area</vt:lpstr>
      <vt:lpstr>'Trimooo Park VC Qatar'!Print_Titles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2019-05-11T13:18:13Z</dcterms:modified>
</cp:coreProperties>
</file>