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nsolidate Sales Reports" sheetId="1" r:id="rId1"/>
    <sheet name="Supplier Forecast -UAE" sheetId="9" r:id="rId2"/>
    <sheet name="Uae" sheetId="5" state="hidden" r:id="rId3"/>
    <sheet name="Qat" sheetId="6" state="hidden" r:id="rId4"/>
    <sheet name="Sheet7" sheetId="8" state="hidden" r:id="rId5"/>
  </sheets>
  <externalReferences>
    <externalReference r:id="rId6"/>
  </externalReferences>
  <definedNames>
    <definedName name="_xlnm._FilterDatabase" localSheetId="0" hidden="1">'Consolidate Sales Reports'!$A$3:$BJ$347</definedName>
    <definedName name="_xlnm._FilterDatabase" localSheetId="3" hidden="1">Qat!$A$1:$N$1</definedName>
    <definedName name="_xlnm._FilterDatabase" localSheetId="1" hidden="1">'Supplier Forecast -UAE'!$A$4:$AQ$4</definedName>
    <definedName name="_xlnm._FilterDatabase" localSheetId="2" hidden="1">Uae!$A$1:$P$1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7" i="1" l="1"/>
  <c r="F347" i="1"/>
  <c r="E347" i="1"/>
  <c r="D347" i="1"/>
  <c r="I347" i="1" s="1"/>
  <c r="G346" i="1"/>
  <c r="F346" i="1"/>
  <c r="E346" i="1"/>
  <c r="D346" i="1"/>
  <c r="I346" i="1" s="1"/>
  <c r="G345" i="1"/>
  <c r="F345" i="1"/>
  <c r="E345" i="1"/>
  <c r="D345" i="1"/>
  <c r="I345" i="1" s="1"/>
  <c r="G344" i="1"/>
  <c r="F344" i="1"/>
  <c r="E344" i="1"/>
  <c r="D344" i="1"/>
  <c r="I344" i="1" s="1"/>
  <c r="G343" i="1"/>
  <c r="F343" i="1"/>
  <c r="E343" i="1"/>
  <c r="D343" i="1"/>
  <c r="I343" i="1" s="1"/>
  <c r="G342" i="1"/>
  <c r="F342" i="1"/>
  <c r="E342" i="1"/>
  <c r="D342" i="1"/>
  <c r="I342" i="1" s="1"/>
  <c r="G341" i="1"/>
  <c r="F341" i="1"/>
  <c r="E341" i="1"/>
  <c r="D341" i="1"/>
  <c r="I341" i="1" s="1"/>
  <c r="G340" i="1"/>
  <c r="F340" i="1"/>
  <c r="E340" i="1"/>
  <c r="D340" i="1"/>
  <c r="I340" i="1" s="1"/>
  <c r="G339" i="1"/>
  <c r="F339" i="1"/>
  <c r="E339" i="1"/>
  <c r="D339" i="1"/>
  <c r="I339" i="1" s="1"/>
  <c r="G338" i="1"/>
  <c r="F338" i="1"/>
  <c r="E338" i="1"/>
  <c r="D338" i="1"/>
  <c r="I338" i="1" s="1"/>
  <c r="G337" i="1"/>
  <c r="F337" i="1"/>
  <c r="E337" i="1"/>
  <c r="D337" i="1"/>
  <c r="I337" i="1" s="1"/>
  <c r="G336" i="1"/>
  <c r="F336" i="1"/>
  <c r="E336" i="1"/>
  <c r="D336" i="1"/>
  <c r="I336" i="1" s="1"/>
  <c r="G335" i="1"/>
  <c r="F335" i="1"/>
  <c r="E335" i="1"/>
  <c r="D335" i="1"/>
  <c r="I335" i="1" s="1"/>
  <c r="G334" i="1"/>
  <c r="F334" i="1"/>
  <c r="E334" i="1"/>
  <c r="D334" i="1"/>
  <c r="I334" i="1" s="1"/>
  <c r="G333" i="1"/>
  <c r="F333" i="1"/>
  <c r="E333" i="1"/>
  <c r="D333" i="1"/>
  <c r="I333" i="1" s="1"/>
  <c r="G332" i="1"/>
  <c r="F332" i="1"/>
  <c r="E332" i="1"/>
  <c r="D332" i="1"/>
  <c r="I332" i="1" s="1"/>
  <c r="G331" i="1"/>
  <c r="F331" i="1"/>
  <c r="E331" i="1"/>
  <c r="D331" i="1"/>
  <c r="I331" i="1" s="1"/>
  <c r="G330" i="1"/>
  <c r="F330" i="1"/>
  <c r="E330" i="1"/>
  <c r="D330" i="1"/>
  <c r="I330" i="1" s="1"/>
  <c r="G329" i="1"/>
  <c r="F329" i="1"/>
  <c r="E329" i="1"/>
  <c r="D329" i="1"/>
  <c r="I329" i="1" s="1"/>
  <c r="G328" i="1"/>
  <c r="F328" i="1"/>
  <c r="E328" i="1"/>
  <c r="D328" i="1"/>
  <c r="I328" i="1" s="1"/>
  <c r="G327" i="1"/>
  <c r="F327" i="1"/>
  <c r="E327" i="1"/>
  <c r="D327" i="1"/>
  <c r="I327" i="1" s="1"/>
  <c r="G326" i="1"/>
  <c r="F326" i="1"/>
  <c r="E326" i="1"/>
  <c r="D326" i="1"/>
  <c r="I326" i="1" s="1"/>
  <c r="G325" i="1"/>
  <c r="F325" i="1"/>
  <c r="E325" i="1"/>
  <c r="D325" i="1"/>
  <c r="I325" i="1" s="1"/>
  <c r="G324" i="1"/>
  <c r="F324" i="1"/>
  <c r="E324" i="1"/>
  <c r="D324" i="1"/>
  <c r="I324" i="1" s="1"/>
  <c r="G323" i="1"/>
  <c r="F323" i="1"/>
  <c r="E323" i="1"/>
  <c r="D323" i="1"/>
  <c r="I323" i="1" s="1"/>
  <c r="G322" i="1"/>
  <c r="F322" i="1"/>
  <c r="E322" i="1"/>
  <c r="D322" i="1"/>
  <c r="I322" i="1" s="1"/>
  <c r="G321" i="1"/>
  <c r="F321" i="1"/>
  <c r="E321" i="1"/>
  <c r="D321" i="1"/>
  <c r="I321" i="1" s="1"/>
  <c r="G320" i="1"/>
  <c r="F320" i="1"/>
  <c r="E320" i="1"/>
  <c r="D320" i="1"/>
  <c r="I320" i="1" s="1"/>
  <c r="G319" i="1"/>
  <c r="F319" i="1"/>
  <c r="E319" i="1"/>
  <c r="D319" i="1"/>
  <c r="I319" i="1" s="1"/>
  <c r="G318" i="1"/>
  <c r="F318" i="1"/>
  <c r="E318" i="1"/>
  <c r="D318" i="1"/>
  <c r="I318" i="1" s="1"/>
  <c r="G317" i="1"/>
  <c r="F317" i="1"/>
  <c r="E317" i="1"/>
  <c r="D317" i="1"/>
  <c r="I317" i="1" s="1"/>
  <c r="G316" i="1"/>
  <c r="F316" i="1"/>
  <c r="E316" i="1"/>
  <c r="D316" i="1"/>
  <c r="I316" i="1" s="1"/>
  <c r="G315" i="1"/>
  <c r="F315" i="1"/>
  <c r="E315" i="1"/>
  <c r="D315" i="1"/>
  <c r="I315" i="1" s="1"/>
  <c r="G314" i="1"/>
  <c r="F314" i="1"/>
  <c r="E314" i="1"/>
  <c r="D314" i="1"/>
  <c r="I314" i="1" s="1"/>
  <c r="G313" i="1"/>
  <c r="F313" i="1"/>
  <c r="E313" i="1"/>
  <c r="D313" i="1"/>
  <c r="I313" i="1" s="1"/>
  <c r="G312" i="1"/>
  <c r="F312" i="1"/>
  <c r="E312" i="1"/>
  <c r="D312" i="1"/>
  <c r="I312" i="1" s="1"/>
  <c r="G311" i="1"/>
  <c r="F311" i="1"/>
  <c r="E311" i="1"/>
  <c r="D311" i="1"/>
  <c r="I311" i="1" s="1"/>
  <c r="G310" i="1"/>
  <c r="F310" i="1"/>
  <c r="E310" i="1"/>
  <c r="D310" i="1"/>
  <c r="I310" i="1" s="1"/>
  <c r="G309" i="1"/>
  <c r="F309" i="1"/>
  <c r="E309" i="1"/>
  <c r="D309" i="1"/>
  <c r="I309" i="1" s="1"/>
  <c r="G308" i="1"/>
  <c r="F308" i="1"/>
  <c r="E308" i="1"/>
  <c r="D308" i="1"/>
  <c r="I308" i="1" s="1"/>
  <c r="G307" i="1"/>
  <c r="F307" i="1"/>
  <c r="E307" i="1"/>
  <c r="D307" i="1"/>
  <c r="I307" i="1" s="1"/>
  <c r="G306" i="1"/>
  <c r="F306" i="1"/>
  <c r="E306" i="1"/>
  <c r="D306" i="1"/>
  <c r="I306" i="1" s="1"/>
  <c r="G305" i="1"/>
  <c r="F305" i="1"/>
  <c r="E305" i="1"/>
  <c r="D305" i="1"/>
  <c r="I305" i="1" s="1"/>
  <c r="G304" i="1"/>
  <c r="F304" i="1"/>
  <c r="E304" i="1"/>
  <c r="D304" i="1"/>
  <c r="I304" i="1" s="1"/>
  <c r="G303" i="1"/>
  <c r="F303" i="1"/>
  <c r="E303" i="1"/>
  <c r="D303" i="1"/>
  <c r="I303" i="1" s="1"/>
  <c r="G302" i="1"/>
  <c r="F302" i="1"/>
  <c r="E302" i="1"/>
  <c r="D302" i="1"/>
  <c r="I302" i="1" s="1"/>
  <c r="G301" i="1"/>
  <c r="F301" i="1"/>
  <c r="E301" i="1"/>
  <c r="D301" i="1"/>
  <c r="I301" i="1" s="1"/>
  <c r="G300" i="1"/>
  <c r="F300" i="1"/>
  <c r="E300" i="1"/>
  <c r="D300" i="1"/>
  <c r="I300" i="1" s="1"/>
  <c r="G299" i="1"/>
  <c r="F299" i="1"/>
  <c r="E299" i="1"/>
  <c r="D299" i="1"/>
  <c r="I299" i="1" s="1"/>
  <c r="G298" i="1"/>
  <c r="F298" i="1"/>
  <c r="E298" i="1"/>
  <c r="D298" i="1"/>
  <c r="I298" i="1" s="1"/>
  <c r="G297" i="1"/>
  <c r="F297" i="1"/>
  <c r="E297" i="1"/>
  <c r="D297" i="1"/>
  <c r="I297" i="1" s="1"/>
  <c r="G296" i="1"/>
  <c r="F296" i="1"/>
  <c r="E296" i="1"/>
  <c r="D296" i="1"/>
  <c r="I296" i="1" s="1"/>
  <c r="G295" i="1"/>
  <c r="F295" i="1"/>
  <c r="E295" i="1"/>
  <c r="D295" i="1"/>
  <c r="I295" i="1" s="1"/>
  <c r="G294" i="1"/>
  <c r="F294" i="1"/>
  <c r="E294" i="1"/>
  <c r="D294" i="1"/>
  <c r="I294" i="1" s="1"/>
  <c r="G293" i="1"/>
  <c r="F293" i="1"/>
  <c r="E293" i="1"/>
  <c r="D293" i="1"/>
  <c r="I293" i="1" s="1"/>
  <c r="G292" i="1"/>
  <c r="F292" i="1"/>
  <c r="E292" i="1"/>
  <c r="D292" i="1"/>
  <c r="I292" i="1" s="1"/>
  <c r="G291" i="1"/>
  <c r="F291" i="1"/>
  <c r="E291" i="1"/>
  <c r="D291" i="1"/>
  <c r="I291" i="1" s="1"/>
  <c r="G290" i="1"/>
  <c r="F290" i="1"/>
  <c r="E290" i="1"/>
  <c r="D290" i="1"/>
  <c r="I290" i="1" s="1"/>
  <c r="G289" i="1"/>
  <c r="F289" i="1"/>
  <c r="E289" i="1"/>
  <c r="D289" i="1"/>
  <c r="I289" i="1" s="1"/>
  <c r="G288" i="1"/>
  <c r="F288" i="1"/>
  <c r="E288" i="1"/>
  <c r="D288" i="1"/>
  <c r="I288" i="1" s="1"/>
  <c r="G287" i="1"/>
  <c r="F287" i="1"/>
  <c r="E287" i="1"/>
  <c r="D287" i="1"/>
  <c r="I287" i="1" s="1"/>
  <c r="G286" i="1"/>
  <c r="F286" i="1"/>
  <c r="E286" i="1"/>
  <c r="D286" i="1"/>
  <c r="I286" i="1" s="1"/>
  <c r="G285" i="1"/>
  <c r="F285" i="1"/>
  <c r="E285" i="1"/>
  <c r="D285" i="1"/>
  <c r="I285" i="1" s="1"/>
  <c r="G284" i="1"/>
  <c r="F284" i="1"/>
  <c r="E284" i="1"/>
  <c r="D284" i="1"/>
  <c r="I284" i="1" s="1"/>
  <c r="G283" i="1"/>
  <c r="F283" i="1"/>
  <c r="E283" i="1"/>
  <c r="D283" i="1"/>
  <c r="I283" i="1" s="1"/>
  <c r="G282" i="1"/>
  <c r="F282" i="1"/>
  <c r="E282" i="1"/>
  <c r="D282" i="1"/>
  <c r="I282" i="1" s="1"/>
  <c r="G281" i="1"/>
  <c r="F281" i="1"/>
  <c r="E281" i="1"/>
  <c r="D281" i="1"/>
  <c r="I281" i="1" s="1"/>
  <c r="G280" i="1"/>
  <c r="F280" i="1"/>
  <c r="E280" i="1"/>
  <c r="D280" i="1"/>
  <c r="I280" i="1" s="1"/>
  <c r="G279" i="1"/>
  <c r="F279" i="1"/>
  <c r="E279" i="1"/>
  <c r="D279" i="1"/>
  <c r="I279" i="1" s="1"/>
  <c r="G278" i="1"/>
  <c r="F278" i="1"/>
  <c r="E278" i="1"/>
  <c r="D278" i="1"/>
  <c r="I278" i="1" s="1"/>
  <c r="G277" i="1"/>
  <c r="F277" i="1"/>
  <c r="E277" i="1"/>
  <c r="D277" i="1"/>
  <c r="I277" i="1" s="1"/>
  <c r="G276" i="1"/>
  <c r="F276" i="1"/>
  <c r="E276" i="1"/>
  <c r="D276" i="1"/>
  <c r="I276" i="1" s="1"/>
  <c r="G275" i="1"/>
  <c r="F275" i="1"/>
  <c r="E275" i="1"/>
  <c r="D275" i="1"/>
  <c r="I275" i="1" s="1"/>
  <c r="G274" i="1"/>
  <c r="F274" i="1"/>
  <c r="E274" i="1"/>
  <c r="D274" i="1"/>
  <c r="I274" i="1" s="1"/>
  <c r="G273" i="1"/>
  <c r="F273" i="1"/>
  <c r="E273" i="1"/>
  <c r="D273" i="1"/>
  <c r="I273" i="1" s="1"/>
  <c r="G272" i="1"/>
  <c r="F272" i="1"/>
  <c r="E272" i="1"/>
  <c r="D272" i="1"/>
  <c r="I272" i="1" s="1"/>
  <c r="G271" i="1"/>
  <c r="F271" i="1"/>
  <c r="E271" i="1"/>
  <c r="D271" i="1"/>
  <c r="I271" i="1" s="1"/>
  <c r="G270" i="1"/>
  <c r="F270" i="1"/>
  <c r="E270" i="1"/>
  <c r="D270" i="1"/>
  <c r="I270" i="1" s="1"/>
  <c r="G269" i="1"/>
  <c r="F269" i="1"/>
  <c r="E269" i="1"/>
  <c r="D269" i="1"/>
  <c r="I269" i="1" s="1"/>
  <c r="G268" i="1"/>
  <c r="F268" i="1"/>
  <c r="E268" i="1"/>
  <c r="D268" i="1"/>
  <c r="I268" i="1" s="1"/>
  <c r="G267" i="1"/>
  <c r="F267" i="1"/>
  <c r="E267" i="1"/>
  <c r="D267" i="1"/>
  <c r="I267" i="1" s="1"/>
  <c r="G266" i="1"/>
  <c r="F266" i="1"/>
  <c r="E266" i="1"/>
  <c r="D266" i="1"/>
  <c r="I266" i="1" s="1"/>
  <c r="G265" i="1"/>
  <c r="F265" i="1"/>
  <c r="E265" i="1"/>
  <c r="D265" i="1"/>
  <c r="I265" i="1" s="1"/>
  <c r="G264" i="1"/>
  <c r="F264" i="1"/>
  <c r="E264" i="1"/>
  <c r="D264" i="1"/>
  <c r="I264" i="1" s="1"/>
  <c r="G263" i="1"/>
  <c r="F263" i="1"/>
  <c r="E263" i="1"/>
  <c r="D263" i="1"/>
  <c r="I263" i="1" s="1"/>
  <c r="G262" i="1"/>
  <c r="F262" i="1"/>
  <c r="E262" i="1"/>
  <c r="D262" i="1"/>
  <c r="I262" i="1" s="1"/>
  <c r="G261" i="1"/>
  <c r="F261" i="1"/>
  <c r="E261" i="1"/>
  <c r="D261" i="1"/>
  <c r="I261" i="1" s="1"/>
  <c r="G260" i="1"/>
  <c r="F260" i="1"/>
  <c r="E260" i="1"/>
  <c r="D260" i="1"/>
  <c r="I260" i="1" s="1"/>
  <c r="G259" i="1"/>
  <c r="F259" i="1"/>
  <c r="E259" i="1"/>
  <c r="D259" i="1"/>
  <c r="I259" i="1" s="1"/>
  <c r="G258" i="1"/>
  <c r="F258" i="1"/>
  <c r="E258" i="1"/>
  <c r="D258" i="1"/>
  <c r="I258" i="1" s="1"/>
  <c r="G257" i="1"/>
  <c r="F257" i="1"/>
  <c r="E257" i="1"/>
  <c r="D257" i="1"/>
  <c r="I257" i="1" s="1"/>
  <c r="G256" i="1"/>
  <c r="F256" i="1"/>
  <c r="E256" i="1"/>
  <c r="D256" i="1"/>
  <c r="I256" i="1" s="1"/>
  <c r="G255" i="1"/>
  <c r="F255" i="1"/>
  <c r="E255" i="1"/>
  <c r="D255" i="1"/>
  <c r="I255" i="1" s="1"/>
  <c r="G254" i="1"/>
  <c r="F254" i="1"/>
  <c r="E254" i="1"/>
  <c r="D254" i="1"/>
  <c r="I254" i="1" s="1"/>
  <c r="G253" i="1"/>
  <c r="F253" i="1"/>
  <c r="E253" i="1"/>
  <c r="D253" i="1"/>
  <c r="I253" i="1" s="1"/>
  <c r="G252" i="1"/>
  <c r="F252" i="1"/>
  <c r="E252" i="1"/>
  <c r="D252" i="1"/>
  <c r="I252" i="1" s="1"/>
  <c r="G251" i="1"/>
  <c r="F251" i="1"/>
  <c r="E251" i="1"/>
  <c r="D251" i="1"/>
  <c r="I251" i="1" s="1"/>
  <c r="G250" i="1"/>
  <c r="F250" i="1"/>
  <c r="E250" i="1"/>
  <c r="D250" i="1"/>
  <c r="I250" i="1" s="1"/>
  <c r="G249" i="1"/>
  <c r="F249" i="1"/>
  <c r="E249" i="1"/>
  <c r="D249" i="1"/>
  <c r="I249" i="1" s="1"/>
  <c r="G248" i="1"/>
  <c r="F248" i="1"/>
  <c r="E248" i="1"/>
  <c r="D248" i="1"/>
  <c r="I248" i="1" s="1"/>
  <c r="G247" i="1"/>
  <c r="F247" i="1"/>
  <c r="E247" i="1"/>
  <c r="D247" i="1"/>
  <c r="I247" i="1" s="1"/>
  <c r="G246" i="1"/>
  <c r="F246" i="1"/>
  <c r="E246" i="1"/>
  <c r="D246" i="1"/>
  <c r="I246" i="1" s="1"/>
  <c r="G245" i="1"/>
  <c r="F245" i="1"/>
  <c r="E245" i="1"/>
  <c r="D245" i="1"/>
  <c r="I245" i="1" s="1"/>
  <c r="G244" i="1"/>
  <c r="F244" i="1"/>
  <c r="E244" i="1"/>
  <c r="D244" i="1"/>
  <c r="I244" i="1" s="1"/>
  <c r="G243" i="1"/>
  <c r="F243" i="1"/>
  <c r="E243" i="1"/>
  <c r="D243" i="1"/>
  <c r="I243" i="1" s="1"/>
  <c r="G242" i="1"/>
  <c r="F242" i="1"/>
  <c r="E242" i="1"/>
  <c r="D242" i="1"/>
  <c r="I242" i="1" s="1"/>
  <c r="G241" i="1"/>
  <c r="F241" i="1"/>
  <c r="E241" i="1"/>
  <c r="D241" i="1"/>
  <c r="I241" i="1" s="1"/>
  <c r="G240" i="1"/>
  <c r="F240" i="1"/>
  <c r="E240" i="1"/>
  <c r="D240" i="1"/>
  <c r="I240" i="1" s="1"/>
  <c r="G239" i="1"/>
  <c r="F239" i="1"/>
  <c r="E239" i="1"/>
  <c r="D239" i="1"/>
  <c r="I239" i="1" s="1"/>
  <c r="G238" i="1"/>
  <c r="F238" i="1"/>
  <c r="E238" i="1"/>
  <c r="D238" i="1"/>
  <c r="I238" i="1" s="1"/>
  <c r="G237" i="1"/>
  <c r="F237" i="1"/>
  <c r="E237" i="1"/>
  <c r="D237" i="1"/>
  <c r="I237" i="1" s="1"/>
  <c r="G236" i="1"/>
  <c r="F236" i="1"/>
  <c r="E236" i="1"/>
  <c r="D236" i="1"/>
  <c r="I236" i="1" s="1"/>
  <c r="G235" i="1"/>
  <c r="F235" i="1"/>
  <c r="E235" i="1"/>
  <c r="D235" i="1"/>
  <c r="I235" i="1" s="1"/>
  <c r="G234" i="1"/>
  <c r="F234" i="1"/>
  <c r="E234" i="1"/>
  <c r="D234" i="1"/>
  <c r="I234" i="1" s="1"/>
  <c r="G233" i="1"/>
  <c r="F233" i="1"/>
  <c r="E233" i="1"/>
  <c r="D233" i="1"/>
  <c r="I233" i="1" s="1"/>
  <c r="G232" i="1"/>
  <c r="F232" i="1"/>
  <c r="E232" i="1"/>
  <c r="D232" i="1"/>
  <c r="I232" i="1" s="1"/>
  <c r="G231" i="1"/>
  <c r="F231" i="1"/>
  <c r="E231" i="1"/>
  <c r="D231" i="1"/>
  <c r="I231" i="1" s="1"/>
  <c r="G230" i="1"/>
  <c r="F230" i="1"/>
  <c r="E230" i="1"/>
  <c r="D230" i="1"/>
  <c r="I230" i="1" s="1"/>
  <c r="G229" i="1"/>
  <c r="F229" i="1"/>
  <c r="E229" i="1"/>
  <c r="D229" i="1"/>
  <c r="I229" i="1" s="1"/>
  <c r="G228" i="1"/>
  <c r="F228" i="1"/>
  <c r="E228" i="1"/>
  <c r="D228" i="1"/>
  <c r="I228" i="1" s="1"/>
  <c r="G227" i="1"/>
  <c r="F227" i="1"/>
  <c r="E227" i="1"/>
  <c r="D227" i="1"/>
  <c r="I227" i="1" s="1"/>
  <c r="G226" i="1"/>
  <c r="F226" i="1"/>
  <c r="E226" i="1"/>
  <c r="D226" i="1"/>
  <c r="I226" i="1" s="1"/>
  <c r="G225" i="1"/>
  <c r="F225" i="1"/>
  <c r="E225" i="1"/>
  <c r="D225" i="1"/>
  <c r="I225" i="1" s="1"/>
  <c r="G224" i="1"/>
  <c r="F224" i="1"/>
  <c r="E224" i="1"/>
  <c r="D224" i="1"/>
  <c r="I224" i="1" s="1"/>
  <c r="G223" i="1"/>
  <c r="F223" i="1"/>
  <c r="E223" i="1"/>
  <c r="D223" i="1"/>
  <c r="I223" i="1" s="1"/>
  <c r="G222" i="1"/>
  <c r="F222" i="1"/>
  <c r="E222" i="1"/>
  <c r="D222" i="1"/>
  <c r="I222" i="1" s="1"/>
  <c r="G221" i="1"/>
  <c r="F221" i="1"/>
  <c r="E221" i="1"/>
  <c r="D221" i="1"/>
  <c r="I221" i="1" s="1"/>
  <c r="G220" i="1"/>
  <c r="F220" i="1"/>
  <c r="E220" i="1"/>
  <c r="D220" i="1"/>
  <c r="I220" i="1" s="1"/>
  <c r="G219" i="1"/>
  <c r="F219" i="1"/>
  <c r="E219" i="1"/>
  <c r="D219" i="1"/>
  <c r="I219" i="1" s="1"/>
  <c r="G218" i="1"/>
  <c r="F218" i="1"/>
  <c r="E218" i="1"/>
  <c r="D218" i="1"/>
  <c r="I218" i="1" s="1"/>
  <c r="G217" i="1"/>
  <c r="F217" i="1"/>
  <c r="E217" i="1"/>
  <c r="D217" i="1"/>
  <c r="I217" i="1" s="1"/>
  <c r="G216" i="1"/>
  <c r="F216" i="1"/>
  <c r="E216" i="1"/>
  <c r="D216" i="1"/>
  <c r="I216" i="1" s="1"/>
  <c r="G215" i="1"/>
  <c r="F215" i="1"/>
  <c r="E215" i="1"/>
  <c r="D215" i="1"/>
  <c r="I215" i="1" s="1"/>
  <c r="G214" i="1"/>
  <c r="F214" i="1"/>
  <c r="E214" i="1"/>
  <c r="D214" i="1"/>
  <c r="I214" i="1" s="1"/>
  <c r="G213" i="1"/>
  <c r="F213" i="1"/>
  <c r="E213" i="1"/>
  <c r="D213" i="1"/>
  <c r="I213" i="1" s="1"/>
  <c r="G212" i="1"/>
  <c r="F212" i="1"/>
  <c r="E212" i="1"/>
  <c r="D212" i="1"/>
  <c r="I212" i="1" s="1"/>
  <c r="G211" i="1"/>
  <c r="F211" i="1"/>
  <c r="E211" i="1"/>
  <c r="D211" i="1"/>
  <c r="I211" i="1" s="1"/>
  <c r="G210" i="1"/>
  <c r="F210" i="1"/>
  <c r="E210" i="1"/>
  <c r="D210" i="1"/>
  <c r="I210" i="1" s="1"/>
  <c r="G209" i="1"/>
  <c r="F209" i="1"/>
  <c r="E209" i="1"/>
  <c r="D209" i="1"/>
  <c r="I209" i="1" s="1"/>
  <c r="G208" i="1"/>
  <c r="F208" i="1"/>
  <c r="E208" i="1"/>
  <c r="D208" i="1"/>
  <c r="I208" i="1" s="1"/>
  <c r="G207" i="1"/>
  <c r="F207" i="1"/>
  <c r="E207" i="1"/>
  <c r="D207" i="1"/>
  <c r="I207" i="1" s="1"/>
  <c r="G206" i="1"/>
  <c r="F206" i="1"/>
  <c r="E206" i="1"/>
  <c r="D206" i="1"/>
  <c r="I206" i="1" s="1"/>
  <c r="G205" i="1"/>
  <c r="F205" i="1"/>
  <c r="E205" i="1"/>
  <c r="D205" i="1"/>
  <c r="I205" i="1" s="1"/>
  <c r="G204" i="1"/>
  <c r="F204" i="1"/>
  <c r="E204" i="1"/>
  <c r="D204" i="1"/>
  <c r="I204" i="1" s="1"/>
  <c r="G203" i="1"/>
  <c r="F203" i="1"/>
  <c r="E203" i="1"/>
  <c r="D203" i="1"/>
  <c r="I203" i="1" s="1"/>
  <c r="G202" i="1"/>
  <c r="F202" i="1"/>
  <c r="E202" i="1"/>
  <c r="D202" i="1"/>
  <c r="I202" i="1" s="1"/>
  <c r="G201" i="1"/>
  <c r="F201" i="1"/>
  <c r="E201" i="1"/>
  <c r="D201" i="1"/>
  <c r="I201" i="1" s="1"/>
  <c r="G200" i="1"/>
  <c r="F200" i="1"/>
  <c r="E200" i="1"/>
  <c r="D200" i="1"/>
  <c r="I200" i="1" s="1"/>
  <c r="G199" i="1"/>
  <c r="F199" i="1"/>
  <c r="E199" i="1"/>
  <c r="D199" i="1"/>
  <c r="I199" i="1" s="1"/>
  <c r="G198" i="1"/>
  <c r="F198" i="1"/>
  <c r="E198" i="1"/>
  <c r="D198" i="1"/>
  <c r="I198" i="1" s="1"/>
  <c r="G197" i="1"/>
  <c r="F197" i="1"/>
  <c r="E197" i="1"/>
  <c r="D197" i="1"/>
  <c r="I197" i="1" s="1"/>
  <c r="G196" i="1"/>
  <c r="F196" i="1"/>
  <c r="E196" i="1"/>
  <c r="D196" i="1"/>
  <c r="I196" i="1" s="1"/>
  <c r="G195" i="1"/>
  <c r="F195" i="1"/>
  <c r="E195" i="1"/>
  <c r="D195" i="1"/>
  <c r="I195" i="1" s="1"/>
  <c r="G194" i="1"/>
  <c r="F194" i="1"/>
  <c r="E194" i="1"/>
  <c r="D194" i="1"/>
  <c r="I194" i="1" s="1"/>
  <c r="G193" i="1"/>
  <c r="F193" i="1"/>
  <c r="E193" i="1"/>
  <c r="D193" i="1"/>
  <c r="I193" i="1" s="1"/>
  <c r="G192" i="1"/>
  <c r="F192" i="1"/>
  <c r="E192" i="1"/>
  <c r="D192" i="1"/>
  <c r="I192" i="1" s="1"/>
  <c r="G191" i="1"/>
  <c r="F191" i="1"/>
  <c r="E191" i="1"/>
  <c r="D191" i="1"/>
  <c r="I191" i="1" s="1"/>
  <c r="G190" i="1"/>
  <c r="F190" i="1"/>
  <c r="E190" i="1"/>
  <c r="D190" i="1"/>
  <c r="I190" i="1" s="1"/>
  <c r="G189" i="1"/>
  <c r="F189" i="1"/>
  <c r="E189" i="1"/>
  <c r="D189" i="1"/>
  <c r="I189" i="1" s="1"/>
  <c r="G188" i="1"/>
  <c r="F188" i="1"/>
  <c r="E188" i="1"/>
  <c r="D188" i="1"/>
  <c r="I188" i="1" s="1"/>
  <c r="G187" i="1"/>
  <c r="F187" i="1"/>
  <c r="E187" i="1"/>
  <c r="D187" i="1"/>
  <c r="I187" i="1" s="1"/>
  <c r="G186" i="1"/>
  <c r="F186" i="1"/>
  <c r="E186" i="1"/>
  <c r="D186" i="1"/>
  <c r="I186" i="1" s="1"/>
  <c r="G185" i="1"/>
  <c r="F185" i="1"/>
  <c r="E185" i="1"/>
  <c r="D185" i="1"/>
  <c r="I185" i="1" s="1"/>
  <c r="G184" i="1"/>
  <c r="F184" i="1"/>
  <c r="E184" i="1"/>
  <c r="D184" i="1"/>
  <c r="I184" i="1" s="1"/>
  <c r="G183" i="1"/>
  <c r="F183" i="1"/>
  <c r="E183" i="1"/>
  <c r="D183" i="1"/>
  <c r="I183" i="1" s="1"/>
  <c r="G182" i="1"/>
  <c r="F182" i="1"/>
  <c r="E182" i="1"/>
  <c r="D182" i="1"/>
  <c r="I182" i="1" s="1"/>
  <c r="G181" i="1"/>
  <c r="F181" i="1"/>
  <c r="E181" i="1"/>
  <c r="D181" i="1"/>
  <c r="I181" i="1" s="1"/>
  <c r="G180" i="1"/>
  <c r="F180" i="1"/>
  <c r="E180" i="1"/>
  <c r="D180" i="1"/>
  <c r="I180" i="1" s="1"/>
  <c r="G179" i="1"/>
  <c r="F179" i="1"/>
  <c r="E179" i="1"/>
  <c r="D179" i="1"/>
  <c r="I179" i="1" s="1"/>
  <c r="G178" i="1"/>
  <c r="F178" i="1"/>
  <c r="E178" i="1"/>
  <c r="D178" i="1"/>
  <c r="I178" i="1" s="1"/>
  <c r="G177" i="1"/>
  <c r="F177" i="1"/>
  <c r="E177" i="1"/>
  <c r="D177" i="1"/>
  <c r="I177" i="1" s="1"/>
  <c r="G176" i="1"/>
  <c r="F176" i="1"/>
  <c r="E176" i="1"/>
  <c r="D176" i="1"/>
  <c r="I176" i="1" s="1"/>
  <c r="G175" i="1"/>
  <c r="F175" i="1"/>
  <c r="E175" i="1"/>
  <c r="D175" i="1"/>
  <c r="I175" i="1" s="1"/>
  <c r="G174" i="1"/>
  <c r="F174" i="1"/>
  <c r="E174" i="1"/>
  <c r="D174" i="1"/>
  <c r="I174" i="1" s="1"/>
  <c r="G173" i="1"/>
  <c r="F173" i="1"/>
  <c r="E173" i="1"/>
  <c r="D173" i="1"/>
  <c r="I173" i="1" s="1"/>
  <c r="G172" i="1"/>
  <c r="F172" i="1"/>
  <c r="E172" i="1"/>
  <c r="D172" i="1"/>
  <c r="I172" i="1" s="1"/>
  <c r="G171" i="1"/>
  <c r="F171" i="1"/>
  <c r="E171" i="1"/>
  <c r="D171" i="1"/>
  <c r="I171" i="1" s="1"/>
  <c r="G170" i="1"/>
  <c r="F170" i="1"/>
  <c r="E170" i="1"/>
  <c r="D170" i="1"/>
  <c r="I170" i="1" s="1"/>
  <c r="G169" i="1"/>
  <c r="F169" i="1"/>
  <c r="E169" i="1"/>
  <c r="D169" i="1"/>
  <c r="I169" i="1" s="1"/>
  <c r="G168" i="1"/>
  <c r="F168" i="1"/>
  <c r="E168" i="1"/>
  <c r="D168" i="1"/>
  <c r="I168" i="1" s="1"/>
  <c r="G167" i="1"/>
  <c r="F167" i="1"/>
  <c r="E167" i="1"/>
  <c r="D167" i="1"/>
  <c r="I167" i="1" s="1"/>
  <c r="G166" i="1"/>
  <c r="F166" i="1"/>
  <c r="E166" i="1"/>
  <c r="D166" i="1"/>
  <c r="I166" i="1" s="1"/>
  <c r="G165" i="1"/>
  <c r="F165" i="1"/>
  <c r="E165" i="1"/>
  <c r="D165" i="1"/>
  <c r="I165" i="1" s="1"/>
  <c r="G164" i="1"/>
  <c r="F164" i="1"/>
  <c r="E164" i="1"/>
  <c r="D164" i="1"/>
  <c r="I164" i="1" s="1"/>
  <c r="G163" i="1"/>
  <c r="F163" i="1"/>
  <c r="E163" i="1"/>
  <c r="D163" i="1"/>
  <c r="I163" i="1" s="1"/>
  <c r="G162" i="1"/>
  <c r="F162" i="1"/>
  <c r="E162" i="1"/>
  <c r="D162" i="1"/>
  <c r="I162" i="1" s="1"/>
  <c r="G161" i="1"/>
  <c r="F161" i="1"/>
  <c r="E161" i="1"/>
  <c r="D161" i="1"/>
  <c r="I161" i="1" s="1"/>
  <c r="G160" i="1"/>
  <c r="F160" i="1"/>
  <c r="E160" i="1"/>
  <c r="D160" i="1"/>
  <c r="I160" i="1" s="1"/>
  <c r="G159" i="1"/>
  <c r="F159" i="1"/>
  <c r="E159" i="1"/>
  <c r="D159" i="1"/>
  <c r="I159" i="1" s="1"/>
  <c r="G158" i="1"/>
  <c r="F158" i="1"/>
  <c r="E158" i="1"/>
  <c r="D158" i="1"/>
  <c r="I158" i="1" s="1"/>
  <c r="G157" i="1"/>
  <c r="F157" i="1"/>
  <c r="E157" i="1"/>
  <c r="D157" i="1"/>
  <c r="I157" i="1" s="1"/>
  <c r="G156" i="1"/>
  <c r="F156" i="1"/>
  <c r="E156" i="1"/>
  <c r="D156" i="1"/>
  <c r="I156" i="1" s="1"/>
  <c r="G155" i="1"/>
  <c r="F155" i="1"/>
  <c r="E155" i="1"/>
  <c r="D155" i="1"/>
  <c r="I155" i="1" s="1"/>
  <c r="G154" i="1"/>
  <c r="F154" i="1"/>
  <c r="E154" i="1"/>
  <c r="D154" i="1"/>
  <c r="I154" i="1" s="1"/>
  <c r="G153" i="1"/>
  <c r="F153" i="1"/>
  <c r="E153" i="1"/>
  <c r="D153" i="1"/>
  <c r="I153" i="1" s="1"/>
  <c r="G152" i="1"/>
  <c r="F152" i="1"/>
  <c r="E152" i="1"/>
  <c r="D152" i="1"/>
  <c r="I152" i="1" s="1"/>
  <c r="G151" i="1"/>
  <c r="F151" i="1"/>
  <c r="E151" i="1"/>
  <c r="D151" i="1"/>
  <c r="I151" i="1" s="1"/>
  <c r="G150" i="1"/>
  <c r="F150" i="1"/>
  <c r="E150" i="1"/>
  <c r="D150" i="1"/>
  <c r="I150" i="1" s="1"/>
  <c r="G149" i="1"/>
  <c r="F149" i="1"/>
  <c r="E149" i="1"/>
  <c r="D149" i="1"/>
  <c r="I149" i="1" s="1"/>
  <c r="G148" i="1"/>
  <c r="F148" i="1"/>
  <c r="E148" i="1"/>
  <c r="D148" i="1"/>
  <c r="I148" i="1" s="1"/>
  <c r="G147" i="1"/>
  <c r="F147" i="1"/>
  <c r="E147" i="1"/>
  <c r="D147" i="1"/>
  <c r="I147" i="1" s="1"/>
  <c r="G146" i="1"/>
  <c r="F146" i="1"/>
  <c r="E146" i="1"/>
  <c r="D146" i="1"/>
  <c r="I146" i="1" s="1"/>
  <c r="G145" i="1"/>
  <c r="F145" i="1"/>
  <c r="E145" i="1"/>
  <c r="D145" i="1"/>
  <c r="I145" i="1" s="1"/>
  <c r="G144" i="1"/>
  <c r="F144" i="1"/>
  <c r="E144" i="1"/>
  <c r="D144" i="1"/>
  <c r="I144" i="1" s="1"/>
  <c r="G143" i="1"/>
  <c r="F143" i="1"/>
  <c r="E143" i="1"/>
  <c r="D143" i="1"/>
  <c r="I143" i="1" s="1"/>
  <c r="G142" i="1"/>
  <c r="F142" i="1"/>
  <c r="E142" i="1"/>
  <c r="D142" i="1"/>
  <c r="I142" i="1" s="1"/>
  <c r="G141" i="1"/>
  <c r="F141" i="1"/>
  <c r="E141" i="1"/>
  <c r="D141" i="1"/>
  <c r="I141" i="1" s="1"/>
  <c r="G140" i="1"/>
  <c r="F140" i="1"/>
  <c r="E140" i="1"/>
  <c r="D140" i="1"/>
  <c r="I140" i="1" s="1"/>
  <c r="G139" i="1"/>
  <c r="F139" i="1"/>
  <c r="E139" i="1"/>
  <c r="D139" i="1"/>
  <c r="I139" i="1" s="1"/>
  <c r="G138" i="1"/>
  <c r="F138" i="1"/>
  <c r="E138" i="1"/>
  <c r="D138" i="1"/>
  <c r="I138" i="1" s="1"/>
  <c r="G137" i="1"/>
  <c r="F137" i="1"/>
  <c r="E137" i="1"/>
  <c r="D137" i="1"/>
  <c r="I137" i="1" s="1"/>
  <c r="G136" i="1"/>
  <c r="F136" i="1"/>
  <c r="E136" i="1"/>
  <c r="D136" i="1"/>
  <c r="I136" i="1" s="1"/>
  <c r="G135" i="1"/>
  <c r="F135" i="1"/>
  <c r="E135" i="1"/>
  <c r="D135" i="1"/>
  <c r="I135" i="1" s="1"/>
  <c r="G134" i="1"/>
  <c r="F134" i="1"/>
  <c r="E134" i="1"/>
  <c r="D134" i="1"/>
  <c r="I134" i="1" s="1"/>
  <c r="G133" i="1"/>
  <c r="F133" i="1"/>
  <c r="E133" i="1"/>
  <c r="D133" i="1"/>
  <c r="I133" i="1" s="1"/>
  <c r="G132" i="1"/>
  <c r="F132" i="1"/>
  <c r="E132" i="1"/>
  <c r="D132" i="1"/>
  <c r="I132" i="1" s="1"/>
  <c r="G131" i="1"/>
  <c r="F131" i="1"/>
  <c r="E131" i="1"/>
  <c r="D131" i="1"/>
  <c r="I131" i="1" s="1"/>
  <c r="G130" i="1"/>
  <c r="F130" i="1"/>
  <c r="E130" i="1"/>
  <c r="D130" i="1"/>
  <c r="I130" i="1" s="1"/>
  <c r="G129" i="1"/>
  <c r="F129" i="1"/>
  <c r="E129" i="1"/>
  <c r="D129" i="1"/>
  <c r="I129" i="1" s="1"/>
  <c r="G128" i="1"/>
  <c r="F128" i="1"/>
  <c r="E128" i="1"/>
  <c r="D128" i="1"/>
  <c r="I128" i="1" s="1"/>
  <c r="G127" i="1"/>
  <c r="F127" i="1"/>
  <c r="E127" i="1"/>
  <c r="D127" i="1"/>
  <c r="I127" i="1" s="1"/>
  <c r="G126" i="1"/>
  <c r="F126" i="1"/>
  <c r="E126" i="1"/>
  <c r="D126" i="1"/>
  <c r="I126" i="1" s="1"/>
  <c r="G125" i="1"/>
  <c r="F125" i="1"/>
  <c r="E125" i="1"/>
  <c r="D125" i="1"/>
  <c r="I125" i="1" s="1"/>
  <c r="G124" i="1"/>
  <c r="F124" i="1"/>
  <c r="E124" i="1"/>
  <c r="D124" i="1"/>
  <c r="I124" i="1" s="1"/>
  <c r="G123" i="1"/>
  <c r="F123" i="1"/>
  <c r="E123" i="1"/>
  <c r="D123" i="1"/>
  <c r="I123" i="1" s="1"/>
  <c r="G122" i="1"/>
  <c r="F122" i="1"/>
  <c r="E122" i="1"/>
  <c r="D122" i="1"/>
  <c r="I122" i="1" s="1"/>
  <c r="G121" i="1"/>
  <c r="F121" i="1"/>
  <c r="E121" i="1"/>
  <c r="D121" i="1"/>
  <c r="I121" i="1" s="1"/>
  <c r="G120" i="1"/>
  <c r="F120" i="1"/>
  <c r="E120" i="1"/>
  <c r="D120" i="1"/>
  <c r="I120" i="1" s="1"/>
  <c r="G119" i="1"/>
  <c r="F119" i="1"/>
  <c r="E119" i="1"/>
  <c r="D119" i="1"/>
  <c r="I119" i="1" s="1"/>
  <c r="G118" i="1"/>
  <c r="F118" i="1"/>
  <c r="E118" i="1"/>
  <c r="D118" i="1"/>
  <c r="I118" i="1" s="1"/>
  <c r="G117" i="1"/>
  <c r="F117" i="1"/>
  <c r="E117" i="1"/>
  <c r="D117" i="1"/>
  <c r="I117" i="1" s="1"/>
  <c r="G116" i="1"/>
  <c r="F116" i="1"/>
  <c r="E116" i="1"/>
  <c r="D116" i="1"/>
  <c r="I116" i="1" s="1"/>
  <c r="G115" i="1"/>
  <c r="F115" i="1"/>
  <c r="E115" i="1"/>
  <c r="D115" i="1"/>
  <c r="I115" i="1" s="1"/>
  <c r="G114" i="1"/>
  <c r="F114" i="1"/>
  <c r="E114" i="1"/>
  <c r="D114" i="1"/>
  <c r="I114" i="1" s="1"/>
  <c r="G113" i="1"/>
  <c r="F113" i="1"/>
  <c r="E113" i="1"/>
  <c r="D113" i="1"/>
  <c r="I113" i="1" s="1"/>
  <c r="G112" i="1"/>
  <c r="F112" i="1"/>
  <c r="E112" i="1"/>
  <c r="D112" i="1"/>
  <c r="I112" i="1" s="1"/>
  <c r="G111" i="1"/>
  <c r="F111" i="1"/>
  <c r="E111" i="1"/>
  <c r="D111" i="1"/>
  <c r="I111" i="1" s="1"/>
  <c r="G110" i="1"/>
  <c r="F110" i="1"/>
  <c r="E110" i="1"/>
  <c r="D110" i="1"/>
  <c r="I110" i="1" s="1"/>
  <c r="G109" i="1"/>
  <c r="F109" i="1"/>
  <c r="E109" i="1"/>
  <c r="D109" i="1"/>
  <c r="I109" i="1" s="1"/>
  <c r="G108" i="1"/>
  <c r="F108" i="1"/>
  <c r="E108" i="1"/>
  <c r="D108" i="1"/>
  <c r="I108" i="1" s="1"/>
  <c r="G107" i="1"/>
  <c r="F107" i="1"/>
  <c r="E107" i="1"/>
  <c r="D107" i="1"/>
  <c r="I107" i="1" s="1"/>
  <c r="G106" i="1"/>
  <c r="F106" i="1"/>
  <c r="E106" i="1"/>
  <c r="D106" i="1"/>
  <c r="I106" i="1" s="1"/>
  <c r="G105" i="1"/>
  <c r="F105" i="1"/>
  <c r="E105" i="1"/>
  <c r="D105" i="1"/>
  <c r="I105" i="1" s="1"/>
  <c r="G104" i="1"/>
  <c r="F104" i="1"/>
  <c r="E104" i="1"/>
  <c r="D104" i="1"/>
  <c r="I104" i="1" s="1"/>
  <c r="G103" i="1"/>
  <c r="F103" i="1"/>
  <c r="E103" i="1"/>
  <c r="D103" i="1"/>
  <c r="I103" i="1" s="1"/>
  <c r="G102" i="1"/>
  <c r="F102" i="1"/>
  <c r="E102" i="1"/>
  <c r="D102" i="1"/>
  <c r="I102" i="1" s="1"/>
  <c r="G101" i="1"/>
  <c r="F101" i="1"/>
  <c r="E101" i="1"/>
  <c r="D101" i="1"/>
  <c r="I101" i="1" s="1"/>
  <c r="G100" i="1"/>
  <c r="F100" i="1"/>
  <c r="E100" i="1"/>
  <c r="D100" i="1"/>
  <c r="I100" i="1" s="1"/>
  <c r="G99" i="1"/>
  <c r="F99" i="1"/>
  <c r="E99" i="1"/>
  <c r="D99" i="1"/>
  <c r="I99" i="1" s="1"/>
  <c r="G98" i="1"/>
  <c r="F98" i="1"/>
  <c r="E98" i="1"/>
  <c r="D98" i="1"/>
  <c r="I98" i="1" s="1"/>
  <c r="G97" i="1"/>
  <c r="F97" i="1"/>
  <c r="E97" i="1"/>
  <c r="D97" i="1"/>
  <c r="I97" i="1" s="1"/>
  <c r="G96" i="1"/>
  <c r="F96" i="1"/>
  <c r="E96" i="1"/>
  <c r="D96" i="1"/>
  <c r="I96" i="1" s="1"/>
  <c r="G95" i="1"/>
  <c r="F95" i="1"/>
  <c r="E95" i="1"/>
  <c r="D95" i="1"/>
  <c r="I95" i="1" s="1"/>
  <c r="G94" i="1"/>
  <c r="F94" i="1"/>
  <c r="E94" i="1"/>
  <c r="D94" i="1"/>
  <c r="I94" i="1" s="1"/>
  <c r="G93" i="1"/>
  <c r="F93" i="1"/>
  <c r="E93" i="1"/>
  <c r="D93" i="1"/>
  <c r="I93" i="1" s="1"/>
  <c r="G92" i="1"/>
  <c r="F92" i="1"/>
  <c r="E92" i="1"/>
  <c r="D92" i="1"/>
  <c r="I92" i="1" s="1"/>
  <c r="G91" i="1"/>
  <c r="F91" i="1"/>
  <c r="E91" i="1"/>
  <c r="D91" i="1"/>
  <c r="I91" i="1" s="1"/>
  <c r="G90" i="1"/>
  <c r="F90" i="1"/>
  <c r="E90" i="1"/>
  <c r="D90" i="1"/>
  <c r="I90" i="1" s="1"/>
  <c r="G89" i="1"/>
  <c r="F89" i="1"/>
  <c r="E89" i="1"/>
  <c r="D89" i="1"/>
  <c r="I89" i="1" s="1"/>
  <c r="G88" i="1"/>
  <c r="F88" i="1"/>
  <c r="E88" i="1"/>
  <c r="D88" i="1"/>
  <c r="I88" i="1" s="1"/>
  <c r="G87" i="1"/>
  <c r="F87" i="1"/>
  <c r="E87" i="1"/>
  <c r="D87" i="1"/>
  <c r="I87" i="1" s="1"/>
  <c r="G86" i="1"/>
  <c r="F86" i="1"/>
  <c r="E86" i="1"/>
  <c r="D86" i="1"/>
  <c r="I86" i="1" s="1"/>
  <c r="G85" i="1"/>
  <c r="F85" i="1"/>
  <c r="E85" i="1"/>
  <c r="D85" i="1"/>
  <c r="I85" i="1" s="1"/>
  <c r="G84" i="1"/>
  <c r="F84" i="1"/>
  <c r="E84" i="1"/>
  <c r="D84" i="1"/>
  <c r="I84" i="1" s="1"/>
  <c r="G83" i="1"/>
  <c r="F83" i="1"/>
  <c r="E83" i="1"/>
  <c r="D83" i="1"/>
  <c r="I83" i="1" s="1"/>
  <c r="G82" i="1"/>
  <c r="F82" i="1"/>
  <c r="E82" i="1"/>
  <c r="D82" i="1"/>
  <c r="I82" i="1" s="1"/>
  <c r="G81" i="1"/>
  <c r="F81" i="1"/>
  <c r="E81" i="1"/>
  <c r="D81" i="1"/>
  <c r="I81" i="1" s="1"/>
  <c r="G80" i="1"/>
  <c r="F80" i="1"/>
  <c r="E80" i="1"/>
  <c r="D80" i="1"/>
  <c r="I80" i="1" s="1"/>
  <c r="G79" i="1"/>
  <c r="F79" i="1"/>
  <c r="E79" i="1"/>
  <c r="D79" i="1"/>
  <c r="I79" i="1" s="1"/>
  <c r="G78" i="1"/>
  <c r="F78" i="1"/>
  <c r="E78" i="1"/>
  <c r="D78" i="1"/>
  <c r="I78" i="1" s="1"/>
  <c r="G77" i="1"/>
  <c r="F77" i="1"/>
  <c r="E77" i="1"/>
  <c r="D77" i="1"/>
  <c r="I77" i="1" s="1"/>
  <c r="G76" i="1"/>
  <c r="F76" i="1"/>
  <c r="E76" i="1"/>
  <c r="D76" i="1"/>
  <c r="I76" i="1" s="1"/>
  <c r="G75" i="1"/>
  <c r="F75" i="1"/>
  <c r="E75" i="1"/>
  <c r="D75" i="1"/>
  <c r="I75" i="1" s="1"/>
  <c r="G74" i="1"/>
  <c r="F74" i="1"/>
  <c r="E74" i="1"/>
  <c r="D74" i="1"/>
  <c r="I74" i="1" s="1"/>
  <c r="G73" i="1"/>
  <c r="F73" i="1"/>
  <c r="E73" i="1"/>
  <c r="D73" i="1"/>
  <c r="I73" i="1" s="1"/>
  <c r="G72" i="1"/>
  <c r="F72" i="1"/>
  <c r="E72" i="1"/>
  <c r="D72" i="1"/>
  <c r="I72" i="1" s="1"/>
  <c r="G71" i="1"/>
  <c r="F71" i="1"/>
  <c r="E71" i="1"/>
  <c r="D71" i="1"/>
  <c r="I71" i="1" s="1"/>
  <c r="G70" i="1"/>
  <c r="F70" i="1"/>
  <c r="E70" i="1"/>
  <c r="D70" i="1"/>
  <c r="I70" i="1" s="1"/>
  <c r="G69" i="1"/>
  <c r="F69" i="1"/>
  <c r="E69" i="1"/>
  <c r="D69" i="1"/>
  <c r="I69" i="1" s="1"/>
  <c r="G68" i="1"/>
  <c r="F68" i="1"/>
  <c r="E68" i="1"/>
  <c r="D68" i="1"/>
  <c r="I68" i="1" s="1"/>
  <c r="G67" i="1"/>
  <c r="F67" i="1"/>
  <c r="E67" i="1"/>
  <c r="D67" i="1"/>
  <c r="I67" i="1" s="1"/>
  <c r="G66" i="1"/>
  <c r="F66" i="1"/>
  <c r="E66" i="1"/>
  <c r="D66" i="1"/>
  <c r="I66" i="1" s="1"/>
  <c r="G65" i="1"/>
  <c r="F65" i="1"/>
  <c r="E65" i="1"/>
  <c r="D65" i="1"/>
  <c r="I65" i="1" s="1"/>
  <c r="G64" i="1"/>
  <c r="F64" i="1"/>
  <c r="E64" i="1"/>
  <c r="D64" i="1"/>
  <c r="I64" i="1" s="1"/>
  <c r="G63" i="1"/>
  <c r="F63" i="1"/>
  <c r="E63" i="1"/>
  <c r="D63" i="1"/>
  <c r="I63" i="1" s="1"/>
  <c r="G62" i="1"/>
  <c r="F62" i="1"/>
  <c r="E62" i="1"/>
  <c r="D62" i="1"/>
  <c r="I62" i="1" s="1"/>
  <c r="G61" i="1"/>
  <c r="F61" i="1"/>
  <c r="E61" i="1"/>
  <c r="D61" i="1"/>
  <c r="I61" i="1" s="1"/>
  <c r="G60" i="1"/>
  <c r="F60" i="1"/>
  <c r="E60" i="1"/>
  <c r="D60" i="1"/>
  <c r="I60" i="1" s="1"/>
  <c r="G59" i="1"/>
  <c r="F59" i="1"/>
  <c r="E59" i="1"/>
  <c r="D59" i="1"/>
  <c r="I59" i="1" s="1"/>
  <c r="G58" i="1"/>
  <c r="F58" i="1"/>
  <c r="E58" i="1"/>
  <c r="D58" i="1"/>
  <c r="I58" i="1" s="1"/>
  <c r="G57" i="1"/>
  <c r="F57" i="1"/>
  <c r="E57" i="1"/>
  <c r="D57" i="1"/>
  <c r="I57" i="1" s="1"/>
  <c r="G56" i="1"/>
  <c r="F56" i="1"/>
  <c r="E56" i="1"/>
  <c r="D56" i="1"/>
  <c r="I56" i="1" s="1"/>
  <c r="G55" i="1"/>
  <c r="F55" i="1"/>
  <c r="E55" i="1"/>
  <c r="D55" i="1"/>
  <c r="I55" i="1" s="1"/>
  <c r="G54" i="1"/>
  <c r="F54" i="1"/>
  <c r="E54" i="1"/>
  <c r="D54" i="1"/>
  <c r="I54" i="1" s="1"/>
  <c r="G53" i="1"/>
  <c r="F53" i="1"/>
  <c r="E53" i="1"/>
  <c r="D53" i="1"/>
  <c r="I53" i="1" s="1"/>
  <c r="G52" i="1"/>
  <c r="F52" i="1"/>
  <c r="E52" i="1"/>
  <c r="D52" i="1"/>
  <c r="I52" i="1" s="1"/>
  <c r="G51" i="1"/>
  <c r="F51" i="1"/>
  <c r="E51" i="1"/>
  <c r="D51" i="1"/>
  <c r="I51" i="1" s="1"/>
  <c r="G50" i="1"/>
  <c r="F50" i="1"/>
  <c r="E50" i="1"/>
  <c r="D50" i="1"/>
  <c r="I50" i="1" s="1"/>
  <c r="G49" i="1"/>
  <c r="F49" i="1"/>
  <c r="E49" i="1"/>
  <c r="D49" i="1"/>
  <c r="I49" i="1" s="1"/>
  <c r="G48" i="1"/>
  <c r="F48" i="1"/>
  <c r="E48" i="1"/>
  <c r="D48" i="1"/>
  <c r="I48" i="1" s="1"/>
  <c r="G47" i="1"/>
  <c r="F47" i="1"/>
  <c r="E47" i="1"/>
  <c r="D47" i="1"/>
  <c r="I47" i="1" s="1"/>
  <c r="G46" i="1"/>
  <c r="F46" i="1"/>
  <c r="E46" i="1"/>
  <c r="D46" i="1"/>
  <c r="I46" i="1" s="1"/>
  <c r="G45" i="1"/>
  <c r="F45" i="1"/>
  <c r="E45" i="1"/>
  <c r="D45" i="1"/>
  <c r="I45" i="1" s="1"/>
  <c r="G44" i="1"/>
  <c r="F44" i="1"/>
  <c r="E44" i="1"/>
  <c r="D44" i="1"/>
  <c r="I44" i="1" s="1"/>
  <c r="G43" i="1"/>
  <c r="F43" i="1"/>
  <c r="E43" i="1"/>
  <c r="D43" i="1"/>
  <c r="I43" i="1" s="1"/>
  <c r="G42" i="1"/>
  <c r="F42" i="1"/>
  <c r="E42" i="1"/>
  <c r="D42" i="1"/>
  <c r="I42" i="1" s="1"/>
  <c r="G41" i="1"/>
  <c r="F41" i="1"/>
  <c r="E41" i="1"/>
  <c r="D41" i="1"/>
  <c r="I41" i="1" s="1"/>
  <c r="G40" i="1"/>
  <c r="F40" i="1"/>
  <c r="E40" i="1"/>
  <c r="D40" i="1"/>
  <c r="I40" i="1" s="1"/>
  <c r="G39" i="1"/>
  <c r="F39" i="1"/>
  <c r="E39" i="1"/>
  <c r="D39" i="1"/>
  <c r="I39" i="1" s="1"/>
  <c r="G38" i="1"/>
  <c r="F38" i="1"/>
  <c r="E38" i="1"/>
  <c r="D38" i="1"/>
  <c r="I38" i="1" s="1"/>
  <c r="G37" i="1"/>
  <c r="F37" i="1"/>
  <c r="E37" i="1"/>
  <c r="D37" i="1"/>
  <c r="I37" i="1" s="1"/>
  <c r="G36" i="1"/>
  <c r="F36" i="1"/>
  <c r="E36" i="1"/>
  <c r="D36" i="1"/>
  <c r="I36" i="1" s="1"/>
  <c r="G35" i="1"/>
  <c r="F35" i="1"/>
  <c r="E35" i="1"/>
  <c r="D35" i="1"/>
  <c r="I35" i="1" s="1"/>
  <c r="G34" i="1"/>
  <c r="F34" i="1"/>
  <c r="E34" i="1"/>
  <c r="D34" i="1"/>
  <c r="I34" i="1" s="1"/>
  <c r="G33" i="1"/>
  <c r="F33" i="1"/>
  <c r="E33" i="1"/>
  <c r="D33" i="1"/>
  <c r="I33" i="1" s="1"/>
  <c r="G32" i="1"/>
  <c r="F32" i="1"/>
  <c r="E32" i="1"/>
  <c r="D32" i="1"/>
  <c r="I32" i="1" s="1"/>
  <c r="G31" i="1"/>
  <c r="F31" i="1"/>
  <c r="E31" i="1"/>
  <c r="D31" i="1"/>
  <c r="I31" i="1" s="1"/>
  <c r="G30" i="1"/>
  <c r="F30" i="1"/>
  <c r="E30" i="1"/>
  <c r="D30" i="1"/>
  <c r="I30" i="1" s="1"/>
  <c r="G29" i="1"/>
  <c r="F29" i="1"/>
  <c r="E29" i="1"/>
  <c r="D29" i="1"/>
  <c r="I29" i="1" s="1"/>
  <c r="G28" i="1"/>
  <c r="F28" i="1"/>
  <c r="E28" i="1"/>
  <c r="D28" i="1"/>
  <c r="I28" i="1" s="1"/>
  <c r="G27" i="1"/>
  <c r="F27" i="1"/>
  <c r="E27" i="1"/>
  <c r="D27" i="1"/>
  <c r="I27" i="1" s="1"/>
  <c r="G26" i="1"/>
  <c r="F26" i="1"/>
  <c r="E26" i="1"/>
  <c r="D26" i="1"/>
  <c r="I26" i="1" s="1"/>
  <c r="G25" i="1"/>
  <c r="F25" i="1"/>
  <c r="E25" i="1"/>
  <c r="D25" i="1"/>
  <c r="I25" i="1" s="1"/>
  <c r="G24" i="1"/>
  <c r="F24" i="1"/>
  <c r="E24" i="1"/>
  <c r="D24" i="1"/>
  <c r="I24" i="1" s="1"/>
  <c r="G23" i="1"/>
  <c r="F23" i="1"/>
  <c r="E23" i="1"/>
  <c r="D23" i="1"/>
  <c r="I23" i="1" s="1"/>
  <c r="G22" i="1"/>
  <c r="F22" i="1"/>
  <c r="E22" i="1"/>
  <c r="D22" i="1"/>
  <c r="I22" i="1" s="1"/>
  <c r="G21" i="1"/>
  <c r="F21" i="1"/>
  <c r="E21" i="1"/>
  <c r="D21" i="1"/>
  <c r="I21" i="1" s="1"/>
  <c r="G20" i="1"/>
  <c r="F20" i="1"/>
  <c r="E20" i="1"/>
  <c r="D20" i="1"/>
  <c r="I20" i="1" s="1"/>
  <c r="G19" i="1"/>
  <c r="F19" i="1"/>
  <c r="E19" i="1"/>
  <c r="D19" i="1"/>
  <c r="I19" i="1" s="1"/>
  <c r="G18" i="1"/>
  <c r="F18" i="1"/>
  <c r="E18" i="1"/>
  <c r="D18" i="1"/>
  <c r="I18" i="1" s="1"/>
  <c r="G17" i="1"/>
  <c r="F17" i="1"/>
  <c r="E17" i="1"/>
  <c r="D17" i="1"/>
  <c r="I17" i="1" s="1"/>
  <c r="G16" i="1"/>
  <c r="F16" i="1"/>
  <c r="E16" i="1"/>
  <c r="D16" i="1"/>
  <c r="I16" i="1" s="1"/>
  <c r="G15" i="1"/>
  <c r="F15" i="1"/>
  <c r="E15" i="1"/>
  <c r="D15" i="1"/>
  <c r="I15" i="1" s="1"/>
  <c r="G14" i="1"/>
  <c r="F14" i="1"/>
  <c r="E14" i="1"/>
  <c r="D14" i="1"/>
  <c r="I14" i="1" s="1"/>
  <c r="G13" i="1"/>
  <c r="F13" i="1"/>
  <c r="E13" i="1"/>
  <c r="D13" i="1"/>
  <c r="I13" i="1" s="1"/>
  <c r="G12" i="1"/>
  <c r="F12" i="1"/>
  <c r="E12" i="1"/>
  <c r="D12" i="1"/>
  <c r="I12" i="1" s="1"/>
  <c r="G11" i="1"/>
  <c r="F11" i="1"/>
  <c r="E11" i="1"/>
  <c r="D11" i="1"/>
  <c r="I11" i="1" s="1"/>
  <c r="G10" i="1"/>
  <c r="F10" i="1"/>
  <c r="E10" i="1"/>
  <c r="D10" i="1"/>
  <c r="I10" i="1" s="1"/>
  <c r="G9" i="1"/>
  <c r="F9" i="1"/>
  <c r="E9" i="1"/>
  <c r="D9" i="1"/>
  <c r="I9" i="1" s="1"/>
  <c r="G8" i="1"/>
  <c r="F8" i="1"/>
  <c r="E8" i="1"/>
  <c r="D8" i="1"/>
  <c r="I8" i="1" s="1"/>
  <c r="G7" i="1"/>
  <c r="F7" i="1"/>
  <c r="E7" i="1"/>
  <c r="D7" i="1"/>
  <c r="I7" i="1" s="1"/>
  <c r="G6" i="1"/>
  <c r="F6" i="1"/>
  <c r="E6" i="1"/>
  <c r="D6" i="1"/>
  <c r="I6" i="1" s="1"/>
  <c r="G5" i="1"/>
  <c r="F5" i="1"/>
  <c r="E5" i="1"/>
  <c r="D5" i="1"/>
  <c r="I5" i="1" s="1"/>
  <c r="E4" i="1"/>
  <c r="F4" i="1"/>
  <c r="G4" i="1"/>
  <c r="D4" i="1"/>
  <c r="I4" i="1" s="1"/>
  <c r="S6" i="9" l="1"/>
  <c r="S5" i="9"/>
  <c r="S343" i="1" l="1"/>
  <c r="S4" i="1"/>
  <c r="S6" i="1"/>
  <c r="S7" i="1"/>
  <c r="S8" i="1"/>
  <c r="S9" i="1"/>
  <c r="S10" i="1"/>
  <c r="S11" i="1"/>
  <c r="S12" i="1"/>
  <c r="S23" i="1"/>
  <c r="S37" i="1"/>
  <c r="S59" i="1"/>
  <c r="S60" i="1"/>
  <c r="S63" i="1"/>
  <c r="S64" i="1"/>
  <c r="S67" i="1"/>
  <c r="S68" i="1"/>
  <c r="S69" i="1"/>
  <c r="S70" i="1"/>
  <c r="S71" i="1"/>
  <c r="S72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3" i="1"/>
  <c r="S94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2" i="1"/>
  <c r="S123" i="1"/>
  <c r="S124" i="1"/>
  <c r="S125" i="1"/>
  <c r="S126" i="1"/>
  <c r="S127" i="1"/>
  <c r="S128" i="1"/>
  <c r="S129" i="1"/>
  <c r="S130" i="1"/>
  <c r="S131" i="1"/>
  <c r="S133" i="1"/>
  <c r="S134" i="1"/>
  <c r="S135" i="1"/>
  <c r="S136" i="1"/>
  <c r="S137" i="1"/>
  <c r="S138" i="1"/>
  <c r="S143" i="1"/>
  <c r="S144" i="1"/>
  <c r="S145" i="1"/>
  <c r="S146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3" i="1"/>
  <c r="S164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4" i="1"/>
  <c r="S186" i="1"/>
  <c r="S187" i="1"/>
  <c r="S188" i="1"/>
  <c r="S189" i="1"/>
  <c r="S190" i="1"/>
  <c r="S191" i="1"/>
  <c r="S192" i="1"/>
  <c r="S194" i="1"/>
  <c r="S198" i="1"/>
  <c r="S199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8" i="1"/>
  <c r="S239" i="1"/>
  <c r="S241" i="1"/>
  <c r="S243" i="1"/>
  <c r="S244" i="1"/>
  <c r="S245" i="1"/>
  <c r="S246" i="1"/>
  <c r="S247" i="1"/>
  <c r="S248" i="1"/>
  <c r="S253" i="1"/>
  <c r="S254" i="1"/>
  <c r="S255" i="1"/>
  <c r="S256" i="1"/>
  <c r="S257" i="1"/>
  <c r="S258" i="1"/>
  <c r="S259" i="1"/>
  <c r="S261" i="1"/>
  <c r="S266" i="1"/>
  <c r="S269" i="1"/>
  <c r="S270" i="1"/>
  <c r="S271" i="1"/>
  <c r="S272" i="1"/>
  <c r="S273" i="1"/>
  <c r="S275" i="1"/>
  <c r="S276" i="1"/>
  <c r="S277" i="1"/>
  <c r="S278" i="1"/>
  <c r="S282" i="1"/>
  <c r="S287" i="1"/>
  <c r="S288" i="1"/>
  <c r="S289" i="1"/>
  <c r="S292" i="1"/>
  <c r="S293" i="1"/>
  <c r="S295" i="1"/>
  <c r="S298" i="1"/>
  <c r="S302" i="1"/>
  <c r="S310" i="1"/>
  <c r="S311" i="1"/>
  <c r="S313" i="1"/>
  <c r="S314" i="1"/>
  <c r="S315" i="1"/>
  <c r="S320" i="1"/>
  <c r="S321" i="1"/>
  <c r="S323" i="1"/>
  <c r="S324" i="1"/>
  <c r="S325" i="1"/>
  <c r="S330" i="1"/>
  <c r="S331" i="1"/>
  <c r="S332" i="1"/>
  <c r="S333" i="1"/>
  <c r="S336" i="1"/>
  <c r="S339" i="1"/>
  <c r="S340" i="1"/>
  <c r="S341" i="1"/>
  <c r="S342" i="1"/>
  <c r="S32" i="1"/>
  <c r="S33" i="1"/>
  <c r="S34" i="1"/>
  <c r="S35" i="1"/>
  <c r="S36" i="1"/>
  <c r="S38" i="1"/>
  <c r="S39" i="1"/>
  <c r="S40" i="1"/>
  <c r="S44" i="1"/>
  <c r="S45" i="1"/>
  <c r="S46" i="1"/>
  <c r="S47" i="1"/>
  <c r="S48" i="1"/>
  <c r="S49" i="1"/>
  <c r="S50" i="1"/>
  <c r="S51" i="1"/>
  <c r="S52" i="1"/>
  <c r="S56" i="1"/>
  <c r="S57" i="1"/>
  <c r="S58" i="1"/>
  <c r="S61" i="1"/>
  <c r="S62" i="1"/>
  <c r="S65" i="1"/>
  <c r="S66" i="1"/>
  <c r="S73" i="1"/>
  <c r="S92" i="1"/>
  <c r="S98" i="1"/>
  <c r="S99" i="1"/>
  <c r="S121" i="1"/>
  <c r="S132" i="1"/>
  <c r="S139" i="1"/>
  <c r="S140" i="1"/>
  <c r="S141" i="1"/>
  <c r="S142" i="1"/>
  <c r="S147" i="1"/>
  <c r="S148" i="1"/>
  <c r="S162" i="1"/>
  <c r="S165" i="1"/>
  <c r="S183" i="1"/>
  <c r="S185" i="1"/>
  <c r="S193" i="1"/>
  <c r="S195" i="1"/>
  <c r="S196" i="1"/>
  <c r="S197" i="1"/>
  <c r="S200" i="1"/>
  <c r="S201" i="1"/>
  <c r="S202" i="1"/>
  <c r="S219" i="1"/>
  <c r="S220" i="1"/>
  <c r="S221" i="1"/>
  <c r="S222" i="1"/>
  <c r="S223" i="1"/>
  <c r="S237" i="1"/>
  <c r="S240" i="1"/>
  <c r="S242" i="1"/>
  <c r="S249" i="1"/>
  <c r="S250" i="1"/>
  <c r="S251" i="1"/>
  <c r="S252" i="1"/>
  <c r="S260" i="1"/>
  <c r="S262" i="1"/>
  <c r="S263" i="1"/>
  <c r="S264" i="1"/>
  <c r="S265" i="1"/>
  <c r="S267" i="1"/>
  <c r="S268" i="1"/>
  <c r="S274" i="1"/>
  <c r="S279" i="1"/>
  <c r="S280" i="1"/>
  <c r="S281" i="1"/>
  <c r="S283" i="1"/>
  <c r="S284" i="1"/>
  <c r="S285" i="1"/>
  <c r="S286" i="1"/>
  <c r="S290" i="1"/>
  <c r="S291" i="1"/>
  <c r="S294" i="1"/>
  <c r="S296" i="1"/>
  <c r="S297" i="1"/>
  <c r="S299" i="1"/>
  <c r="S300" i="1"/>
  <c r="S301" i="1"/>
  <c r="S303" i="1"/>
  <c r="S304" i="1"/>
  <c r="S305" i="1"/>
  <c r="S306" i="1"/>
  <c r="S307" i="1"/>
  <c r="S308" i="1"/>
  <c r="S309" i="1"/>
  <c r="S312" i="1"/>
  <c r="S316" i="1"/>
  <c r="S317" i="1"/>
  <c r="S318" i="1"/>
  <c r="S319" i="1"/>
  <c r="S322" i="1"/>
  <c r="S326" i="1"/>
  <c r="S327" i="1"/>
  <c r="S328" i="1"/>
  <c r="S329" i="1"/>
  <c r="S334" i="1"/>
  <c r="S335" i="1"/>
  <c r="S337" i="1"/>
  <c r="S338" i="1"/>
  <c r="S344" i="1"/>
  <c r="S345" i="1"/>
  <c r="S346" i="1"/>
  <c r="S347" i="1"/>
  <c r="S5" i="1"/>
  <c r="V6" i="9"/>
  <c r="W6" i="9" s="1"/>
  <c r="AG344" i="9"/>
  <c r="AA344" i="9"/>
  <c r="V344" i="9"/>
  <c r="AG343" i="9"/>
  <c r="AA343" i="9"/>
  <c r="V343" i="9"/>
  <c r="AG342" i="9"/>
  <c r="AA342" i="9"/>
  <c r="V342" i="9"/>
  <c r="AG341" i="9"/>
  <c r="AA341" i="9"/>
  <c r="V341" i="9"/>
  <c r="AG340" i="9"/>
  <c r="AA340" i="9"/>
  <c r="V340" i="9"/>
  <c r="AG337" i="9"/>
  <c r="AA337" i="9"/>
  <c r="V337" i="9"/>
  <c r="AG334" i="9"/>
  <c r="AA334" i="9"/>
  <c r="V334" i="9"/>
  <c r="AG333" i="9"/>
  <c r="AA333" i="9"/>
  <c r="V333" i="9"/>
  <c r="AG332" i="9"/>
  <c r="AA332" i="9"/>
  <c r="V332" i="9"/>
  <c r="AG331" i="9"/>
  <c r="AA331" i="9"/>
  <c r="V331" i="9"/>
  <c r="AG326" i="9"/>
  <c r="AA326" i="9"/>
  <c r="V326" i="9"/>
  <c r="AG325" i="9"/>
  <c r="AA325" i="9"/>
  <c r="V325" i="9"/>
  <c r="AG324" i="9"/>
  <c r="AA324" i="9"/>
  <c r="V324" i="9"/>
  <c r="AG322" i="9"/>
  <c r="AA322" i="9"/>
  <c r="V322" i="9"/>
  <c r="AG321" i="9"/>
  <c r="AA321" i="9"/>
  <c r="V321" i="9"/>
  <c r="AG316" i="9"/>
  <c r="AA316" i="9"/>
  <c r="V316" i="9"/>
  <c r="AG315" i="9"/>
  <c r="AA315" i="9"/>
  <c r="V315" i="9"/>
  <c r="AG314" i="9"/>
  <c r="AA314" i="9"/>
  <c r="V314" i="9"/>
  <c r="AG312" i="9"/>
  <c r="AA312" i="9"/>
  <c r="V312" i="9"/>
  <c r="AG311" i="9"/>
  <c r="AA311" i="9"/>
  <c r="V311" i="9"/>
  <c r="AG303" i="9"/>
  <c r="AA303" i="9"/>
  <c r="V303" i="9"/>
  <c r="AG299" i="9"/>
  <c r="AA299" i="9"/>
  <c r="V299" i="9"/>
  <c r="AG296" i="9"/>
  <c r="AA296" i="9"/>
  <c r="V296" i="9"/>
  <c r="AG294" i="9"/>
  <c r="AA294" i="9"/>
  <c r="V294" i="9"/>
  <c r="AG293" i="9"/>
  <c r="AA293" i="9"/>
  <c r="V293" i="9"/>
  <c r="AG290" i="9"/>
  <c r="AA290" i="9"/>
  <c r="V290" i="9"/>
  <c r="AG289" i="9"/>
  <c r="AA289" i="9"/>
  <c r="V289" i="9"/>
  <c r="AG288" i="9"/>
  <c r="AA288" i="9"/>
  <c r="V288" i="9"/>
  <c r="AG283" i="9"/>
  <c r="AA283" i="9"/>
  <c r="V283" i="9"/>
  <c r="AG279" i="9"/>
  <c r="AA279" i="9"/>
  <c r="V279" i="9"/>
  <c r="AG278" i="9"/>
  <c r="AA278" i="9"/>
  <c r="V278" i="9"/>
  <c r="AG277" i="9"/>
  <c r="AA277" i="9"/>
  <c r="V277" i="9"/>
  <c r="AG276" i="9"/>
  <c r="AA276" i="9"/>
  <c r="V276" i="9"/>
  <c r="AG274" i="9"/>
  <c r="AA274" i="9"/>
  <c r="V274" i="9"/>
  <c r="AG273" i="9"/>
  <c r="AA273" i="9"/>
  <c r="V273" i="9"/>
  <c r="AG272" i="9"/>
  <c r="AA272" i="9"/>
  <c r="V272" i="9"/>
  <c r="AG271" i="9"/>
  <c r="AA271" i="9"/>
  <c r="V271" i="9"/>
  <c r="AG270" i="9"/>
  <c r="AA270" i="9"/>
  <c r="V270" i="9"/>
  <c r="AG267" i="9"/>
  <c r="AA267" i="9"/>
  <c r="V267" i="9"/>
  <c r="AG262" i="9"/>
  <c r="AA262" i="9"/>
  <c r="V262" i="9"/>
  <c r="AG260" i="9"/>
  <c r="AA260" i="9"/>
  <c r="V260" i="9"/>
  <c r="AG259" i="9"/>
  <c r="AA259" i="9"/>
  <c r="V259" i="9"/>
  <c r="AG258" i="9"/>
  <c r="AA258" i="9"/>
  <c r="V258" i="9"/>
  <c r="AG257" i="9"/>
  <c r="AA257" i="9"/>
  <c r="V257" i="9"/>
  <c r="AG256" i="9"/>
  <c r="AA256" i="9"/>
  <c r="V256" i="9"/>
  <c r="AG255" i="9"/>
  <c r="AA255" i="9"/>
  <c r="V255" i="9"/>
  <c r="AG254" i="9"/>
  <c r="AA254" i="9"/>
  <c r="V254" i="9"/>
  <c r="AG249" i="9"/>
  <c r="AA249" i="9"/>
  <c r="V249" i="9"/>
  <c r="AG248" i="9"/>
  <c r="AA248" i="9"/>
  <c r="V248" i="9"/>
  <c r="AG247" i="9"/>
  <c r="AA247" i="9"/>
  <c r="V247" i="9"/>
  <c r="AG246" i="9"/>
  <c r="AA246" i="9"/>
  <c r="V246" i="9"/>
  <c r="AG245" i="9"/>
  <c r="AA245" i="9"/>
  <c r="V245" i="9"/>
  <c r="AG244" i="9"/>
  <c r="AA244" i="9"/>
  <c r="V244" i="9"/>
  <c r="AG242" i="9"/>
  <c r="AA242" i="9"/>
  <c r="V242" i="9"/>
  <c r="AG240" i="9"/>
  <c r="AA240" i="9"/>
  <c r="V240" i="9"/>
  <c r="AG239" i="9"/>
  <c r="AA239" i="9"/>
  <c r="V239" i="9"/>
  <c r="AG237" i="9"/>
  <c r="AA237" i="9"/>
  <c r="V237" i="9"/>
  <c r="AG236" i="9"/>
  <c r="AA236" i="9"/>
  <c r="V236" i="9"/>
  <c r="AG235" i="9"/>
  <c r="AA235" i="9"/>
  <c r="V235" i="9"/>
  <c r="AG234" i="9"/>
  <c r="AA234" i="9"/>
  <c r="V234" i="9"/>
  <c r="AG233" i="9"/>
  <c r="AA233" i="9"/>
  <c r="V233" i="9"/>
  <c r="AG232" i="9"/>
  <c r="AA232" i="9"/>
  <c r="V232" i="9"/>
  <c r="AG231" i="9"/>
  <c r="AA231" i="9"/>
  <c r="V231" i="9"/>
  <c r="AG230" i="9"/>
  <c r="AA230" i="9"/>
  <c r="V230" i="9"/>
  <c r="AG229" i="9"/>
  <c r="AA229" i="9"/>
  <c r="V229" i="9"/>
  <c r="AG228" i="9"/>
  <c r="AA228" i="9"/>
  <c r="V228" i="9"/>
  <c r="AG227" i="9"/>
  <c r="AA227" i="9"/>
  <c r="V227" i="9"/>
  <c r="AG226" i="9"/>
  <c r="AA226" i="9"/>
  <c r="V226" i="9"/>
  <c r="AG225" i="9"/>
  <c r="AA225" i="9"/>
  <c r="V225" i="9"/>
  <c r="AG219" i="9"/>
  <c r="AA219" i="9"/>
  <c r="V219" i="9"/>
  <c r="AG218" i="9"/>
  <c r="AA218" i="9"/>
  <c r="V218" i="9"/>
  <c r="AG217" i="9"/>
  <c r="AA217" i="9"/>
  <c r="V217" i="9"/>
  <c r="AG216" i="9"/>
  <c r="AA216" i="9"/>
  <c r="V216" i="9"/>
  <c r="AG215" i="9"/>
  <c r="AA215" i="9"/>
  <c r="V215" i="9"/>
  <c r="AG214" i="9"/>
  <c r="AA214" i="9"/>
  <c r="V214" i="9"/>
  <c r="AG213" i="9"/>
  <c r="AA213" i="9"/>
  <c r="V213" i="9"/>
  <c r="AG212" i="9"/>
  <c r="AA212" i="9"/>
  <c r="V212" i="9"/>
  <c r="AG211" i="9"/>
  <c r="AA211" i="9"/>
  <c r="V211" i="9"/>
  <c r="AG210" i="9"/>
  <c r="AA210" i="9"/>
  <c r="V210" i="9"/>
  <c r="AG209" i="9"/>
  <c r="AA209" i="9"/>
  <c r="V209" i="9"/>
  <c r="AG208" i="9"/>
  <c r="AA208" i="9"/>
  <c r="V208" i="9"/>
  <c r="AG207" i="9"/>
  <c r="AA207" i="9"/>
  <c r="V207" i="9"/>
  <c r="AG206" i="9"/>
  <c r="AA206" i="9"/>
  <c r="V206" i="9"/>
  <c r="AG205" i="9"/>
  <c r="AA205" i="9"/>
  <c r="V205" i="9"/>
  <c r="AG204" i="9"/>
  <c r="AA204" i="9"/>
  <c r="V204" i="9"/>
  <c r="AG200" i="9"/>
  <c r="AA200" i="9"/>
  <c r="V200" i="9"/>
  <c r="AG199" i="9"/>
  <c r="AA199" i="9"/>
  <c r="V199" i="9"/>
  <c r="AG195" i="9"/>
  <c r="AA195" i="9"/>
  <c r="V195" i="9"/>
  <c r="AG193" i="9"/>
  <c r="AA193" i="9"/>
  <c r="V193" i="9"/>
  <c r="AG192" i="9"/>
  <c r="AA192" i="9"/>
  <c r="V192" i="9"/>
  <c r="AG191" i="9"/>
  <c r="AA191" i="9"/>
  <c r="V191" i="9"/>
  <c r="AG190" i="9"/>
  <c r="AA190" i="9"/>
  <c r="V190" i="9"/>
  <c r="AG189" i="9"/>
  <c r="AA189" i="9"/>
  <c r="V189" i="9"/>
  <c r="AG188" i="9"/>
  <c r="AA188" i="9"/>
  <c r="V188" i="9"/>
  <c r="AG187" i="9"/>
  <c r="AA187" i="9"/>
  <c r="V187" i="9"/>
  <c r="AG185" i="9"/>
  <c r="AA185" i="9"/>
  <c r="V185" i="9"/>
  <c r="AG183" i="9"/>
  <c r="AA183" i="9"/>
  <c r="V183" i="9"/>
  <c r="AG182" i="9"/>
  <c r="AA182" i="9"/>
  <c r="V182" i="9"/>
  <c r="AG181" i="9"/>
  <c r="AA181" i="9"/>
  <c r="V181" i="9"/>
  <c r="AG180" i="9"/>
  <c r="AA180" i="9"/>
  <c r="V180" i="9"/>
  <c r="AG179" i="9"/>
  <c r="AA179" i="9"/>
  <c r="V179" i="9"/>
  <c r="AG178" i="9"/>
  <c r="AA178" i="9"/>
  <c r="V178" i="9"/>
  <c r="AG177" i="9"/>
  <c r="AA177" i="9"/>
  <c r="V177" i="9"/>
  <c r="AG176" i="9"/>
  <c r="AA176" i="9"/>
  <c r="V176" i="9"/>
  <c r="AG175" i="9"/>
  <c r="AA175" i="9"/>
  <c r="V175" i="9"/>
  <c r="AG174" i="9"/>
  <c r="AA174" i="9"/>
  <c r="V174" i="9"/>
  <c r="AG173" i="9"/>
  <c r="AA173" i="9"/>
  <c r="V173" i="9"/>
  <c r="AG172" i="9"/>
  <c r="AA172" i="9"/>
  <c r="V172" i="9"/>
  <c r="AG171" i="9"/>
  <c r="AA171" i="9"/>
  <c r="V171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5" i="9"/>
  <c r="S187" i="9"/>
  <c r="S188" i="9"/>
  <c r="S189" i="9"/>
  <c r="S190" i="9"/>
  <c r="S191" i="9"/>
  <c r="S192" i="9"/>
  <c r="S193" i="9"/>
  <c r="S195" i="9"/>
  <c r="S199" i="9"/>
  <c r="S200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9" i="9"/>
  <c r="S240" i="9"/>
  <c r="S242" i="9"/>
  <c r="S244" i="9"/>
  <c r="S245" i="9"/>
  <c r="S246" i="9"/>
  <c r="S247" i="9"/>
  <c r="S248" i="9"/>
  <c r="S249" i="9"/>
  <c r="S254" i="9"/>
  <c r="S255" i="9"/>
  <c r="S256" i="9"/>
  <c r="S257" i="9"/>
  <c r="S258" i="9"/>
  <c r="S259" i="9"/>
  <c r="S260" i="9"/>
  <c r="S262" i="9"/>
  <c r="S267" i="9"/>
  <c r="S270" i="9"/>
  <c r="S271" i="9"/>
  <c r="S272" i="9"/>
  <c r="S273" i="9"/>
  <c r="S274" i="9"/>
  <c r="S276" i="9"/>
  <c r="S277" i="9"/>
  <c r="S278" i="9"/>
  <c r="S279" i="9"/>
  <c r="S283" i="9"/>
  <c r="S288" i="9"/>
  <c r="S289" i="9"/>
  <c r="S290" i="9"/>
  <c r="S293" i="9"/>
  <c r="S294" i="9"/>
  <c r="S296" i="9"/>
  <c r="S299" i="9"/>
  <c r="S303" i="9"/>
  <c r="S311" i="9"/>
  <c r="S312" i="9"/>
  <c r="S314" i="9"/>
  <c r="S315" i="9"/>
  <c r="S316" i="9"/>
  <c r="S321" i="9"/>
  <c r="S322" i="9"/>
  <c r="S324" i="9"/>
  <c r="S325" i="9"/>
  <c r="S326" i="9"/>
  <c r="S331" i="9"/>
  <c r="S332" i="9"/>
  <c r="S333" i="9"/>
  <c r="S334" i="9"/>
  <c r="S337" i="9"/>
  <c r="S340" i="9"/>
  <c r="S341" i="9"/>
  <c r="S342" i="9"/>
  <c r="S343" i="9"/>
  <c r="S344" i="9"/>
  <c r="S33" i="9"/>
  <c r="S34" i="9"/>
  <c r="S35" i="9"/>
  <c r="S36" i="9"/>
  <c r="S37" i="9"/>
  <c r="S39" i="9"/>
  <c r="S40" i="9"/>
  <c r="S41" i="9"/>
  <c r="S45" i="9"/>
  <c r="S46" i="9"/>
  <c r="S47" i="9"/>
  <c r="S48" i="9"/>
  <c r="S49" i="9"/>
  <c r="S50" i="9"/>
  <c r="S51" i="9"/>
  <c r="S52" i="9"/>
  <c r="S53" i="9"/>
  <c r="S57" i="9"/>
  <c r="S58" i="9"/>
  <c r="S59" i="9"/>
  <c r="S62" i="9"/>
  <c r="S63" i="9"/>
  <c r="S66" i="9"/>
  <c r="S67" i="9"/>
  <c r="S74" i="9"/>
  <c r="S93" i="9"/>
  <c r="S99" i="9"/>
  <c r="S100" i="9"/>
  <c r="S122" i="9"/>
  <c r="S133" i="9"/>
  <c r="S140" i="9"/>
  <c r="S141" i="9"/>
  <c r="S142" i="9"/>
  <c r="S143" i="9"/>
  <c r="S148" i="9"/>
  <c r="S149" i="9"/>
  <c r="S163" i="9"/>
  <c r="S166" i="9"/>
  <c r="S184" i="9"/>
  <c r="S186" i="9"/>
  <c r="S194" i="9"/>
  <c r="S196" i="9"/>
  <c r="S197" i="9"/>
  <c r="S198" i="9"/>
  <c r="S201" i="9"/>
  <c r="S202" i="9"/>
  <c r="S203" i="9"/>
  <c r="S220" i="9"/>
  <c r="S221" i="9"/>
  <c r="S222" i="9"/>
  <c r="S223" i="9"/>
  <c r="S224" i="9"/>
  <c r="S238" i="9"/>
  <c r="S241" i="9"/>
  <c r="S243" i="9"/>
  <c r="S250" i="9"/>
  <c r="S251" i="9"/>
  <c r="S252" i="9"/>
  <c r="S253" i="9"/>
  <c r="S261" i="9"/>
  <c r="S263" i="9"/>
  <c r="S264" i="9"/>
  <c r="S265" i="9"/>
  <c r="S266" i="9"/>
  <c r="S268" i="9"/>
  <c r="S269" i="9"/>
  <c r="S275" i="9"/>
  <c r="S280" i="9"/>
  <c r="S281" i="9"/>
  <c r="S282" i="9"/>
  <c r="S284" i="9"/>
  <c r="S285" i="9"/>
  <c r="S286" i="9"/>
  <c r="S287" i="9"/>
  <c r="S291" i="9"/>
  <c r="S292" i="9"/>
  <c r="S295" i="9"/>
  <c r="S297" i="9"/>
  <c r="S298" i="9"/>
  <c r="S300" i="9"/>
  <c r="S301" i="9"/>
  <c r="S302" i="9"/>
  <c r="S304" i="9"/>
  <c r="S305" i="9"/>
  <c r="S306" i="9"/>
  <c r="S307" i="9"/>
  <c r="S308" i="9"/>
  <c r="S309" i="9"/>
  <c r="S310" i="9"/>
  <c r="S313" i="9"/>
  <c r="S317" i="9"/>
  <c r="S318" i="9"/>
  <c r="S319" i="9"/>
  <c r="S320" i="9"/>
  <c r="S323" i="9"/>
  <c r="S327" i="9"/>
  <c r="S328" i="9"/>
  <c r="S329" i="9"/>
  <c r="S330" i="9"/>
  <c r="S335" i="9"/>
  <c r="S336" i="9"/>
  <c r="S338" i="9"/>
  <c r="S339" i="9"/>
  <c r="S345" i="9"/>
  <c r="S346" i="9"/>
  <c r="S347" i="9"/>
  <c r="S348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8" i="9"/>
  <c r="S42" i="9"/>
  <c r="S43" i="9"/>
  <c r="S44" i="9"/>
  <c r="S54" i="9"/>
  <c r="S55" i="9"/>
  <c r="S56" i="9"/>
  <c r="S60" i="9"/>
  <c r="S61" i="9"/>
  <c r="S64" i="9"/>
  <c r="S65" i="9"/>
  <c r="S68" i="9"/>
  <c r="S69" i="9"/>
  <c r="S70" i="9"/>
  <c r="S71" i="9"/>
  <c r="S72" i="9"/>
  <c r="S73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4" i="9"/>
  <c r="S95" i="9"/>
  <c r="S96" i="9"/>
  <c r="S97" i="9"/>
  <c r="S98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3" i="9"/>
  <c r="S124" i="9"/>
  <c r="S125" i="9"/>
  <c r="S126" i="9"/>
  <c r="S127" i="9"/>
  <c r="S128" i="9"/>
  <c r="S129" i="9"/>
  <c r="S130" i="9"/>
  <c r="S131" i="9"/>
  <c r="S132" i="9"/>
  <c r="S134" i="9"/>
  <c r="S135" i="9"/>
  <c r="S136" i="9"/>
  <c r="S137" i="9"/>
  <c r="S138" i="9"/>
  <c r="S139" i="9"/>
  <c r="S144" i="9"/>
  <c r="S145" i="9"/>
  <c r="S146" i="9"/>
  <c r="S147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4" i="9"/>
  <c r="S165" i="9"/>
  <c r="S167" i="9"/>
  <c r="S168" i="9"/>
  <c r="S169" i="9"/>
  <c r="S170" i="9"/>
  <c r="AC378" i="9"/>
  <c r="Z378" i="9"/>
  <c r="Y378" i="9"/>
  <c r="L378" i="9"/>
  <c r="K378" i="9"/>
  <c r="J378" i="9"/>
  <c r="I378" i="9"/>
  <c r="H378" i="9"/>
  <c r="G378" i="9"/>
  <c r="F378" i="9"/>
  <c r="AG170" i="9"/>
  <c r="AA170" i="9"/>
  <c r="V170" i="9"/>
  <c r="W170" i="9" s="1"/>
  <c r="AG169" i="9"/>
  <c r="AA169" i="9"/>
  <c r="V169" i="9"/>
  <c r="W169" i="9" s="1"/>
  <c r="AG168" i="9"/>
  <c r="AA168" i="9"/>
  <c r="V168" i="9"/>
  <c r="AG167" i="9"/>
  <c r="AA167" i="9"/>
  <c r="V167" i="9"/>
  <c r="AG165" i="9"/>
  <c r="AA165" i="9"/>
  <c r="V165" i="9"/>
  <c r="W165" i="9" s="1"/>
  <c r="AG164" i="9"/>
  <c r="AA164" i="9"/>
  <c r="V164" i="9"/>
  <c r="W164" i="9" s="1"/>
  <c r="AG162" i="9"/>
  <c r="AA162" i="9"/>
  <c r="V162" i="9"/>
  <c r="AG161" i="9"/>
  <c r="AA161" i="9"/>
  <c r="V161" i="9"/>
  <c r="AG160" i="9"/>
  <c r="AA160" i="9"/>
  <c r="V160" i="9"/>
  <c r="W160" i="9" s="1"/>
  <c r="AG159" i="9"/>
  <c r="AA159" i="9"/>
  <c r="V159" i="9"/>
  <c r="W159" i="9" s="1"/>
  <c r="AG158" i="9"/>
  <c r="AA158" i="9"/>
  <c r="V158" i="9"/>
  <c r="AG157" i="9"/>
  <c r="AA157" i="9"/>
  <c r="V157" i="9"/>
  <c r="AG156" i="9"/>
  <c r="AA156" i="9"/>
  <c r="V156" i="9"/>
  <c r="W156" i="9" s="1"/>
  <c r="AG155" i="9"/>
  <c r="AA155" i="9"/>
  <c r="V155" i="9"/>
  <c r="W155" i="9" s="1"/>
  <c r="AG154" i="9"/>
  <c r="AA154" i="9"/>
  <c r="V154" i="9"/>
  <c r="AG153" i="9"/>
  <c r="AA153" i="9"/>
  <c r="V153" i="9"/>
  <c r="AG152" i="9"/>
  <c r="AA152" i="9"/>
  <c r="V152" i="9"/>
  <c r="W152" i="9" s="1"/>
  <c r="AG151" i="9"/>
  <c r="AA151" i="9"/>
  <c r="V151" i="9"/>
  <c r="W151" i="9" s="1"/>
  <c r="AG150" i="9"/>
  <c r="AA150" i="9"/>
  <c r="V150" i="9"/>
  <c r="AG147" i="9"/>
  <c r="AA147" i="9"/>
  <c r="V147" i="9"/>
  <c r="AG146" i="9"/>
  <c r="AA146" i="9"/>
  <c r="V146" i="9"/>
  <c r="W146" i="9" s="1"/>
  <c r="AG145" i="9"/>
  <c r="AA145" i="9"/>
  <c r="V145" i="9"/>
  <c r="W145" i="9" s="1"/>
  <c r="AG144" i="9"/>
  <c r="AA144" i="9"/>
  <c r="V144" i="9"/>
  <c r="AG139" i="9"/>
  <c r="AA139" i="9"/>
  <c r="V139" i="9"/>
  <c r="AG138" i="9"/>
  <c r="AA138" i="9"/>
  <c r="V138" i="9"/>
  <c r="W138" i="9" s="1"/>
  <c r="AG137" i="9"/>
  <c r="AA137" i="9"/>
  <c r="V137" i="9"/>
  <c r="W137" i="9" s="1"/>
  <c r="AG136" i="9"/>
  <c r="AA136" i="9"/>
  <c r="V136" i="9"/>
  <c r="AG135" i="9"/>
  <c r="AA135" i="9"/>
  <c r="V135" i="9"/>
  <c r="AG134" i="9"/>
  <c r="AA134" i="9"/>
  <c r="V134" i="9"/>
  <c r="W134" i="9" s="1"/>
  <c r="AG132" i="9"/>
  <c r="AA132" i="9"/>
  <c r="V132" i="9"/>
  <c r="W132" i="9" s="1"/>
  <c r="AG131" i="9"/>
  <c r="AA131" i="9"/>
  <c r="V131" i="9"/>
  <c r="AG130" i="9"/>
  <c r="AA130" i="9"/>
  <c r="V130" i="9"/>
  <c r="AG129" i="9"/>
  <c r="AA129" i="9"/>
  <c r="V129" i="9"/>
  <c r="W129" i="9" s="1"/>
  <c r="AG128" i="9"/>
  <c r="AA128" i="9"/>
  <c r="V128" i="9"/>
  <c r="W128" i="9" s="1"/>
  <c r="AG127" i="9"/>
  <c r="AA127" i="9"/>
  <c r="V127" i="9"/>
  <c r="AG126" i="9"/>
  <c r="AA126" i="9"/>
  <c r="V126" i="9"/>
  <c r="AG125" i="9"/>
  <c r="AA125" i="9"/>
  <c r="V125" i="9"/>
  <c r="W125" i="9" s="1"/>
  <c r="AG124" i="9"/>
  <c r="AA124" i="9"/>
  <c r="V124" i="9"/>
  <c r="W124" i="9" s="1"/>
  <c r="AG123" i="9"/>
  <c r="AA123" i="9"/>
  <c r="V123" i="9"/>
  <c r="AG121" i="9"/>
  <c r="AA121" i="9"/>
  <c r="V121" i="9"/>
  <c r="AG120" i="9"/>
  <c r="AA120" i="9"/>
  <c r="V120" i="9"/>
  <c r="W120" i="9" s="1"/>
  <c r="AG119" i="9"/>
  <c r="AA119" i="9"/>
  <c r="V119" i="9"/>
  <c r="W119" i="9" s="1"/>
  <c r="AG118" i="9"/>
  <c r="AA118" i="9"/>
  <c r="V118" i="9"/>
  <c r="AG117" i="9"/>
  <c r="AA117" i="9"/>
  <c r="V117" i="9"/>
  <c r="AG116" i="9"/>
  <c r="AA116" i="9"/>
  <c r="V116" i="9"/>
  <c r="W116" i="9" s="1"/>
  <c r="AG115" i="9"/>
  <c r="AA115" i="9"/>
  <c r="V115" i="9"/>
  <c r="W115" i="9" s="1"/>
  <c r="AG114" i="9"/>
  <c r="AA114" i="9"/>
  <c r="V114" i="9"/>
  <c r="AG113" i="9"/>
  <c r="AA113" i="9"/>
  <c r="V113" i="9"/>
  <c r="AG112" i="9"/>
  <c r="AA112" i="9"/>
  <c r="V112" i="9"/>
  <c r="W112" i="9" s="1"/>
  <c r="AG111" i="9"/>
  <c r="AA111" i="9"/>
  <c r="V111" i="9"/>
  <c r="W111" i="9" s="1"/>
  <c r="AG110" i="9"/>
  <c r="AA110" i="9"/>
  <c r="V110" i="9"/>
  <c r="AG109" i="9"/>
  <c r="AA109" i="9"/>
  <c r="V109" i="9"/>
  <c r="AG108" i="9"/>
  <c r="AA108" i="9"/>
  <c r="V108" i="9"/>
  <c r="W108" i="9" s="1"/>
  <c r="AG107" i="9"/>
  <c r="AA107" i="9"/>
  <c r="V107" i="9"/>
  <c r="W107" i="9" s="1"/>
  <c r="AG106" i="9"/>
  <c r="AA106" i="9"/>
  <c r="V106" i="9"/>
  <c r="AG105" i="9"/>
  <c r="AA105" i="9"/>
  <c r="V105" i="9"/>
  <c r="AG104" i="9"/>
  <c r="AA104" i="9"/>
  <c r="V104" i="9"/>
  <c r="W104" i="9" s="1"/>
  <c r="AG103" i="9"/>
  <c r="AA103" i="9"/>
  <c r="V103" i="9"/>
  <c r="W103" i="9" s="1"/>
  <c r="AG102" i="9"/>
  <c r="AA102" i="9"/>
  <c r="V102" i="9"/>
  <c r="AG101" i="9"/>
  <c r="AA101" i="9"/>
  <c r="V101" i="9"/>
  <c r="AG98" i="9"/>
  <c r="AA98" i="9"/>
  <c r="V98" i="9"/>
  <c r="W98" i="9" s="1"/>
  <c r="AG97" i="9"/>
  <c r="AA97" i="9"/>
  <c r="V97" i="9"/>
  <c r="W97" i="9" s="1"/>
  <c r="AG96" i="9"/>
  <c r="AA96" i="9"/>
  <c r="V96" i="9"/>
  <c r="AG95" i="9"/>
  <c r="AA95" i="9"/>
  <c r="V95" i="9"/>
  <c r="AG94" i="9"/>
  <c r="AA94" i="9"/>
  <c r="V94" i="9"/>
  <c r="W94" i="9" s="1"/>
  <c r="AG92" i="9"/>
  <c r="AA92" i="9"/>
  <c r="V92" i="9"/>
  <c r="W92" i="9" s="1"/>
  <c r="AG91" i="9"/>
  <c r="AA91" i="9"/>
  <c r="V91" i="9"/>
  <c r="AG90" i="9"/>
  <c r="AA90" i="9"/>
  <c r="V90" i="9"/>
  <c r="AG89" i="9"/>
  <c r="AA89" i="9"/>
  <c r="V89" i="9"/>
  <c r="W89" i="9" s="1"/>
  <c r="AG88" i="9"/>
  <c r="AA88" i="9"/>
  <c r="V88" i="9"/>
  <c r="W88" i="9" s="1"/>
  <c r="AG87" i="9"/>
  <c r="AA87" i="9"/>
  <c r="V87" i="9"/>
  <c r="AG86" i="9"/>
  <c r="AA86" i="9"/>
  <c r="V86" i="9"/>
  <c r="AG85" i="9"/>
  <c r="AA85" i="9"/>
  <c r="V85" i="9"/>
  <c r="W85" i="9" s="1"/>
  <c r="AG84" i="9"/>
  <c r="AA84" i="9"/>
  <c r="V84" i="9"/>
  <c r="W84" i="9" s="1"/>
  <c r="AG83" i="9"/>
  <c r="AA83" i="9"/>
  <c r="V83" i="9"/>
  <c r="AG82" i="9"/>
  <c r="AA82" i="9"/>
  <c r="V82" i="9"/>
  <c r="AG81" i="9"/>
  <c r="AA81" i="9"/>
  <c r="V81" i="9"/>
  <c r="W81" i="9" s="1"/>
  <c r="AG80" i="9"/>
  <c r="AA80" i="9"/>
  <c r="V80" i="9"/>
  <c r="W80" i="9" s="1"/>
  <c r="AG79" i="9"/>
  <c r="AA79" i="9"/>
  <c r="V79" i="9"/>
  <c r="AG78" i="9"/>
  <c r="AA78" i="9"/>
  <c r="V78" i="9"/>
  <c r="AG77" i="9"/>
  <c r="AA77" i="9"/>
  <c r="V77" i="9"/>
  <c r="W77" i="9" s="1"/>
  <c r="AG76" i="9"/>
  <c r="AA76" i="9"/>
  <c r="V76" i="9"/>
  <c r="W76" i="9" s="1"/>
  <c r="AG75" i="9"/>
  <c r="AA75" i="9"/>
  <c r="V75" i="9"/>
  <c r="AG73" i="9"/>
  <c r="AA73" i="9"/>
  <c r="V73" i="9"/>
  <c r="AG72" i="9"/>
  <c r="AA72" i="9"/>
  <c r="V72" i="9"/>
  <c r="W72" i="9" s="1"/>
  <c r="AG71" i="9"/>
  <c r="AA71" i="9"/>
  <c r="V71" i="9"/>
  <c r="W71" i="9" s="1"/>
  <c r="AG70" i="9"/>
  <c r="AA70" i="9"/>
  <c r="V70" i="9"/>
  <c r="AG69" i="9"/>
  <c r="AA69" i="9"/>
  <c r="V69" i="9"/>
  <c r="AG68" i="9"/>
  <c r="AA68" i="9"/>
  <c r="V68" i="9"/>
  <c r="W68" i="9" s="1"/>
  <c r="AG65" i="9"/>
  <c r="AA65" i="9"/>
  <c r="V65" i="9"/>
  <c r="W65" i="9" s="1"/>
  <c r="AG64" i="9"/>
  <c r="AA64" i="9"/>
  <c r="V64" i="9"/>
  <c r="AG61" i="9"/>
  <c r="AA61" i="9"/>
  <c r="V61" i="9"/>
  <c r="AG60" i="9"/>
  <c r="AA60" i="9"/>
  <c r="V60" i="9"/>
  <c r="W60" i="9" s="1"/>
  <c r="AG56" i="9"/>
  <c r="AA56" i="9"/>
  <c r="V56" i="9"/>
  <c r="W56" i="9" s="1"/>
  <c r="AG55" i="9"/>
  <c r="AA55" i="9"/>
  <c r="V55" i="9"/>
  <c r="AG54" i="9"/>
  <c r="AA54" i="9"/>
  <c r="V54" i="9"/>
  <c r="AG44" i="9"/>
  <c r="AA44" i="9"/>
  <c r="V44" i="9"/>
  <c r="W44" i="9" s="1"/>
  <c r="AG43" i="9"/>
  <c r="AA43" i="9"/>
  <c r="V43" i="9"/>
  <c r="W43" i="9" s="1"/>
  <c r="AG42" i="9"/>
  <c r="AA42" i="9"/>
  <c r="V42" i="9"/>
  <c r="AG38" i="9"/>
  <c r="AA38" i="9"/>
  <c r="V38" i="9"/>
  <c r="AG32" i="9"/>
  <c r="AA32" i="9"/>
  <c r="V32" i="9"/>
  <c r="W32" i="9" s="1"/>
  <c r="AG31" i="9"/>
  <c r="AA31" i="9"/>
  <c r="V31" i="9"/>
  <c r="W31" i="9" s="1"/>
  <c r="AG30" i="9"/>
  <c r="AA30" i="9"/>
  <c r="V30" i="9"/>
  <c r="AG29" i="9"/>
  <c r="AA29" i="9"/>
  <c r="V29" i="9"/>
  <c r="AG28" i="9"/>
  <c r="AA28" i="9"/>
  <c r="V28" i="9"/>
  <c r="W28" i="9" s="1"/>
  <c r="AG27" i="9"/>
  <c r="AA27" i="9"/>
  <c r="V27" i="9"/>
  <c r="W27" i="9" s="1"/>
  <c r="AG26" i="9"/>
  <c r="AA26" i="9"/>
  <c r="V26" i="9"/>
  <c r="AG25" i="9"/>
  <c r="AA25" i="9"/>
  <c r="V25" i="9"/>
  <c r="AG24" i="9"/>
  <c r="AA24" i="9"/>
  <c r="V24" i="9"/>
  <c r="W24" i="9" s="1"/>
  <c r="AG23" i="9"/>
  <c r="AA23" i="9"/>
  <c r="V23" i="9"/>
  <c r="W23" i="9" s="1"/>
  <c r="AG22" i="9"/>
  <c r="AA22" i="9"/>
  <c r="V22" i="9"/>
  <c r="AG21" i="9"/>
  <c r="AA21" i="9"/>
  <c r="V21" i="9"/>
  <c r="AG20" i="9"/>
  <c r="AA20" i="9"/>
  <c r="V20" i="9"/>
  <c r="W20" i="9" s="1"/>
  <c r="AG19" i="9"/>
  <c r="AA19" i="9"/>
  <c r="V19" i="9"/>
  <c r="W19" i="9" s="1"/>
  <c r="AG18" i="9"/>
  <c r="AA18" i="9"/>
  <c r="V18" i="9"/>
  <c r="AG17" i="9"/>
  <c r="AA17" i="9"/>
  <c r="V17" i="9"/>
  <c r="AG16" i="9"/>
  <c r="AA16" i="9"/>
  <c r="V16" i="9"/>
  <c r="W16" i="9" s="1"/>
  <c r="AG15" i="9"/>
  <c r="AA15" i="9"/>
  <c r="V15" i="9"/>
  <c r="W15" i="9" s="1"/>
  <c r="AG14" i="9"/>
  <c r="AA14" i="9"/>
  <c r="V14" i="9"/>
  <c r="AG13" i="9"/>
  <c r="AA13" i="9"/>
  <c r="V13" i="9"/>
  <c r="AG12" i="9"/>
  <c r="AA12" i="9"/>
  <c r="V12" i="9"/>
  <c r="W12" i="9" s="1"/>
  <c r="AG11" i="9"/>
  <c r="AA11" i="9"/>
  <c r="V11" i="9"/>
  <c r="W11" i="9" s="1"/>
  <c r="AG10" i="9"/>
  <c r="AA10" i="9"/>
  <c r="V10" i="9"/>
  <c r="AG9" i="9"/>
  <c r="AA9" i="9"/>
  <c r="V9" i="9"/>
  <c r="AG8" i="9"/>
  <c r="AA8" i="9"/>
  <c r="V8" i="9"/>
  <c r="W8" i="9" s="1"/>
  <c r="AG7" i="9"/>
  <c r="AA7" i="9"/>
  <c r="V7" i="9"/>
  <c r="W7" i="9" s="1"/>
  <c r="AG5" i="9"/>
  <c r="AA5" i="9"/>
  <c r="V5" i="9"/>
  <c r="W5" i="9" s="1"/>
  <c r="AG348" i="9"/>
  <c r="AA348" i="9"/>
  <c r="V348" i="9"/>
  <c r="W348" i="9" s="1"/>
  <c r="AG347" i="9"/>
  <c r="AA347" i="9"/>
  <c r="V347" i="9"/>
  <c r="W347" i="9" s="1"/>
  <c r="AG346" i="9"/>
  <c r="AA346" i="9"/>
  <c r="V346" i="9"/>
  <c r="W346" i="9" s="1"/>
  <c r="AG345" i="9"/>
  <c r="AA345" i="9"/>
  <c r="V345" i="9"/>
  <c r="W345" i="9" s="1"/>
  <c r="AG339" i="9"/>
  <c r="AA339" i="9"/>
  <c r="V339" i="9"/>
  <c r="W339" i="9" s="1"/>
  <c r="AG338" i="9"/>
  <c r="AA338" i="9"/>
  <c r="V338" i="9"/>
  <c r="W338" i="9" s="1"/>
  <c r="AG336" i="9"/>
  <c r="AA336" i="9"/>
  <c r="V336" i="9"/>
  <c r="W336" i="9" s="1"/>
  <c r="AG335" i="9"/>
  <c r="AA335" i="9"/>
  <c r="V335" i="9"/>
  <c r="W335" i="9" s="1"/>
  <c r="AG330" i="9"/>
  <c r="AA330" i="9"/>
  <c r="V330" i="9"/>
  <c r="W330" i="9" s="1"/>
  <c r="AG329" i="9"/>
  <c r="AA329" i="9"/>
  <c r="V329" i="9"/>
  <c r="W329" i="9" s="1"/>
  <c r="AG328" i="9"/>
  <c r="AA328" i="9"/>
  <c r="V328" i="9"/>
  <c r="W328" i="9" s="1"/>
  <c r="AG327" i="9"/>
  <c r="AA327" i="9"/>
  <c r="V327" i="9"/>
  <c r="W327" i="9" s="1"/>
  <c r="AG323" i="9"/>
  <c r="AA323" i="9"/>
  <c r="V323" i="9"/>
  <c r="W323" i="9" s="1"/>
  <c r="AG320" i="9"/>
  <c r="AA320" i="9"/>
  <c r="V320" i="9"/>
  <c r="W320" i="9" s="1"/>
  <c r="AG319" i="9"/>
  <c r="AA319" i="9"/>
  <c r="V319" i="9"/>
  <c r="W319" i="9" s="1"/>
  <c r="AG318" i="9"/>
  <c r="AA318" i="9"/>
  <c r="V318" i="9"/>
  <c r="W318" i="9" s="1"/>
  <c r="AG317" i="9"/>
  <c r="AA317" i="9"/>
  <c r="V317" i="9"/>
  <c r="W317" i="9" s="1"/>
  <c r="AG313" i="9"/>
  <c r="AA313" i="9"/>
  <c r="V313" i="9"/>
  <c r="W313" i="9" s="1"/>
  <c r="AG310" i="9"/>
  <c r="AA310" i="9"/>
  <c r="V310" i="9"/>
  <c r="W310" i="9" s="1"/>
  <c r="AG309" i="9"/>
  <c r="AA309" i="9"/>
  <c r="V309" i="9"/>
  <c r="W309" i="9" s="1"/>
  <c r="AG308" i="9"/>
  <c r="AA308" i="9"/>
  <c r="V308" i="9"/>
  <c r="W308" i="9" s="1"/>
  <c r="AG307" i="9"/>
  <c r="AA307" i="9"/>
  <c r="V307" i="9"/>
  <c r="W307" i="9" s="1"/>
  <c r="AG306" i="9"/>
  <c r="AA306" i="9"/>
  <c r="V306" i="9"/>
  <c r="W306" i="9" s="1"/>
  <c r="AG305" i="9"/>
  <c r="AA305" i="9"/>
  <c r="V305" i="9"/>
  <c r="W305" i="9" s="1"/>
  <c r="AG304" i="9"/>
  <c r="AA304" i="9"/>
  <c r="V304" i="9"/>
  <c r="W304" i="9" s="1"/>
  <c r="AG302" i="9"/>
  <c r="AA302" i="9"/>
  <c r="V302" i="9"/>
  <c r="W302" i="9" s="1"/>
  <c r="AG301" i="9"/>
  <c r="AA301" i="9"/>
  <c r="V301" i="9"/>
  <c r="W301" i="9" s="1"/>
  <c r="AG300" i="9"/>
  <c r="AA300" i="9"/>
  <c r="V300" i="9"/>
  <c r="W300" i="9" s="1"/>
  <c r="AG298" i="9"/>
  <c r="AA298" i="9"/>
  <c r="V298" i="9"/>
  <c r="W298" i="9" s="1"/>
  <c r="AG297" i="9"/>
  <c r="AA297" i="9"/>
  <c r="V297" i="9"/>
  <c r="W297" i="9" s="1"/>
  <c r="AG295" i="9"/>
  <c r="AA295" i="9"/>
  <c r="V295" i="9"/>
  <c r="W295" i="9" s="1"/>
  <c r="AG292" i="9"/>
  <c r="AA292" i="9"/>
  <c r="V292" i="9"/>
  <c r="W292" i="9" s="1"/>
  <c r="AG291" i="9"/>
  <c r="AA291" i="9"/>
  <c r="V291" i="9"/>
  <c r="W291" i="9" s="1"/>
  <c r="AG287" i="9"/>
  <c r="AA287" i="9"/>
  <c r="V287" i="9"/>
  <c r="W287" i="9" s="1"/>
  <c r="AG286" i="9"/>
  <c r="AA286" i="9"/>
  <c r="V286" i="9"/>
  <c r="W286" i="9" s="1"/>
  <c r="AG285" i="9"/>
  <c r="AA285" i="9"/>
  <c r="V285" i="9"/>
  <c r="W285" i="9" s="1"/>
  <c r="AG284" i="9"/>
  <c r="AA284" i="9"/>
  <c r="V284" i="9"/>
  <c r="W284" i="9" s="1"/>
  <c r="AG282" i="9"/>
  <c r="AA282" i="9"/>
  <c r="V282" i="9"/>
  <c r="W282" i="9" s="1"/>
  <c r="AG281" i="9"/>
  <c r="AA281" i="9"/>
  <c r="V281" i="9"/>
  <c r="W281" i="9" s="1"/>
  <c r="AG280" i="9"/>
  <c r="AA280" i="9"/>
  <c r="V280" i="9"/>
  <c r="W280" i="9" s="1"/>
  <c r="AG275" i="9"/>
  <c r="AA275" i="9"/>
  <c r="V275" i="9"/>
  <c r="W275" i="9" s="1"/>
  <c r="AG269" i="9"/>
  <c r="AA269" i="9"/>
  <c r="V269" i="9"/>
  <c r="W269" i="9" s="1"/>
  <c r="AG268" i="9"/>
  <c r="AA268" i="9"/>
  <c r="V268" i="9"/>
  <c r="W268" i="9" s="1"/>
  <c r="AG266" i="9"/>
  <c r="AA266" i="9"/>
  <c r="V266" i="9"/>
  <c r="W266" i="9" s="1"/>
  <c r="AG265" i="9"/>
  <c r="AA265" i="9"/>
  <c r="V265" i="9"/>
  <c r="W265" i="9" s="1"/>
  <c r="AG264" i="9"/>
  <c r="AA264" i="9"/>
  <c r="V264" i="9"/>
  <c r="W264" i="9" s="1"/>
  <c r="AG263" i="9"/>
  <c r="AA263" i="9"/>
  <c r="V263" i="9"/>
  <c r="W263" i="9" s="1"/>
  <c r="AG261" i="9"/>
  <c r="AA261" i="9"/>
  <c r="V261" i="9"/>
  <c r="W261" i="9" s="1"/>
  <c r="AG253" i="9"/>
  <c r="AA253" i="9"/>
  <c r="V253" i="9"/>
  <c r="W253" i="9" s="1"/>
  <c r="AG252" i="9"/>
  <c r="AA252" i="9"/>
  <c r="V252" i="9"/>
  <c r="W252" i="9" s="1"/>
  <c r="AG251" i="9"/>
  <c r="AA251" i="9"/>
  <c r="V251" i="9"/>
  <c r="W251" i="9" s="1"/>
  <c r="AG250" i="9"/>
  <c r="AA250" i="9"/>
  <c r="V250" i="9"/>
  <c r="W250" i="9" s="1"/>
  <c r="AG243" i="9"/>
  <c r="AA243" i="9"/>
  <c r="V243" i="9"/>
  <c r="W243" i="9" s="1"/>
  <c r="AG241" i="9"/>
  <c r="AA241" i="9"/>
  <c r="V241" i="9"/>
  <c r="W241" i="9" s="1"/>
  <c r="AG238" i="9"/>
  <c r="AA238" i="9"/>
  <c r="V238" i="9"/>
  <c r="W238" i="9" s="1"/>
  <c r="AG224" i="9"/>
  <c r="AA224" i="9"/>
  <c r="V224" i="9"/>
  <c r="W224" i="9" s="1"/>
  <c r="AG223" i="9"/>
  <c r="AA223" i="9"/>
  <c r="V223" i="9"/>
  <c r="W223" i="9" s="1"/>
  <c r="AG222" i="9"/>
  <c r="AA222" i="9"/>
  <c r="V222" i="9"/>
  <c r="W222" i="9" s="1"/>
  <c r="AG221" i="9"/>
  <c r="AA221" i="9"/>
  <c r="V221" i="9"/>
  <c r="W221" i="9" s="1"/>
  <c r="AG220" i="9"/>
  <c r="AA220" i="9"/>
  <c r="V220" i="9"/>
  <c r="W220" i="9" s="1"/>
  <c r="AG203" i="9"/>
  <c r="AA203" i="9"/>
  <c r="V203" i="9"/>
  <c r="W203" i="9" s="1"/>
  <c r="AG202" i="9"/>
  <c r="AA202" i="9"/>
  <c r="V202" i="9"/>
  <c r="W202" i="9" s="1"/>
  <c r="AG201" i="9"/>
  <c r="AA201" i="9"/>
  <c r="V201" i="9"/>
  <c r="W201" i="9" s="1"/>
  <c r="AG198" i="9"/>
  <c r="AA198" i="9"/>
  <c r="V198" i="9"/>
  <c r="W198" i="9" s="1"/>
  <c r="AG197" i="9"/>
  <c r="AA197" i="9"/>
  <c r="V197" i="9"/>
  <c r="W197" i="9" s="1"/>
  <c r="AG196" i="9"/>
  <c r="AA196" i="9"/>
  <c r="V196" i="9"/>
  <c r="W196" i="9" s="1"/>
  <c r="AG194" i="9"/>
  <c r="AA194" i="9"/>
  <c r="V194" i="9"/>
  <c r="W194" i="9" s="1"/>
  <c r="AG186" i="9"/>
  <c r="AA186" i="9"/>
  <c r="V186" i="9"/>
  <c r="W186" i="9" s="1"/>
  <c r="AG184" i="9"/>
  <c r="AA184" i="9"/>
  <c r="V184" i="9"/>
  <c r="W184" i="9" s="1"/>
  <c r="AG166" i="9"/>
  <c r="AA166" i="9"/>
  <c r="V166" i="9"/>
  <c r="W166" i="9" s="1"/>
  <c r="AG163" i="9"/>
  <c r="AA163" i="9"/>
  <c r="V163" i="9"/>
  <c r="W163" i="9" s="1"/>
  <c r="AG149" i="9"/>
  <c r="AA149" i="9"/>
  <c r="V149" i="9"/>
  <c r="W149" i="9" s="1"/>
  <c r="AG148" i="9"/>
  <c r="AA148" i="9"/>
  <c r="V148" i="9"/>
  <c r="W148" i="9" s="1"/>
  <c r="AG143" i="9"/>
  <c r="AA143" i="9"/>
  <c r="V143" i="9"/>
  <c r="W143" i="9" s="1"/>
  <c r="AG142" i="9"/>
  <c r="AA142" i="9"/>
  <c r="V142" i="9"/>
  <c r="W142" i="9" s="1"/>
  <c r="AG141" i="9"/>
  <c r="AA141" i="9"/>
  <c r="V141" i="9"/>
  <c r="W141" i="9" s="1"/>
  <c r="AG140" i="9"/>
  <c r="AA140" i="9"/>
  <c r="V140" i="9"/>
  <c r="W140" i="9" s="1"/>
  <c r="AG133" i="9"/>
  <c r="AA133" i="9"/>
  <c r="V133" i="9"/>
  <c r="W133" i="9" s="1"/>
  <c r="AG122" i="9"/>
  <c r="AA122" i="9"/>
  <c r="V122" i="9"/>
  <c r="W122" i="9" s="1"/>
  <c r="AG100" i="9"/>
  <c r="AA100" i="9"/>
  <c r="V100" i="9"/>
  <c r="W100" i="9" s="1"/>
  <c r="AG99" i="9"/>
  <c r="AA99" i="9"/>
  <c r="V99" i="9"/>
  <c r="W99" i="9" s="1"/>
  <c r="AG93" i="9"/>
  <c r="AA93" i="9"/>
  <c r="V93" i="9"/>
  <c r="W93" i="9" s="1"/>
  <c r="AG74" i="9"/>
  <c r="AA74" i="9"/>
  <c r="V74" i="9"/>
  <c r="W74" i="9" s="1"/>
  <c r="AG67" i="9"/>
  <c r="AA67" i="9"/>
  <c r="V67" i="9"/>
  <c r="W67" i="9" s="1"/>
  <c r="AG66" i="9"/>
  <c r="AA66" i="9"/>
  <c r="V66" i="9"/>
  <c r="W66" i="9" s="1"/>
  <c r="AG63" i="9"/>
  <c r="AA63" i="9"/>
  <c r="V63" i="9"/>
  <c r="W63" i="9" s="1"/>
  <c r="AG62" i="9"/>
  <c r="AA62" i="9"/>
  <c r="V62" i="9"/>
  <c r="W62" i="9" s="1"/>
  <c r="AG59" i="9"/>
  <c r="AA59" i="9"/>
  <c r="V59" i="9"/>
  <c r="W59" i="9" s="1"/>
  <c r="AG58" i="9"/>
  <c r="AA58" i="9"/>
  <c r="V58" i="9"/>
  <c r="W58" i="9" s="1"/>
  <c r="AG57" i="9"/>
  <c r="AA57" i="9"/>
  <c r="V57" i="9"/>
  <c r="W57" i="9" s="1"/>
  <c r="AG53" i="9"/>
  <c r="AA53" i="9"/>
  <c r="V53" i="9"/>
  <c r="W53" i="9" s="1"/>
  <c r="AG52" i="9"/>
  <c r="AA52" i="9"/>
  <c r="V52" i="9"/>
  <c r="W52" i="9" s="1"/>
  <c r="AG51" i="9"/>
  <c r="AA51" i="9"/>
  <c r="V51" i="9"/>
  <c r="W51" i="9" s="1"/>
  <c r="AG50" i="9"/>
  <c r="AA50" i="9"/>
  <c r="V50" i="9"/>
  <c r="W50" i="9" s="1"/>
  <c r="AG49" i="9"/>
  <c r="AA49" i="9"/>
  <c r="V49" i="9"/>
  <c r="W49" i="9" s="1"/>
  <c r="AG48" i="9"/>
  <c r="AA48" i="9"/>
  <c r="V48" i="9"/>
  <c r="W48" i="9" s="1"/>
  <c r="AG47" i="9"/>
  <c r="AA47" i="9"/>
  <c r="V47" i="9"/>
  <c r="W47" i="9" s="1"/>
  <c r="AG46" i="9"/>
  <c r="AA46" i="9"/>
  <c r="V46" i="9"/>
  <c r="W46" i="9" s="1"/>
  <c r="AG45" i="9"/>
  <c r="AA45" i="9"/>
  <c r="V45" i="9"/>
  <c r="W45" i="9" s="1"/>
  <c r="AG41" i="9"/>
  <c r="AA41" i="9"/>
  <c r="V41" i="9"/>
  <c r="W41" i="9" s="1"/>
  <c r="AG40" i="9"/>
  <c r="AA40" i="9"/>
  <c r="V40" i="9"/>
  <c r="W40" i="9" s="1"/>
  <c r="AG39" i="9"/>
  <c r="AA39" i="9"/>
  <c r="V39" i="9"/>
  <c r="W39" i="9" s="1"/>
  <c r="AG37" i="9"/>
  <c r="AA37" i="9"/>
  <c r="V37" i="9"/>
  <c r="W37" i="9" s="1"/>
  <c r="AG36" i="9"/>
  <c r="AA36" i="9"/>
  <c r="V36" i="9"/>
  <c r="W36" i="9" s="1"/>
  <c r="AG35" i="9"/>
  <c r="AA35" i="9"/>
  <c r="V35" i="9"/>
  <c r="W35" i="9" s="1"/>
  <c r="AG34" i="9"/>
  <c r="AA34" i="9"/>
  <c r="V34" i="9"/>
  <c r="W34" i="9" s="1"/>
  <c r="AG33" i="9"/>
  <c r="AA33" i="9"/>
  <c r="V33" i="9"/>
  <c r="W33" i="9" s="1"/>
  <c r="AG6" i="9"/>
  <c r="AA6" i="9"/>
  <c r="C3" i="9"/>
  <c r="W10" i="9" l="1"/>
  <c r="W14" i="9"/>
  <c r="AB14" i="9" s="1"/>
  <c r="AF14" i="9" s="1"/>
  <c r="AH14" i="9" s="1"/>
  <c r="W18" i="9"/>
  <c r="X18" i="9" s="1"/>
  <c r="AE18" i="9" s="1"/>
  <c r="W22" i="9"/>
  <c r="AB22" i="9" s="1"/>
  <c r="AD22" i="9" s="1"/>
  <c r="W26" i="9"/>
  <c r="W30" i="9"/>
  <c r="AI30" i="9" s="1"/>
  <c r="AJ30" i="9" s="1"/>
  <c r="W42" i="9"/>
  <c r="X42" i="9" s="1"/>
  <c r="AE42" i="9" s="1"/>
  <c r="W55" i="9"/>
  <c r="X55" i="9" s="1"/>
  <c r="AE55" i="9" s="1"/>
  <c r="W64" i="9"/>
  <c r="W70" i="9"/>
  <c r="AI70" i="9" s="1"/>
  <c r="AJ70" i="9" s="1"/>
  <c r="W75" i="9"/>
  <c r="W79" i="9"/>
  <c r="AB79" i="9" s="1"/>
  <c r="W83" i="9"/>
  <c r="W87" i="9"/>
  <c r="AI87" i="9" s="1"/>
  <c r="AJ87" i="9" s="1"/>
  <c r="W91" i="9"/>
  <c r="W96" i="9"/>
  <c r="W102" i="9"/>
  <c r="W106" i="9"/>
  <c r="W110" i="9"/>
  <c r="W114" i="9"/>
  <c r="W118" i="9"/>
  <c r="W123" i="9"/>
  <c r="W127" i="9"/>
  <c r="AB127" i="9" s="1"/>
  <c r="W131" i="9"/>
  <c r="X131" i="9" s="1"/>
  <c r="AE131" i="9" s="1"/>
  <c r="W136" i="9"/>
  <c r="W144" i="9"/>
  <c r="W150" i="9"/>
  <c r="AI150" i="9" s="1"/>
  <c r="AJ150" i="9" s="1"/>
  <c r="W154" i="9"/>
  <c r="AI154" i="9" s="1"/>
  <c r="AJ154" i="9" s="1"/>
  <c r="W158" i="9"/>
  <c r="W162" i="9"/>
  <c r="AB162" i="9" s="1"/>
  <c r="AF162" i="9" s="1"/>
  <c r="AH162" i="9" s="1"/>
  <c r="W168" i="9"/>
  <c r="X168" i="9" s="1"/>
  <c r="AE168" i="9" s="1"/>
  <c r="W9" i="9"/>
  <c r="W13" i="9"/>
  <c r="AB13" i="9" s="1"/>
  <c r="W17" i="9"/>
  <c r="X17" i="9" s="1"/>
  <c r="AE17" i="9" s="1"/>
  <c r="W21" i="9"/>
  <c r="AB21" i="9" s="1"/>
  <c r="AF21" i="9" s="1"/>
  <c r="AH21" i="9" s="1"/>
  <c r="W25" i="9"/>
  <c r="AB25" i="9" s="1"/>
  <c r="W29" i="9"/>
  <c r="AI29" i="9" s="1"/>
  <c r="AJ29" i="9" s="1"/>
  <c r="W38" i="9"/>
  <c r="X38" i="9" s="1"/>
  <c r="AE38" i="9" s="1"/>
  <c r="W54" i="9"/>
  <c r="AI54" i="9" s="1"/>
  <c r="AJ54" i="9" s="1"/>
  <c r="W61" i="9"/>
  <c r="AB61" i="9" s="1"/>
  <c r="W69" i="9"/>
  <c r="X69" i="9" s="1"/>
  <c r="AE69" i="9" s="1"/>
  <c r="W73" i="9"/>
  <c r="W78" i="9"/>
  <c r="AI78" i="9" s="1"/>
  <c r="AJ78" i="9" s="1"/>
  <c r="W82" i="9"/>
  <c r="AB82" i="9" s="1"/>
  <c r="W86" i="9"/>
  <c r="AI86" i="9" s="1"/>
  <c r="AJ86" i="9" s="1"/>
  <c r="W90" i="9"/>
  <c r="AI90" i="9" s="1"/>
  <c r="AJ90" i="9" s="1"/>
  <c r="W95" i="9"/>
  <c r="W101" i="9"/>
  <c r="AI101" i="9" s="1"/>
  <c r="AJ101" i="9" s="1"/>
  <c r="W105" i="9"/>
  <c r="W109" i="9"/>
  <c r="AB109" i="9" s="1"/>
  <c r="W113" i="9"/>
  <c r="AB113" i="9" s="1"/>
  <c r="W117" i="9"/>
  <c r="W121" i="9"/>
  <c r="W126" i="9"/>
  <c r="AI126" i="9" s="1"/>
  <c r="AJ126" i="9" s="1"/>
  <c r="W130" i="9"/>
  <c r="X130" i="9" s="1"/>
  <c r="AE130" i="9" s="1"/>
  <c r="W135" i="9"/>
  <c r="AI135" i="9" s="1"/>
  <c r="AJ135" i="9" s="1"/>
  <c r="W139" i="9"/>
  <c r="AI139" i="9" s="1"/>
  <c r="AJ139" i="9" s="1"/>
  <c r="W147" i="9"/>
  <c r="AB147" i="9" s="1"/>
  <c r="W153" i="9"/>
  <c r="AI153" i="9" s="1"/>
  <c r="AJ153" i="9" s="1"/>
  <c r="W157" i="9"/>
  <c r="W161" i="9"/>
  <c r="AI161" i="9" s="1"/>
  <c r="AJ161" i="9" s="1"/>
  <c r="W167" i="9"/>
  <c r="X167" i="9" s="1"/>
  <c r="AE167" i="9" s="1"/>
  <c r="W171" i="9"/>
  <c r="X171" i="9" s="1"/>
  <c r="AE171" i="9" s="1"/>
  <c r="W175" i="9"/>
  <c r="AI175" i="9" s="1"/>
  <c r="AJ175" i="9" s="1"/>
  <c r="W179" i="9"/>
  <c r="AI179" i="9" s="1"/>
  <c r="AJ179" i="9" s="1"/>
  <c r="W183" i="9"/>
  <c r="AI183" i="9" s="1"/>
  <c r="AJ183" i="9" s="1"/>
  <c r="W189" i="9"/>
  <c r="X189" i="9" s="1"/>
  <c r="AE189" i="9" s="1"/>
  <c r="W193" i="9"/>
  <c r="W204" i="9"/>
  <c r="X204" i="9" s="1"/>
  <c r="AE204" i="9" s="1"/>
  <c r="W208" i="9"/>
  <c r="AB208" i="9" s="1"/>
  <c r="W212" i="9"/>
  <c r="AB212" i="9" s="1"/>
  <c r="W216" i="9"/>
  <c r="AI216" i="9" s="1"/>
  <c r="AJ216" i="9" s="1"/>
  <c r="W225" i="9"/>
  <c r="X225" i="9" s="1"/>
  <c r="AE225" i="9" s="1"/>
  <c r="W229" i="9"/>
  <c r="AB229" i="9" s="1"/>
  <c r="W233" i="9"/>
  <c r="AI233" i="9" s="1"/>
  <c r="AJ233" i="9" s="1"/>
  <c r="W237" i="9"/>
  <c r="AB237" i="9" s="1"/>
  <c r="W244" i="9"/>
  <c r="AI244" i="9" s="1"/>
  <c r="AJ244" i="9" s="1"/>
  <c r="W248" i="9"/>
  <c r="AB248" i="9" s="1"/>
  <c r="W256" i="9"/>
  <c r="AI256" i="9" s="1"/>
  <c r="AJ256" i="9" s="1"/>
  <c r="W260" i="9"/>
  <c r="X260" i="9" s="1"/>
  <c r="AE260" i="9" s="1"/>
  <c r="W271" i="9"/>
  <c r="AI271" i="9" s="1"/>
  <c r="AJ271" i="9" s="1"/>
  <c r="W276" i="9"/>
  <c r="AI276" i="9" s="1"/>
  <c r="AJ276" i="9" s="1"/>
  <c r="W283" i="9"/>
  <c r="X283" i="9" s="1"/>
  <c r="AE283" i="9" s="1"/>
  <c r="W293" i="9"/>
  <c r="AB293" i="9" s="1"/>
  <c r="W303" i="9"/>
  <c r="AI303" i="9" s="1"/>
  <c r="AJ303" i="9" s="1"/>
  <c r="W315" i="9"/>
  <c r="X315" i="9" s="1"/>
  <c r="AE315" i="9" s="1"/>
  <c r="W324" i="9"/>
  <c r="AB324" i="9" s="1"/>
  <c r="W332" i="9"/>
  <c r="X332" i="9" s="1"/>
  <c r="AE332" i="9" s="1"/>
  <c r="W340" i="9"/>
  <c r="X340" i="9" s="1"/>
  <c r="AE340" i="9" s="1"/>
  <c r="W344" i="9"/>
  <c r="AI344" i="9" s="1"/>
  <c r="AJ344" i="9" s="1"/>
  <c r="W174" i="9"/>
  <c r="AI174" i="9" s="1"/>
  <c r="AJ174" i="9" s="1"/>
  <c r="W178" i="9"/>
  <c r="AB178" i="9" s="1"/>
  <c r="W182" i="9"/>
  <c r="AI182" i="9" s="1"/>
  <c r="AJ182" i="9" s="1"/>
  <c r="W188" i="9"/>
  <c r="X188" i="9" s="1"/>
  <c r="AE188" i="9" s="1"/>
  <c r="W192" i="9"/>
  <c r="X192" i="9" s="1"/>
  <c r="AE192" i="9" s="1"/>
  <c r="W200" i="9"/>
  <c r="X200" i="9" s="1"/>
  <c r="AE200" i="9" s="1"/>
  <c r="W207" i="9"/>
  <c r="X207" i="9" s="1"/>
  <c r="AE207" i="9" s="1"/>
  <c r="W211" i="9"/>
  <c r="X211" i="9" s="1"/>
  <c r="AE211" i="9" s="1"/>
  <c r="W215" i="9"/>
  <c r="X215" i="9" s="1"/>
  <c r="AE215" i="9" s="1"/>
  <c r="W219" i="9"/>
  <c r="X219" i="9" s="1"/>
  <c r="AE219" i="9" s="1"/>
  <c r="W228" i="9"/>
  <c r="X228" i="9" s="1"/>
  <c r="AE228" i="9" s="1"/>
  <c r="W232" i="9"/>
  <c r="AI232" i="9" s="1"/>
  <c r="AJ232" i="9" s="1"/>
  <c r="W236" i="9"/>
  <c r="X236" i="9" s="1"/>
  <c r="AE236" i="9" s="1"/>
  <c r="W242" i="9"/>
  <c r="X242" i="9" s="1"/>
  <c r="AE242" i="9" s="1"/>
  <c r="W247" i="9"/>
  <c r="X247" i="9" s="1"/>
  <c r="AE247" i="9" s="1"/>
  <c r="W255" i="9"/>
  <c r="X255" i="9" s="1"/>
  <c r="AE255" i="9" s="1"/>
  <c r="W259" i="9"/>
  <c r="AI259" i="9" s="1"/>
  <c r="AJ259" i="9" s="1"/>
  <c r="W270" i="9"/>
  <c r="X270" i="9" s="1"/>
  <c r="AE270" i="9" s="1"/>
  <c r="W274" i="9"/>
  <c r="AI274" i="9" s="1"/>
  <c r="AJ274" i="9" s="1"/>
  <c r="W279" i="9"/>
  <c r="AB279" i="9" s="1"/>
  <c r="AD279" i="9" s="1"/>
  <c r="W290" i="9"/>
  <c r="AI290" i="9" s="1"/>
  <c r="AJ290" i="9" s="1"/>
  <c r="W299" i="9"/>
  <c r="AI299" i="9" s="1"/>
  <c r="AJ299" i="9" s="1"/>
  <c r="W314" i="9"/>
  <c r="X314" i="9" s="1"/>
  <c r="AE314" i="9" s="1"/>
  <c r="W322" i="9"/>
  <c r="X322" i="9" s="1"/>
  <c r="AE322" i="9" s="1"/>
  <c r="W331" i="9"/>
  <c r="AB331" i="9" s="1"/>
  <c r="W337" i="9"/>
  <c r="AI337" i="9" s="1"/>
  <c r="AJ337" i="9" s="1"/>
  <c r="W343" i="9"/>
  <c r="AI343" i="9" s="1"/>
  <c r="AJ343" i="9" s="1"/>
  <c r="W173" i="9"/>
  <c r="AI173" i="9" s="1"/>
  <c r="AJ173" i="9" s="1"/>
  <c r="W177" i="9"/>
  <c r="X177" i="9" s="1"/>
  <c r="AE177" i="9" s="1"/>
  <c r="W181" i="9"/>
  <c r="AI181" i="9" s="1"/>
  <c r="AJ181" i="9" s="1"/>
  <c r="W187" i="9"/>
  <c r="AI187" i="9" s="1"/>
  <c r="AJ187" i="9" s="1"/>
  <c r="W191" i="9"/>
  <c r="AI191" i="9" s="1"/>
  <c r="AJ191" i="9" s="1"/>
  <c r="W199" i="9"/>
  <c r="X199" i="9" s="1"/>
  <c r="W206" i="9"/>
  <c r="AB206" i="9" s="1"/>
  <c r="W210" i="9"/>
  <c r="AB210" i="9" s="1"/>
  <c r="W214" i="9"/>
  <c r="AB214" i="9" s="1"/>
  <c r="W218" i="9"/>
  <c r="AB218" i="9" s="1"/>
  <c r="W227" i="9"/>
  <c r="AB227" i="9" s="1"/>
  <c r="W231" i="9"/>
  <c r="AI231" i="9" s="1"/>
  <c r="AJ231" i="9" s="1"/>
  <c r="W235" i="9"/>
  <c r="AB235" i="9" s="1"/>
  <c r="W240" i="9"/>
  <c r="AI240" i="9" s="1"/>
  <c r="AJ240" i="9" s="1"/>
  <c r="W246" i="9"/>
  <c r="X246" i="9" s="1"/>
  <c r="AE246" i="9" s="1"/>
  <c r="W254" i="9"/>
  <c r="AI254" i="9" s="1"/>
  <c r="AJ254" i="9" s="1"/>
  <c r="W258" i="9"/>
  <c r="AB258" i="9" s="1"/>
  <c r="W267" i="9"/>
  <c r="AI267" i="9" s="1"/>
  <c r="AJ267" i="9" s="1"/>
  <c r="W273" i="9"/>
  <c r="AI273" i="9" s="1"/>
  <c r="AJ273" i="9" s="1"/>
  <c r="W278" i="9"/>
  <c r="AI278" i="9" s="1"/>
  <c r="AJ278" i="9" s="1"/>
  <c r="W289" i="9"/>
  <c r="AI289" i="9" s="1"/>
  <c r="AJ289" i="9" s="1"/>
  <c r="W296" i="9"/>
  <c r="X296" i="9" s="1"/>
  <c r="AE296" i="9" s="1"/>
  <c r="W312" i="9"/>
  <c r="X312" i="9" s="1"/>
  <c r="AE312" i="9" s="1"/>
  <c r="W321" i="9"/>
  <c r="AB321" i="9" s="1"/>
  <c r="W326" i="9"/>
  <c r="AI326" i="9" s="1"/>
  <c r="AJ326" i="9" s="1"/>
  <c r="W334" i="9"/>
  <c r="X334" i="9" s="1"/>
  <c r="AE334" i="9" s="1"/>
  <c r="W342" i="9"/>
  <c r="AI342" i="9" s="1"/>
  <c r="AJ342" i="9" s="1"/>
  <c r="W172" i="9"/>
  <c r="AI172" i="9" s="1"/>
  <c r="AJ172" i="9" s="1"/>
  <c r="W176" i="9"/>
  <c r="AI176" i="9" s="1"/>
  <c r="AJ176" i="9" s="1"/>
  <c r="W180" i="9"/>
  <c r="X180" i="9" s="1"/>
  <c r="AE180" i="9" s="1"/>
  <c r="W185" i="9"/>
  <c r="AI185" i="9" s="1"/>
  <c r="AJ185" i="9" s="1"/>
  <c r="W190" i="9"/>
  <c r="AI190" i="9" s="1"/>
  <c r="AJ190" i="9" s="1"/>
  <c r="W195" i="9"/>
  <c r="X195" i="9" s="1"/>
  <c r="AE195" i="9" s="1"/>
  <c r="W205" i="9"/>
  <c r="X205" i="9" s="1"/>
  <c r="AE205" i="9" s="1"/>
  <c r="W209" i="9"/>
  <c r="AI209" i="9" s="1"/>
  <c r="AJ209" i="9" s="1"/>
  <c r="W213" i="9"/>
  <c r="X213" i="9" s="1"/>
  <c r="AE213" i="9" s="1"/>
  <c r="W217" i="9"/>
  <c r="AI217" i="9" s="1"/>
  <c r="AJ217" i="9" s="1"/>
  <c r="W226" i="9"/>
  <c r="X226" i="9" s="1"/>
  <c r="AE226" i="9" s="1"/>
  <c r="W230" i="9"/>
  <c r="X230" i="9" s="1"/>
  <c r="AE230" i="9" s="1"/>
  <c r="W234" i="9"/>
  <c r="AB234" i="9" s="1"/>
  <c r="W239" i="9"/>
  <c r="AI239" i="9" s="1"/>
  <c r="AJ239" i="9" s="1"/>
  <c r="W245" i="9"/>
  <c r="AB245" i="9" s="1"/>
  <c r="W249" i="9"/>
  <c r="X249" i="9" s="1"/>
  <c r="AE249" i="9" s="1"/>
  <c r="W257" i="9"/>
  <c r="AI257" i="9" s="1"/>
  <c r="AJ257" i="9" s="1"/>
  <c r="W262" i="9"/>
  <c r="X262" i="9" s="1"/>
  <c r="AE262" i="9" s="1"/>
  <c r="W272" i="9"/>
  <c r="X272" i="9" s="1"/>
  <c r="AE272" i="9" s="1"/>
  <c r="W277" i="9"/>
  <c r="AB277" i="9" s="1"/>
  <c r="W288" i="9"/>
  <c r="AI288" i="9" s="1"/>
  <c r="AJ288" i="9" s="1"/>
  <c r="W294" i="9"/>
  <c r="AI294" i="9" s="1"/>
  <c r="AJ294" i="9" s="1"/>
  <c r="W311" i="9"/>
  <c r="X311" i="9" s="1"/>
  <c r="AE311" i="9" s="1"/>
  <c r="W316" i="9"/>
  <c r="X316" i="9" s="1"/>
  <c r="AE316" i="9" s="1"/>
  <c r="W325" i="9"/>
  <c r="AB325" i="9" s="1"/>
  <c r="W333" i="9"/>
  <c r="AI333" i="9" s="1"/>
  <c r="AJ333" i="9" s="1"/>
  <c r="W341" i="9"/>
  <c r="AI341" i="9" s="1"/>
  <c r="AJ341" i="9" s="1"/>
  <c r="AI193" i="9"/>
  <c r="AJ193" i="9" s="1"/>
  <c r="AI325" i="9"/>
  <c r="AJ325" i="9" s="1"/>
  <c r="AI237" i="9"/>
  <c r="AJ237" i="9" s="1"/>
  <c r="X179" i="9"/>
  <c r="AE179" i="9" s="1"/>
  <c r="X210" i="9"/>
  <c r="AE210" i="9" s="1"/>
  <c r="AB204" i="9"/>
  <c r="X278" i="9"/>
  <c r="AE278" i="9" s="1"/>
  <c r="AI213" i="9"/>
  <c r="AJ213" i="9" s="1"/>
  <c r="AB183" i="9"/>
  <c r="AI293" i="9"/>
  <c r="AJ293" i="9" s="1"/>
  <c r="X299" i="9"/>
  <c r="AE299" i="9" s="1"/>
  <c r="X274" i="9"/>
  <c r="AE274" i="9" s="1"/>
  <c r="AB271" i="9"/>
  <c r="AI332" i="9"/>
  <c r="AJ332" i="9" s="1"/>
  <c r="X325" i="9"/>
  <c r="AE325" i="9" s="1"/>
  <c r="AB342" i="9"/>
  <c r="AB343" i="9"/>
  <c r="AB59" i="9"/>
  <c r="X345" i="9"/>
  <c r="AE345" i="9" s="1"/>
  <c r="AI347" i="9"/>
  <c r="AJ347" i="9" s="1"/>
  <c r="AB15" i="9"/>
  <c r="AI16" i="9"/>
  <c r="AJ16" i="9" s="1"/>
  <c r="AI20" i="9"/>
  <c r="AJ20" i="9" s="1"/>
  <c r="AI56" i="9"/>
  <c r="AJ56" i="9" s="1"/>
  <c r="X68" i="9"/>
  <c r="AE68" i="9" s="1"/>
  <c r="AB76" i="9"/>
  <c r="X102" i="9"/>
  <c r="AE102" i="9" s="1"/>
  <c r="AI104" i="9"/>
  <c r="AJ104" i="9" s="1"/>
  <c r="X107" i="9"/>
  <c r="AE107" i="9" s="1"/>
  <c r="AI141" i="9"/>
  <c r="AJ141" i="9" s="1"/>
  <c r="AI144" i="9"/>
  <c r="AJ144" i="9" s="1"/>
  <c r="AB339" i="9"/>
  <c r="X71" i="9"/>
  <c r="AE71" i="9" s="1"/>
  <c r="AI145" i="9"/>
  <c r="AJ145" i="9" s="1"/>
  <c r="X238" i="9"/>
  <c r="AE238" i="9" s="1"/>
  <c r="X241" i="9"/>
  <c r="AE241" i="9" s="1"/>
  <c r="X250" i="9"/>
  <c r="AE250" i="9" s="1"/>
  <c r="AB281" i="9"/>
  <c r="AI284" i="9"/>
  <c r="AJ284" i="9" s="1"/>
  <c r="X297" i="9"/>
  <c r="AE297" i="9" s="1"/>
  <c r="X298" i="9"/>
  <c r="AE298" i="9" s="1"/>
  <c r="AI318" i="9"/>
  <c r="AJ318" i="9" s="1"/>
  <c r="AI336" i="9"/>
  <c r="AJ336" i="9" s="1"/>
  <c r="AI97" i="9"/>
  <c r="AJ97" i="9" s="1"/>
  <c r="X119" i="9"/>
  <c r="AE119" i="9" s="1"/>
  <c r="AI152" i="9"/>
  <c r="AJ152" i="9" s="1"/>
  <c r="AB77" i="9"/>
  <c r="AI80" i="9"/>
  <c r="AJ80" i="9" s="1"/>
  <c r="AI81" i="9"/>
  <c r="AJ81" i="9" s="1"/>
  <c r="AI92" i="9"/>
  <c r="AJ92" i="9" s="1"/>
  <c r="AI194" i="9"/>
  <c r="AJ194" i="9" s="1"/>
  <c r="X201" i="9"/>
  <c r="AE201" i="9" s="1"/>
  <c r="AB222" i="9"/>
  <c r="AF222" i="9" s="1"/>
  <c r="AH222" i="9" s="1"/>
  <c r="X263" i="9"/>
  <c r="AE263" i="9" s="1"/>
  <c r="AI310" i="9"/>
  <c r="AJ310" i="9" s="1"/>
  <c r="AI108" i="9"/>
  <c r="AJ108" i="9" s="1"/>
  <c r="X111" i="9"/>
  <c r="AE111" i="9" s="1"/>
  <c r="X164" i="9"/>
  <c r="AE164" i="9" s="1"/>
  <c r="X310" i="9"/>
  <c r="AE310" i="9" s="1"/>
  <c r="X94" i="9"/>
  <c r="AE94" i="9" s="1"/>
  <c r="AI33" i="9"/>
  <c r="AJ33" i="9" s="1"/>
  <c r="AI34" i="9"/>
  <c r="AJ34" i="9" s="1"/>
  <c r="AB49" i="9"/>
  <c r="AI53" i="9"/>
  <c r="AJ53" i="9" s="1"/>
  <c r="X74" i="9"/>
  <c r="AE74" i="9" s="1"/>
  <c r="AI99" i="9"/>
  <c r="AJ99" i="9" s="1"/>
  <c r="AI163" i="9"/>
  <c r="AJ163" i="9" s="1"/>
  <c r="X268" i="9"/>
  <c r="AE268" i="9" s="1"/>
  <c r="AI24" i="9"/>
  <c r="AJ24" i="9" s="1"/>
  <c r="X112" i="9"/>
  <c r="AE112" i="9" s="1"/>
  <c r="AI117" i="9"/>
  <c r="AJ117" i="9" s="1"/>
  <c r="X120" i="9"/>
  <c r="AE120" i="9" s="1"/>
  <c r="AI124" i="9"/>
  <c r="AJ124" i="9" s="1"/>
  <c r="AB125" i="9"/>
  <c r="X129" i="9"/>
  <c r="AE129" i="9" s="1"/>
  <c r="AB253" i="9"/>
  <c r="X301" i="9"/>
  <c r="AE301" i="9" s="1"/>
  <c r="AI306" i="9"/>
  <c r="AJ306" i="9" s="1"/>
  <c r="AI319" i="9"/>
  <c r="AJ319" i="9" s="1"/>
  <c r="AI84" i="9"/>
  <c r="AJ84" i="9" s="1"/>
  <c r="AB89" i="9"/>
  <c r="AF89" i="9" s="1"/>
  <c r="AH89" i="9" s="1"/>
  <c r="AI165" i="9"/>
  <c r="AJ165" i="9" s="1"/>
  <c r="AB36" i="9"/>
  <c r="AB41" i="9"/>
  <c r="AI46" i="9"/>
  <c r="AJ46" i="9" s="1"/>
  <c r="AB52" i="9"/>
  <c r="AI166" i="9"/>
  <c r="AJ166" i="9" s="1"/>
  <c r="AB243" i="9"/>
  <c r="X308" i="9"/>
  <c r="AE308" i="9" s="1"/>
  <c r="X317" i="9"/>
  <c r="AE317" i="9" s="1"/>
  <c r="AB115" i="9"/>
  <c r="X136" i="9"/>
  <c r="AE136" i="9" s="1"/>
  <c r="AB151" i="9"/>
  <c r="AD151" i="9" s="1"/>
  <c r="X57" i="9"/>
  <c r="AE57" i="9" s="1"/>
  <c r="X149" i="9"/>
  <c r="AE149" i="9" s="1"/>
  <c r="AI261" i="9"/>
  <c r="AJ261" i="9" s="1"/>
  <c r="AI286" i="9"/>
  <c r="AJ286" i="9" s="1"/>
  <c r="AB329" i="9"/>
  <c r="AF329" i="9" s="1"/>
  <c r="AH329" i="9" s="1"/>
  <c r="AI23" i="9"/>
  <c r="AJ23" i="9" s="1"/>
  <c r="AB85" i="9"/>
  <c r="AI88" i="9"/>
  <c r="AJ88" i="9" s="1"/>
  <c r="AB118" i="9"/>
  <c r="AD118" i="9" s="1"/>
  <c r="X155" i="9"/>
  <c r="AE155" i="9" s="1"/>
  <c r="AB156" i="9"/>
  <c r="AB158" i="9"/>
  <c r="X100" i="9"/>
  <c r="AE100" i="9" s="1"/>
  <c r="X12" i="9"/>
  <c r="AE12" i="9" s="1"/>
  <c r="AI28" i="9"/>
  <c r="AJ28" i="9" s="1"/>
  <c r="X65" i="9"/>
  <c r="AE65" i="9" s="1"/>
  <c r="X313" i="9"/>
  <c r="AE313" i="9" s="1"/>
  <c r="X10" i="9"/>
  <c r="AE10" i="9" s="1"/>
  <c r="X20" i="9"/>
  <c r="AE20" i="9" s="1"/>
  <c r="AA378" i="9"/>
  <c r="AB35" i="9"/>
  <c r="AI37" i="9"/>
  <c r="AJ37" i="9" s="1"/>
  <c r="AI39" i="9"/>
  <c r="AJ39" i="9" s="1"/>
  <c r="X48" i="9"/>
  <c r="AE48" i="9" s="1"/>
  <c r="X122" i="9"/>
  <c r="AE122" i="9" s="1"/>
  <c r="AB133" i="9"/>
  <c r="AB142" i="9"/>
  <c r="AD142" i="9" s="1"/>
  <c r="X143" i="9"/>
  <c r="AE143" i="9" s="1"/>
  <c r="AB302" i="9"/>
  <c r="AF302" i="9" s="1"/>
  <c r="AH302" i="9" s="1"/>
  <c r="AB320" i="9"/>
  <c r="AB323" i="9"/>
  <c r="AB328" i="9"/>
  <c r="AB67" i="9"/>
  <c r="X197" i="9"/>
  <c r="AE197" i="9" s="1"/>
  <c r="X269" i="9"/>
  <c r="AE269" i="9" s="1"/>
  <c r="X285" i="9"/>
  <c r="AE285" i="9" s="1"/>
  <c r="AB287" i="9"/>
  <c r="AF287" i="9" s="1"/>
  <c r="AH287" i="9" s="1"/>
  <c r="X291" i="9"/>
  <c r="AE291" i="9" s="1"/>
  <c r="X348" i="9"/>
  <c r="AE348" i="9" s="1"/>
  <c r="AB8" i="9"/>
  <c r="X58" i="9"/>
  <c r="AE58" i="9" s="1"/>
  <c r="AB62" i="9"/>
  <c r="X63" i="9"/>
  <c r="AE63" i="9" s="1"/>
  <c r="X202" i="9"/>
  <c r="AE202" i="9" s="1"/>
  <c r="AI203" i="9"/>
  <c r="AJ203" i="9" s="1"/>
  <c r="X221" i="9"/>
  <c r="AE221" i="9" s="1"/>
  <c r="X83" i="9"/>
  <c r="AE83" i="9" s="1"/>
  <c r="X50" i="9"/>
  <c r="AE50" i="9" s="1"/>
  <c r="AI93" i="9"/>
  <c r="AJ93" i="9" s="1"/>
  <c r="X148" i="9"/>
  <c r="AE148" i="9" s="1"/>
  <c r="AB198" i="9"/>
  <c r="AB251" i="9"/>
  <c r="X282" i="9"/>
  <c r="AE282" i="9" s="1"/>
  <c r="AI295" i="9"/>
  <c r="AJ295" i="9" s="1"/>
  <c r="X307" i="9"/>
  <c r="AE307" i="9" s="1"/>
  <c r="X9" i="9"/>
  <c r="AE9" i="9" s="1"/>
  <c r="X103" i="9"/>
  <c r="AE103" i="9" s="1"/>
  <c r="X157" i="9"/>
  <c r="AE157" i="9" s="1"/>
  <c r="AB40" i="9"/>
  <c r="AI45" i="9"/>
  <c r="AJ45" i="9" s="1"/>
  <c r="AI47" i="9"/>
  <c r="AJ47" i="9" s="1"/>
  <c r="AB58" i="9"/>
  <c r="AD58" i="9" s="1"/>
  <c r="X184" i="9"/>
  <c r="AE184" i="9" s="1"/>
  <c r="X186" i="9"/>
  <c r="AE186" i="9" s="1"/>
  <c r="AB196" i="9"/>
  <c r="AD196" i="9" s="1"/>
  <c r="AB252" i="9"/>
  <c r="AF252" i="9" s="1"/>
  <c r="AH252" i="9" s="1"/>
  <c r="X264" i="9"/>
  <c r="AE264" i="9" s="1"/>
  <c r="AB265" i="9"/>
  <c r="AF265" i="9" s="1"/>
  <c r="AH265" i="9" s="1"/>
  <c r="AB292" i="9"/>
  <c r="AI309" i="9"/>
  <c r="AJ309" i="9" s="1"/>
  <c r="X338" i="9"/>
  <c r="AE338" i="9" s="1"/>
  <c r="X26" i="9"/>
  <c r="AE26" i="9" s="1"/>
  <c r="AB64" i="9"/>
  <c r="AB98" i="9"/>
  <c r="AF98" i="9" s="1"/>
  <c r="AH98" i="9" s="1"/>
  <c r="AB116" i="9"/>
  <c r="AD116" i="9" s="1"/>
  <c r="AI137" i="9"/>
  <c r="AJ137" i="9" s="1"/>
  <c r="AB138" i="9"/>
  <c r="X159" i="9"/>
  <c r="AE159" i="9" s="1"/>
  <c r="X169" i="9"/>
  <c r="AE169" i="9" s="1"/>
  <c r="AI6" i="9"/>
  <c r="AJ6" i="9" s="1"/>
  <c r="X6" i="9"/>
  <c r="AE6" i="9" s="1"/>
  <c r="AI59" i="9"/>
  <c r="AJ59" i="9" s="1"/>
  <c r="X319" i="9"/>
  <c r="AE319" i="9" s="1"/>
  <c r="V378" i="9"/>
  <c r="AB6" i="9"/>
  <c r="AI345" i="9"/>
  <c r="AJ345" i="9" s="1"/>
  <c r="X15" i="9"/>
  <c r="AE15" i="9" s="1"/>
  <c r="AI68" i="9"/>
  <c r="AJ68" i="9" s="1"/>
  <c r="AB220" i="9"/>
  <c r="AB104" i="9"/>
  <c r="AB346" i="9"/>
  <c r="AB68" i="9"/>
  <c r="AB97" i="9"/>
  <c r="AB32" i="9"/>
  <c r="N343" i="1"/>
  <c r="N342" i="1"/>
  <c r="N341" i="1"/>
  <c r="N340" i="1"/>
  <c r="N339" i="1"/>
  <c r="N336" i="1"/>
  <c r="N333" i="1"/>
  <c r="N332" i="1"/>
  <c r="N331" i="1"/>
  <c r="N330" i="1"/>
  <c r="N325" i="1"/>
  <c r="N324" i="1"/>
  <c r="N323" i="1"/>
  <c r="N321" i="1"/>
  <c r="N320" i="1"/>
  <c r="N315" i="1"/>
  <c r="N314" i="1"/>
  <c r="N313" i="1"/>
  <c r="N311" i="1"/>
  <c r="N310" i="1"/>
  <c r="N302" i="1"/>
  <c r="N298" i="1"/>
  <c r="N295" i="1"/>
  <c r="N293" i="1"/>
  <c r="N292" i="1"/>
  <c r="N289" i="1"/>
  <c r="N288" i="1"/>
  <c r="N287" i="1"/>
  <c r="N282" i="1"/>
  <c r="N278" i="1"/>
  <c r="N277" i="1"/>
  <c r="N276" i="1"/>
  <c r="N275" i="1"/>
  <c r="N273" i="1"/>
  <c r="N272" i="1"/>
  <c r="N271" i="1"/>
  <c r="N270" i="1"/>
  <c r="N269" i="1"/>
  <c r="N266" i="1"/>
  <c r="N261" i="1"/>
  <c r="N259" i="1"/>
  <c r="N258" i="1"/>
  <c r="N257" i="1"/>
  <c r="N256" i="1"/>
  <c r="N255" i="1"/>
  <c r="N254" i="1"/>
  <c r="N253" i="1"/>
  <c r="N248" i="1"/>
  <c r="N247" i="1"/>
  <c r="N246" i="1"/>
  <c r="N245" i="1"/>
  <c r="N244" i="1"/>
  <c r="N243" i="1"/>
  <c r="N241" i="1"/>
  <c r="N239" i="1"/>
  <c r="N238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199" i="1"/>
  <c r="N198" i="1"/>
  <c r="N194" i="1"/>
  <c r="N192" i="1"/>
  <c r="N191" i="1"/>
  <c r="N190" i="1"/>
  <c r="N189" i="1"/>
  <c r="N188" i="1"/>
  <c r="N187" i="1"/>
  <c r="N186" i="1"/>
  <c r="N184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4" i="1"/>
  <c r="N163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6" i="1"/>
  <c r="N145" i="1"/>
  <c r="N144" i="1"/>
  <c r="N143" i="1"/>
  <c r="N138" i="1"/>
  <c r="N137" i="1"/>
  <c r="N136" i="1"/>
  <c r="N135" i="1"/>
  <c r="N134" i="1"/>
  <c r="N133" i="1"/>
  <c r="N131" i="1"/>
  <c r="N130" i="1"/>
  <c r="N129" i="1"/>
  <c r="N128" i="1"/>
  <c r="N127" i="1"/>
  <c r="N126" i="1"/>
  <c r="N125" i="1"/>
  <c r="N124" i="1"/>
  <c r="N123" i="1"/>
  <c r="N122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7" i="1"/>
  <c r="N96" i="1"/>
  <c r="N95" i="1"/>
  <c r="N94" i="1"/>
  <c r="N93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2" i="1"/>
  <c r="N71" i="1"/>
  <c r="N70" i="1"/>
  <c r="N69" i="1"/>
  <c r="N68" i="1"/>
  <c r="N67" i="1"/>
  <c r="N64" i="1"/>
  <c r="N63" i="1"/>
  <c r="N60" i="1"/>
  <c r="N59" i="1"/>
  <c r="N55" i="1"/>
  <c r="N54" i="1"/>
  <c r="N53" i="1"/>
  <c r="N43" i="1"/>
  <c r="N42" i="1"/>
  <c r="N41" i="1"/>
  <c r="N37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4" i="1"/>
  <c r="N347" i="1"/>
  <c r="N346" i="1"/>
  <c r="N345" i="1"/>
  <c r="N344" i="1"/>
  <c r="N338" i="1"/>
  <c r="N337" i="1"/>
  <c r="N335" i="1"/>
  <c r="N334" i="1"/>
  <c r="N329" i="1"/>
  <c r="N328" i="1"/>
  <c r="N327" i="1"/>
  <c r="N326" i="1"/>
  <c r="N322" i="1"/>
  <c r="N319" i="1"/>
  <c r="N318" i="1"/>
  <c r="N317" i="1"/>
  <c r="N316" i="1"/>
  <c r="N312" i="1"/>
  <c r="N309" i="1"/>
  <c r="N308" i="1"/>
  <c r="N307" i="1"/>
  <c r="N306" i="1"/>
  <c r="N305" i="1"/>
  <c r="N304" i="1"/>
  <c r="N303" i="1"/>
  <c r="N301" i="1"/>
  <c r="N300" i="1"/>
  <c r="N299" i="1"/>
  <c r="N297" i="1"/>
  <c r="N296" i="1"/>
  <c r="N294" i="1"/>
  <c r="N291" i="1"/>
  <c r="N290" i="1"/>
  <c r="N286" i="1"/>
  <c r="N285" i="1"/>
  <c r="N284" i="1"/>
  <c r="N283" i="1"/>
  <c r="N281" i="1"/>
  <c r="N280" i="1"/>
  <c r="N279" i="1"/>
  <c r="N274" i="1"/>
  <c r="N268" i="1"/>
  <c r="N267" i="1"/>
  <c r="N265" i="1"/>
  <c r="N264" i="1"/>
  <c r="N263" i="1"/>
  <c r="N262" i="1"/>
  <c r="N260" i="1"/>
  <c r="N252" i="1"/>
  <c r="N251" i="1"/>
  <c r="N250" i="1"/>
  <c r="N249" i="1"/>
  <c r="N242" i="1"/>
  <c r="N240" i="1"/>
  <c r="N237" i="1"/>
  <c r="N223" i="1"/>
  <c r="N222" i="1"/>
  <c r="N221" i="1"/>
  <c r="N220" i="1"/>
  <c r="N219" i="1"/>
  <c r="N202" i="1"/>
  <c r="N201" i="1"/>
  <c r="N200" i="1"/>
  <c r="N197" i="1"/>
  <c r="N196" i="1"/>
  <c r="N195" i="1"/>
  <c r="N193" i="1"/>
  <c r="N185" i="1"/>
  <c r="N183" i="1"/>
  <c r="N165" i="1"/>
  <c r="N162" i="1"/>
  <c r="N148" i="1"/>
  <c r="N147" i="1"/>
  <c r="N142" i="1"/>
  <c r="N141" i="1"/>
  <c r="N140" i="1"/>
  <c r="N139" i="1"/>
  <c r="N132" i="1"/>
  <c r="N121" i="1"/>
  <c r="N99" i="1"/>
  <c r="N98" i="1"/>
  <c r="N92" i="1"/>
  <c r="N73" i="1"/>
  <c r="N66" i="1"/>
  <c r="N65" i="1"/>
  <c r="N62" i="1"/>
  <c r="N61" i="1"/>
  <c r="N58" i="1"/>
  <c r="N57" i="1"/>
  <c r="N56" i="1"/>
  <c r="N52" i="1"/>
  <c r="N51" i="1"/>
  <c r="N50" i="1"/>
  <c r="N49" i="1"/>
  <c r="N48" i="1"/>
  <c r="N47" i="1"/>
  <c r="N46" i="1"/>
  <c r="N45" i="1"/>
  <c r="N44" i="1"/>
  <c r="N40" i="1"/>
  <c r="N39" i="1"/>
  <c r="N38" i="1"/>
  <c r="N36" i="1"/>
  <c r="N35" i="1"/>
  <c r="N34" i="1"/>
  <c r="N33" i="1"/>
  <c r="N32" i="1"/>
  <c r="N5" i="1"/>
  <c r="O44" i="1"/>
  <c r="O45" i="1"/>
  <c r="O46" i="1"/>
  <c r="O47" i="1"/>
  <c r="O48" i="1"/>
  <c r="O49" i="1"/>
  <c r="O50" i="1"/>
  <c r="O51" i="1"/>
  <c r="O52" i="1"/>
  <c r="O56" i="1"/>
  <c r="O58" i="1"/>
  <c r="O13" i="1"/>
  <c r="S13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S20" i="1" s="1"/>
  <c r="O21" i="1"/>
  <c r="S21" i="1" s="1"/>
  <c r="O22" i="1"/>
  <c r="S22" i="1" s="1"/>
  <c r="O23" i="1"/>
  <c r="O24" i="1"/>
  <c r="S24" i="1" s="1"/>
  <c r="O25" i="1"/>
  <c r="S25" i="1" s="1"/>
  <c r="O26" i="1"/>
  <c r="S26" i="1" s="1"/>
  <c r="O27" i="1"/>
  <c r="S27" i="1" s="1"/>
  <c r="O28" i="1"/>
  <c r="S28" i="1" s="1"/>
  <c r="O29" i="1"/>
  <c r="S29" i="1" s="1"/>
  <c r="O30" i="1"/>
  <c r="S30" i="1" s="1"/>
  <c r="O31" i="1"/>
  <c r="S31" i="1" s="1"/>
  <c r="O41" i="1"/>
  <c r="S41" i="1" s="1"/>
  <c r="O42" i="1"/>
  <c r="S42" i="1" s="1"/>
  <c r="O43" i="1"/>
  <c r="S43" i="1" s="1"/>
  <c r="O53" i="1"/>
  <c r="S53" i="1" s="1"/>
  <c r="O54" i="1"/>
  <c r="S54" i="1" s="1"/>
  <c r="O55" i="1"/>
  <c r="S55" i="1" s="1"/>
  <c r="O339" i="1"/>
  <c r="O340" i="1"/>
  <c r="O341" i="1"/>
  <c r="O342" i="1"/>
  <c r="O343" i="1"/>
  <c r="AF343" i="1"/>
  <c r="AF342" i="1"/>
  <c r="AF341" i="1"/>
  <c r="AF340" i="1"/>
  <c r="AF339" i="1"/>
  <c r="AF336" i="1"/>
  <c r="AF333" i="1"/>
  <c r="AF332" i="1"/>
  <c r="AF331" i="1"/>
  <c r="AF330" i="1"/>
  <c r="AF325" i="1"/>
  <c r="AF324" i="1"/>
  <c r="AF323" i="1"/>
  <c r="AF321" i="1"/>
  <c r="AF320" i="1"/>
  <c r="AF315" i="1"/>
  <c r="AF314" i="1"/>
  <c r="AF313" i="1"/>
  <c r="AF311" i="1"/>
  <c r="AF310" i="1"/>
  <c r="AF302" i="1"/>
  <c r="AF298" i="1"/>
  <c r="AF295" i="1"/>
  <c r="AF293" i="1"/>
  <c r="AF292" i="1"/>
  <c r="AF289" i="1"/>
  <c r="AF288" i="1"/>
  <c r="AF287" i="1"/>
  <c r="AF282" i="1"/>
  <c r="AF278" i="1"/>
  <c r="AF277" i="1"/>
  <c r="AF276" i="1"/>
  <c r="AF275" i="1"/>
  <c r="AF273" i="1"/>
  <c r="AF272" i="1"/>
  <c r="AF271" i="1"/>
  <c r="AF270" i="1"/>
  <c r="AF269" i="1"/>
  <c r="AF266" i="1"/>
  <c r="AF261" i="1"/>
  <c r="AF259" i="1"/>
  <c r="AF258" i="1"/>
  <c r="AF257" i="1"/>
  <c r="AF256" i="1"/>
  <c r="AF255" i="1"/>
  <c r="AF254" i="1"/>
  <c r="AF253" i="1"/>
  <c r="AF248" i="1"/>
  <c r="AF247" i="1"/>
  <c r="AF246" i="1"/>
  <c r="AF245" i="1"/>
  <c r="AF244" i="1"/>
  <c r="AF243" i="1"/>
  <c r="AF241" i="1"/>
  <c r="AF239" i="1"/>
  <c r="AF238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199" i="1"/>
  <c r="AF198" i="1"/>
  <c r="AF194" i="1"/>
  <c r="AF192" i="1"/>
  <c r="AF191" i="1"/>
  <c r="AF190" i="1"/>
  <c r="AF189" i="1"/>
  <c r="AF188" i="1"/>
  <c r="AF187" i="1"/>
  <c r="AF186" i="1"/>
  <c r="AF184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4" i="1"/>
  <c r="AF163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6" i="1"/>
  <c r="AF145" i="1"/>
  <c r="AF144" i="1"/>
  <c r="AF143" i="1"/>
  <c r="AF138" i="1"/>
  <c r="AF137" i="1"/>
  <c r="AF136" i="1"/>
  <c r="AF135" i="1"/>
  <c r="AF134" i="1"/>
  <c r="AF133" i="1"/>
  <c r="AF131" i="1"/>
  <c r="AF130" i="1"/>
  <c r="AF129" i="1"/>
  <c r="AF128" i="1"/>
  <c r="AF127" i="1"/>
  <c r="AF126" i="1"/>
  <c r="AF125" i="1"/>
  <c r="AF124" i="1"/>
  <c r="AF123" i="1"/>
  <c r="AF122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7" i="1"/>
  <c r="AF96" i="1"/>
  <c r="AF95" i="1"/>
  <c r="AF94" i="1"/>
  <c r="AF93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2" i="1"/>
  <c r="AF71" i="1"/>
  <c r="AF70" i="1"/>
  <c r="AF69" i="1"/>
  <c r="AF68" i="1"/>
  <c r="AF67" i="1"/>
  <c r="AF64" i="1"/>
  <c r="AF63" i="1"/>
  <c r="AF60" i="1"/>
  <c r="AF59" i="1"/>
  <c r="AF55" i="1"/>
  <c r="AF54" i="1"/>
  <c r="AF53" i="1"/>
  <c r="AF43" i="1"/>
  <c r="AF42" i="1"/>
  <c r="AF41" i="1"/>
  <c r="AF37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4" i="1"/>
  <c r="AF347" i="1"/>
  <c r="AF346" i="1"/>
  <c r="AF345" i="1"/>
  <c r="AF344" i="1"/>
  <c r="AF338" i="1"/>
  <c r="AF337" i="1"/>
  <c r="AF335" i="1"/>
  <c r="AF334" i="1"/>
  <c r="AF329" i="1"/>
  <c r="AF328" i="1"/>
  <c r="AF327" i="1"/>
  <c r="AF326" i="1"/>
  <c r="AF322" i="1"/>
  <c r="AF319" i="1"/>
  <c r="AF318" i="1"/>
  <c r="AF317" i="1"/>
  <c r="AF316" i="1"/>
  <c r="AF312" i="1"/>
  <c r="AF309" i="1"/>
  <c r="AF308" i="1"/>
  <c r="AF307" i="1"/>
  <c r="AF306" i="1"/>
  <c r="AF305" i="1"/>
  <c r="AF304" i="1"/>
  <c r="AF303" i="1"/>
  <c r="AF301" i="1"/>
  <c r="AF300" i="1"/>
  <c r="AF299" i="1"/>
  <c r="AF297" i="1"/>
  <c r="AF296" i="1"/>
  <c r="AF294" i="1"/>
  <c r="AF291" i="1"/>
  <c r="AF290" i="1"/>
  <c r="AF286" i="1"/>
  <c r="AF285" i="1"/>
  <c r="AF284" i="1"/>
  <c r="AF283" i="1"/>
  <c r="AF281" i="1"/>
  <c r="AF280" i="1"/>
  <c r="AF279" i="1"/>
  <c r="AF274" i="1"/>
  <c r="AF268" i="1"/>
  <c r="AF267" i="1"/>
  <c r="AF265" i="1"/>
  <c r="AF264" i="1"/>
  <c r="AF263" i="1"/>
  <c r="AF262" i="1"/>
  <c r="AF260" i="1"/>
  <c r="AF252" i="1"/>
  <c r="AF251" i="1"/>
  <c r="AF250" i="1"/>
  <c r="AF249" i="1"/>
  <c r="AF242" i="1"/>
  <c r="AF240" i="1"/>
  <c r="AF237" i="1"/>
  <c r="AF223" i="1"/>
  <c r="AF222" i="1"/>
  <c r="AF221" i="1"/>
  <c r="AF220" i="1"/>
  <c r="AF219" i="1"/>
  <c r="AF202" i="1"/>
  <c r="AF201" i="1"/>
  <c r="AF200" i="1"/>
  <c r="AF197" i="1"/>
  <c r="AF196" i="1"/>
  <c r="AF195" i="1"/>
  <c r="AF193" i="1"/>
  <c r="AF185" i="1"/>
  <c r="AF183" i="1"/>
  <c r="AF165" i="1"/>
  <c r="AF162" i="1"/>
  <c r="AF148" i="1"/>
  <c r="AF147" i="1"/>
  <c r="AF142" i="1"/>
  <c r="AF141" i="1"/>
  <c r="AF140" i="1"/>
  <c r="AF139" i="1"/>
  <c r="AF132" i="1"/>
  <c r="AF121" i="1"/>
  <c r="AF99" i="1"/>
  <c r="AF98" i="1"/>
  <c r="AF92" i="1"/>
  <c r="AF73" i="1"/>
  <c r="AF66" i="1"/>
  <c r="AF65" i="1"/>
  <c r="AF62" i="1"/>
  <c r="AF61" i="1"/>
  <c r="AF58" i="1"/>
  <c r="AF57" i="1"/>
  <c r="AF56" i="1"/>
  <c r="AF52" i="1"/>
  <c r="AF51" i="1"/>
  <c r="AF50" i="1"/>
  <c r="AF49" i="1"/>
  <c r="AF48" i="1"/>
  <c r="AF47" i="1"/>
  <c r="AF46" i="1"/>
  <c r="AF45" i="1"/>
  <c r="AF44" i="1"/>
  <c r="AF40" i="1"/>
  <c r="AF39" i="1"/>
  <c r="AF38" i="1"/>
  <c r="AF36" i="1"/>
  <c r="AF35" i="1"/>
  <c r="AF34" i="1"/>
  <c r="AF33" i="1"/>
  <c r="AF32" i="1"/>
  <c r="AF5" i="1"/>
  <c r="AK343" i="1"/>
  <c r="AK342" i="1"/>
  <c r="AK341" i="1"/>
  <c r="AK340" i="1"/>
  <c r="AK339" i="1"/>
  <c r="AK336" i="1"/>
  <c r="AK333" i="1"/>
  <c r="AK332" i="1"/>
  <c r="AK331" i="1"/>
  <c r="AK330" i="1"/>
  <c r="AK325" i="1"/>
  <c r="AK324" i="1"/>
  <c r="AK323" i="1"/>
  <c r="AK321" i="1"/>
  <c r="AK320" i="1"/>
  <c r="AK315" i="1"/>
  <c r="AK314" i="1"/>
  <c r="AK313" i="1"/>
  <c r="AK311" i="1"/>
  <c r="AK310" i="1"/>
  <c r="AK302" i="1"/>
  <c r="AK298" i="1"/>
  <c r="AK295" i="1"/>
  <c r="AK293" i="1"/>
  <c r="AK292" i="1"/>
  <c r="AK289" i="1"/>
  <c r="AK288" i="1"/>
  <c r="AK287" i="1"/>
  <c r="AK282" i="1"/>
  <c r="AK278" i="1"/>
  <c r="AK277" i="1"/>
  <c r="AK276" i="1"/>
  <c r="AK275" i="1"/>
  <c r="AK273" i="1"/>
  <c r="AK272" i="1"/>
  <c r="AK271" i="1"/>
  <c r="AK270" i="1"/>
  <c r="AK269" i="1"/>
  <c r="AK266" i="1"/>
  <c r="AK261" i="1"/>
  <c r="AK259" i="1"/>
  <c r="AK258" i="1"/>
  <c r="AK257" i="1"/>
  <c r="AK256" i="1"/>
  <c r="AK255" i="1"/>
  <c r="AK254" i="1"/>
  <c r="AK253" i="1"/>
  <c r="AK248" i="1"/>
  <c r="AK247" i="1"/>
  <c r="AK246" i="1"/>
  <c r="AK245" i="1"/>
  <c r="AK244" i="1"/>
  <c r="AK243" i="1"/>
  <c r="AK241" i="1"/>
  <c r="AK239" i="1"/>
  <c r="AK238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199" i="1"/>
  <c r="AK198" i="1"/>
  <c r="AK194" i="1"/>
  <c r="AK192" i="1"/>
  <c r="AK191" i="1"/>
  <c r="AK190" i="1"/>
  <c r="AK189" i="1"/>
  <c r="AK188" i="1"/>
  <c r="AK187" i="1"/>
  <c r="AK186" i="1"/>
  <c r="AK184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4" i="1"/>
  <c r="AK163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6" i="1"/>
  <c r="AK145" i="1"/>
  <c r="AK144" i="1"/>
  <c r="AK143" i="1"/>
  <c r="AK138" i="1"/>
  <c r="AK137" i="1"/>
  <c r="AK136" i="1"/>
  <c r="AK135" i="1"/>
  <c r="AK134" i="1"/>
  <c r="AK133" i="1"/>
  <c r="AK131" i="1"/>
  <c r="AK130" i="1"/>
  <c r="AK129" i="1"/>
  <c r="AK128" i="1"/>
  <c r="AK127" i="1"/>
  <c r="AK126" i="1"/>
  <c r="AK125" i="1"/>
  <c r="AK124" i="1"/>
  <c r="AK123" i="1"/>
  <c r="AK122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7" i="1"/>
  <c r="AK96" i="1"/>
  <c r="AK95" i="1"/>
  <c r="AK94" i="1"/>
  <c r="AK93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2" i="1"/>
  <c r="AK71" i="1"/>
  <c r="AK70" i="1"/>
  <c r="AK69" i="1"/>
  <c r="AK68" i="1"/>
  <c r="AK67" i="1"/>
  <c r="AK64" i="1"/>
  <c r="AK63" i="1"/>
  <c r="AK60" i="1"/>
  <c r="AK59" i="1"/>
  <c r="AK55" i="1"/>
  <c r="AK54" i="1"/>
  <c r="AK53" i="1"/>
  <c r="AK43" i="1"/>
  <c r="AK42" i="1"/>
  <c r="AK41" i="1"/>
  <c r="AK37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4" i="1"/>
  <c r="AK347" i="1"/>
  <c r="AK346" i="1"/>
  <c r="AK345" i="1"/>
  <c r="AK344" i="1"/>
  <c r="AK338" i="1"/>
  <c r="AK337" i="1"/>
  <c r="AK335" i="1"/>
  <c r="AK334" i="1"/>
  <c r="AK329" i="1"/>
  <c r="AK328" i="1"/>
  <c r="AK327" i="1"/>
  <c r="AK326" i="1"/>
  <c r="AK322" i="1"/>
  <c r="AK319" i="1"/>
  <c r="AK318" i="1"/>
  <c r="AK317" i="1"/>
  <c r="AK316" i="1"/>
  <c r="AK312" i="1"/>
  <c r="AK309" i="1"/>
  <c r="AK308" i="1"/>
  <c r="AK307" i="1"/>
  <c r="AK306" i="1"/>
  <c r="AK305" i="1"/>
  <c r="AK304" i="1"/>
  <c r="AK303" i="1"/>
  <c r="AK301" i="1"/>
  <c r="AK300" i="1"/>
  <c r="AK299" i="1"/>
  <c r="AK297" i="1"/>
  <c r="AK296" i="1"/>
  <c r="AK294" i="1"/>
  <c r="AK291" i="1"/>
  <c r="AK290" i="1"/>
  <c r="AK286" i="1"/>
  <c r="AK285" i="1"/>
  <c r="AK284" i="1"/>
  <c r="AK283" i="1"/>
  <c r="AK281" i="1"/>
  <c r="AK280" i="1"/>
  <c r="AK279" i="1"/>
  <c r="AK274" i="1"/>
  <c r="AK268" i="1"/>
  <c r="AK267" i="1"/>
  <c r="AK265" i="1"/>
  <c r="AK264" i="1"/>
  <c r="AK263" i="1"/>
  <c r="AK262" i="1"/>
  <c r="AK260" i="1"/>
  <c r="AK252" i="1"/>
  <c r="AK251" i="1"/>
  <c r="AK250" i="1"/>
  <c r="AK249" i="1"/>
  <c r="AK242" i="1"/>
  <c r="AK240" i="1"/>
  <c r="AK237" i="1"/>
  <c r="AK223" i="1"/>
  <c r="AK222" i="1"/>
  <c r="AK221" i="1"/>
  <c r="AK220" i="1"/>
  <c r="AK219" i="1"/>
  <c r="AK202" i="1"/>
  <c r="AK201" i="1"/>
  <c r="AK200" i="1"/>
  <c r="AK197" i="1"/>
  <c r="AK196" i="1"/>
  <c r="AK195" i="1"/>
  <c r="AK193" i="1"/>
  <c r="AK185" i="1"/>
  <c r="AK183" i="1"/>
  <c r="AK165" i="1"/>
  <c r="AK162" i="1"/>
  <c r="AK148" i="1"/>
  <c r="AK147" i="1"/>
  <c r="AK142" i="1"/>
  <c r="AK141" i="1"/>
  <c r="AK140" i="1"/>
  <c r="AK139" i="1"/>
  <c r="AK132" i="1"/>
  <c r="AK121" i="1"/>
  <c r="AK99" i="1"/>
  <c r="AK98" i="1"/>
  <c r="AK92" i="1"/>
  <c r="AK73" i="1"/>
  <c r="AK66" i="1"/>
  <c r="AK65" i="1"/>
  <c r="AK62" i="1"/>
  <c r="AK61" i="1"/>
  <c r="AK58" i="1"/>
  <c r="AK57" i="1"/>
  <c r="AK56" i="1"/>
  <c r="AK52" i="1"/>
  <c r="AK51" i="1"/>
  <c r="AK50" i="1"/>
  <c r="AK49" i="1"/>
  <c r="AK48" i="1"/>
  <c r="AK47" i="1"/>
  <c r="AK46" i="1"/>
  <c r="AK45" i="1"/>
  <c r="AK44" i="1"/>
  <c r="AK40" i="1"/>
  <c r="AK39" i="1"/>
  <c r="AK38" i="1"/>
  <c r="AK36" i="1"/>
  <c r="AK35" i="1"/>
  <c r="AK34" i="1"/>
  <c r="AK33" i="1"/>
  <c r="AK32" i="1"/>
  <c r="AK5" i="1"/>
  <c r="AP343" i="1"/>
  <c r="AP342" i="1"/>
  <c r="AP341" i="1"/>
  <c r="AP340" i="1"/>
  <c r="AP339" i="1"/>
  <c r="AP336" i="1"/>
  <c r="AP333" i="1"/>
  <c r="AP332" i="1"/>
  <c r="AP331" i="1"/>
  <c r="AP330" i="1"/>
  <c r="AP325" i="1"/>
  <c r="AP324" i="1"/>
  <c r="AP323" i="1"/>
  <c r="AP321" i="1"/>
  <c r="AP320" i="1"/>
  <c r="AP315" i="1"/>
  <c r="AP314" i="1"/>
  <c r="AP313" i="1"/>
  <c r="AP311" i="1"/>
  <c r="AP310" i="1"/>
  <c r="AP302" i="1"/>
  <c r="AP298" i="1"/>
  <c r="AP295" i="1"/>
  <c r="AP293" i="1"/>
  <c r="AP292" i="1"/>
  <c r="AP289" i="1"/>
  <c r="AP288" i="1"/>
  <c r="AP287" i="1"/>
  <c r="AP282" i="1"/>
  <c r="AP278" i="1"/>
  <c r="AP277" i="1"/>
  <c r="AP276" i="1"/>
  <c r="AP275" i="1"/>
  <c r="AP273" i="1"/>
  <c r="AP272" i="1"/>
  <c r="AP271" i="1"/>
  <c r="AP270" i="1"/>
  <c r="AP269" i="1"/>
  <c r="AP266" i="1"/>
  <c r="AP261" i="1"/>
  <c r="AP259" i="1"/>
  <c r="AP258" i="1"/>
  <c r="AP257" i="1"/>
  <c r="AP256" i="1"/>
  <c r="AP255" i="1"/>
  <c r="AP254" i="1"/>
  <c r="AP253" i="1"/>
  <c r="AP248" i="1"/>
  <c r="AP247" i="1"/>
  <c r="AP246" i="1"/>
  <c r="AP245" i="1"/>
  <c r="AP244" i="1"/>
  <c r="AP243" i="1"/>
  <c r="AP241" i="1"/>
  <c r="AP239" i="1"/>
  <c r="AP238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199" i="1"/>
  <c r="AP198" i="1"/>
  <c r="AP194" i="1"/>
  <c r="AP192" i="1"/>
  <c r="AP191" i="1"/>
  <c r="AP190" i="1"/>
  <c r="AP189" i="1"/>
  <c r="AP188" i="1"/>
  <c r="AP187" i="1"/>
  <c r="AP186" i="1"/>
  <c r="AP184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4" i="1"/>
  <c r="AP163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6" i="1"/>
  <c r="AP145" i="1"/>
  <c r="AP144" i="1"/>
  <c r="AP143" i="1"/>
  <c r="AP138" i="1"/>
  <c r="AP137" i="1"/>
  <c r="AP136" i="1"/>
  <c r="AP135" i="1"/>
  <c r="AP134" i="1"/>
  <c r="AP133" i="1"/>
  <c r="AP131" i="1"/>
  <c r="AP130" i="1"/>
  <c r="AP129" i="1"/>
  <c r="AP128" i="1"/>
  <c r="AP127" i="1"/>
  <c r="AP126" i="1"/>
  <c r="AP125" i="1"/>
  <c r="AP124" i="1"/>
  <c r="AP123" i="1"/>
  <c r="AP122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7" i="1"/>
  <c r="AP96" i="1"/>
  <c r="AP95" i="1"/>
  <c r="AP94" i="1"/>
  <c r="AP93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2" i="1"/>
  <c r="AP71" i="1"/>
  <c r="AP70" i="1"/>
  <c r="AP69" i="1"/>
  <c r="AP68" i="1"/>
  <c r="AP67" i="1"/>
  <c r="AP64" i="1"/>
  <c r="AP63" i="1"/>
  <c r="AP60" i="1"/>
  <c r="AP59" i="1"/>
  <c r="AP55" i="1"/>
  <c r="AP54" i="1"/>
  <c r="AP53" i="1"/>
  <c r="AP43" i="1"/>
  <c r="AP42" i="1"/>
  <c r="AP41" i="1"/>
  <c r="AP37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4" i="1"/>
  <c r="AP347" i="1"/>
  <c r="AP346" i="1"/>
  <c r="AP345" i="1"/>
  <c r="AP344" i="1"/>
  <c r="AP338" i="1"/>
  <c r="AP337" i="1"/>
  <c r="AP335" i="1"/>
  <c r="AP334" i="1"/>
  <c r="AP329" i="1"/>
  <c r="AP328" i="1"/>
  <c r="AP327" i="1"/>
  <c r="AP326" i="1"/>
  <c r="AP322" i="1"/>
  <c r="AP319" i="1"/>
  <c r="AP318" i="1"/>
  <c r="AP317" i="1"/>
  <c r="AP316" i="1"/>
  <c r="AP312" i="1"/>
  <c r="AP309" i="1"/>
  <c r="AP308" i="1"/>
  <c r="AP307" i="1"/>
  <c r="AP306" i="1"/>
  <c r="AP305" i="1"/>
  <c r="AP304" i="1"/>
  <c r="AP303" i="1"/>
  <c r="AP301" i="1"/>
  <c r="AP300" i="1"/>
  <c r="AP299" i="1"/>
  <c r="AP297" i="1"/>
  <c r="AP296" i="1"/>
  <c r="AP294" i="1"/>
  <c r="AP291" i="1"/>
  <c r="AP290" i="1"/>
  <c r="AP286" i="1"/>
  <c r="AP285" i="1"/>
  <c r="AP284" i="1"/>
  <c r="AP283" i="1"/>
  <c r="AP281" i="1"/>
  <c r="AP280" i="1"/>
  <c r="AP279" i="1"/>
  <c r="AP274" i="1"/>
  <c r="AP268" i="1"/>
  <c r="AP267" i="1"/>
  <c r="AP265" i="1"/>
  <c r="AP264" i="1"/>
  <c r="AP263" i="1"/>
  <c r="AP262" i="1"/>
  <c r="AP260" i="1"/>
  <c r="AP252" i="1"/>
  <c r="AP251" i="1"/>
  <c r="AP250" i="1"/>
  <c r="AP249" i="1"/>
  <c r="AP242" i="1"/>
  <c r="AP240" i="1"/>
  <c r="AP237" i="1"/>
  <c r="AP223" i="1"/>
  <c r="AP222" i="1"/>
  <c r="AP221" i="1"/>
  <c r="AP220" i="1"/>
  <c r="AP219" i="1"/>
  <c r="AP202" i="1"/>
  <c r="AP201" i="1"/>
  <c r="AP200" i="1"/>
  <c r="AP197" i="1"/>
  <c r="AP196" i="1"/>
  <c r="AP195" i="1"/>
  <c r="AP193" i="1"/>
  <c r="AP185" i="1"/>
  <c r="AP183" i="1"/>
  <c r="AP165" i="1"/>
  <c r="AP162" i="1"/>
  <c r="AP148" i="1"/>
  <c r="AP147" i="1"/>
  <c r="AP142" i="1"/>
  <c r="AP141" i="1"/>
  <c r="AP140" i="1"/>
  <c r="AP139" i="1"/>
  <c r="AP132" i="1"/>
  <c r="AP121" i="1"/>
  <c r="AP99" i="1"/>
  <c r="AP98" i="1"/>
  <c r="AP92" i="1"/>
  <c r="AP73" i="1"/>
  <c r="AP66" i="1"/>
  <c r="AP65" i="1"/>
  <c r="AP62" i="1"/>
  <c r="AP61" i="1"/>
  <c r="AP58" i="1"/>
  <c r="AP57" i="1"/>
  <c r="AP56" i="1"/>
  <c r="AP52" i="1"/>
  <c r="AP51" i="1"/>
  <c r="AP50" i="1"/>
  <c r="AP49" i="1"/>
  <c r="AP48" i="1"/>
  <c r="AP47" i="1"/>
  <c r="AP46" i="1"/>
  <c r="AP45" i="1"/>
  <c r="AP44" i="1"/>
  <c r="AP40" i="1"/>
  <c r="AP39" i="1"/>
  <c r="AP38" i="1"/>
  <c r="AP36" i="1"/>
  <c r="AP35" i="1"/>
  <c r="AP34" i="1"/>
  <c r="AP33" i="1"/>
  <c r="AP32" i="1"/>
  <c r="AP5" i="1"/>
  <c r="AU343" i="1"/>
  <c r="AU342" i="1"/>
  <c r="AU341" i="1"/>
  <c r="AU340" i="1"/>
  <c r="AU339" i="1"/>
  <c r="AU336" i="1"/>
  <c r="AU333" i="1"/>
  <c r="AU332" i="1"/>
  <c r="AU331" i="1"/>
  <c r="AU330" i="1"/>
  <c r="AU325" i="1"/>
  <c r="AU324" i="1"/>
  <c r="AU323" i="1"/>
  <c r="AU321" i="1"/>
  <c r="AU320" i="1"/>
  <c r="AU315" i="1"/>
  <c r="AU314" i="1"/>
  <c r="AU313" i="1"/>
  <c r="AU311" i="1"/>
  <c r="AU310" i="1"/>
  <c r="AU302" i="1"/>
  <c r="AU298" i="1"/>
  <c r="AU295" i="1"/>
  <c r="AU293" i="1"/>
  <c r="AU292" i="1"/>
  <c r="AU289" i="1"/>
  <c r="AU288" i="1"/>
  <c r="AU287" i="1"/>
  <c r="AU282" i="1"/>
  <c r="AU278" i="1"/>
  <c r="AU277" i="1"/>
  <c r="AU276" i="1"/>
  <c r="AU275" i="1"/>
  <c r="AU273" i="1"/>
  <c r="AU272" i="1"/>
  <c r="AU271" i="1"/>
  <c r="AU270" i="1"/>
  <c r="AU269" i="1"/>
  <c r="AU266" i="1"/>
  <c r="AU261" i="1"/>
  <c r="AU259" i="1"/>
  <c r="AU258" i="1"/>
  <c r="AU257" i="1"/>
  <c r="AU256" i="1"/>
  <c r="AU255" i="1"/>
  <c r="AU254" i="1"/>
  <c r="AU253" i="1"/>
  <c r="AU248" i="1"/>
  <c r="AU247" i="1"/>
  <c r="AU246" i="1"/>
  <c r="AU245" i="1"/>
  <c r="AU244" i="1"/>
  <c r="AU243" i="1"/>
  <c r="AU241" i="1"/>
  <c r="AU239" i="1"/>
  <c r="AU238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199" i="1"/>
  <c r="AU198" i="1"/>
  <c r="AU194" i="1"/>
  <c r="AU192" i="1"/>
  <c r="AU191" i="1"/>
  <c r="AU190" i="1"/>
  <c r="AU189" i="1"/>
  <c r="AU188" i="1"/>
  <c r="AU187" i="1"/>
  <c r="AU186" i="1"/>
  <c r="AU184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4" i="1"/>
  <c r="AU163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6" i="1"/>
  <c r="AU145" i="1"/>
  <c r="AU144" i="1"/>
  <c r="AU143" i="1"/>
  <c r="AU138" i="1"/>
  <c r="AU137" i="1"/>
  <c r="AU136" i="1"/>
  <c r="AU135" i="1"/>
  <c r="AU134" i="1"/>
  <c r="AU133" i="1"/>
  <c r="AU131" i="1"/>
  <c r="AU130" i="1"/>
  <c r="AU129" i="1"/>
  <c r="AU128" i="1"/>
  <c r="AU127" i="1"/>
  <c r="AU126" i="1"/>
  <c r="AU125" i="1"/>
  <c r="AU124" i="1"/>
  <c r="AU123" i="1"/>
  <c r="AU122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7" i="1"/>
  <c r="AU96" i="1"/>
  <c r="AU95" i="1"/>
  <c r="AU94" i="1"/>
  <c r="AU93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2" i="1"/>
  <c r="AU71" i="1"/>
  <c r="AU70" i="1"/>
  <c r="AU69" i="1"/>
  <c r="AU68" i="1"/>
  <c r="AU67" i="1"/>
  <c r="AU64" i="1"/>
  <c r="AU63" i="1"/>
  <c r="AU60" i="1"/>
  <c r="AU59" i="1"/>
  <c r="AU55" i="1"/>
  <c r="AU54" i="1"/>
  <c r="AU53" i="1"/>
  <c r="AU43" i="1"/>
  <c r="AU42" i="1"/>
  <c r="AU41" i="1"/>
  <c r="AU37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4" i="1"/>
  <c r="AU347" i="1"/>
  <c r="AU346" i="1"/>
  <c r="AU345" i="1"/>
  <c r="AU344" i="1"/>
  <c r="AU338" i="1"/>
  <c r="AU337" i="1"/>
  <c r="AU335" i="1"/>
  <c r="AU334" i="1"/>
  <c r="AU329" i="1"/>
  <c r="AU328" i="1"/>
  <c r="AU327" i="1"/>
  <c r="AU326" i="1"/>
  <c r="AU322" i="1"/>
  <c r="AU319" i="1"/>
  <c r="AU318" i="1"/>
  <c r="AU317" i="1"/>
  <c r="AU316" i="1"/>
  <c r="AU312" i="1"/>
  <c r="AU309" i="1"/>
  <c r="AU308" i="1"/>
  <c r="AU307" i="1"/>
  <c r="AU306" i="1"/>
  <c r="AU305" i="1"/>
  <c r="AU304" i="1"/>
  <c r="AU303" i="1"/>
  <c r="AU301" i="1"/>
  <c r="AU300" i="1"/>
  <c r="AU299" i="1"/>
  <c r="AU297" i="1"/>
  <c r="AU296" i="1"/>
  <c r="AU294" i="1"/>
  <c r="AU291" i="1"/>
  <c r="AU290" i="1"/>
  <c r="AU286" i="1"/>
  <c r="AU285" i="1"/>
  <c r="AU284" i="1"/>
  <c r="AU283" i="1"/>
  <c r="AU281" i="1"/>
  <c r="AU280" i="1"/>
  <c r="AU279" i="1"/>
  <c r="AU274" i="1"/>
  <c r="AU268" i="1"/>
  <c r="AU267" i="1"/>
  <c r="AU265" i="1"/>
  <c r="AU264" i="1"/>
  <c r="AU263" i="1"/>
  <c r="AU262" i="1"/>
  <c r="AU260" i="1"/>
  <c r="AU252" i="1"/>
  <c r="AU251" i="1"/>
  <c r="AU250" i="1"/>
  <c r="AU249" i="1"/>
  <c r="AU242" i="1"/>
  <c r="AU240" i="1"/>
  <c r="AU237" i="1"/>
  <c r="AU223" i="1"/>
  <c r="AU222" i="1"/>
  <c r="AU221" i="1"/>
  <c r="AU220" i="1"/>
  <c r="AU219" i="1"/>
  <c r="AU202" i="1"/>
  <c r="AU201" i="1"/>
  <c r="AU200" i="1"/>
  <c r="AU197" i="1"/>
  <c r="AU196" i="1"/>
  <c r="AU195" i="1"/>
  <c r="AU193" i="1"/>
  <c r="AU185" i="1"/>
  <c r="AU183" i="1"/>
  <c r="AU165" i="1"/>
  <c r="AU162" i="1"/>
  <c r="AU148" i="1"/>
  <c r="AU147" i="1"/>
  <c r="AU142" i="1"/>
  <c r="AU141" i="1"/>
  <c r="AU140" i="1"/>
  <c r="AU139" i="1"/>
  <c r="AU132" i="1"/>
  <c r="AU121" i="1"/>
  <c r="AU99" i="1"/>
  <c r="AU98" i="1"/>
  <c r="AU92" i="1"/>
  <c r="AU73" i="1"/>
  <c r="AU66" i="1"/>
  <c r="AU65" i="1"/>
  <c r="AU62" i="1"/>
  <c r="AU61" i="1"/>
  <c r="AU58" i="1"/>
  <c r="AU57" i="1"/>
  <c r="AU56" i="1"/>
  <c r="AU52" i="1"/>
  <c r="AU51" i="1"/>
  <c r="AU50" i="1"/>
  <c r="AU49" i="1"/>
  <c r="AU48" i="1"/>
  <c r="AU47" i="1"/>
  <c r="AU46" i="1"/>
  <c r="AU45" i="1"/>
  <c r="AU44" i="1"/>
  <c r="AU40" i="1"/>
  <c r="AU39" i="1"/>
  <c r="AU38" i="1"/>
  <c r="AU36" i="1"/>
  <c r="AU35" i="1"/>
  <c r="AU34" i="1"/>
  <c r="AU33" i="1"/>
  <c r="AU32" i="1"/>
  <c r="AU5" i="1"/>
  <c r="AZ343" i="1"/>
  <c r="AZ342" i="1"/>
  <c r="AZ341" i="1"/>
  <c r="AZ340" i="1"/>
  <c r="AZ339" i="1"/>
  <c r="AZ336" i="1"/>
  <c r="AZ333" i="1"/>
  <c r="AZ332" i="1"/>
  <c r="AZ331" i="1"/>
  <c r="AZ330" i="1"/>
  <c r="AZ325" i="1"/>
  <c r="AZ324" i="1"/>
  <c r="AZ323" i="1"/>
  <c r="AZ321" i="1"/>
  <c r="AZ320" i="1"/>
  <c r="AZ315" i="1"/>
  <c r="AZ314" i="1"/>
  <c r="AZ313" i="1"/>
  <c r="AZ311" i="1"/>
  <c r="AZ310" i="1"/>
  <c r="AZ302" i="1"/>
  <c r="AZ298" i="1"/>
  <c r="AZ295" i="1"/>
  <c r="AZ293" i="1"/>
  <c r="AZ292" i="1"/>
  <c r="AZ289" i="1"/>
  <c r="AZ288" i="1"/>
  <c r="AZ287" i="1"/>
  <c r="AZ282" i="1"/>
  <c r="AZ278" i="1"/>
  <c r="AZ277" i="1"/>
  <c r="AZ276" i="1"/>
  <c r="AZ275" i="1"/>
  <c r="AZ273" i="1"/>
  <c r="AZ272" i="1"/>
  <c r="AZ271" i="1"/>
  <c r="AZ270" i="1"/>
  <c r="AZ269" i="1"/>
  <c r="AZ266" i="1"/>
  <c r="AZ261" i="1"/>
  <c r="AZ259" i="1"/>
  <c r="AZ258" i="1"/>
  <c r="AZ257" i="1"/>
  <c r="AZ256" i="1"/>
  <c r="AZ255" i="1"/>
  <c r="AZ254" i="1"/>
  <c r="AZ253" i="1"/>
  <c r="AZ248" i="1"/>
  <c r="AZ247" i="1"/>
  <c r="AZ246" i="1"/>
  <c r="AZ245" i="1"/>
  <c r="AZ244" i="1"/>
  <c r="AZ243" i="1"/>
  <c r="AZ241" i="1"/>
  <c r="AZ239" i="1"/>
  <c r="AZ238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199" i="1"/>
  <c r="AZ198" i="1"/>
  <c r="AZ194" i="1"/>
  <c r="AZ192" i="1"/>
  <c r="AZ191" i="1"/>
  <c r="AZ190" i="1"/>
  <c r="AZ189" i="1"/>
  <c r="AZ188" i="1"/>
  <c r="AZ187" i="1"/>
  <c r="AZ186" i="1"/>
  <c r="AZ184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4" i="1"/>
  <c r="AZ163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6" i="1"/>
  <c r="AZ145" i="1"/>
  <c r="AZ144" i="1"/>
  <c r="AZ143" i="1"/>
  <c r="AZ138" i="1"/>
  <c r="AZ137" i="1"/>
  <c r="AZ136" i="1"/>
  <c r="AZ135" i="1"/>
  <c r="AZ134" i="1"/>
  <c r="AZ133" i="1"/>
  <c r="AZ131" i="1"/>
  <c r="AZ130" i="1"/>
  <c r="AZ129" i="1"/>
  <c r="AZ128" i="1"/>
  <c r="AZ127" i="1"/>
  <c r="AZ126" i="1"/>
  <c r="AZ125" i="1"/>
  <c r="AZ124" i="1"/>
  <c r="AZ123" i="1"/>
  <c r="AZ122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7" i="1"/>
  <c r="AZ96" i="1"/>
  <c r="AZ95" i="1"/>
  <c r="AZ94" i="1"/>
  <c r="AZ93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2" i="1"/>
  <c r="AZ71" i="1"/>
  <c r="AZ70" i="1"/>
  <c r="AZ69" i="1"/>
  <c r="AZ68" i="1"/>
  <c r="AZ67" i="1"/>
  <c r="AZ64" i="1"/>
  <c r="AZ63" i="1"/>
  <c r="AZ60" i="1"/>
  <c r="AZ59" i="1"/>
  <c r="AZ55" i="1"/>
  <c r="AZ54" i="1"/>
  <c r="AZ53" i="1"/>
  <c r="AZ43" i="1"/>
  <c r="AZ42" i="1"/>
  <c r="AZ41" i="1"/>
  <c r="AZ37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4" i="1"/>
  <c r="AZ347" i="1"/>
  <c r="AZ346" i="1"/>
  <c r="AZ345" i="1"/>
  <c r="AZ344" i="1"/>
  <c r="AZ338" i="1"/>
  <c r="AZ337" i="1"/>
  <c r="AZ335" i="1"/>
  <c r="AZ334" i="1"/>
  <c r="AZ329" i="1"/>
  <c r="AZ328" i="1"/>
  <c r="AZ327" i="1"/>
  <c r="AZ326" i="1"/>
  <c r="AZ322" i="1"/>
  <c r="AZ319" i="1"/>
  <c r="AZ318" i="1"/>
  <c r="AZ317" i="1"/>
  <c r="AZ316" i="1"/>
  <c r="AZ312" i="1"/>
  <c r="AZ309" i="1"/>
  <c r="AZ308" i="1"/>
  <c r="AZ307" i="1"/>
  <c r="AZ306" i="1"/>
  <c r="AZ305" i="1"/>
  <c r="AZ304" i="1"/>
  <c r="AZ303" i="1"/>
  <c r="AZ301" i="1"/>
  <c r="AZ300" i="1"/>
  <c r="AZ299" i="1"/>
  <c r="AZ297" i="1"/>
  <c r="AZ296" i="1"/>
  <c r="AZ294" i="1"/>
  <c r="AZ291" i="1"/>
  <c r="AZ290" i="1"/>
  <c r="AZ286" i="1"/>
  <c r="AZ285" i="1"/>
  <c r="AZ284" i="1"/>
  <c r="AZ283" i="1"/>
  <c r="AZ281" i="1"/>
  <c r="AZ280" i="1"/>
  <c r="AZ279" i="1"/>
  <c r="AZ274" i="1"/>
  <c r="AZ268" i="1"/>
  <c r="AZ267" i="1"/>
  <c r="AZ265" i="1"/>
  <c r="AZ264" i="1"/>
  <c r="AZ263" i="1"/>
  <c r="AZ262" i="1"/>
  <c r="AZ260" i="1"/>
  <c r="AZ252" i="1"/>
  <c r="AZ251" i="1"/>
  <c r="AZ250" i="1"/>
  <c r="AZ249" i="1"/>
  <c r="AZ242" i="1"/>
  <c r="AZ240" i="1"/>
  <c r="AZ237" i="1"/>
  <c r="AZ223" i="1"/>
  <c r="AZ222" i="1"/>
  <c r="AZ221" i="1"/>
  <c r="AZ220" i="1"/>
  <c r="AZ219" i="1"/>
  <c r="AZ202" i="1"/>
  <c r="AZ201" i="1"/>
  <c r="AZ200" i="1"/>
  <c r="AZ197" i="1"/>
  <c r="AZ196" i="1"/>
  <c r="AZ195" i="1"/>
  <c r="AZ193" i="1"/>
  <c r="AZ185" i="1"/>
  <c r="AZ183" i="1"/>
  <c r="AZ165" i="1"/>
  <c r="AZ162" i="1"/>
  <c r="AZ148" i="1"/>
  <c r="AZ147" i="1"/>
  <c r="AZ142" i="1"/>
  <c r="AZ141" i="1"/>
  <c r="AZ140" i="1"/>
  <c r="AZ139" i="1"/>
  <c r="AZ132" i="1"/>
  <c r="AZ121" i="1"/>
  <c r="AZ99" i="1"/>
  <c r="AZ98" i="1"/>
  <c r="AZ92" i="1"/>
  <c r="AZ73" i="1"/>
  <c r="AZ66" i="1"/>
  <c r="AZ65" i="1"/>
  <c r="AZ62" i="1"/>
  <c r="AZ61" i="1"/>
  <c r="AZ58" i="1"/>
  <c r="AZ57" i="1"/>
  <c r="AZ56" i="1"/>
  <c r="AZ52" i="1"/>
  <c r="AZ51" i="1"/>
  <c r="AZ50" i="1"/>
  <c r="AZ49" i="1"/>
  <c r="AZ48" i="1"/>
  <c r="AZ47" i="1"/>
  <c r="AZ46" i="1"/>
  <c r="AZ45" i="1"/>
  <c r="AZ44" i="1"/>
  <c r="AZ40" i="1"/>
  <c r="AZ39" i="1"/>
  <c r="AZ38" i="1"/>
  <c r="AZ36" i="1"/>
  <c r="AZ35" i="1"/>
  <c r="AZ34" i="1"/>
  <c r="AZ33" i="1"/>
  <c r="AZ32" i="1"/>
  <c r="AZ5" i="1"/>
  <c r="BE343" i="1"/>
  <c r="BE342" i="1"/>
  <c r="BE341" i="1"/>
  <c r="BE340" i="1"/>
  <c r="BE339" i="1"/>
  <c r="BE336" i="1"/>
  <c r="BE333" i="1"/>
  <c r="BE332" i="1"/>
  <c r="BE331" i="1"/>
  <c r="BE330" i="1"/>
  <c r="BE325" i="1"/>
  <c r="BE324" i="1"/>
  <c r="BE323" i="1"/>
  <c r="BE321" i="1"/>
  <c r="BE320" i="1"/>
  <c r="BE315" i="1"/>
  <c r="BE314" i="1"/>
  <c r="BE313" i="1"/>
  <c r="BE311" i="1"/>
  <c r="BE310" i="1"/>
  <c r="BE302" i="1"/>
  <c r="BE298" i="1"/>
  <c r="BE295" i="1"/>
  <c r="BE293" i="1"/>
  <c r="BE292" i="1"/>
  <c r="BE289" i="1"/>
  <c r="BE288" i="1"/>
  <c r="BE287" i="1"/>
  <c r="BE282" i="1"/>
  <c r="BE278" i="1"/>
  <c r="BE277" i="1"/>
  <c r="BE276" i="1"/>
  <c r="BE275" i="1"/>
  <c r="BE273" i="1"/>
  <c r="BE272" i="1"/>
  <c r="BE271" i="1"/>
  <c r="BE270" i="1"/>
  <c r="BE269" i="1"/>
  <c r="BE266" i="1"/>
  <c r="BE261" i="1"/>
  <c r="BE259" i="1"/>
  <c r="BE258" i="1"/>
  <c r="BE257" i="1"/>
  <c r="BE256" i="1"/>
  <c r="BE255" i="1"/>
  <c r="BE254" i="1"/>
  <c r="BE253" i="1"/>
  <c r="BE248" i="1"/>
  <c r="BE247" i="1"/>
  <c r="BE246" i="1"/>
  <c r="BE245" i="1"/>
  <c r="BE244" i="1"/>
  <c r="BE243" i="1"/>
  <c r="BE241" i="1"/>
  <c r="BE239" i="1"/>
  <c r="BE238" i="1"/>
  <c r="BE236" i="1"/>
  <c r="BE235" i="1"/>
  <c r="BE234" i="1"/>
  <c r="BE233" i="1"/>
  <c r="BE232" i="1"/>
  <c r="BE231" i="1"/>
  <c r="BE230" i="1"/>
  <c r="BE229" i="1"/>
  <c r="BE228" i="1"/>
  <c r="BE227" i="1"/>
  <c r="BE226" i="1"/>
  <c r="BE225" i="1"/>
  <c r="BE224" i="1"/>
  <c r="BE218" i="1"/>
  <c r="BE217" i="1"/>
  <c r="BE216" i="1"/>
  <c r="BE215" i="1"/>
  <c r="BE214" i="1"/>
  <c r="BE213" i="1"/>
  <c r="BE212" i="1"/>
  <c r="BE211" i="1"/>
  <c r="BE210" i="1"/>
  <c r="BE209" i="1"/>
  <c r="BE208" i="1"/>
  <c r="BE207" i="1"/>
  <c r="BE206" i="1"/>
  <c r="BE205" i="1"/>
  <c r="BE204" i="1"/>
  <c r="BE203" i="1"/>
  <c r="BE199" i="1"/>
  <c r="BE198" i="1"/>
  <c r="BE194" i="1"/>
  <c r="BE192" i="1"/>
  <c r="BE191" i="1"/>
  <c r="BE190" i="1"/>
  <c r="BE189" i="1"/>
  <c r="BE188" i="1"/>
  <c r="BE187" i="1"/>
  <c r="BE186" i="1"/>
  <c r="BE184" i="1"/>
  <c r="BE182" i="1"/>
  <c r="BE181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4" i="1"/>
  <c r="BE163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6" i="1"/>
  <c r="BE145" i="1"/>
  <c r="BE144" i="1"/>
  <c r="BE143" i="1"/>
  <c r="BE138" i="1"/>
  <c r="BE137" i="1"/>
  <c r="BE136" i="1"/>
  <c r="BE135" i="1"/>
  <c r="BE134" i="1"/>
  <c r="BE133" i="1"/>
  <c r="BE131" i="1"/>
  <c r="BE130" i="1"/>
  <c r="BE129" i="1"/>
  <c r="BE128" i="1"/>
  <c r="BE127" i="1"/>
  <c r="BE126" i="1"/>
  <c r="BE125" i="1"/>
  <c r="BE124" i="1"/>
  <c r="BE123" i="1"/>
  <c r="BE122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7" i="1"/>
  <c r="BE96" i="1"/>
  <c r="BE95" i="1"/>
  <c r="BE94" i="1"/>
  <c r="BE93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2" i="1"/>
  <c r="BE71" i="1"/>
  <c r="BE70" i="1"/>
  <c r="BE69" i="1"/>
  <c r="BE68" i="1"/>
  <c r="BE67" i="1"/>
  <c r="BE64" i="1"/>
  <c r="BE63" i="1"/>
  <c r="BE60" i="1"/>
  <c r="BE59" i="1"/>
  <c r="BE55" i="1"/>
  <c r="BE54" i="1"/>
  <c r="BE53" i="1"/>
  <c r="BE43" i="1"/>
  <c r="BE42" i="1"/>
  <c r="BE41" i="1"/>
  <c r="BE37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4" i="1"/>
  <c r="BE347" i="1"/>
  <c r="BE346" i="1"/>
  <c r="BE345" i="1"/>
  <c r="BE344" i="1"/>
  <c r="BE338" i="1"/>
  <c r="BE337" i="1"/>
  <c r="BE335" i="1"/>
  <c r="BE334" i="1"/>
  <c r="BE329" i="1"/>
  <c r="BE328" i="1"/>
  <c r="BE327" i="1"/>
  <c r="BE326" i="1"/>
  <c r="BE322" i="1"/>
  <c r="BE319" i="1"/>
  <c r="BE318" i="1"/>
  <c r="BE317" i="1"/>
  <c r="BE316" i="1"/>
  <c r="BE312" i="1"/>
  <c r="BE309" i="1"/>
  <c r="BE308" i="1"/>
  <c r="BE307" i="1"/>
  <c r="BE306" i="1"/>
  <c r="BE305" i="1"/>
  <c r="BE304" i="1"/>
  <c r="BE303" i="1"/>
  <c r="BE301" i="1"/>
  <c r="BE300" i="1"/>
  <c r="BE299" i="1"/>
  <c r="BE297" i="1"/>
  <c r="BE296" i="1"/>
  <c r="BE294" i="1"/>
  <c r="BE291" i="1"/>
  <c r="BE290" i="1"/>
  <c r="BE286" i="1"/>
  <c r="BE285" i="1"/>
  <c r="BE284" i="1"/>
  <c r="BE283" i="1"/>
  <c r="BE281" i="1"/>
  <c r="BE280" i="1"/>
  <c r="BE279" i="1"/>
  <c r="BE274" i="1"/>
  <c r="BE268" i="1"/>
  <c r="BE267" i="1"/>
  <c r="BE265" i="1"/>
  <c r="BE264" i="1"/>
  <c r="BE263" i="1"/>
  <c r="BE262" i="1"/>
  <c r="BE260" i="1"/>
  <c r="BE252" i="1"/>
  <c r="BE251" i="1"/>
  <c r="BE250" i="1"/>
  <c r="BE249" i="1"/>
  <c r="BE242" i="1"/>
  <c r="BE240" i="1"/>
  <c r="BE237" i="1"/>
  <c r="BE223" i="1"/>
  <c r="BE222" i="1"/>
  <c r="BE221" i="1"/>
  <c r="BE220" i="1"/>
  <c r="BE219" i="1"/>
  <c r="BE202" i="1"/>
  <c r="BE201" i="1"/>
  <c r="BE200" i="1"/>
  <c r="BE197" i="1"/>
  <c r="BE196" i="1"/>
  <c r="BE195" i="1"/>
  <c r="BE193" i="1"/>
  <c r="BE185" i="1"/>
  <c r="BE183" i="1"/>
  <c r="BE165" i="1"/>
  <c r="BE162" i="1"/>
  <c r="BE148" i="1"/>
  <c r="BE147" i="1"/>
  <c r="BE142" i="1"/>
  <c r="BE141" i="1"/>
  <c r="BE140" i="1"/>
  <c r="BE139" i="1"/>
  <c r="BE132" i="1"/>
  <c r="BE121" i="1"/>
  <c r="BE99" i="1"/>
  <c r="BE98" i="1"/>
  <c r="BE92" i="1"/>
  <c r="BE73" i="1"/>
  <c r="BE66" i="1"/>
  <c r="BE65" i="1"/>
  <c r="BE62" i="1"/>
  <c r="BE61" i="1"/>
  <c r="BE58" i="1"/>
  <c r="BE57" i="1"/>
  <c r="BE56" i="1"/>
  <c r="BE52" i="1"/>
  <c r="BE51" i="1"/>
  <c r="BE50" i="1"/>
  <c r="BE49" i="1"/>
  <c r="BE48" i="1"/>
  <c r="BE47" i="1"/>
  <c r="BE46" i="1"/>
  <c r="BE45" i="1"/>
  <c r="BE44" i="1"/>
  <c r="BE40" i="1"/>
  <c r="BE39" i="1"/>
  <c r="BE38" i="1"/>
  <c r="BE36" i="1"/>
  <c r="BE35" i="1"/>
  <c r="BE34" i="1"/>
  <c r="BE33" i="1"/>
  <c r="BE32" i="1"/>
  <c r="BE5" i="1"/>
  <c r="BJ343" i="1"/>
  <c r="BJ342" i="1"/>
  <c r="BJ341" i="1"/>
  <c r="BJ340" i="1"/>
  <c r="BJ339" i="1"/>
  <c r="BJ336" i="1"/>
  <c r="BJ333" i="1"/>
  <c r="BJ332" i="1"/>
  <c r="BJ331" i="1"/>
  <c r="BJ330" i="1"/>
  <c r="BJ325" i="1"/>
  <c r="BJ324" i="1"/>
  <c r="BJ323" i="1"/>
  <c r="BJ321" i="1"/>
  <c r="BJ320" i="1"/>
  <c r="BJ315" i="1"/>
  <c r="BJ314" i="1"/>
  <c r="BJ313" i="1"/>
  <c r="BJ311" i="1"/>
  <c r="BJ310" i="1"/>
  <c r="BJ302" i="1"/>
  <c r="BJ298" i="1"/>
  <c r="BJ295" i="1"/>
  <c r="BJ293" i="1"/>
  <c r="BJ292" i="1"/>
  <c r="BJ289" i="1"/>
  <c r="BJ288" i="1"/>
  <c r="BJ287" i="1"/>
  <c r="BJ282" i="1"/>
  <c r="BJ278" i="1"/>
  <c r="BJ277" i="1"/>
  <c r="BJ276" i="1"/>
  <c r="BJ275" i="1"/>
  <c r="BJ273" i="1"/>
  <c r="BJ272" i="1"/>
  <c r="BJ271" i="1"/>
  <c r="BJ270" i="1"/>
  <c r="BJ269" i="1"/>
  <c r="BJ266" i="1"/>
  <c r="BJ261" i="1"/>
  <c r="BJ259" i="1"/>
  <c r="BJ258" i="1"/>
  <c r="BJ257" i="1"/>
  <c r="BJ256" i="1"/>
  <c r="BJ255" i="1"/>
  <c r="BJ254" i="1"/>
  <c r="BJ253" i="1"/>
  <c r="BJ248" i="1"/>
  <c r="BJ247" i="1"/>
  <c r="BJ246" i="1"/>
  <c r="BJ245" i="1"/>
  <c r="BJ244" i="1"/>
  <c r="BJ243" i="1"/>
  <c r="BJ241" i="1"/>
  <c r="BJ239" i="1"/>
  <c r="BJ238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199" i="1"/>
  <c r="BJ198" i="1"/>
  <c r="BJ194" i="1"/>
  <c r="BJ192" i="1"/>
  <c r="BJ191" i="1"/>
  <c r="BJ190" i="1"/>
  <c r="BJ189" i="1"/>
  <c r="BJ188" i="1"/>
  <c r="BJ187" i="1"/>
  <c r="BJ186" i="1"/>
  <c r="BJ184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4" i="1"/>
  <c r="BJ163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6" i="1"/>
  <c r="BJ145" i="1"/>
  <c r="BJ144" i="1"/>
  <c r="BJ143" i="1"/>
  <c r="BJ138" i="1"/>
  <c r="BJ137" i="1"/>
  <c r="BJ136" i="1"/>
  <c r="BJ135" i="1"/>
  <c r="BJ134" i="1"/>
  <c r="BJ133" i="1"/>
  <c r="BJ131" i="1"/>
  <c r="BJ130" i="1"/>
  <c r="BJ129" i="1"/>
  <c r="BJ128" i="1"/>
  <c r="BJ127" i="1"/>
  <c r="BJ126" i="1"/>
  <c r="BJ125" i="1"/>
  <c r="BJ124" i="1"/>
  <c r="BJ123" i="1"/>
  <c r="BJ122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7" i="1"/>
  <c r="BJ96" i="1"/>
  <c r="BJ95" i="1"/>
  <c r="BJ94" i="1"/>
  <c r="BJ93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2" i="1"/>
  <c r="BJ71" i="1"/>
  <c r="BJ70" i="1"/>
  <c r="BJ69" i="1"/>
  <c r="BJ68" i="1"/>
  <c r="BJ67" i="1"/>
  <c r="BJ64" i="1"/>
  <c r="BJ63" i="1"/>
  <c r="BJ60" i="1"/>
  <c r="BJ59" i="1"/>
  <c r="BJ55" i="1"/>
  <c r="BJ54" i="1"/>
  <c r="BJ53" i="1"/>
  <c r="BJ43" i="1"/>
  <c r="BJ42" i="1"/>
  <c r="BJ41" i="1"/>
  <c r="BJ37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4" i="1"/>
  <c r="BJ347" i="1"/>
  <c r="BJ346" i="1"/>
  <c r="BJ345" i="1"/>
  <c r="BJ344" i="1"/>
  <c r="BJ338" i="1"/>
  <c r="BJ337" i="1"/>
  <c r="BJ335" i="1"/>
  <c r="BJ334" i="1"/>
  <c r="BJ329" i="1"/>
  <c r="BJ328" i="1"/>
  <c r="BJ327" i="1"/>
  <c r="BJ326" i="1"/>
  <c r="BJ322" i="1"/>
  <c r="BJ319" i="1"/>
  <c r="BJ318" i="1"/>
  <c r="BJ317" i="1"/>
  <c r="BJ316" i="1"/>
  <c r="BJ312" i="1"/>
  <c r="BJ309" i="1"/>
  <c r="BJ308" i="1"/>
  <c r="BJ307" i="1"/>
  <c r="BJ306" i="1"/>
  <c r="BJ305" i="1"/>
  <c r="BJ304" i="1"/>
  <c r="BJ303" i="1"/>
  <c r="BJ301" i="1"/>
  <c r="BJ300" i="1"/>
  <c r="BJ299" i="1"/>
  <c r="BJ297" i="1"/>
  <c r="BJ296" i="1"/>
  <c r="BJ294" i="1"/>
  <c r="BJ291" i="1"/>
  <c r="BJ290" i="1"/>
  <c r="BJ286" i="1"/>
  <c r="BJ285" i="1"/>
  <c r="BJ284" i="1"/>
  <c r="BJ283" i="1"/>
  <c r="BJ281" i="1"/>
  <c r="BJ280" i="1"/>
  <c r="BJ279" i="1"/>
  <c r="BJ274" i="1"/>
  <c r="BJ268" i="1"/>
  <c r="BJ267" i="1"/>
  <c r="BJ265" i="1"/>
  <c r="BJ264" i="1"/>
  <c r="BJ263" i="1"/>
  <c r="BJ262" i="1"/>
  <c r="BJ260" i="1"/>
  <c r="BJ252" i="1"/>
  <c r="BJ251" i="1"/>
  <c r="BJ250" i="1"/>
  <c r="BJ249" i="1"/>
  <c r="BJ242" i="1"/>
  <c r="BJ240" i="1"/>
  <c r="BJ237" i="1"/>
  <c r="BJ223" i="1"/>
  <c r="BJ222" i="1"/>
  <c r="BJ221" i="1"/>
  <c r="BJ220" i="1"/>
  <c r="BJ219" i="1"/>
  <c r="BJ202" i="1"/>
  <c r="BJ201" i="1"/>
  <c r="BJ200" i="1"/>
  <c r="BJ197" i="1"/>
  <c r="BJ196" i="1"/>
  <c r="BJ195" i="1"/>
  <c r="BJ193" i="1"/>
  <c r="BJ185" i="1"/>
  <c r="BJ183" i="1"/>
  <c r="BJ165" i="1"/>
  <c r="BJ162" i="1"/>
  <c r="BJ148" i="1"/>
  <c r="BJ147" i="1"/>
  <c r="BJ142" i="1"/>
  <c r="BJ141" i="1"/>
  <c r="BJ140" i="1"/>
  <c r="BJ139" i="1"/>
  <c r="BJ132" i="1"/>
  <c r="BJ121" i="1"/>
  <c r="BJ99" i="1"/>
  <c r="BJ98" i="1"/>
  <c r="BJ92" i="1"/>
  <c r="BJ73" i="1"/>
  <c r="BJ66" i="1"/>
  <c r="BJ65" i="1"/>
  <c r="BJ62" i="1"/>
  <c r="BJ61" i="1"/>
  <c r="BJ58" i="1"/>
  <c r="BJ57" i="1"/>
  <c r="BJ56" i="1"/>
  <c r="BJ52" i="1"/>
  <c r="BJ51" i="1"/>
  <c r="BJ50" i="1"/>
  <c r="BJ49" i="1"/>
  <c r="BJ48" i="1"/>
  <c r="BJ47" i="1"/>
  <c r="BJ46" i="1"/>
  <c r="BJ45" i="1"/>
  <c r="BJ44" i="1"/>
  <c r="BJ40" i="1"/>
  <c r="BJ39" i="1"/>
  <c r="BJ38" i="1"/>
  <c r="BJ36" i="1"/>
  <c r="BJ35" i="1"/>
  <c r="BJ34" i="1"/>
  <c r="BJ33" i="1"/>
  <c r="BJ32" i="1"/>
  <c r="BJ5" i="1"/>
  <c r="AB192" i="9" l="1"/>
  <c r="AI245" i="9"/>
  <c r="AJ245" i="9" s="1"/>
  <c r="AI226" i="9"/>
  <c r="AJ226" i="9" s="1"/>
  <c r="AL226" i="9" s="1"/>
  <c r="AM226" i="9" s="1"/>
  <c r="AI331" i="9"/>
  <c r="AJ331" i="9" s="1"/>
  <c r="X22" i="9"/>
  <c r="AE22" i="9" s="1"/>
  <c r="AB337" i="9"/>
  <c r="AI260" i="9"/>
  <c r="AJ260" i="9" s="1"/>
  <c r="AL260" i="9" s="1"/>
  <c r="AB200" i="9"/>
  <c r="AF200" i="9" s="1"/>
  <c r="AH200" i="9" s="1"/>
  <c r="X206" i="9"/>
  <c r="AE206" i="9" s="1"/>
  <c r="AL345" i="9"/>
  <c r="AB299" i="9"/>
  <c r="AD299" i="9" s="1"/>
  <c r="AB267" i="9"/>
  <c r="AF267" i="9" s="1"/>
  <c r="AH267" i="9" s="1"/>
  <c r="AI270" i="9"/>
  <c r="AJ270" i="9" s="1"/>
  <c r="AB246" i="9"/>
  <c r="AB230" i="9"/>
  <c r="AF230" i="9" s="1"/>
  <c r="AH230" i="9" s="1"/>
  <c r="X337" i="9"/>
  <c r="AE337" i="9" s="1"/>
  <c r="AL337" i="9" s="1"/>
  <c r="AN337" i="9" s="1"/>
  <c r="X178" i="9"/>
  <c r="AE178" i="9" s="1"/>
  <c r="X293" i="9"/>
  <c r="AE293" i="9" s="1"/>
  <c r="AI246" i="9"/>
  <c r="AJ246" i="9" s="1"/>
  <c r="AB219" i="9"/>
  <c r="AF219" i="9" s="1"/>
  <c r="AH219" i="9" s="1"/>
  <c r="X227" i="9"/>
  <c r="AE227" i="9" s="1"/>
  <c r="AB177" i="9"/>
  <c r="AB226" i="9"/>
  <c r="AD226" i="9" s="1"/>
  <c r="AI177" i="9"/>
  <c r="AJ177" i="9" s="1"/>
  <c r="AL177" i="9" s="1"/>
  <c r="AN177" i="9" s="1"/>
  <c r="AB334" i="9"/>
  <c r="AI262" i="9"/>
  <c r="AJ262" i="9" s="1"/>
  <c r="X218" i="9"/>
  <c r="AE218" i="9" s="1"/>
  <c r="AB270" i="9"/>
  <c r="AF270" i="9" s="1"/>
  <c r="AH270" i="9" s="1"/>
  <c r="AI316" i="9"/>
  <c r="AJ316" i="9" s="1"/>
  <c r="AB185" i="9"/>
  <c r="AI230" i="9"/>
  <c r="AJ230" i="9" s="1"/>
  <c r="AL230" i="9" s="1"/>
  <c r="AN230" i="9" s="1"/>
  <c r="AB249" i="9"/>
  <c r="AD249" i="9" s="1"/>
  <c r="AB216" i="9"/>
  <c r="X181" i="9"/>
  <c r="AE181" i="9" s="1"/>
  <c r="X216" i="9"/>
  <c r="AE216" i="9" s="1"/>
  <c r="AI315" i="9"/>
  <c r="AJ315" i="9" s="1"/>
  <c r="AL315" i="9" s="1"/>
  <c r="AB316" i="9"/>
  <c r="AB314" i="9"/>
  <c r="AB288" i="9"/>
  <c r="AD288" i="9" s="1"/>
  <c r="X271" i="9"/>
  <c r="AE271" i="9" s="1"/>
  <c r="AL271" i="9" s="1"/>
  <c r="AB179" i="9"/>
  <c r="AI204" i="9"/>
  <c r="AJ204" i="9" s="1"/>
  <c r="AL204" i="9" s="1"/>
  <c r="X254" i="9"/>
  <c r="AE254" i="9" s="1"/>
  <c r="AL254" i="9" s="1"/>
  <c r="AB213" i="9"/>
  <c r="AD213" i="9" s="1"/>
  <c r="AB274" i="9"/>
  <c r="AF274" i="9" s="1"/>
  <c r="AH274" i="9" s="1"/>
  <c r="AB29" i="9"/>
  <c r="AB303" i="9"/>
  <c r="AF303" i="9" s="1"/>
  <c r="AH303" i="9" s="1"/>
  <c r="AI314" i="9"/>
  <c r="AJ314" i="9" s="1"/>
  <c r="AL314" i="9" s="1"/>
  <c r="AN314" i="9" s="1"/>
  <c r="AB257" i="9"/>
  <c r="X257" i="9"/>
  <c r="AE257" i="9" s="1"/>
  <c r="AB187" i="9"/>
  <c r="AF187" i="9" s="1"/>
  <c r="AH187" i="9" s="1"/>
  <c r="AI225" i="9"/>
  <c r="AJ225" i="9" s="1"/>
  <c r="AL225" i="9" s="1"/>
  <c r="AM225" i="9" s="1"/>
  <c r="AB278" i="9"/>
  <c r="AB225" i="9"/>
  <c r="AB207" i="9"/>
  <c r="AF207" i="9" s="1"/>
  <c r="AH207" i="9" s="1"/>
  <c r="X187" i="9"/>
  <c r="AE187" i="9" s="1"/>
  <c r="AL187" i="9" s="1"/>
  <c r="AM187" i="9" s="1"/>
  <c r="AI334" i="9"/>
  <c r="AJ334" i="9" s="1"/>
  <c r="X182" i="9"/>
  <c r="AE182" i="9" s="1"/>
  <c r="X288" i="9"/>
  <c r="AE288" i="9" s="1"/>
  <c r="AL288" i="9" s="1"/>
  <c r="AM288" i="9" s="1"/>
  <c r="AB247" i="9"/>
  <c r="AD247" i="9" s="1"/>
  <c r="AI205" i="9"/>
  <c r="AJ205" i="9" s="1"/>
  <c r="AB254" i="9"/>
  <c r="AB228" i="9"/>
  <c r="AF228" i="9" s="1"/>
  <c r="AH228" i="9" s="1"/>
  <c r="AI321" i="9"/>
  <c r="AJ321" i="9" s="1"/>
  <c r="AI311" i="9"/>
  <c r="AJ311" i="9" s="1"/>
  <c r="X303" i="9"/>
  <c r="AE303" i="9" s="1"/>
  <c r="AB296" i="9"/>
  <c r="AD296" i="9" s="1"/>
  <c r="X341" i="9"/>
  <c r="AE341" i="9" s="1"/>
  <c r="AL341" i="9" s="1"/>
  <c r="AB259" i="9"/>
  <c r="AI236" i="9"/>
  <c r="AJ236" i="9" s="1"/>
  <c r="AL236" i="9" s="1"/>
  <c r="AB189" i="9"/>
  <c r="AD189" i="9" s="1"/>
  <c r="AB180" i="9"/>
  <c r="AF180" i="9" s="1"/>
  <c r="AH180" i="9" s="1"/>
  <c r="AB174" i="9"/>
  <c r="X245" i="9"/>
  <c r="AE245" i="9" s="1"/>
  <c r="AB215" i="9"/>
  <c r="AF215" i="9" s="1"/>
  <c r="AH215" i="9" s="1"/>
  <c r="AB205" i="9"/>
  <c r="AD205" i="9" s="1"/>
  <c r="X267" i="9"/>
  <c r="AE267" i="9" s="1"/>
  <c r="X324" i="9"/>
  <c r="AE324" i="9" s="1"/>
  <c r="AI192" i="9"/>
  <c r="AJ192" i="9" s="1"/>
  <c r="AL192" i="9" s="1"/>
  <c r="AN192" i="9" s="1"/>
  <c r="AI180" i="9"/>
  <c r="AJ180" i="9" s="1"/>
  <c r="AL180" i="9" s="1"/>
  <c r="AI189" i="9"/>
  <c r="AJ189" i="9" s="1"/>
  <c r="AI199" i="9"/>
  <c r="AJ199" i="9" s="1"/>
  <c r="AB341" i="9"/>
  <c r="AD341" i="9" s="1"/>
  <c r="AB311" i="9"/>
  <c r="AF311" i="9" s="1"/>
  <c r="AH311" i="9" s="1"/>
  <c r="AB272" i="9"/>
  <c r="X256" i="9"/>
  <c r="AE256" i="9" s="1"/>
  <c r="AB236" i="9"/>
  <c r="AD236" i="9" s="1"/>
  <c r="X233" i="9"/>
  <c r="AE233" i="9" s="1"/>
  <c r="AL233" i="9" s="1"/>
  <c r="AN233" i="9" s="1"/>
  <c r="AB199" i="9"/>
  <c r="AB283" i="9"/>
  <c r="X259" i="9"/>
  <c r="AE259" i="9" s="1"/>
  <c r="X212" i="9"/>
  <c r="AE212" i="9" s="1"/>
  <c r="AI324" i="9"/>
  <c r="AJ324" i="9" s="1"/>
  <c r="AI296" i="9"/>
  <c r="AJ296" i="9" s="1"/>
  <c r="AB256" i="9"/>
  <c r="AF256" i="9" s="1"/>
  <c r="AH256" i="9" s="1"/>
  <c r="AB233" i="9"/>
  <c r="AF233" i="9" s="1"/>
  <c r="AH233" i="9" s="1"/>
  <c r="AI212" i="9"/>
  <c r="AJ212" i="9" s="1"/>
  <c r="AI283" i="9"/>
  <c r="AJ283" i="9" s="1"/>
  <c r="AB240" i="9"/>
  <c r="AD240" i="9" s="1"/>
  <c r="X174" i="9"/>
  <c r="AE174" i="9" s="1"/>
  <c r="AL174" i="9" s="1"/>
  <c r="X258" i="9"/>
  <c r="AE258" i="9" s="1"/>
  <c r="X239" i="9"/>
  <c r="AE239" i="9" s="1"/>
  <c r="AI249" i="9"/>
  <c r="AJ249" i="9" s="1"/>
  <c r="AL249" i="9" s="1"/>
  <c r="AB209" i="9"/>
  <c r="AF209" i="9" s="1"/>
  <c r="AH209" i="9" s="1"/>
  <c r="X326" i="9"/>
  <c r="AE326" i="9" s="1"/>
  <c r="X229" i="9"/>
  <c r="AE229" i="9" s="1"/>
  <c r="X176" i="9"/>
  <c r="AE176" i="9" s="1"/>
  <c r="AL176" i="9" s="1"/>
  <c r="AN176" i="9" s="1"/>
  <c r="X279" i="9"/>
  <c r="AE279" i="9" s="1"/>
  <c r="X235" i="9"/>
  <c r="AE235" i="9" s="1"/>
  <c r="X248" i="9"/>
  <c r="AE248" i="9" s="1"/>
  <c r="AB211" i="9"/>
  <c r="AF211" i="9" s="1"/>
  <c r="AH211" i="9" s="1"/>
  <c r="X276" i="9"/>
  <c r="AE276" i="9" s="1"/>
  <c r="AL276" i="9" s="1"/>
  <c r="X183" i="9"/>
  <c r="AE183" i="9" s="1"/>
  <c r="AL332" i="9"/>
  <c r="AM332" i="9" s="1"/>
  <c r="AB344" i="9"/>
  <c r="AD344" i="9" s="1"/>
  <c r="AB315" i="9"/>
  <c r="AF315" i="9" s="1"/>
  <c r="AH315" i="9" s="1"/>
  <c r="X294" i="9"/>
  <c r="AB262" i="9"/>
  <c r="AB255" i="9"/>
  <c r="AF255" i="9" s="1"/>
  <c r="AH255" i="9" s="1"/>
  <c r="AI255" i="9"/>
  <c r="AJ255" i="9" s="1"/>
  <c r="AL255" i="9" s="1"/>
  <c r="AB191" i="9"/>
  <c r="AI229" i="9"/>
  <c r="AJ229" i="9" s="1"/>
  <c r="AI214" i="9"/>
  <c r="AJ214" i="9" s="1"/>
  <c r="AB239" i="9"/>
  <c r="AD239" i="9" s="1"/>
  <c r="X344" i="9"/>
  <c r="AE344" i="9" s="1"/>
  <c r="AB217" i="9"/>
  <c r="X191" i="9"/>
  <c r="AE191" i="9" s="1"/>
  <c r="AL191" i="9" s="1"/>
  <c r="AM191" i="9" s="1"/>
  <c r="X214" i="9"/>
  <c r="AE214" i="9" s="1"/>
  <c r="X208" i="9"/>
  <c r="AE208" i="9" s="1"/>
  <c r="X343" i="9"/>
  <c r="AE343" i="9" s="1"/>
  <c r="X321" i="9"/>
  <c r="AE321" i="9" s="1"/>
  <c r="X244" i="9"/>
  <c r="AE244" i="9" s="1"/>
  <c r="AL244" i="9" s="1"/>
  <c r="AM244" i="9" s="1"/>
  <c r="AI188" i="9"/>
  <c r="AJ188" i="9" s="1"/>
  <c r="AL188" i="9" s="1"/>
  <c r="AN188" i="9" s="1"/>
  <c r="AI38" i="9"/>
  <c r="AJ38" i="9" s="1"/>
  <c r="AL38" i="9" s="1"/>
  <c r="AB333" i="9"/>
  <c r="AF333" i="9" s="1"/>
  <c r="AH333" i="9" s="1"/>
  <c r="AB322" i="9"/>
  <c r="AD322" i="9" s="1"/>
  <c r="AI279" i="9"/>
  <c r="AJ279" i="9" s="1"/>
  <c r="AI258" i="9"/>
  <c r="AJ258" i="9" s="1"/>
  <c r="AL258" i="9" s="1"/>
  <c r="AB188" i="9"/>
  <c r="AD188" i="9" s="1"/>
  <c r="AB176" i="9"/>
  <c r="AF176" i="9" s="1"/>
  <c r="AH176" i="9" s="1"/>
  <c r="AB232" i="9"/>
  <c r="X232" i="9"/>
  <c r="AE232" i="9" s="1"/>
  <c r="AL232" i="9" s="1"/>
  <c r="AN232" i="9" s="1"/>
  <c r="X217" i="9"/>
  <c r="AE217" i="9" s="1"/>
  <c r="AL217" i="9" s="1"/>
  <c r="AN217" i="9" s="1"/>
  <c r="AI248" i="9"/>
  <c r="AJ248" i="9" s="1"/>
  <c r="AL248" i="9" s="1"/>
  <c r="AB38" i="9"/>
  <c r="AF38" i="9" s="1"/>
  <c r="AH38" i="9" s="1"/>
  <c r="AB289" i="9"/>
  <c r="AD289" i="9" s="1"/>
  <c r="AI208" i="9"/>
  <c r="AJ208" i="9" s="1"/>
  <c r="AL208" i="9" s="1"/>
  <c r="AN208" i="9" s="1"/>
  <c r="AL334" i="9"/>
  <c r="AM334" i="9" s="1"/>
  <c r="X289" i="9"/>
  <c r="AE289" i="9" s="1"/>
  <c r="X185" i="9"/>
  <c r="AE185" i="9" s="1"/>
  <c r="AL185" i="9" s="1"/>
  <c r="AM185" i="9" s="1"/>
  <c r="X342" i="9"/>
  <c r="AE342" i="9" s="1"/>
  <c r="AL216" i="9"/>
  <c r="AM216" i="9" s="1"/>
  <c r="X209" i="9"/>
  <c r="AE209" i="9" s="1"/>
  <c r="AL209" i="9" s="1"/>
  <c r="AB340" i="9"/>
  <c r="AF340" i="9" s="1"/>
  <c r="AH340" i="9" s="1"/>
  <c r="AB294" i="9"/>
  <c r="AF294" i="9" s="1"/>
  <c r="AH294" i="9" s="1"/>
  <c r="AI340" i="9"/>
  <c r="AJ340" i="9" s="1"/>
  <c r="AL340" i="9" s="1"/>
  <c r="AN340" i="9" s="1"/>
  <c r="X333" i="9"/>
  <c r="AE333" i="9" s="1"/>
  <c r="AI242" i="9"/>
  <c r="AJ242" i="9" s="1"/>
  <c r="AL242" i="9" s="1"/>
  <c r="AM242" i="9" s="1"/>
  <c r="AB195" i="9"/>
  <c r="AF195" i="9" s="1"/>
  <c r="AH195" i="9" s="1"/>
  <c r="AB181" i="9"/>
  <c r="AF181" i="9" s="1"/>
  <c r="AH181" i="9" s="1"/>
  <c r="AB244" i="9"/>
  <c r="AD244" i="9" s="1"/>
  <c r="AI195" i="9"/>
  <c r="AJ195" i="9" s="1"/>
  <c r="AL195" i="9" s="1"/>
  <c r="AN195" i="9" s="1"/>
  <c r="AL303" i="9"/>
  <c r="AM303" i="9" s="1"/>
  <c r="AL213" i="9"/>
  <c r="AM213" i="9" s="1"/>
  <c r="AL205" i="9"/>
  <c r="AE199" i="9"/>
  <c r="AL199" i="9" s="1"/>
  <c r="AE294" i="9"/>
  <c r="AL294" i="9" s="1"/>
  <c r="AD274" i="9"/>
  <c r="X59" i="9"/>
  <c r="AE59" i="9" s="1"/>
  <c r="AL59" i="9" s="1"/>
  <c r="AB56" i="9"/>
  <c r="AF56" i="9" s="1"/>
  <c r="AH56" i="9" s="1"/>
  <c r="AB326" i="9"/>
  <c r="AD326" i="9" s="1"/>
  <c r="AB312" i="9"/>
  <c r="AD312" i="9" s="1"/>
  <c r="AB260" i="9"/>
  <c r="AD260" i="9" s="1"/>
  <c r="AI272" i="9"/>
  <c r="AJ272" i="9" s="1"/>
  <c r="AL272" i="9" s="1"/>
  <c r="AF279" i="9"/>
  <c r="AH279" i="9" s="1"/>
  <c r="AB182" i="9"/>
  <c r="AF182" i="9" s="1"/>
  <c r="AH182" i="9" s="1"/>
  <c r="AI235" i="9"/>
  <c r="AJ235" i="9" s="1"/>
  <c r="AL235" i="9" s="1"/>
  <c r="AI210" i="9"/>
  <c r="AJ210" i="9" s="1"/>
  <c r="AL210" i="9" s="1"/>
  <c r="AM210" i="9" s="1"/>
  <c r="AB171" i="9"/>
  <c r="AD171" i="9" s="1"/>
  <c r="X231" i="9"/>
  <c r="AE231" i="9" s="1"/>
  <c r="AL231" i="9" s="1"/>
  <c r="AM231" i="9" s="1"/>
  <c r="X173" i="9"/>
  <c r="AE173" i="9" s="1"/>
  <c r="AL342" i="9"/>
  <c r="AN342" i="9" s="1"/>
  <c r="AI322" i="9"/>
  <c r="AJ322" i="9" s="1"/>
  <c r="AL322" i="9" s="1"/>
  <c r="AN322" i="9" s="1"/>
  <c r="AI312" i="9"/>
  <c r="AJ312" i="9" s="1"/>
  <c r="AL312" i="9" s="1"/>
  <c r="AM312" i="9" s="1"/>
  <c r="AI178" i="9"/>
  <c r="AJ178" i="9" s="1"/>
  <c r="AL178" i="9" s="1"/>
  <c r="AM178" i="9" s="1"/>
  <c r="X331" i="9"/>
  <c r="X290" i="9"/>
  <c r="AE290" i="9" s="1"/>
  <c r="AL290" i="9" s="1"/>
  <c r="X190" i="9"/>
  <c r="X175" i="9"/>
  <c r="AE175" i="9" s="1"/>
  <c r="AL175" i="9" s="1"/>
  <c r="X193" i="9"/>
  <c r="X237" i="9"/>
  <c r="AE237" i="9" s="1"/>
  <c r="AL237" i="9" s="1"/>
  <c r="AM237" i="9" s="1"/>
  <c r="X144" i="9"/>
  <c r="AE144" i="9" s="1"/>
  <c r="AB332" i="9"/>
  <c r="AF332" i="9" s="1"/>
  <c r="AH332" i="9" s="1"/>
  <c r="AB273" i="9"/>
  <c r="AF273" i="9" s="1"/>
  <c r="AH273" i="9" s="1"/>
  <c r="AB242" i="9"/>
  <c r="AD242" i="9" s="1"/>
  <c r="AB190" i="9"/>
  <c r="AD190" i="9" s="1"/>
  <c r="AI218" i="9"/>
  <c r="AJ218" i="9" s="1"/>
  <c r="AL218" i="9" s="1"/>
  <c r="AM218" i="9" s="1"/>
  <c r="AB173" i="9"/>
  <c r="AF173" i="9" s="1"/>
  <c r="AH173" i="9" s="1"/>
  <c r="AI171" i="9"/>
  <c r="AJ171" i="9" s="1"/>
  <c r="AL171" i="9" s="1"/>
  <c r="AN171" i="9" s="1"/>
  <c r="X172" i="9"/>
  <c r="AE172" i="9" s="1"/>
  <c r="X240" i="9"/>
  <c r="AB172" i="9"/>
  <c r="AL324" i="9"/>
  <c r="AM324" i="9" s="1"/>
  <c r="AL289" i="9"/>
  <c r="AN289" i="9" s="1"/>
  <c r="AI102" i="9"/>
  <c r="AJ102" i="9" s="1"/>
  <c r="AL102" i="9" s="1"/>
  <c r="AN102" i="9" s="1"/>
  <c r="AB290" i="9"/>
  <c r="AD290" i="9" s="1"/>
  <c r="AB193" i="9"/>
  <c r="AF193" i="9" s="1"/>
  <c r="AH193" i="9" s="1"/>
  <c r="AB175" i="9"/>
  <c r="AD175" i="9" s="1"/>
  <c r="AI227" i="9"/>
  <c r="AJ227" i="9" s="1"/>
  <c r="AL227" i="9" s="1"/>
  <c r="AN227" i="9" s="1"/>
  <c r="AI206" i="9"/>
  <c r="AJ206" i="9" s="1"/>
  <c r="AL206" i="9" s="1"/>
  <c r="AN206" i="9" s="1"/>
  <c r="AL343" i="9"/>
  <c r="AN343" i="9" s="1"/>
  <c r="X234" i="9"/>
  <c r="AE234" i="9" s="1"/>
  <c r="AI234" i="9"/>
  <c r="AJ234" i="9" s="1"/>
  <c r="AL326" i="9"/>
  <c r="AM326" i="9" s="1"/>
  <c r="AL182" i="9"/>
  <c r="AN182" i="9" s="1"/>
  <c r="AD277" i="9"/>
  <c r="AF277" i="9"/>
  <c r="AH277" i="9" s="1"/>
  <c r="AL325" i="9"/>
  <c r="AN325" i="9" s="1"/>
  <c r="X277" i="9"/>
  <c r="AE277" i="9" s="1"/>
  <c r="X273" i="9"/>
  <c r="AE273" i="9" s="1"/>
  <c r="AL273" i="9" s="1"/>
  <c r="AB276" i="9"/>
  <c r="AF276" i="9" s="1"/>
  <c r="AH276" i="9" s="1"/>
  <c r="AB231" i="9"/>
  <c r="AD231" i="9" s="1"/>
  <c r="AI277" i="9"/>
  <c r="AJ277" i="9" s="1"/>
  <c r="AI247" i="9"/>
  <c r="AJ247" i="9" s="1"/>
  <c r="AL247" i="9" s="1"/>
  <c r="AN247" i="9" s="1"/>
  <c r="AI228" i="9"/>
  <c r="AJ228" i="9" s="1"/>
  <c r="AL228" i="9" s="1"/>
  <c r="AN228" i="9" s="1"/>
  <c r="AI219" i="9"/>
  <c r="AJ219" i="9" s="1"/>
  <c r="AL219" i="9" s="1"/>
  <c r="AN219" i="9" s="1"/>
  <c r="AI215" i="9"/>
  <c r="AJ215" i="9" s="1"/>
  <c r="AL215" i="9" s="1"/>
  <c r="AN215" i="9" s="1"/>
  <c r="AI211" i="9"/>
  <c r="AJ211" i="9" s="1"/>
  <c r="AL211" i="9" s="1"/>
  <c r="AN211" i="9" s="1"/>
  <c r="AI207" i="9"/>
  <c r="AJ207" i="9" s="1"/>
  <c r="AL207" i="9" s="1"/>
  <c r="AM207" i="9" s="1"/>
  <c r="AI200" i="9"/>
  <c r="AJ200" i="9" s="1"/>
  <c r="AL200" i="9" s="1"/>
  <c r="AN200" i="9" s="1"/>
  <c r="AL183" i="9"/>
  <c r="AF248" i="9"/>
  <c r="AH248" i="9" s="1"/>
  <c r="AD248" i="9"/>
  <c r="AL296" i="9"/>
  <c r="AL179" i="9"/>
  <c r="AL189" i="9"/>
  <c r="AL311" i="9"/>
  <c r="AF237" i="9"/>
  <c r="AH237" i="9" s="1"/>
  <c r="AD237" i="9"/>
  <c r="AL278" i="9"/>
  <c r="AN278" i="9" s="1"/>
  <c r="AM188" i="9"/>
  <c r="AF244" i="9"/>
  <c r="AH244" i="9" s="1"/>
  <c r="AM205" i="9"/>
  <c r="AN205" i="9"/>
  <c r="AN332" i="9"/>
  <c r="AM208" i="9"/>
  <c r="AM204" i="9"/>
  <c r="AN204" i="9"/>
  <c r="AF316" i="9"/>
  <c r="AH316" i="9" s="1"/>
  <c r="AD316" i="9"/>
  <c r="AF258" i="9"/>
  <c r="AH258" i="9" s="1"/>
  <c r="AD258" i="9"/>
  <c r="AF179" i="9"/>
  <c r="AH179" i="9" s="1"/>
  <c r="AD179" i="9"/>
  <c r="AF245" i="9"/>
  <c r="AH245" i="9" s="1"/>
  <c r="AD245" i="9"/>
  <c r="AD229" i="9"/>
  <c r="AF229" i="9"/>
  <c r="AH229" i="9" s="1"/>
  <c r="AD216" i="9"/>
  <c r="AF216" i="9"/>
  <c r="AH216" i="9" s="1"/>
  <c r="AD208" i="9"/>
  <c r="AF208" i="9"/>
  <c r="AH208" i="9" s="1"/>
  <c r="AF342" i="9"/>
  <c r="AH342" i="9" s="1"/>
  <c r="AD342" i="9"/>
  <c r="AF334" i="9"/>
  <c r="AH334" i="9" s="1"/>
  <c r="AD334" i="9"/>
  <c r="AF321" i="9"/>
  <c r="AH321" i="9" s="1"/>
  <c r="AD321" i="9"/>
  <c r="AF259" i="9"/>
  <c r="AH259" i="9" s="1"/>
  <c r="AD259" i="9"/>
  <c r="AF272" i="9"/>
  <c r="AH272" i="9" s="1"/>
  <c r="AD272" i="9"/>
  <c r="AL293" i="9"/>
  <c r="AD276" i="9"/>
  <c r="AF185" i="9"/>
  <c r="AH185" i="9" s="1"/>
  <c r="AD185" i="9"/>
  <c r="AN242" i="9"/>
  <c r="AF278" i="9"/>
  <c r="AH278" i="9" s="1"/>
  <c r="AD278" i="9"/>
  <c r="AD217" i="9"/>
  <c r="AF217" i="9"/>
  <c r="AH217" i="9" s="1"/>
  <c r="AL267" i="9"/>
  <c r="AF175" i="9"/>
  <c r="AH175" i="9" s="1"/>
  <c r="AL239" i="9"/>
  <c r="AF254" i="9"/>
  <c r="AH254" i="9" s="1"/>
  <c r="AD254" i="9"/>
  <c r="AD212" i="9"/>
  <c r="AF212" i="9"/>
  <c r="AH212" i="9" s="1"/>
  <c r="AD340" i="9"/>
  <c r="AF324" i="9"/>
  <c r="AH324" i="9" s="1"/>
  <c r="AD324" i="9"/>
  <c r="AF293" i="9"/>
  <c r="AH293" i="9" s="1"/>
  <c r="AD293" i="9"/>
  <c r="AF262" i="9"/>
  <c r="AH262" i="9" s="1"/>
  <c r="AD262" i="9"/>
  <c r="AF257" i="9"/>
  <c r="AH257" i="9" s="1"/>
  <c r="AD257" i="9"/>
  <c r="AL274" i="9"/>
  <c r="AL257" i="9"/>
  <c r="AL270" i="9"/>
  <c r="AL316" i="9"/>
  <c r="AF192" i="9"/>
  <c r="AH192" i="9" s="1"/>
  <c r="AD192" i="9"/>
  <c r="AD182" i="9"/>
  <c r="AF178" i="9"/>
  <c r="AH178" i="9" s="1"/>
  <c r="AD178" i="9"/>
  <c r="AF174" i="9"/>
  <c r="AH174" i="9" s="1"/>
  <c r="AD174" i="9"/>
  <c r="AD232" i="9"/>
  <c r="AF232" i="9"/>
  <c r="AH232" i="9" s="1"/>
  <c r="AF199" i="9"/>
  <c r="AH199" i="9" s="1"/>
  <c r="AD199" i="9"/>
  <c r="AL344" i="9"/>
  <c r="AF246" i="9"/>
  <c r="AH246" i="9" s="1"/>
  <c r="AD246" i="9"/>
  <c r="AL283" i="9"/>
  <c r="AD219" i="9"/>
  <c r="AL181" i="9"/>
  <c r="AF325" i="9"/>
  <c r="AH325" i="9" s="1"/>
  <c r="AD325" i="9"/>
  <c r="AF183" i="9"/>
  <c r="AH183" i="9" s="1"/>
  <c r="AD183" i="9"/>
  <c r="AF171" i="9"/>
  <c r="AH171" i="9" s="1"/>
  <c r="AF283" i="9"/>
  <c r="AH283" i="9" s="1"/>
  <c r="AD283" i="9"/>
  <c r="AD225" i="9"/>
  <c r="AF225" i="9"/>
  <c r="AH225" i="9" s="1"/>
  <c r="AD204" i="9"/>
  <c r="AF204" i="9"/>
  <c r="AH204" i="9" s="1"/>
  <c r="AF343" i="9"/>
  <c r="AH343" i="9" s="1"/>
  <c r="AD343" i="9"/>
  <c r="AF337" i="9"/>
  <c r="AH337" i="9" s="1"/>
  <c r="AD337" i="9"/>
  <c r="AF331" i="9"/>
  <c r="AH331" i="9" s="1"/>
  <c r="AD331" i="9"/>
  <c r="AF314" i="9"/>
  <c r="AH314" i="9" s="1"/>
  <c r="AD314" i="9"/>
  <c r="AL333" i="9"/>
  <c r="AF271" i="9"/>
  <c r="AH271" i="9" s="1"/>
  <c r="AD271" i="9"/>
  <c r="AL262" i="9"/>
  <c r="AL299" i="9"/>
  <c r="AL256" i="9"/>
  <c r="AF191" i="9"/>
  <c r="AH191" i="9" s="1"/>
  <c r="AD191" i="9"/>
  <c r="AF177" i="9"/>
  <c r="AH177" i="9" s="1"/>
  <c r="AD177" i="9"/>
  <c r="AF235" i="9"/>
  <c r="AH235" i="9" s="1"/>
  <c r="AD235" i="9"/>
  <c r="AL246" i="9"/>
  <c r="AL245" i="9"/>
  <c r="AL259" i="9"/>
  <c r="AD234" i="9"/>
  <c r="AF234" i="9"/>
  <c r="AH234" i="9" s="1"/>
  <c r="AD227" i="9"/>
  <c r="AF227" i="9"/>
  <c r="AH227" i="9" s="1"/>
  <c r="AD218" i="9"/>
  <c r="AF218" i="9"/>
  <c r="AH218" i="9" s="1"/>
  <c r="AD214" i="9"/>
  <c r="AF214" i="9"/>
  <c r="AH214" i="9" s="1"/>
  <c r="AD210" i="9"/>
  <c r="AF210" i="9"/>
  <c r="AH210" i="9" s="1"/>
  <c r="AD206" i="9"/>
  <c r="AF206" i="9"/>
  <c r="AH206" i="9" s="1"/>
  <c r="AL172" i="9"/>
  <c r="AL173" i="9"/>
  <c r="AB94" i="9"/>
  <c r="AD94" i="9" s="1"/>
  <c r="AI65" i="9"/>
  <c r="AJ65" i="9" s="1"/>
  <c r="AL65" i="9" s="1"/>
  <c r="X16" i="9"/>
  <c r="AI100" i="9"/>
  <c r="AJ100" i="9" s="1"/>
  <c r="AL100" i="9" s="1"/>
  <c r="AN100" i="9" s="1"/>
  <c r="AB16" i="9"/>
  <c r="AF16" i="9" s="1"/>
  <c r="AH16" i="9" s="1"/>
  <c r="AB201" i="9"/>
  <c r="AD201" i="9" s="1"/>
  <c r="AI297" i="9"/>
  <c r="AJ297" i="9" s="1"/>
  <c r="AL297" i="9" s="1"/>
  <c r="AB112" i="9"/>
  <c r="AD112" i="9" s="1"/>
  <c r="X29" i="9"/>
  <c r="AE29" i="9" s="1"/>
  <c r="X104" i="9"/>
  <c r="AB345" i="9"/>
  <c r="AF345" i="9" s="1"/>
  <c r="AH345" i="9" s="1"/>
  <c r="AB241" i="9"/>
  <c r="AF241" i="9" s="1"/>
  <c r="AH241" i="9" s="1"/>
  <c r="AI339" i="9"/>
  <c r="AJ339" i="9" s="1"/>
  <c r="X97" i="9"/>
  <c r="AI268" i="9"/>
  <c r="AJ268" i="9" s="1"/>
  <c r="AL268" i="9" s="1"/>
  <c r="AN268" i="9" s="1"/>
  <c r="X88" i="9"/>
  <c r="X145" i="9"/>
  <c r="AB301" i="9"/>
  <c r="AF301" i="9" s="1"/>
  <c r="AH301" i="9" s="1"/>
  <c r="AB157" i="9"/>
  <c r="AF157" i="9" s="1"/>
  <c r="AH157" i="9" s="1"/>
  <c r="AI158" i="9"/>
  <c r="AJ158" i="9" s="1"/>
  <c r="AB65" i="9"/>
  <c r="AF65" i="9" s="1"/>
  <c r="AH65" i="9" s="1"/>
  <c r="X287" i="9"/>
  <c r="AE287" i="9" s="1"/>
  <c r="AD287" i="9"/>
  <c r="AB69" i="9"/>
  <c r="AF69" i="9" s="1"/>
  <c r="AH69" i="9" s="1"/>
  <c r="AB26" i="9"/>
  <c r="AF26" i="9" s="1"/>
  <c r="AH26" i="9" s="1"/>
  <c r="X78" i="9"/>
  <c r="X302" i="9"/>
  <c r="AE302" i="9" s="1"/>
  <c r="AB108" i="9"/>
  <c r="AF108" i="9" s="1"/>
  <c r="AH108" i="9" s="1"/>
  <c r="AI115" i="9"/>
  <c r="AJ115" i="9" s="1"/>
  <c r="X81" i="9"/>
  <c r="X153" i="9"/>
  <c r="AI250" i="9"/>
  <c r="AJ250" i="9" s="1"/>
  <c r="AL250" i="9" s="1"/>
  <c r="AN250" i="9" s="1"/>
  <c r="X347" i="9"/>
  <c r="AB347" i="9"/>
  <c r="AD347" i="9" s="1"/>
  <c r="AB42" i="9"/>
  <c r="AF42" i="9" s="1"/>
  <c r="AH42" i="9" s="1"/>
  <c r="X70" i="9"/>
  <c r="AB184" i="9"/>
  <c r="AD184" i="9" s="1"/>
  <c r="AB9" i="9"/>
  <c r="AD9" i="9" s="1"/>
  <c r="AI57" i="9"/>
  <c r="AJ57" i="9" s="1"/>
  <c r="AL57" i="9" s="1"/>
  <c r="AI222" i="9"/>
  <c r="AJ222" i="9" s="1"/>
  <c r="AB111" i="9"/>
  <c r="AD111" i="9" s="1"/>
  <c r="AB165" i="9"/>
  <c r="AF165" i="9" s="1"/>
  <c r="AH165" i="9" s="1"/>
  <c r="X323" i="9"/>
  <c r="AE323" i="9" s="1"/>
  <c r="AB71" i="9"/>
  <c r="AF71" i="9" s="1"/>
  <c r="AH71" i="9" s="1"/>
  <c r="X101" i="9"/>
  <c r="AI42" i="9"/>
  <c r="AJ42" i="9" s="1"/>
  <c r="AL42" i="9" s="1"/>
  <c r="AB17" i="9"/>
  <c r="AD17" i="9" s="1"/>
  <c r="AB57" i="9"/>
  <c r="AD57" i="9" s="1"/>
  <c r="AI107" i="9"/>
  <c r="AJ107" i="9" s="1"/>
  <c r="AI184" i="9"/>
  <c r="AJ184" i="9" s="1"/>
  <c r="AL184" i="9" s="1"/>
  <c r="AB141" i="9"/>
  <c r="AF141" i="9" s="1"/>
  <c r="AH141" i="9" s="1"/>
  <c r="AI63" i="9"/>
  <c r="AJ63" i="9" s="1"/>
  <c r="AL63" i="9" s="1"/>
  <c r="AB23" i="9"/>
  <c r="AD23" i="9" s="1"/>
  <c r="X56" i="9"/>
  <c r="AI15" i="9"/>
  <c r="AJ15" i="9" s="1"/>
  <c r="AL15" i="9" s="1"/>
  <c r="AB317" i="9"/>
  <c r="AD317" i="9" s="1"/>
  <c r="AB144" i="9"/>
  <c r="AF144" i="9" s="1"/>
  <c r="AH144" i="9" s="1"/>
  <c r="AB102" i="9"/>
  <c r="AF102" i="9" s="1"/>
  <c r="AH102" i="9" s="1"/>
  <c r="AB20" i="9"/>
  <c r="AD20" i="9" s="1"/>
  <c r="AB336" i="9"/>
  <c r="AF336" i="9" s="1"/>
  <c r="AH336" i="9" s="1"/>
  <c r="X39" i="9"/>
  <c r="AI119" i="9"/>
  <c r="AJ119" i="9" s="1"/>
  <c r="AL119" i="9" s="1"/>
  <c r="X23" i="9"/>
  <c r="AI129" i="9"/>
  <c r="AJ129" i="9" s="1"/>
  <c r="AL129" i="9" s="1"/>
  <c r="AB84" i="9"/>
  <c r="AD84" i="9" s="1"/>
  <c r="X118" i="9"/>
  <c r="AE118" i="9" s="1"/>
  <c r="X46" i="9"/>
  <c r="AB129" i="9"/>
  <c r="AF129" i="9" s="1"/>
  <c r="AH129" i="9" s="1"/>
  <c r="AB153" i="9"/>
  <c r="AF153" i="9" s="1"/>
  <c r="AH153" i="9" s="1"/>
  <c r="X154" i="9"/>
  <c r="AI14" i="9"/>
  <c r="AJ14" i="9" s="1"/>
  <c r="X24" i="9"/>
  <c r="AI120" i="9"/>
  <c r="AJ120" i="9" s="1"/>
  <c r="AL120" i="9" s="1"/>
  <c r="AI308" i="9"/>
  <c r="AJ308" i="9" s="1"/>
  <c r="AL308" i="9" s="1"/>
  <c r="AB46" i="9"/>
  <c r="AF46" i="9" s="1"/>
  <c r="AH46" i="9" s="1"/>
  <c r="AI281" i="9"/>
  <c r="AJ281" i="9" s="1"/>
  <c r="AB154" i="9"/>
  <c r="AD154" i="9" s="1"/>
  <c r="AB120" i="9"/>
  <c r="AD120" i="9" s="1"/>
  <c r="AI323" i="9"/>
  <c r="AJ323" i="9" s="1"/>
  <c r="AD329" i="9"/>
  <c r="X34" i="9"/>
  <c r="AB308" i="9"/>
  <c r="AF308" i="9" s="1"/>
  <c r="AH308" i="9" s="1"/>
  <c r="X84" i="9"/>
  <c r="AB318" i="9"/>
  <c r="AD318" i="9" s="1"/>
  <c r="AL107" i="9"/>
  <c r="AM107" i="9" s="1"/>
  <c r="AB145" i="9"/>
  <c r="AD145" i="9" s="1"/>
  <c r="AB24" i="9"/>
  <c r="AD24" i="9" s="1"/>
  <c r="AB18" i="9"/>
  <c r="AD18" i="9" s="1"/>
  <c r="AB99" i="9"/>
  <c r="AD99" i="9" s="1"/>
  <c r="AB88" i="9"/>
  <c r="AD88" i="9" s="1"/>
  <c r="AD265" i="9"/>
  <c r="AI301" i="9"/>
  <c r="AJ301" i="9" s="1"/>
  <c r="AL301" i="9" s="1"/>
  <c r="AN301" i="9" s="1"/>
  <c r="X99" i="9"/>
  <c r="AB34" i="9"/>
  <c r="AF34" i="9" s="1"/>
  <c r="AH34" i="9" s="1"/>
  <c r="X76" i="9"/>
  <c r="AE76" i="9" s="1"/>
  <c r="X281" i="9"/>
  <c r="AB130" i="9"/>
  <c r="AD130" i="9" s="1"/>
  <c r="AB107" i="9"/>
  <c r="AF107" i="9" s="1"/>
  <c r="AH107" i="9" s="1"/>
  <c r="AI71" i="9"/>
  <c r="AJ71" i="9" s="1"/>
  <c r="AL71" i="9" s="1"/>
  <c r="X14" i="9"/>
  <c r="AE14" i="9" s="1"/>
  <c r="AI17" i="9"/>
  <c r="AJ17" i="9" s="1"/>
  <c r="AL17" i="9" s="1"/>
  <c r="AB70" i="9"/>
  <c r="AD70" i="9" s="1"/>
  <c r="AI18" i="9"/>
  <c r="AJ18" i="9" s="1"/>
  <c r="AL18" i="9" s="1"/>
  <c r="AB63" i="9"/>
  <c r="AF63" i="9" s="1"/>
  <c r="AH63" i="9" s="1"/>
  <c r="AB186" i="9"/>
  <c r="AF186" i="9" s="1"/>
  <c r="AH186" i="9" s="1"/>
  <c r="X133" i="9"/>
  <c r="AE133" i="9" s="1"/>
  <c r="X141" i="9"/>
  <c r="X93" i="9"/>
  <c r="X77" i="9"/>
  <c r="AE77" i="9" s="1"/>
  <c r="AI76" i="9"/>
  <c r="AJ76" i="9" s="1"/>
  <c r="X318" i="9"/>
  <c r="AI157" i="9"/>
  <c r="AJ157" i="9" s="1"/>
  <c r="AL157" i="9" s="1"/>
  <c r="AI302" i="9"/>
  <c r="AJ302" i="9" s="1"/>
  <c r="X203" i="9"/>
  <c r="X165" i="9"/>
  <c r="AB119" i="9"/>
  <c r="AF119" i="9" s="1"/>
  <c r="AH119" i="9" s="1"/>
  <c r="AB54" i="9"/>
  <c r="AF54" i="9" s="1"/>
  <c r="AH54" i="9" s="1"/>
  <c r="AI22" i="9"/>
  <c r="AJ22" i="9" s="1"/>
  <c r="AL22" i="9" s="1"/>
  <c r="AI118" i="9"/>
  <c r="AJ118" i="9" s="1"/>
  <c r="X54" i="9"/>
  <c r="AB268" i="9"/>
  <c r="AF268" i="9" s="1"/>
  <c r="AH268" i="9" s="1"/>
  <c r="X286" i="9"/>
  <c r="AI9" i="9"/>
  <c r="AJ9" i="9" s="1"/>
  <c r="AL9" i="9" s="1"/>
  <c r="AM9" i="9" s="1"/>
  <c r="AI74" i="9"/>
  <c r="AJ74" i="9" s="1"/>
  <c r="AL74" i="9" s="1"/>
  <c r="AM74" i="9" s="1"/>
  <c r="AB197" i="9"/>
  <c r="AD197" i="9" s="1"/>
  <c r="AI197" i="9"/>
  <c r="AJ197" i="9" s="1"/>
  <c r="AL197" i="9" s="1"/>
  <c r="AI202" i="9"/>
  <c r="AJ202" i="9" s="1"/>
  <c r="AL202" i="9" s="1"/>
  <c r="AB37" i="9"/>
  <c r="AD37" i="9" s="1"/>
  <c r="AI159" i="9"/>
  <c r="AJ159" i="9" s="1"/>
  <c r="AL159" i="9" s="1"/>
  <c r="X87" i="9"/>
  <c r="AI69" i="9"/>
  <c r="AJ69" i="9" s="1"/>
  <c r="AL69" i="9" s="1"/>
  <c r="AI241" i="9"/>
  <c r="AJ241" i="9" s="1"/>
  <c r="AL241" i="9" s="1"/>
  <c r="AM241" i="9" s="1"/>
  <c r="AI201" i="9"/>
  <c r="AJ201" i="9" s="1"/>
  <c r="AL201" i="9" s="1"/>
  <c r="X339" i="9"/>
  <c r="AB100" i="9"/>
  <c r="AD100" i="9" s="1"/>
  <c r="AB297" i="9"/>
  <c r="AF297" i="9" s="1"/>
  <c r="AH297" i="9" s="1"/>
  <c r="AI50" i="9"/>
  <c r="AJ50" i="9" s="1"/>
  <c r="AL50" i="9" s="1"/>
  <c r="AB81" i="9"/>
  <c r="AF81" i="9" s="1"/>
  <c r="AH81" i="9" s="1"/>
  <c r="X166" i="9"/>
  <c r="AI329" i="9"/>
  <c r="AJ329" i="9" s="1"/>
  <c r="X108" i="9"/>
  <c r="AB137" i="9"/>
  <c r="AD137" i="9" s="1"/>
  <c r="AB159" i="9"/>
  <c r="AF159" i="9" s="1"/>
  <c r="AH159" i="9" s="1"/>
  <c r="X137" i="9"/>
  <c r="AI25" i="9"/>
  <c r="AJ25" i="9" s="1"/>
  <c r="AI26" i="9"/>
  <c r="AJ26" i="9" s="1"/>
  <c r="AL26" i="9" s="1"/>
  <c r="AB286" i="9"/>
  <c r="AD286" i="9" s="1"/>
  <c r="AL310" i="9"/>
  <c r="AN310" i="9" s="1"/>
  <c r="X8" i="9"/>
  <c r="AE8" i="9" s="1"/>
  <c r="AI41" i="9"/>
  <c r="AJ41" i="9" s="1"/>
  <c r="AB152" i="9"/>
  <c r="AF152" i="9" s="1"/>
  <c r="AH152" i="9" s="1"/>
  <c r="AB126" i="9"/>
  <c r="AD126" i="9" s="1"/>
  <c r="AB135" i="9"/>
  <c r="AD135" i="9" s="1"/>
  <c r="AD81" i="9"/>
  <c r="AB117" i="9"/>
  <c r="AF117" i="9" s="1"/>
  <c r="AH117" i="9" s="1"/>
  <c r="AI55" i="9"/>
  <c r="AJ55" i="9" s="1"/>
  <c r="AL55" i="9" s="1"/>
  <c r="AN55" i="9" s="1"/>
  <c r="AB238" i="9"/>
  <c r="AD238" i="9" s="1"/>
  <c r="AF22" i="9"/>
  <c r="AH22" i="9" s="1"/>
  <c r="AB310" i="9"/>
  <c r="AF310" i="9" s="1"/>
  <c r="AH310" i="9" s="1"/>
  <c r="AI287" i="9"/>
  <c r="AJ287" i="9" s="1"/>
  <c r="X253" i="9"/>
  <c r="AE253" i="9" s="1"/>
  <c r="AB338" i="9"/>
  <c r="AF338" i="9" s="1"/>
  <c r="AH338" i="9" s="1"/>
  <c r="AB194" i="9"/>
  <c r="AF194" i="9" s="1"/>
  <c r="AH194" i="9" s="1"/>
  <c r="X52" i="9"/>
  <c r="AE52" i="9" s="1"/>
  <c r="AB33" i="9"/>
  <c r="AD33" i="9" s="1"/>
  <c r="AI238" i="9"/>
  <c r="AJ238" i="9" s="1"/>
  <c r="AL238" i="9" s="1"/>
  <c r="X117" i="9"/>
  <c r="X126" i="9"/>
  <c r="AB80" i="9"/>
  <c r="AF80" i="9" s="1"/>
  <c r="AH80" i="9" s="1"/>
  <c r="AB83" i="9"/>
  <c r="AD83" i="9" s="1"/>
  <c r="AB284" i="9"/>
  <c r="AF284" i="9" s="1"/>
  <c r="AH284" i="9" s="1"/>
  <c r="X284" i="9"/>
  <c r="AI253" i="9"/>
  <c r="AJ253" i="9" s="1"/>
  <c r="X45" i="9"/>
  <c r="X33" i="9"/>
  <c r="X80" i="9"/>
  <c r="X336" i="9"/>
  <c r="AB295" i="9"/>
  <c r="AD295" i="9" s="1"/>
  <c r="AB74" i="9"/>
  <c r="AF74" i="9" s="1"/>
  <c r="AH74" i="9" s="1"/>
  <c r="X194" i="9"/>
  <c r="AB264" i="9"/>
  <c r="AD264" i="9" s="1"/>
  <c r="AB45" i="9"/>
  <c r="AF45" i="9" s="1"/>
  <c r="AH45" i="9" s="1"/>
  <c r="X152" i="9"/>
  <c r="AI151" i="9"/>
  <c r="AJ151" i="9" s="1"/>
  <c r="AB101" i="9"/>
  <c r="AD101" i="9" s="1"/>
  <c r="X30" i="9"/>
  <c r="AB78" i="9"/>
  <c r="AF78" i="9" s="1"/>
  <c r="AH78" i="9" s="1"/>
  <c r="AB163" i="9"/>
  <c r="AF163" i="9" s="1"/>
  <c r="AH163" i="9" s="1"/>
  <c r="AI298" i="9"/>
  <c r="AJ298" i="9" s="1"/>
  <c r="AL298" i="9" s="1"/>
  <c r="AI8" i="9"/>
  <c r="AJ8" i="9" s="1"/>
  <c r="AI338" i="9"/>
  <c r="AJ338" i="9" s="1"/>
  <c r="AL338" i="9" s="1"/>
  <c r="AM338" i="9" s="1"/>
  <c r="AI243" i="9"/>
  <c r="AJ243" i="9" s="1"/>
  <c r="X37" i="9"/>
  <c r="AF151" i="9"/>
  <c r="AH151" i="9" s="1"/>
  <c r="AB92" i="9"/>
  <c r="AF92" i="9" s="1"/>
  <c r="AH92" i="9" s="1"/>
  <c r="X98" i="9"/>
  <c r="AE98" i="9" s="1"/>
  <c r="AI111" i="9"/>
  <c r="AJ111" i="9" s="1"/>
  <c r="AL111" i="9" s="1"/>
  <c r="AM111" i="9" s="1"/>
  <c r="X158" i="9"/>
  <c r="AE158" i="9" s="1"/>
  <c r="AF118" i="9"/>
  <c r="AH118" i="9" s="1"/>
  <c r="AB55" i="9"/>
  <c r="AD55" i="9" s="1"/>
  <c r="AD98" i="9"/>
  <c r="AB30" i="9"/>
  <c r="AF30" i="9" s="1"/>
  <c r="AH30" i="9" s="1"/>
  <c r="AB298" i="9"/>
  <c r="AF298" i="9" s="1"/>
  <c r="AH298" i="9" s="1"/>
  <c r="X295" i="9"/>
  <c r="AI186" i="9"/>
  <c r="AJ186" i="9" s="1"/>
  <c r="AL186" i="9" s="1"/>
  <c r="AM186" i="9" s="1"/>
  <c r="AD222" i="9"/>
  <c r="AI264" i="9"/>
  <c r="AJ264" i="9" s="1"/>
  <c r="AL264" i="9" s="1"/>
  <c r="AI133" i="9"/>
  <c r="AJ133" i="9" s="1"/>
  <c r="AF142" i="9"/>
  <c r="AH142" i="9" s="1"/>
  <c r="AB261" i="9"/>
  <c r="AB131" i="9"/>
  <c r="AF131" i="9" s="1"/>
  <c r="AH131" i="9" s="1"/>
  <c r="AB250" i="9"/>
  <c r="AF250" i="9" s="1"/>
  <c r="AH250" i="9" s="1"/>
  <c r="AI169" i="9"/>
  <c r="AJ169" i="9" s="1"/>
  <c r="AL169" i="9" s="1"/>
  <c r="AI98" i="9"/>
  <c r="AJ98" i="9" s="1"/>
  <c r="X92" i="9"/>
  <c r="X222" i="9"/>
  <c r="AE222" i="9" s="1"/>
  <c r="X163" i="9"/>
  <c r="X329" i="9"/>
  <c r="AE329" i="9" s="1"/>
  <c r="AD302" i="9"/>
  <c r="AI221" i="9"/>
  <c r="AJ221" i="9" s="1"/>
  <c r="AL221" i="9" s="1"/>
  <c r="AM221" i="9" s="1"/>
  <c r="AI148" i="9"/>
  <c r="AJ148" i="9" s="1"/>
  <c r="AL148" i="9" s="1"/>
  <c r="AM148" i="9" s="1"/>
  <c r="X47" i="9"/>
  <c r="X49" i="9"/>
  <c r="AE49" i="9" s="1"/>
  <c r="X161" i="9"/>
  <c r="X261" i="9"/>
  <c r="X28" i="9"/>
  <c r="AD323" i="9"/>
  <c r="AF323" i="9"/>
  <c r="AH323" i="9" s="1"/>
  <c r="AD125" i="9"/>
  <c r="AF125" i="9"/>
  <c r="AH125" i="9" s="1"/>
  <c r="AI164" i="9"/>
  <c r="AJ164" i="9" s="1"/>
  <c r="AL164" i="9" s="1"/>
  <c r="AB136" i="9"/>
  <c r="AF136" i="9" s="1"/>
  <c r="AH136" i="9" s="1"/>
  <c r="AI136" i="9"/>
  <c r="AJ136" i="9" s="1"/>
  <c r="AL136" i="9" s="1"/>
  <c r="AI125" i="9"/>
  <c r="AJ125" i="9" s="1"/>
  <c r="AI112" i="9"/>
  <c r="AJ112" i="9" s="1"/>
  <c r="AL112" i="9" s="1"/>
  <c r="AM112" i="9" s="1"/>
  <c r="AI109" i="9"/>
  <c r="AJ109" i="9" s="1"/>
  <c r="AI94" i="9"/>
  <c r="AJ94" i="9" s="1"/>
  <c r="AL94" i="9" s="1"/>
  <c r="AM94" i="9" s="1"/>
  <c r="AI348" i="9"/>
  <c r="AJ348" i="9" s="1"/>
  <c r="AL348" i="9" s="1"/>
  <c r="AN348" i="9" s="1"/>
  <c r="AI82" i="9"/>
  <c r="AJ82" i="9" s="1"/>
  <c r="AB319" i="9"/>
  <c r="AF319" i="9" s="1"/>
  <c r="AH319" i="9" s="1"/>
  <c r="AB53" i="9"/>
  <c r="AF53" i="9" s="1"/>
  <c r="AH53" i="9" s="1"/>
  <c r="AI263" i="9"/>
  <c r="AJ263" i="9" s="1"/>
  <c r="AL263" i="9" s="1"/>
  <c r="X243" i="9"/>
  <c r="AE243" i="9" s="1"/>
  <c r="AI35" i="9"/>
  <c r="AJ35" i="9" s="1"/>
  <c r="AI122" i="9"/>
  <c r="AJ122" i="9" s="1"/>
  <c r="AL122" i="9" s="1"/>
  <c r="X41" i="9"/>
  <c r="AE41" i="9" s="1"/>
  <c r="X139" i="9"/>
  <c r="AB164" i="9"/>
  <c r="AD164" i="9" s="1"/>
  <c r="AD89" i="9"/>
  <c r="AB12" i="9"/>
  <c r="AF12" i="9" s="1"/>
  <c r="AH12" i="9" s="1"/>
  <c r="AI12" i="9"/>
  <c r="AJ12" i="9" s="1"/>
  <c r="AL12" i="9" s="1"/>
  <c r="AB263" i="9"/>
  <c r="AD263" i="9" s="1"/>
  <c r="X85" i="9"/>
  <c r="AE85" i="9" s="1"/>
  <c r="X53" i="9"/>
  <c r="AD162" i="9"/>
  <c r="AI89" i="9"/>
  <c r="AJ89" i="9" s="1"/>
  <c r="AI77" i="9"/>
  <c r="AJ77" i="9" s="1"/>
  <c r="AI156" i="9"/>
  <c r="AJ156" i="9" s="1"/>
  <c r="X125" i="9"/>
  <c r="AE125" i="9" s="1"/>
  <c r="AB139" i="9"/>
  <c r="AF139" i="9" s="1"/>
  <c r="AH139" i="9" s="1"/>
  <c r="AB221" i="9"/>
  <c r="AF221" i="9" s="1"/>
  <c r="AH221" i="9" s="1"/>
  <c r="AL20" i="9"/>
  <c r="AN20" i="9" s="1"/>
  <c r="AB122" i="9"/>
  <c r="AD122" i="9" s="1"/>
  <c r="X62" i="9"/>
  <c r="AE62" i="9" s="1"/>
  <c r="X162" i="9"/>
  <c r="AE162" i="9" s="1"/>
  <c r="AI162" i="9"/>
  <c r="AJ162" i="9" s="1"/>
  <c r="X89" i="9"/>
  <c r="AE89" i="9" s="1"/>
  <c r="AI155" i="9"/>
  <c r="AJ155" i="9" s="1"/>
  <c r="AL155" i="9" s="1"/>
  <c r="AB124" i="9"/>
  <c r="AF124" i="9" s="1"/>
  <c r="AH124" i="9" s="1"/>
  <c r="AB168" i="9"/>
  <c r="AD168" i="9" s="1"/>
  <c r="X109" i="9"/>
  <c r="AE109" i="9" s="1"/>
  <c r="AB306" i="9"/>
  <c r="AD306" i="9" s="1"/>
  <c r="X25" i="9"/>
  <c r="AE25" i="9" s="1"/>
  <c r="AB203" i="9"/>
  <c r="AD203" i="9" s="1"/>
  <c r="X320" i="9"/>
  <c r="AE320" i="9" s="1"/>
  <c r="AB93" i="9"/>
  <c r="AD93" i="9" s="1"/>
  <c r="AI49" i="9"/>
  <c r="AJ49" i="9" s="1"/>
  <c r="AI149" i="9"/>
  <c r="AJ149" i="9" s="1"/>
  <c r="AL149" i="9" s="1"/>
  <c r="AI168" i="9"/>
  <c r="AJ168" i="9" s="1"/>
  <c r="AL168" i="9" s="1"/>
  <c r="X135" i="9"/>
  <c r="AB161" i="9"/>
  <c r="AD161" i="9" s="1"/>
  <c r="AI83" i="9"/>
  <c r="AJ83" i="9" s="1"/>
  <c r="AL83" i="9" s="1"/>
  <c r="AN83" i="9" s="1"/>
  <c r="X86" i="9"/>
  <c r="AB348" i="9"/>
  <c r="AF348" i="9" s="1"/>
  <c r="AH348" i="9" s="1"/>
  <c r="AI285" i="9"/>
  <c r="AJ285" i="9" s="1"/>
  <c r="AL285" i="9" s="1"/>
  <c r="AN285" i="9" s="1"/>
  <c r="AI282" i="9"/>
  <c r="AJ282" i="9" s="1"/>
  <c r="AL282" i="9" s="1"/>
  <c r="AM282" i="9" s="1"/>
  <c r="X36" i="9"/>
  <c r="AE36" i="9" s="1"/>
  <c r="X40" i="9"/>
  <c r="AE40" i="9" s="1"/>
  <c r="X124" i="9"/>
  <c r="X306" i="9"/>
  <c r="AB313" i="9"/>
  <c r="AF313" i="9" s="1"/>
  <c r="AH313" i="9" s="1"/>
  <c r="AB86" i="9"/>
  <c r="AB155" i="9"/>
  <c r="AB285" i="9"/>
  <c r="AF285" i="9" s="1"/>
  <c r="AH285" i="9" s="1"/>
  <c r="AB149" i="9"/>
  <c r="AD149" i="9" s="1"/>
  <c r="AB282" i="9"/>
  <c r="AD282" i="9" s="1"/>
  <c r="AI36" i="9"/>
  <c r="AJ36" i="9" s="1"/>
  <c r="AB47" i="9"/>
  <c r="AB166" i="9"/>
  <c r="AF166" i="9" s="1"/>
  <c r="AH166" i="9" s="1"/>
  <c r="AB50" i="9"/>
  <c r="AF50" i="9" s="1"/>
  <c r="AH50" i="9" s="1"/>
  <c r="X156" i="9"/>
  <c r="AE156" i="9" s="1"/>
  <c r="X151" i="9"/>
  <c r="AE151" i="9" s="1"/>
  <c r="AI131" i="9"/>
  <c r="AJ131" i="9" s="1"/>
  <c r="AL131" i="9" s="1"/>
  <c r="X115" i="9"/>
  <c r="AE115" i="9" s="1"/>
  <c r="AF116" i="9"/>
  <c r="AH116" i="9" s="1"/>
  <c r="AL68" i="9"/>
  <c r="AM68" i="9" s="1"/>
  <c r="AI317" i="9"/>
  <c r="AJ317" i="9" s="1"/>
  <c r="AL317" i="9" s="1"/>
  <c r="AI85" i="9"/>
  <c r="AJ85" i="9" s="1"/>
  <c r="AI313" i="9"/>
  <c r="AJ313" i="9" s="1"/>
  <c r="AL313" i="9" s="1"/>
  <c r="AI142" i="9"/>
  <c r="AJ142" i="9" s="1"/>
  <c r="AI52" i="9"/>
  <c r="AJ52" i="9" s="1"/>
  <c r="AI167" i="9"/>
  <c r="AJ167" i="9" s="1"/>
  <c r="AL167" i="9" s="1"/>
  <c r="AI103" i="9"/>
  <c r="AJ103" i="9" s="1"/>
  <c r="AL103" i="9" s="1"/>
  <c r="X21" i="9"/>
  <c r="AE21" i="9" s="1"/>
  <c r="X64" i="9"/>
  <c r="AE64" i="9" s="1"/>
  <c r="AI307" i="9"/>
  <c r="AJ307" i="9" s="1"/>
  <c r="AL307" i="9" s="1"/>
  <c r="AN307" i="9" s="1"/>
  <c r="AD252" i="9"/>
  <c r="AB90" i="9"/>
  <c r="AD90" i="9" s="1"/>
  <c r="AD21" i="9"/>
  <c r="AB39" i="9"/>
  <c r="AD39" i="9" s="1"/>
  <c r="AI40" i="9"/>
  <c r="AJ40" i="9" s="1"/>
  <c r="AI134" i="9"/>
  <c r="AJ134" i="9" s="1"/>
  <c r="X134" i="9"/>
  <c r="AE134" i="9" s="1"/>
  <c r="AB167" i="9"/>
  <c r="AD167" i="9" s="1"/>
  <c r="AL144" i="9"/>
  <c r="AN144" i="9" s="1"/>
  <c r="X150" i="9"/>
  <c r="X90" i="9"/>
  <c r="AI64" i="9"/>
  <c r="AJ64" i="9" s="1"/>
  <c r="X142" i="9"/>
  <c r="AE142" i="9" s="1"/>
  <c r="AB134" i="9"/>
  <c r="AB28" i="9"/>
  <c r="AD113" i="9"/>
  <c r="AF113" i="9"/>
  <c r="AH113" i="9" s="1"/>
  <c r="AF13" i="9"/>
  <c r="AH13" i="9" s="1"/>
  <c r="AD13" i="9"/>
  <c r="AB169" i="9"/>
  <c r="AF169" i="9" s="1"/>
  <c r="AH169" i="9" s="1"/>
  <c r="AB150" i="9"/>
  <c r="AD150" i="9" s="1"/>
  <c r="AI116" i="9"/>
  <c r="AJ116" i="9" s="1"/>
  <c r="X13" i="9"/>
  <c r="AE13" i="9" s="1"/>
  <c r="X113" i="9"/>
  <c r="AE113" i="9" s="1"/>
  <c r="AD14" i="9"/>
  <c r="AI10" i="9"/>
  <c r="AJ10" i="9" s="1"/>
  <c r="AL10" i="9" s="1"/>
  <c r="AI291" i="9"/>
  <c r="AJ291" i="9" s="1"/>
  <c r="AL291" i="9" s="1"/>
  <c r="X82" i="9"/>
  <c r="AE82" i="9" s="1"/>
  <c r="X196" i="9"/>
  <c r="AE196" i="9" s="1"/>
  <c r="AI79" i="9"/>
  <c r="AJ79" i="9" s="1"/>
  <c r="AB103" i="9"/>
  <c r="AF103" i="9" s="1"/>
  <c r="AH103" i="9" s="1"/>
  <c r="AI252" i="9"/>
  <c r="AJ252" i="9" s="1"/>
  <c r="AI58" i="9"/>
  <c r="AJ58" i="9" s="1"/>
  <c r="AL58" i="9" s="1"/>
  <c r="AN58" i="9" s="1"/>
  <c r="X265" i="9"/>
  <c r="AE265" i="9" s="1"/>
  <c r="AI143" i="9"/>
  <c r="AJ143" i="9" s="1"/>
  <c r="AL143" i="9" s="1"/>
  <c r="AF58" i="9"/>
  <c r="AH58" i="9" s="1"/>
  <c r="X35" i="9"/>
  <c r="AE35" i="9" s="1"/>
  <c r="AI320" i="9"/>
  <c r="AJ320" i="9" s="1"/>
  <c r="AI62" i="9"/>
  <c r="AJ62" i="9" s="1"/>
  <c r="AF196" i="9"/>
  <c r="AH196" i="9" s="1"/>
  <c r="X309" i="9"/>
  <c r="AB309" i="9"/>
  <c r="X60" i="9"/>
  <c r="AE60" i="9" s="1"/>
  <c r="AB60" i="9"/>
  <c r="AI60" i="9"/>
  <c r="AJ60" i="9" s="1"/>
  <c r="AI147" i="9"/>
  <c r="AJ147" i="9" s="1"/>
  <c r="X147" i="9"/>
  <c r="AE147" i="9" s="1"/>
  <c r="AI61" i="9"/>
  <c r="AJ61" i="9" s="1"/>
  <c r="X61" i="9"/>
  <c r="AE61" i="9" s="1"/>
  <c r="AB148" i="9"/>
  <c r="AI130" i="9"/>
  <c r="AJ130" i="9" s="1"/>
  <c r="AL130" i="9" s="1"/>
  <c r="AN130" i="9" s="1"/>
  <c r="AB87" i="9"/>
  <c r="AF87" i="9" s="1"/>
  <c r="AH87" i="9" s="1"/>
  <c r="AI13" i="9"/>
  <c r="AJ13" i="9" s="1"/>
  <c r="AI113" i="9"/>
  <c r="AJ113" i="9" s="1"/>
  <c r="AB48" i="9"/>
  <c r="AF48" i="9" s="1"/>
  <c r="AH48" i="9" s="1"/>
  <c r="AI196" i="9"/>
  <c r="AJ196" i="9" s="1"/>
  <c r="X79" i="9"/>
  <c r="AE79" i="9" s="1"/>
  <c r="AB10" i="9"/>
  <c r="AF10" i="9" s="1"/>
  <c r="AH10" i="9" s="1"/>
  <c r="AB291" i="9"/>
  <c r="AF291" i="9" s="1"/>
  <c r="AH291" i="9" s="1"/>
  <c r="AI265" i="9"/>
  <c r="AJ265" i="9" s="1"/>
  <c r="AB202" i="9"/>
  <c r="AD202" i="9" s="1"/>
  <c r="AI292" i="9"/>
  <c r="AJ292" i="9" s="1"/>
  <c r="X292" i="9"/>
  <c r="AE292" i="9" s="1"/>
  <c r="AI251" i="9"/>
  <c r="AJ251" i="9" s="1"/>
  <c r="X251" i="9"/>
  <c r="AE251" i="9" s="1"/>
  <c r="AB269" i="9"/>
  <c r="AI269" i="9"/>
  <c r="AJ269" i="9" s="1"/>
  <c r="AL269" i="9" s="1"/>
  <c r="AI67" i="9"/>
  <c r="AJ67" i="9" s="1"/>
  <c r="X67" i="9"/>
  <c r="AE67" i="9" s="1"/>
  <c r="AI198" i="9"/>
  <c r="AJ198" i="9" s="1"/>
  <c r="X198" i="9"/>
  <c r="AE198" i="9" s="1"/>
  <c r="X116" i="9"/>
  <c r="AE116" i="9" s="1"/>
  <c r="AI21" i="9"/>
  <c r="AJ21" i="9" s="1"/>
  <c r="AB307" i="9"/>
  <c r="AD307" i="9" s="1"/>
  <c r="AI48" i="9"/>
  <c r="AJ48" i="9" s="1"/>
  <c r="AL48" i="9" s="1"/>
  <c r="AN48" i="9" s="1"/>
  <c r="X252" i="9"/>
  <c r="AE252" i="9" s="1"/>
  <c r="AB143" i="9"/>
  <c r="AF143" i="9" s="1"/>
  <c r="AH143" i="9" s="1"/>
  <c r="X138" i="9"/>
  <c r="AE138" i="9" s="1"/>
  <c r="AI138" i="9"/>
  <c r="AJ138" i="9" s="1"/>
  <c r="AF77" i="9"/>
  <c r="AH77" i="9" s="1"/>
  <c r="AD77" i="9"/>
  <c r="X328" i="9"/>
  <c r="AE328" i="9" s="1"/>
  <c r="AI328" i="9"/>
  <c r="AJ328" i="9" s="1"/>
  <c r="AM345" i="9"/>
  <c r="AN345" i="9"/>
  <c r="AD346" i="9"/>
  <c r="AF346" i="9"/>
  <c r="AH346" i="9" s="1"/>
  <c r="AD32" i="9"/>
  <c r="AF32" i="9"/>
  <c r="AH32" i="9" s="1"/>
  <c r="AD220" i="9"/>
  <c r="AF220" i="9"/>
  <c r="AH220" i="9" s="1"/>
  <c r="AI160" i="9"/>
  <c r="AJ160" i="9" s="1"/>
  <c r="X160" i="9"/>
  <c r="AE160" i="9" s="1"/>
  <c r="AB160" i="9"/>
  <c r="X132" i="9"/>
  <c r="AE132" i="9" s="1"/>
  <c r="AI132" i="9"/>
  <c r="AJ132" i="9" s="1"/>
  <c r="AB132" i="9"/>
  <c r="X91" i="9"/>
  <c r="AE91" i="9" s="1"/>
  <c r="AI91" i="9"/>
  <c r="AJ91" i="9" s="1"/>
  <c r="AB91" i="9"/>
  <c r="AD79" i="9"/>
  <c r="AF79" i="9"/>
  <c r="AH79" i="9" s="1"/>
  <c r="AI72" i="9"/>
  <c r="AJ72" i="9" s="1"/>
  <c r="X72" i="9"/>
  <c r="AE72" i="9" s="1"/>
  <c r="AD61" i="9"/>
  <c r="AF61" i="9"/>
  <c r="AH61" i="9" s="1"/>
  <c r="AD15" i="9"/>
  <c r="AF15" i="9"/>
  <c r="AH15" i="9" s="1"/>
  <c r="X280" i="9"/>
  <c r="AE280" i="9" s="1"/>
  <c r="AB280" i="9"/>
  <c r="AI280" i="9"/>
  <c r="AJ280" i="9" s="1"/>
  <c r="X114" i="9"/>
  <c r="AE114" i="9" s="1"/>
  <c r="AB114" i="9"/>
  <c r="AI114" i="9"/>
  <c r="AJ114" i="9" s="1"/>
  <c r="AF25" i="9"/>
  <c r="AH25" i="9" s="1"/>
  <c r="AD25" i="9"/>
  <c r="AI327" i="9"/>
  <c r="AJ327" i="9" s="1"/>
  <c r="X327" i="9"/>
  <c r="AE327" i="9" s="1"/>
  <c r="AF82" i="9"/>
  <c r="AH82" i="9" s="1"/>
  <c r="AD82" i="9"/>
  <c r="AD253" i="9"/>
  <c r="AF253" i="9"/>
  <c r="AH253" i="9" s="1"/>
  <c r="AD251" i="9"/>
  <c r="AF251" i="9"/>
  <c r="AH251" i="9" s="1"/>
  <c r="X51" i="9"/>
  <c r="AE51" i="9" s="1"/>
  <c r="AB51" i="9"/>
  <c r="AI51" i="9"/>
  <c r="AJ51" i="9" s="1"/>
  <c r="AB327" i="9"/>
  <c r="AB72" i="9"/>
  <c r="AL319" i="9"/>
  <c r="AD243" i="9"/>
  <c r="AF243" i="9"/>
  <c r="AH243" i="9" s="1"/>
  <c r="AB66" i="9"/>
  <c r="X66" i="9"/>
  <c r="AE66" i="9" s="1"/>
  <c r="AI66" i="9"/>
  <c r="AJ66" i="9" s="1"/>
  <c r="W378" i="9"/>
  <c r="AF133" i="9"/>
  <c r="AH133" i="9" s="1"/>
  <c r="AD133" i="9"/>
  <c r="AD36" i="9"/>
  <c r="AF36" i="9"/>
  <c r="AH36" i="9" s="1"/>
  <c r="X110" i="9"/>
  <c r="AE110" i="9" s="1"/>
  <c r="AI110" i="9"/>
  <c r="AJ110" i="9" s="1"/>
  <c r="AD127" i="9"/>
  <c r="AF127" i="9"/>
  <c r="AH127" i="9" s="1"/>
  <c r="AI106" i="9"/>
  <c r="AJ106" i="9" s="1"/>
  <c r="X106" i="9"/>
  <c r="AE106" i="9" s="1"/>
  <c r="X96" i="9"/>
  <c r="AE96" i="9" s="1"/>
  <c r="AI96" i="9"/>
  <c r="AJ96" i="9" s="1"/>
  <c r="AF158" i="9"/>
  <c r="AH158" i="9" s="1"/>
  <c r="AD158" i="9"/>
  <c r="AF109" i="9"/>
  <c r="AH109" i="9" s="1"/>
  <c r="AD109" i="9"/>
  <c r="AF94" i="9"/>
  <c r="AH94" i="9" s="1"/>
  <c r="AD68" i="9"/>
  <c r="AF68" i="9"/>
  <c r="AH68" i="9" s="1"/>
  <c r="AL29" i="9"/>
  <c r="X305" i="9"/>
  <c r="AE305" i="9" s="1"/>
  <c r="AI305" i="9"/>
  <c r="AJ305" i="9" s="1"/>
  <c r="AB305" i="9"/>
  <c r="AF29" i="9"/>
  <c r="AH29" i="9" s="1"/>
  <c r="AD29" i="9"/>
  <c r="AD8" i="9"/>
  <c r="AF8" i="9"/>
  <c r="AH8" i="9" s="1"/>
  <c r="AI220" i="9"/>
  <c r="AJ220" i="9" s="1"/>
  <c r="X220" i="9"/>
  <c r="AE220" i="9" s="1"/>
  <c r="AF64" i="9"/>
  <c r="AH64" i="9" s="1"/>
  <c r="AD64" i="9"/>
  <c r="AI5" i="9"/>
  <c r="AJ5" i="9" s="1"/>
  <c r="X5" i="9"/>
  <c r="AE5" i="9" s="1"/>
  <c r="AB5" i="9"/>
  <c r="AI304" i="9"/>
  <c r="AJ304" i="9" s="1"/>
  <c r="X304" i="9"/>
  <c r="AE304" i="9" s="1"/>
  <c r="AB304" i="9"/>
  <c r="X140" i="9"/>
  <c r="AE140" i="9" s="1"/>
  <c r="AB140" i="9"/>
  <c r="AI140" i="9"/>
  <c r="AJ140" i="9" s="1"/>
  <c r="AD6" i="9"/>
  <c r="AF6" i="9"/>
  <c r="AH6" i="9" s="1"/>
  <c r="AD59" i="9"/>
  <c r="AF59" i="9"/>
  <c r="AH59" i="9" s="1"/>
  <c r="X11" i="9"/>
  <c r="AE11" i="9" s="1"/>
  <c r="AB11" i="9"/>
  <c r="AI11" i="9"/>
  <c r="AJ11" i="9" s="1"/>
  <c r="AI330" i="9"/>
  <c r="AJ330" i="9" s="1"/>
  <c r="X330" i="9"/>
  <c r="AE330" i="9" s="1"/>
  <c r="AB330" i="9"/>
  <c r="AD292" i="9"/>
  <c r="AF292" i="9"/>
  <c r="AH292" i="9" s="1"/>
  <c r="AF320" i="9"/>
  <c r="AH320" i="9" s="1"/>
  <c r="AD320" i="9"/>
  <c r="AD40" i="9"/>
  <c r="AF40" i="9"/>
  <c r="AH40" i="9" s="1"/>
  <c r="AI170" i="9"/>
  <c r="AJ170" i="9" s="1"/>
  <c r="X170" i="9"/>
  <c r="AE170" i="9" s="1"/>
  <c r="AB170" i="9"/>
  <c r="X128" i="9"/>
  <c r="AE128" i="9" s="1"/>
  <c r="AI128" i="9"/>
  <c r="AJ128" i="9" s="1"/>
  <c r="AB128" i="9"/>
  <c r="AI121" i="9"/>
  <c r="AJ121" i="9" s="1"/>
  <c r="X121" i="9"/>
  <c r="AE121" i="9" s="1"/>
  <c r="AB121" i="9"/>
  <c r="AD147" i="9"/>
  <c r="AF147" i="9"/>
  <c r="AH147" i="9" s="1"/>
  <c r="AI123" i="9"/>
  <c r="AJ123" i="9" s="1"/>
  <c r="X123" i="9"/>
  <c r="AE123" i="9" s="1"/>
  <c r="AI105" i="9"/>
  <c r="AJ105" i="9" s="1"/>
  <c r="X105" i="9"/>
  <c r="AE105" i="9" s="1"/>
  <c r="AF76" i="9"/>
  <c r="AH76" i="9" s="1"/>
  <c r="AD76" i="9"/>
  <c r="AB106" i="9"/>
  <c r="AI95" i="9"/>
  <c r="AJ95" i="9" s="1"/>
  <c r="X95" i="9"/>
  <c r="AE95" i="9" s="1"/>
  <c r="AB95" i="9"/>
  <c r="X19" i="9"/>
  <c r="AE19" i="9" s="1"/>
  <c r="AI19" i="9"/>
  <c r="AJ19" i="9" s="1"/>
  <c r="X346" i="9"/>
  <c r="AE346" i="9" s="1"/>
  <c r="AI346" i="9"/>
  <c r="AJ346" i="9" s="1"/>
  <c r="X335" i="9"/>
  <c r="AE335" i="9" s="1"/>
  <c r="AB335" i="9"/>
  <c r="AI335" i="9"/>
  <c r="AJ335" i="9" s="1"/>
  <c r="AB19" i="9"/>
  <c r="AI266" i="9"/>
  <c r="AJ266" i="9" s="1"/>
  <c r="X266" i="9"/>
  <c r="AE266" i="9" s="1"/>
  <c r="AB266" i="9"/>
  <c r="AL6" i="9"/>
  <c r="AD156" i="9"/>
  <c r="AF156" i="9"/>
  <c r="AH156" i="9" s="1"/>
  <c r="AI146" i="9"/>
  <c r="AJ146" i="9" s="1"/>
  <c r="AB146" i="9"/>
  <c r="X146" i="9"/>
  <c r="AE146" i="9" s="1"/>
  <c r="AD138" i="9"/>
  <c r="AF138" i="9"/>
  <c r="AH138" i="9" s="1"/>
  <c r="X127" i="9"/>
  <c r="AE127" i="9" s="1"/>
  <c r="AI127" i="9"/>
  <c r="AJ127" i="9" s="1"/>
  <c r="X75" i="9"/>
  <c r="AE75" i="9" s="1"/>
  <c r="AI75" i="9"/>
  <c r="AJ75" i="9" s="1"/>
  <c r="AB75" i="9"/>
  <c r="X44" i="9"/>
  <c r="AE44" i="9" s="1"/>
  <c r="AI44" i="9"/>
  <c r="AJ44" i="9" s="1"/>
  <c r="AB44" i="9"/>
  <c r="AB96" i="9"/>
  <c r="AI73" i="9"/>
  <c r="AJ73" i="9" s="1"/>
  <c r="X73" i="9"/>
  <c r="AE73" i="9" s="1"/>
  <c r="AB73" i="9"/>
  <c r="AI32" i="9"/>
  <c r="AJ32" i="9" s="1"/>
  <c r="X32" i="9"/>
  <c r="AE32" i="9" s="1"/>
  <c r="AD16" i="9"/>
  <c r="AB123" i="9"/>
  <c r="AD115" i="9"/>
  <c r="AF115" i="9"/>
  <c r="AH115" i="9" s="1"/>
  <c r="AD97" i="9"/>
  <c r="AF97" i="9"/>
  <c r="AH97" i="9" s="1"/>
  <c r="AB110" i="9"/>
  <c r="AI43" i="9"/>
  <c r="AJ43" i="9" s="1"/>
  <c r="X43" i="9"/>
  <c r="AE43" i="9" s="1"/>
  <c r="AB43" i="9"/>
  <c r="X27" i="9"/>
  <c r="AE27" i="9" s="1"/>
  <c r="AI27" i="9"/>
  <c r="AJ27" i="9" s="1"/>
  <c r="X7" i="9"/>
  <c r="AE7" i="9" s="1"/>
  <c r="AI7" i="9"/>
  <c r="AJ7" i="9" s="1"/>
  <c r="AB7" i="9"/>
  <c r="AD281" i="9"/>
  <c r="AF281" i="9"/>
  <c r="AH281" i="9" s="1"/>
  <c r="X224" i="9"/>
  <c r="AE224" i="9" s="1"/>
  <c r="AI224" i="9"/>
  <c r="AJ224" i="9" s="1"/>
  <c r="AB224" i="9"/>
  <c r="AF104" i="9"/>
  <c r="AH104" i="9" s="1"/>
  <c r="AD104" i="9"/>
  <c r="AI31" i="9"/>
  <c r="AJ31" i="9" s="1"/>
  <c r="X31" i="9"/>
  <c r="AE31" i="9" s="1"/>
  <c r="AB31" i="9"/>
  <c r="AB27" i="9"/>
  <c r="AF328" i="9"/>
  <c r="AH328" i="9" s="1"/>
  <c r="AD328" i="9"/>
  <c r="AI300" i="9"/>
  <c r="AJ300" i="9" s="1"/>
  <c r="X300" i="9"/>
  <c r="AE300" i="9" s="1"/>
  <c r="AB300" i="9"/>
  <c r="AD339" i="9"/>
  <c r="AF339" i="9"/>
  <c r="AH339" i="9" s="1"/>
  <c r="AI223" i="9"/>
  <c r="AJ223" i="9" s="1"/>
  <c r="X223" i="9"/>
  <c r="AE223" i="9" s="1"/>
  <c r="AB223" i="9"/>
  <c r="AD52" i="9"/>
  <c r="AF52" i="9"/>
  <c r="AH52" i="9" s="1"/>
  <c r="AB105" i="9"/>
  <c r="AF85" i="9"/>
  <c r="AH85" i="9" s="1"/>
  <c r="AD85" i="9"/>
  <c r="AI275" i="9"/>
  <c r="AJ275" i="9" s="1"/>
  <c r="X275" i="9"/>
  <c r="AE275" i="9" s="1"/>
  <c r="AB275" i="9"/>
  <c r="AD198" i="9"/>
  <c r="AF198" i="9"/>
  <c r="AH198" i="9" s="1"/>
  <c r="AD67" i="9"/>
  <c r="AF67" i="9"/>
  <c r="AH67" i="9" s="1"/>
  <c r="AD35" i="9"/>
  <c r="AF35" i="9"/>
  <c r="AH35" i="9" s="1"/>
  <c r="AF62" i="9"/>
  <c r="AH62" i="9" s="1"/>
  <c r="AD62" i="9"/>
  <c r="AF49" i="9"/>
  <c r="AH49" i="9" s="1"/>
  <c r="AD49" i="9"/>
  <c r="AD41" i="9"/>
  <c r="AF41" i="9"/>
  <c r="AH41" i="9" s="1"/>
  <c r="AL279" i="9" l="1"/>
  <c r="AL212" i="9"/>
  <c r="AN212" i="9" s="1"/>
  <c r="AF299" i="9"/>
  <c r="AH299" i="9" s="1"/>
  <c r="AF226" i="9"/>
  <c r="AH226" i="9" s="1"/>
  <c r="AD215" i="9"/>
  <c r="AD200" i="9"/>
  <c r="AD256" i="9"/>
  <c r="AD207" i="9"/>
  <c r="AD230" i="9"/>
  <c r="AF288" i="9"/>
  <c r="AH288" i="9" s="1"/>
  <c r="AD187" i="9"/>
  <c r="AD195" i="9"/>
  <c r="AD294" i="9"/>
  <c r="AD228" i="9"/>
  <c r="AD56" i="9"/>
  <c r="AD267" i="9"/>
  <c r="AN334" i="9"/>
  <c r="AO334" i="9" s="1"/>
  <c r="AF249" i="9"/>
  <c r="AH249" i="9" s="1"/>
  <c r="AM314" i="9"/>
  <c r="AF213" i="9"/>
  <c r="AH213" i="9" s="1"/>
  <c r="AM341" i="9"/>
  <c r="AN341" i="9"/>
  <c r="AF322" i="9"/>
  <c r="AH322" i="9" s="1"/>
  <c r="AO322" i="9" s="1"/>
  <c r="AF236" i="9"/>
  <c r="AH236" i="9" s="1"/>
  <c r="AN326" i="9"/>
  <c r="AF205" i="9"/>
  <c r="AH205" i="9" s="1"/>
  <c r="AD180" i="9"/>
  <c r="AF341" i="9"/>
  <c r="AH341" i="9" s="1"/>
  <c r="AD233" i="9"/>
  <c r="AD311" i="9"/>
  <c r="AD176" i="9"/>
  <c r="AD270" i="9"/>
  <c r="AN226" i="9"/>
  <c r="AO226" i="9" s="1"/>
  <c r="AN216" i="9"/>
  <c r="AM315" i="9"/>
  <c r="AN315" i="9"/>
  <c r="AN276" i="9"/>
  <c r="AO276" i="9" s="1"/>
  <c r="AM276" i="9"/>
  <c r="AN248" i="9"/>
  <c r="AO248" i="9" s="1"/>
  <c r="AM248" i="9"/>
  <c r="AN236" i="9"/>
  <c r="AM236" i="9"/>
  <c r="AD315" i="9"/>
  <c r="AF247" i="9"/>
  <c r="AH247" i="9" s="1"/>
  <c r="AD209" i="9"/>
  <c r="AM228" i="9"/>
  <c r="AN303" i="9"/>
  <c r="AO303" i="9" s="1"/>
  <c r="AF289" i="9"/>
  <c r="AH289" i="9" s="1"/>
  <c r="AO289" i="9" s="1"/>
  <c r="AL321" i="9"/>
  <c r="AN321" i="9" s="1"/>
  <c r="AO321" i="9" s="1"/>
  <c r="AD273" i="9"/>
  <c r="AD333" i="9"/>
  <c r="AD38" i="9"/>
  <c r="AF240" i="9"/>
  <c r="AH240" i="9" s="1"/>
  <c r="AD211" i="9"/>
  <c r="AD303" i="9"/>
  <c r="AF344" i="9"/>
  <c r="AH344" i="9" s="1"/>
  <c r="AF189" i="9"/>
  <c r="AH189" i="9" s="1"/>
  <c r="AD255" i="9"/>
  <c r="AF296" i="9"/>
  <c r="AH296" i="9" s="1"/>
  <c r="AN225" i="9"/>
  <c r="AO225" i="9" s="1"/>
  <c r="AM217" i="9"/>
  <c r="AD181" i="9"/>
  <c r="AN174" i="9"/>
  <c r="AO174" i="9" s="1"/>
  <c r="AM174" i="9"/>
  <c r="AM180" i="9"/>
  <c r="AN180" i="9"/>
  <c r="AO180" i="9" s="1"/>
  <c r="AL214" i="9"/>
  <c r="AM214" i="9" s="1"/>
  <c r="AL229" i="9"/>
  <c r="AM229" i="9" s="1"/>
  <c r="AF239" i="9"/>
  <c r="AH239" i="9" s="1"/>
  <c r="AF188" i="9"/>
  <c r="AH188" i="9" s="1"/>
  <c r="AO188" i="9" s="1"/>
  <c r="AN207" i="9"/>
  <c r="AM340" i="9"/>
  <c r="AM206" i="9"/>
  <c r="AF231" i="9"/>
  <c r="AH231" i="9" s="1"/>
  <c r="AM230" i="9"/>
  <c r="AN294" i="9"/>
  <c r="AO294" i="9" s="1"/>
  <c r="AM294" i="9"/>
  <c r="AM209" i="9"/>
  <c r="AN209" i="9"/>
  <c r="AO209" i="9" s="1"/>
  <c r="AN324" i="9"/>
  <c r="AO324" i="9" s="1"/>
  <c r="AM199" i="9"/>
  <c r="AN199" i="9"/>
  <c r="AO199" i="9" s="1"/>
  <c r="AN290" i="9"/>
  <c r="AM290" i="9"/>
  <c r="AE309" i="9"/>
  <c r="AL309" i="9" s="1"/>
  <c r="AE124" i="9"/>
  <c r="AL124" i="9" s="1"/>
  <c r="AE261" i="9"/>
  <c r="AL261" i="9" s="1"/>
  <c r="AE37" i="9"/>
  <c r="AL37" i="9" s="1"/>
  <c r="AE336" i="9"/>
  <c r="AL336" i="9" s="1"/>
  <c r="AE34" i="9"/>
  <c r="AL34" i="9" s="1"/>
  <c r="AE39" i="9"/>
  <c r="AL39" i="9" s="1"/>
  <c r="AE161" i="9"/>
  <c r="AL161" i="9" s="1"/>
  <c r="AE284" i="9"/>
  <c r="AL284" i="9" s="1"/>
  <c r="AE281" i="9"/>
  <c r="AL281" i="9" s="1"/>
  <c r="AE24" i="9"/>
  <c r="AL24" i="9" s="1"/>
  <c r="AE70" i="9"/>
  <c r="AL70" i="9" s="1"/>
  <c r="AE88" i="9"/>
  <c r="AL88" i="9" s="1"/>
  <c r="AE193" i="9"/>
  <c r="AL193" i="9" s="1"/>
  <c r="AE331" i="9"/>
  <c r="AL331" i="9" s="1"/>
  <c r="AE150" i="9"/>
  <c r="AL150" i="9" s="1"/>
  <c r="AE306" i="9"/>
  <c r="AL306" i="9" s="1"/>
  <c r="AE53" i="9"/>
  <c r="AL53" i="9" s="1"/>
  <c r="AE28" i="9"/>
  <c r="AL28" i="9" s="1"/>
  <c r="AE47" i="9"/>
  <c r="AL47" i="9" s="1"/>
  <c r="AE30" i="9"/>
  <c r="AL30" i="9" s="1"/>
  <c r="AE45" i="9"/>
  <c r="AL45" i="9" s="1"/>
  <c r="AE339" i="9"/>
  <c r="AL339" i="9" s="1"/>
  <c r="AE87" i="9"/>
  <c r="AL87" i="9" s="1"/>
  <c r="AE286" i="9"/>
  <c r="AL286" i="9" s="1"/>
  <c r="AE203" i="9"/>
  <c r="AL203" i="9" s="1"/>
  <c r="AE154" i="9"/>
  <c r="AL154" i="9" s="1"/>
  <c r="AE56" i="9"/>
  <c r="AL56" i="9" s="1"/>
  <c r="AE81" i="9"/>
  <c r="AL81" i="9" s="1"/>
  <c r="AE78" i="9"/>
  <c r="AL78" i="9" s="1"/>
  <c r="AE97" i="9"/>
  <c r="AL97" i="9" s="1"/>
  <c r="AE104" i="9"/>
  <c r="AL104" i="9" s="1"/>
  <c r="AF242" i="9"/>
  <c r="AH242" i="9" s="1"/>
  <c r="AO242" i="9" s="1"/>
  <c r="AF290" i="9"/>
  <c r="AH290" i="9" s="1"/>
  <c r="AN213" i="9"/>
  <c r="AO213" i="9" s="1"/>
  <c r="AF312" i="9"/>
  <c r="AH312" i="9" s="1"/>
  <c r="AM171" i="9"/>
  <c r="AM177" i="9"/>
  <c r="AM337" i="9"/>
  <c r="AE190" i="9"/>
  <c r="AL190" i="9" s="1"/>
  <c r="AE101" i="9"/>
  <c r="AL101" i="9" s="1"/>
  <c r="AE347" i="9"/>
  <c r="AL347" i="9" s="1"/>
  <c r="AE145" i="9"/>
  <c r="AL145" i="9" s="1"/>
  <c r="AE135" i="9"/>
  <c r="AL135" i="9" s="1"/>
  <c r="AE295" i="9"/>
  <c r="AL295" i="9" s="1"/>
  <c r="AE80" i="9"/>
  <c r="AL80" i="9" s="1"/>
  <c r="AN80" i="9" s="1"/>
  <c r="AO80" i="9" s="1"/>
  <c r="AE93" i="9"/>
  <c r="AL93" i="9" s="1"/>
  <c r="AE163" i="9"/>
  <c r="AL163" i="9" s="1"/>
  <c r="AE108" i="9"/>
  <c r="AL108" i="9" s="1"/>
  <c r="AM108" i="9" s="1"/>
  <c r="AE99" i="9"/>
  <c r="AL99" i="9" s="1"/>
  <c r="AM99" i="9" s="1"/>
  <c r="AE194" i="9"/>
  <c r="AL194" i="9" s="1"/>
  <c r="AM194" i="9" s="1"/>
  <c r="AE126" i="9"/>
  <c r="AL126" i="9" s="1"/>
  <c r="AE137" i="9"/>
  <c r="AL137" i="9" s="1"/>
  <c r="AM137" i="9" s="1"/>
  <c r="AE54" i="9"/>
  <c r="AL54" i="9" s="1"/>
  <c r="AO337" i="9"/>
  <c r="AD241" i="9"/>
  <c r="AN107" i="9"/>
  <c r="AO107" i="9" s="1"/>
  <c r="AE90" i="9"/>
  <c r="AL90" i="9" s="1"/>
  <c r="AE86" i="9"/>
  <c r="AL86" i="9" s="1"/>
  <c r="AE139" i="9"/>
  <c r="AL139" i="9" s="1"/>
  <c r="AE92" i="9"/>
  <c r="AL92" i="9" s="1"/>
  <c r="AE152" i="9"/>
  <c r="AL152" i="9" s="1"/>
  <c r="AE33" i="9"/>
  <c r="AL33" i="9" s="1"/>
  <c r="AE117" i="9"/>
  <c r="AL117" i="9" s="1"/>
  <c r="AE166" i="9"/>
  <c r="AL166" i="9" s="1"/>
  <c r="AE165" i="9"/>
  <c r="AL165" i="9" s="1"/>
  <c r="AE318" i="9"/>
  <c r="AL318" i="9" s="1"/>
  <c r="AE141" i="9"/>
  <c r="AL141" i="9" s="1"/>
  <c r="AE84" i="9"/>
  <c r="AL84" i="9" s="1"/>
  <c r="AE46" i="9"/>
  <c r="AL46" i="9" s="1"/>
  <c r="AE23" i="9"/>
  <c r="AL23" i="9" s="1"/>
  <c r="AE153" i="9"/>
  <c r="AL153" i="9" s="1"/>
  <c r="AE16" i="9"/>
  <c r="AL16" i="9" s="1"/>
  <c r="AD173" i="9"/>
  <c r="AE240" i="9"/>
  <c r="AL240" i="9" s="1"/>
  <c r="AN237" i="9"/>
  <c r="AO237" i="9" s="1"/>
  <c r="AM195" i="9"/>
  <c r="AN244" i="9"/>
  <c r="AO244" i="9" s="1"/>
  <c r="AN178" i="9"/>
  <c r="AO178" i="9" s="1"/>
  <c r="AM192" i="9"/>
  <c r="AN288" i="9"/>
  <c r="AO288" i="9" s="1"/>
  <c r="AM322" i="9"/>
  <c r="AM250" i="9"/>
  <c r="AM100" i="9"/>
  <c r="AM325" i="9"/>
  <c r="AN218" i="9"/>
  <c r="AO218" i="9" s="1"/>
  <c r="AM342" i="9"/>
  <c r="AN210" i="9"/>
  <c r="AO210" i="9" s="1"/>
  <c r="AM219" i="9"/>
  <c r="AF260" i="9"/>
  <c r="AH260" i="9" s="1"/>
  <c r="AO230" i="9"/>
  <c r="AD193" i="9"/>
  <c r="AF112" i="9"/>
  <c r="AH112" i="9" s="1"/>
  <c r="AD69" i="9"/>
  <c r="AN231" i="9"/>
  <c r="AL277" i="9"/>
  <c r="AM277" i="9" s="1"/>
  <c r="AF190" i="9"/>
  <c r="AH190" i="9" s="1"/>
  <c r="AM278" i="9"/>
  <c r="AN185" i="9"/>
  <c r="AO185" i="9" s="1"/>
  <c r="AM227" i="9"/>
  <c r="AM182" i="9"/>
  <c r="AD332" i="9"/>
  <c r="AM289" i="9"/>
  <c r="AN191" i="9"/>
  <c r="AO191" i="9" s="1"/>
  <c r="AF326" i="9"/>
  <c r="AH326" i="9" s="1"/>
  <c r="AN187" i="9"/>
  <c r="AO187" i="9" s="1"/>
  <c r="AM200" i="9"/>
  <c r="AM215" i="9"/>
  <c r="AM247" i="9"/>
  <c r="AM176" i="9"/>
  <c r="AN312" i="9"/>
  <c r="AM343" i="9"/>
  <c r="AL234" i="9"/>
  <c r="AD172" i="9"/>
  <c r="AF172" i="9"/>
  <c r="AH172" i="9" s="1"/>
  <c r="AO343" i="9"/>
  <c r="AO182" i="9"/>
  <c r="AO192" i="9"/>
  <c r="AO342" i="9"/>
  <c r="AM233" i="9"/>
  <c r="AM211" i="9"/>
  <c r="AM232" i="9"/>
  <c r="AN189" i="9"/>
  <c r="AM189" i="9"/>
  <c r="AM296" i="9"/>
  <c r="AN296" i="9"/>
  <c r="AM179" i="9"/>
  <c r="AN179" i="9"/>
  <c r="AO179" i="9" s="1"/>
  <c r="AN183" i="9"/>
  <c r="AO183" i="9" s="1"/>
  <c r="AM183" i="9"/>
  <c r="AM311" i="9"/>
  <c r="AN311" i="9"/>
  <c r="AO311" i="9" s="1"/>
  <c r="AN175" i="9"/>
  <c r="AO175" i="9" s="1"/>
  <c r="AM175" i="9"/>
  <c r="AM268" i="9"/>
  <c r="AF20" i="9"/>
  <c r="AH20" i="9" s="1"/>
  <c r="AO20" i="9" s="1"/>
  <c r="AN299" i="9"/>
  <c r="AM299" i="9"/>
  <c r="AN254" i="9"/>
  <c r="AO254" i="9" s="1"/>
  <c r="AM254" i="9"/>
  <c r="AN344" i="9"/>
  <c r="AM344" i="9"/>
  <c r="AN270" i="9"/>
  <c r="AO270" i="9" s="1"/>
  <c r="AM270" i="9"/>
  <c r="AN255" i="9"/>
  <c r="AO255" i="9" s="1"/>
  <c r="AM255" i="9"/>
  <c r="AN172" i="9"/>
  <c r="AM172" i="9"/>
  <c r="AO227" i="9"/>
  <c r="AN256" i="9"/>
  <c r="AO256" i="9" s="1"/>
  <c r="AM256" i="9"/>
  <c r="AO325" i="9"/>
  <c r="AM249" i="9"/>
  <c r="AN249" i="9"/>
  <c r="AO249" i="9" s="1"/>
  <c r="AM316" i="9"/>
  <c r="AN316" i="9"/>
  <c r="AO316" i="9" s="1"/>
  <c r="AN279" i="9"/>
  <c r="AO279" i="9" s="1"/>
  <c r="AM279" i="9"/>
  <c r="AO233" i="9"/>
  <c r="AM293" i="9"/>
  <c r="AN293" i="9"/>
  <c r="AO293" i="9" s="1"/>
  <c r="AO171" i="9"/>
  <c r="AO200" i="9"/>
  <c r="AO211" i="9"/>
  <c r="AO219" i="9"/>
  <c r="AO232" i="9"/>
  <c r="AO204" i="9"/>
  <c r="AO216" i="9"/>
  <c r="AN259" i="9"/>
  <c r="AO259" i="9" s="1"/>
  <c r="AM259" i="9"/>
  <c r="AM239" i="9"/>
  <c r="AN239" i="9"/>
  <c r="AO314" i="9"/>
  <c r="AM245" i="9"/>
  <c r="AN245" i="9"/>
  <c r="AO245" i="9" s="1"/>
  <c r="AN262" i="9"/>
  <c r="AO262" i="9" s="1"/>
  <c r="AM262" i="9"/>
  <c r="AM283" i="9"/>
  <c r="AN283" i="9"/>
  <c r="AO283" i="9" s="1"/>
  <c r="AN257" i="9"/>
  <c r="AO257" i="9" s="1"/>
  <c r="AM257" i="9"/>
  <c r="AN235" i="9"/>
  <c r="AO235" i="9" s="1"/>
  <c r="AM235" i="9"/>
  <c r="AN273" i="9"/>
  <c r="AO273" i="9" s="1"/>
  <c r="AM273" i="9"/>
  <c r="AN272" i="9"/>
  <c r="AO272" i="9" s="1"/>
  <c r="AM272" i="9"/>
  <c r="AO212" i="9"/>
  <c r="AN258" i="9"/>
  <c r="AO258" i="9" s="1"/>
  <c r="AM258" i="9"/>
  <c r="AO207" i="9"/>
  <c r="AO215" i="9"/>
  <c r="AO228" i="9"/>
  <c r="AO208" i="9"/>
  <c r="AO177" i="9"/>
  <c r="AO206" i="9"/>
  <c r="AO205" i="9"/>
  <c r="AO217" i="9"/>
  <c r="AM333" i="9"/>
  <c r="AN333" i="9"/>
  <c r="AO333" i="9" s="1"/>
  <c r="AO195" i="9"/>
  <c r="AN173" i="9"/>
  <c r="AO173" i="9" s="1"/>
  <c r="AM173" i="9"/>
  <c r="AN246" i="9"/>
  <c r="AO246" i="9" s="1"/>
  <c r="AM246" i="9"/>
  <c r="AM181" i="9"/>
  <c r="AN181" i="9"/>
  <c r="AO181" i="9" s="1"/>
  <c r="AN274" i="9"/>
  <c r="AO274" i="9" s="1"/>
  <c r="AM274" i="9"/>
  <c r="AN267" i="9"/>
  <c r="AO267" i="9" s="1"/>
  <c r="AM267" i="9"/>
  <c r="AN260" i="9"/>
  <c r="AM260" i="9"/>
  <c r="AO278" i="9"/>
  <c r="AN271" i="9"/>
  <c r="AO271" i="9" s="1"/>
  <c r="AM271" i="9"/>
  <c r="AO340" i="9"/>
  <c r="AO247" i="9"/>
  <c r="AO332" i="9"/>
  <c r="AO176" i="9"/>
  <c r="AO315" i="9"/>
  <c r="AF137" i="9"/>
  <c r="AH137" i="9" s="1"/>
  <c r="AD12" i="9"/>
  <c r="AF201" i="9"/>
  <c r="AH201" i="9" s="1"/>
  <c r="AF347" i="9"/>
  <c r="AH347" i="9" s="1"/>
  <c r="AD301" i="9"/>
  <c r="AD345" i="9"/>
  <c r="AD157" i="9"/>
  <c r="AD141" i="9"/>
  <c r="AL302" i="9"/>
  <c r="AM302" i="9" s="1"/>
  <c r="AF57" i="9"/>
  <c r="AH57" i="9" s="1"/>
  <c r="AD152" i="9"/>
  <c r="AL222" i="9"/>
  <c r="AM222" i="9" s="1"/>
  <c r="AL287" i="9"/>
  <c r="AN287" i="9" s="1"/>
  <c r="AO287" i="9" s="1"/>
  <c r="AD46" i="9"/>
  <c r="AN9" i="9"/>
  <c r="AF17" i="9"/>
  <c r="AH17" i="9" s="1"/>
  <c r="AD26" i="9"/>
  <c r="AF295" i="9"/>
  <c r="AH295" i="9" s="1"/>
  <c r="AD186" i="9"/>
  <c r="AD54" i="9"/>
  <c r="AD71" i="9"/>
  <c r="AF23" i="9"/>
  <c r="AH23" i="9" s="1"/>
  <c r="AF111" i="9"/>
  <c r="AH111" i="9" s="1"/>
  <c r="AM285" i="9"/>
  <c r="AD108" i="9"/>
  <c r="AD78" i="9"/>
  <c r="AN241" i="9"/>
  <c r="AO241" i="9" s="1"/>
  <c r="AL77" i="9"/>
  <c r="AN77" i="9" s="1"/>
  <c r="AO77" i="9" s="1"/>
  <c r="AL158" i="9"/>
  <c r="AN158" i="9" s="1"/>
  <c r="AO158" i="9" s="1"/>
  <c r="AL115" i="9"/>
  <c r="AM115" i="9" s="1"/>
  <c r="AL243" i="9"/>
  <c r="AN243" i="9" s="1"/>
  <c r="AO243" i="9" s="1"/>
  <c r="AD65" i="9"/>
  <c r="AD144" i="9"/>
  <c r="AO144" i="9"/>
  <c r="AF130" i="9"/>
  <c r="AH130" i="9" s="1"/>
  <c r="AO130" i="9" s="1"/>
  <c r="AM55" i="9"/>
  <c r="AF167" i="9"/>
  <c r="AH167" i="9" s="1"/>
  <c r="AF154" i="9"/>
  <c r="AH154" i="9" s="1"/>
  <c r="AL323" i="9"/>
  <c r="AM323" i="9" s="1"/>
  <c r="AL151" i="9"/>
  <c r="AN151" i="9" s="1"/>
  <c r="AO151" i="9" s="1"/>
  <c r="AL329" i="9"/>
  <c r="AN329" i="9" s="1"/>
  <c r="AO329" i="9" s="1"/>
  <c r="AN15" i="9"/>
  <c r="AO15" i="9" s="1"/>
  <c r="AM15" i="9"/>
  <c r="AF263" i="9"/>
  <c r="AH263" i="9" s="1"/>
  <c r="AF24" i="9"/>
  <c r="AH24" i="9" s="1"/>
  <c r="AD45" i="9"/>
  <c r="AL14" i="9"/>
  <c r="AM14" i="9" s="1"/>
  <c r="AD124" i="9"/>
  <c r="AD42" i="9"/>
  <c r="AF149" i="9"/>
  <c r="AH149" i="9" s="1"/>
  <c r="AL76" i="9"/>
  <c r="AN76" i="9" s="1"/>
  <c r="AO76" i="9" s="1"/>
  <c r="AL118" i="9"/>
  <c r="AN118" i="9" s="1"/>
  <c r="AO118" i="9" s="1"/>
  <c r="AD136" i="9"/>
  <c r="AF55" i="9"/>
  <c r="AH55" i="9" s="1"/>
  <c r="AO55" i="9" s="1"/>
  <c r="AL35" i="9"/>
  <c r="AM35" i="9" s="1"/>
  <c r="AL41" i="9"/>
  <c r="AM41" i="9" s="1"/>
  <c r="AL98" i="9"/>
  <c r="AN98" i="9" s="1"/>
  <c r="AO98" i="9" s="1"/>
  <c r="AL52" i="9"/>
  <c r="AM52" i="9" s="1"/>
  <c r="AM144" i="9"/>
  <c r="AD291" i="9"/>
  <c r="AD298" i="9"/>
  <c r="AL62" i="9"/>
  <c r="AM62" i="9" s="1"/>
  <c r="AF264" i="9"/>
  <c r="AH264" i="9" s="1"/>
  <c r="AD308" i="9"/>
  <c r="AF197" i="9"/>
  <c r="AH197" i="9" s="1"/>
  <c r="AD268" i="9"/>
  <c r="AF99" i="9"/>
  <c r="AH99" i="9" s="1"/>
  <c r="AF184" i="9"/>
  <c r="AH184" i="9" s="1"/>
  <c r="AF126" i="9"/>
  <c r="AH126" i="9" s="1"/>
  <c r="AD153" i="9"/>
  <c r="AN112" i="9"/>
  <c r="AL125" i="9"/>
  <c r="AM125" i="9" s="1"/>
  <c r="AF238" i="9"/>
  <c r="AH238" i="9" s="1"/>
  <c r="AD165" i="9"/>
  <c r="AD102" i="9"/>
  <c r="AN338" i="9"/>
  <c r="AO338" i="9" s="1"/>
  <c r="AL79" i="9"/>
  <c r="AN79" i="9" s="1"/>
  <c r="AO79" i="9" s="1"/>
  <c r="AF84" i="9"/>
  <c r="AH84" i="9" s="1"/>
  <c r="AF93" i="9"/>
  <c r="AH93" i="9" s="1"/>
  <c r="AM102" i="9"/>
  <c r="AF9" i="9"/>
  <c r="AH9" i="9" s="1"/>
  <c r="AF306" i="9"/>
  <c r="AH306" i="9" s="1"/>
  <c r="AF70" i="9"/>
  <c r="AH70" i="9" s="1"/>
  <c r="AD34" i="9"/>
  <c r="AF120" i="9"/>
  <c r="AH120" i="9" s="1"/>
  <c r="AF145" i="9"/>
  <c r="AH145" i="9" s="1"/>
  <c r="AL82" i="9"/>
  <c r="AN82" i="9" s="1"/>
  <c r="AO82" i="9" s="1"/>
  <c r="AD310" i="9"/>
  <c r="AD159" i="9"/>
  <c r="AN74" i="9"/>
  <c r="AO74" i="9" s="1"/>
  <c r="AN186" i="9"/>
  <c r="AO186" i="9" s="1"/>
  <c r="AD194" i="9"/>
  <c r="AD53" i="9"/>
  <c r="AN148" i="9"/>
  <c r="AD117" i="9"/>
  <c r="AF100" i="9"/>
  <c r="AH100" i="9" s="1"/>
  <c r="AO100" i="9" s="1"/>
  <c r="AD284" i="9"/>
  <c r="AD336" i="9"/>
  <c r="AM69" i="9"/>
  <c r="AN69" i="9"/>
  <c r="AO69" i="9" s="1"/>
  <c r="AF37" i="9"/>
  <c r="AH37" i="9" s="1"/>
  <c r="AD63" i="9"/>
  <c r="AD129" i="9"/>
  <c r="AN282" i="9"/>
  <c r="AM301" i="9"/>
  <c r="AF18" i="9"/>
  <c r="AH18" i="9" s="1"/>
  <c r="AD74" i="9"/>
  <c r="AF317" i="9"/>
  <c r="AH317" i="9" s="1"/>
  <c r="AF161" i="9"/>
  <c r="AH161" i="9" s="1"/>
  <c r="AF39" i="9"/>
  <c r="AH39" i="9" s="1"/>
  <c r="AD348" i="9"/>
  <c r="AF286" i="9"/>
  <c r="AH286" i="9" s="1"/>
  <c r="AD119" i="9"/>
  <c r="AM58" i="9"/>
  <c r="AN94" i="9"/>
  <c r="AO94" i="9" s="1"/>
  <c r="AN111" i="9"/>
  <c r="AD131" i="9"/>
  <c r="AF168" i="9"/>
  <c r="AH168" i="9" s="1"/>
  <c r="AD221" i="9"/>
  <c r="AL49" i="9"/>
  <c r="AM49" i="9" s="1"/>
  <c r="AL253" i="9"/>
  <c r="AM253" i="9" s="1"/>
  <c r="AL8" i="9"/>
  <c r="AM8" i="9" s="1"/>
  <c r="AL25" i="9"/>
  <c r="AN25" i="9" s="1"/>
  <c r="AO25" i="9" s="1"/>
  <c r="AF318" i="9"/>
  <c r="AH318" i="9" s="1"/>
  <c r="AL156" i="9"/>
  <c r="AN156" i="9" s="1"/>
  <c r="AO156" i="9" s="1"/>
  <c r="AN50" i="9"/>
  <c r="AO50" i="9" s="1"/>
  <c r="AM50" i="9"/>
  <c r="AN308" i="9"/>
  <c r="AO308" i="9" s="1"/>
  <c r="AM308" i="9"/>
  <c r="AF33" i="9"/>
  <c r="AH33" i="9" s="1"/>
  <c r="AF88" i="9"/>
  <c r="AH88" i="9" s="1"/>
  <c r="AD163" i="9"/>
  <c r="AD80" i="9"/>
  <c r="AF135" i="9"/>
  <c r="AH135" i="9" s="1"/>
  <c r="AL133" i="9"/>
  <c r="AM133" i="9" s="1"/>
  <c r="AD92" i="9"/>
  <c r="AD107" i="9"/>
  <c r="AM307" i="9"/>
  <c r="AL85" i="9"/>
  <c r="AM85" i="9" s="1"/>
  <c r="AD48" i="9"/>
  <c r="AD166" i="9"/>
  <c r="AL64" i="9"/>
  <c r="AM64" i="9" s="1"/>
  <c r="AO268" i="9"/>
  <c r="AD30" i="9"/>
  <c r="AM20" i="9"/>
  <c r="AM348" i="9"/>
  <c r="AM48" i="9"/>
  <c r="AM310" i="9"/>
  <c r="AN68" i="9"/>
  <c r="AO68" i="9" s="1"/>
  <c r="AO310" i="9"/>
  <c r="AD297" i="9"/>
  <c r="AL95" i="9"/>
  <c r="AN95" i="9" s="1"/>
  <c r="AM83" i="9"/>
  <c r="AL109" i="9"/>
  <c r="AN109" i="9" s="1"/>
  <c r="AO109" i="9" s="1"/>
  <c r="AF83" i="9"/>
  <c r="AH83" i="9" s="1"/>
  <c r="AO83" i="9" s="1"/>
  <c r="AF101" i="9"/>
  <c r="AH101" i="9" s="1"/>
  <c r="AL116" i="9"/>
  <c r="AN116" i="9" s="1"/>
  <c r="AO116" i="9" s="1"/>
  <c r="AD143" i="9"/>
  <c r="AN221" i="9"/>
  <c r="AO221" i="9" s="1"/>
  <c r="AD10" i="9"/>
  <c r="AD338" i="9"/>
  <c r="AO250" i="9"/>
  <c r="AL196" i="9"/>
  <c r="AN196" i="9" s="1"/>
  <c r="AO196" i="9" s="1"/>
  <c r="AF164" i="9"/>
  <c r="AH164" i="9" s="1"/>
  <c r="AL142" i="9"/>
  <c r="AN142" i="9" s="1"/>
  <c r="AO142" i="9" s="1"/>
  <c r="AD250" i="9"/>
  <c r="AL40" i="9"/>
  <c r="AM40" i="9" s="1"/>
  <c r="AL5" i="9"/>
  <c r="AD261" i="9"/>
  <c r="AF261" i="9"/>
  <c r="AH261" i="9" s="1"/>
  <c r="AM12" i="9"/>
  <c r="AN12" i="9"/>
  <c r="AO12" i="9" s="1"/>
  <c r="AD139" i="9"/>
  <c r="AF150" i="9"/>
  <c r="AH150" i="9" s="1"/>
  <c r="AF90" i="9"/>
  <c r="AH90" i="9" s="1"/>
  <c r="AD285" i="9"/>
  <c r="AF122" i="9"/>
  <c r="AH122" i="9" s="1"/>
  <c r="AL113" i="9"/>
  <c r="AN113" i="9" s="1"/>
  <c r="AO113" i="9" s="1"/>
  <c r="AD313" i="9"/>
  <c r="AD319" i="9"/>
  <c r="AL21" i="9"/>
  <c r="AN21" i="9" s="1"/>
  <c r="AO21" i="9" s="1"/>
  <c r="AL36" i="9"/>
  <c r="AN36" i="9" s="1"/>
  <c r="AO36" i="9" s="1"/>
  <c r="AL162" i="9"/>
  <c r="AL89" i="9"/>
  <c r="AL252" i="9"/>
  <c r="AM252" i="9" s="1"/>
  <c r="AL320" i="9"/>
  <c r="AM320" i="9" s="1"/>
  <c r="AF282" i="9"/>
  <c r="AH282" i="9" s="1"/>
  <c r="AD87" i="9"/>
  <c r="AL91" i="9"/>
  <c r="AN91" i="9" s="1"/>
  <c r="AN129" i="9"/>
  <c r="AO129" i="9" s="1"/>
  <c r="AM129" i="9"/>
  <c r="AF203" i="9"/>
  <c r="AH203" i="9" s="1"/>
  <c r="AD50" i="9"/>
  <c r="AF155" i="9"/>
  <c r="AH155" i="9" s="1"/>
  <c r="AD155" i="9"/>
  <c r="AD169" i="9"/>
  <c r="AL132" i="9"/>
  <c r="AM132" i="9" s="1"/>
  <c r="AO58" i="9"/>
  <c r="AF47" i="9"/>
  <c r="AH47" i="9" s="1"/>
  <c r="AD47" i="9"/>
  <c r="AF86" i="9"/>
  <c r="AH86" i="9" s="1"/>
  <c r="AD86" i="9"/>
  <c r="AD134" i="9"/>
  <c r="AF134" i="9"/>
  <c r="AH134" i="9" s="1"/>
  <c r="AL266" i="9"/>
  <c r="AM266" i="9" s="1"/>
  <c r="AL121" i="9"/>
  <c r="AN121" i="9" s="1"/>
  <c r="AF202" i="9"/>
  <c r="AH202" i="9" s="1"/>
  <c r="AL138" i="9"/>
  <c r="AL67" i="9"/>
  <c r="AL147" i="9"/>
  <c r="AD28" i="9"/>
  <c r="AF28" i="9"/>
  <c r="AH28" i="9" s="1"/>
  <c r="AL160" i="9"/>
  <c r="AN160" i="9" s="1"/>
  <c r="AM130" i="9"/>
  <c r="AL13" i="9"/>
  <c r="AN13" i="9" s="1"/>
  <c r="AO13" i="9" s="1"/>
  <c r="AL61" i="9"/>
  <c r="AN61" i="9" s="1"/>
  <c r="AO61" i="9" s="1"/>
  <c r="AL134" i="9"/>
  <c r="AL140" i="9"/>
  <c r="AM140" i="9" s="1"/>
  <c r="AN10" i="9"/>
  <c r="AO10" i="9" s="1"/>
  <c r="AM10" i="9"/>
  <c r="AL275" i="9"/>
  <c r="AM275" i="9" s="1"/>
  <c r="AL7" i="9"/>
  <c r="AM7" i="9" s="1"/>
  <c r="AL27" i="9"/>
  <c r="AN27" i="9" s="1"/>
  <c r="AL75" i="9"/>
  <c r="AM75" i="9" s="1"/>
  <c r="AL305" i="9"/>
  <c r="AM305" i="9" s="1"/>
  <c r="AL96" i="9"/>
  <c r="AM96" i="9" s="1"/>
  <c r="AL106" i="9"/>
  <c r="AN106" i="9" s="1"/>
  <c r="AF307" i="9"/>
  <c r="AH307" i="9" s="1"/>
  <c r="AO307" i="9" s="1"/>
  <c r="AL72" i="9"/>
  <c r="AN72" i="9" s="1"/>
  <c r="AN238" i="9"/>
  <c r="AM238" i="9"/>
  <c r="AL198" i="9"/>
  <c r="AL251" i="9"/>
  <c r="AF148" i="9"/>
  <c r="AH148" i="9" s="1"/>
  <c r="AD148" i="9"/>
  <c r="AF309" i="9"/>
  <c r="AH309" i="9" s="1"/>
  <c r="AD309" i="9"/>
  <c r="AL43" i="9"/>
  <c r="AN43" i="9" s="1"/>
  <c r="AO102" i="9"/>
  <c r="AL73" i="9"/>
  <c r="AN73" i="9" s="1"/>
  <c r="AL44" i="9"/>
  <c r="AN44" i="9" s="1"/>
  <c r="AL127" i="9"/>
  <c r="AN127" i="9" s="1"/>
  <c r="AO127" i="9" s="1"/>
  <c r="AL220" i="9"/>
  <c r="AM220" i="9" s="1"/>
  <c r="AD103" i="9"/>
  <c r="AF269" i="9"/>
  <c r="AH269" i="9" s="1"/>
  <c r="AD269" i="9"/>
  <c r="AL292" i="9"/>
  <c r="AD60" i="9"/>
  <c r="AF60" i="9"/>
  <c r="AH60" i="9" s="1"/>
  <c r="AM38" i="9"/>
  <c r="AN38" i="9"/>
  <c r="AO38" i="9" s="1"/>
  <c r="AL265" i="9"/>
  <c r="AL280" i="9"/>
  <c r="AN280" i="9" s="1"/>
  <c r="AL328" i="9"/>
  <c r="AL60" i="9"/>
  <c r="AM297" i="9"/>
  <c r="AN297" i="9"/>
  <c r="AO297" i="9" s="1"/>
  <c r="AF275" i="9"/>
  <c r="AH275" i="9" s="1"/>
  <c r="AD275" i="9"/>
  <c r="AM26" i="9"/>
  <c r="AN26" i="9"/>
  <c r="AO26" i="9" s="1"/>
  <c r="AD27" i="9"/>
  <c r="AF27" i="9"/>
  <c r="AH27" i="9" s="1"/>
  <c r="AL224" i="9"/>
  <c r="AL32" i="9"/>
  <c r="AN136" i="9"/>
  <c r="AO136" i="9" s="1"/>
  <c r="AM136" i="9"/>
  <c r="AL146" i="9"/>
  <c r="X378" i="9"/>
  <c r="AN120" i="9"/>
  <c r="AM120" i="9"/>
  <c r="AL335" i="9"/>
  <c r="AL19" i="9"/>
  <c r="AL123" i="9"/>
  <c r="AD121" i="9"/>
  <c r="AF121" i="9"/>
  <c r="AH121" i="9" s="1"/>
  <c r="AD128" i="9"/>
  <c r="AF128" i="9"/>
  <c r="AH128" i="9" s="1"/>
  <c r="AL170" i="9"/>
  <c r="AL330" i="9"/>
  <c r="AL11" i="9"/>
  <c r="AD5" i="9"/>
  <c r="AF5" i="9"/>
  <c r="AH5" i="9" s="1"/>
  <c r="AN119" i="9"/>
  <c r="AO119" i="9" s="1"/>
  <c r="AM119" i="9"/>
  <c r="AM264" i="9"/>
  <c r="AN264" i="9"/>
  <c r="AN319" i="9"/>
  <c r="AO319" i="9" s="1"/>
  <c r="AM319" i="9"/>
  <c r="AD327" i="9"/>
  <c r="AF327" i="9"/>
  <c r="AH327" i="9" s="1"/>
  <c r="AD51" i="9"/>
  <c r="AF51" i="9"/>
  <c r="AH51" i="9" s="1"/>
  <c r="AL327" i="9"/>
  <c r="AN131" i="9"/>
  <c r="AO131" i="9" s="1"/>
  <c r="AM131" i="9"/>
  <c r="AN169" i="9"/>
  <c r="AO169" i="9" s="1"/>
  <c r="AM169" i="9"/>
  <c r="AN155" i="9"/>
  <c r="AM155" i="9"/>
  <c r="AM157" i="9"/>
  <c r="AN157" i="9"/>
  <c r="AO157" i="9" s="1"/>
  <c r="AO48" i="9"/>
  <c r="AO301" i="9"/>
  <c r="AO285" i="9"/>
  <c r="AO345" i="9"/>
  <c r="AN143" i="9"/>
  <c r="AO143" i="9" s="1"/>
  <c r="AM143" i="9"/>
  <c r="AN313" i="9"/>
  <c r="AO313" i="9" s="1"/>
  <c r="AM313" i="9"/>
  <c r="AF223" i="9"/>
  <c r="AH223" i="9" s="1"/>
  <c r="AD223" i="9"/>
  <c r="AD31" i="9"/>
  <c r="AF31" i="9"/>
  <c r="AH31" i="9" s="1"/>
  <c r="AD110" i="9"/>
  <c r="AF110" i="9"/>
  <c r="AH110" i="9" s="1"/>
  <c r="AD96" i="9"/>
  <c r="AF96" i="9"/>
  <c r="AH96" i="9" s="1"/>
  <c r="AD44" i="9"/>
  <c r="AF44" i="9"/>
  <c r="AH44" i="9" s="1"/>
  <c r="AD146" i="9"/>
  <c r="AF146" i="9"/>
  <c r="AH146" i="9" s="1"/>
  <c r="AM202" i="9"/>
  <c r="AN202" i="9"/>
  <c r="AM263" i="9"/>
  <c r="AN263" i="9"/>
  <c r="AN57" i="9"/>
  <c r="AM57" i="9"/>
  <c r="AM201" i="9"/>
  <c r="AN201" i="9"/>
  <c r="AD19" i="9"/>
  <c r="AF19" i="9"/>
  <c r="AH19" i="9" s="1"/>
  <c r="AD106" i="9"/>
  <c r="AF106" i="9"/>
  <c r="AH106" i="9" s="1"/>
  <c r="AN168" i="9"/>
  <c r="AM168" i="9"/>
  <c r="AN197" i="9"/>
  <c r="AM197" i="9"/>
  <c r="AB378" i="9"/>
  <c r="AD140" i="9"/>
  <c r="AF140" i="9"/>
  <c r="AH140" i="9" s="1"/>
  <c r="AF304" i="9"/>
  <c r="AH304" i="9" s="1"/>
  <c r="AD304" i="9"/>
  <c r="AN103" i="9"/>
  <c r="AO103" i="9" s="1"/>
  <c r="AM103" i="9"/>
  <c r="AL51" i="9"/>
  <c r="AM18" i="9"/>
  <c r="AN18" i="9"/>
  <c r="AD280" i="9"/>
  <c r="AF280" i="9"/>
  <c r="AH280" i="9" s="1"/>
  <c r="AM167" i="9"/>
  <c r="AN167" i="9"/>
  <c r="AD160" i="9"/>
  <c r="AF160" i="9"/>
  <c r="AH160" i="9" s="1"/>
  <c r="AN317" i="9"/>
  <c r="AM317" i="9"/>
  <c r="AL223" i="9"/>
  <c r="AL300" i="9"/>
  <c r="AL31" i="9"/>
  <c r="AD224" i="9"/>
  <c r="AF224" i="9"/>
  <c r="AH224" i="9" s="1"/>
  <c r="AF43" i="9"/>
  <c r="AH43" i="9" s="1"/>
  <c r="AD43" i="9"/>
  <c r="AN71" i="9"/>
  <c r="AO71" i="9" s="1"/>
  <c r="AM71" i="9"/>
  <c r="AF73" i="9"/>
  <c r="AH73" i="9" s="1"/>
  <c r="AD73" i="9"/>
  <c r="AM122" i="9"/>
  <c r="AN122" i="9"/>
  <c r="AD266" i="9"/>
  <c r="AF266" i="9"/>
  <c r="AH266" i="9" s="1"/>
  <c r="AL346" i="9"/>
  <c r="AD95" i="9"/>
  <c r="AF95" i="9"/>
  <c r="AH95" i="9" s="1"/>
  <c r="AL105" i="9"/>
  <c r="AL128" i="9"/>
  <c r="AN63" i="9"/>
  <c r="AO63" i="9" s="1"/>
  <c r="AM63" i="9"/>
  <c r="AN184" i="9"/>
  <c r="AM184" i="9"/>
  <c r="AL304" i="9"/>
  <c r="AN298" i="9"/>
  <c r="AO298" i="9" s="1"/>
  <c r="AM298" i="9"/>
  <c r="AM29" i="9"/>
  <c r="AN29" i="9"/>
  <c r="AO29" i="9" s="1"/>
  <c r="AM22" i="9"/>
  <c r="AN22" i="9"/>
  <c r="AO22" i="9" s="1"/>
  <c r="AN159" i="9"/>
  <c r="AO159" i="9" s="1"/>
  <c r="AM159" i="9"/>
  <c r="AL110" i="9"/>
  <c r="AN59" i="9"/>
  <c r="AO59" i="9" s="1"/>
  <c r="AM59" i="9"/>
  <c r="AL66" i="9"/>
  <c r="AN17" i="9"/>
  <c r="AM17" i="9"/>
  <c r="AD114" i="9"/>
  <c r="AF114" i="9"/>
  <c r="AH114" i="9" s="1"/>
  <c r="AD105" i="9"/>
  <c r="AF105" i="9"/>
  <c r="AH105" i="9" s="1"/>
  <c r="AD300" i="9"/>
  <c r="AF300" i="9"/>
  <c r="AH300" i="9" s="1"/>
  <c r="AD7" i="9"/>
  <c r="AF7" i="9"/>
  <c r="AH7" i="9" s="1"/>
  <c r="AD123" i="9"/>
  <c r="AF123" i="9"/>
  <c r="AH123" i="9" s="1"/>
  <c r="AD75" i="9"/>
  <c r="AF75" i="9"/>
  <c r="AH75" i="9" s="1"/>
  <c r="AM6" i="9"/>
  <c r="AN6" i="9"/>
  <c r="AO6" i="9" s="1"/>
  <c r="AD335" i="9"/>
  <c r="AF335" i="9"/>
  <c r="AH335" i="9" s="1"/>
  <c r="AD170" i="9"/>
  <c r="AF170" i="9"/>
  <c r="AH170" i="9" s="1"/>
  <c r="AF330" i="9"/>
  <c r="AH330" i="9" s="1"/>
  <c r="AD330" i="9"/>
  <c r="AD11" i="9"/>
  <c r="AF11" i="9"/>
  <c r="AH11" i="9" s="1"/>
  <c r="AN65" i="9"/>
  <c r="AO65" i="9" s="1"/>
  <c r="AM65" i="9"/>
  <c r="AN291" i="9"/>
  <c r="AO291" i="9" s="1"/>
  <c r="AM291" i="9"/>
  <c r="AD305" i="9"/>
  <c r="AF305" i="9"/>
  <c r="AH305" i="9" s="1"/>
  <c r="AN164" i="9"/>
  <c r="AM164" i="9"/>
  <c r="AM149" i="9"/>
  <c r="AN149" i="9"/>
  <c r="AD66" i="9"/>
  <c r="AF66" i="9"/>
  <c r="AH66" i="9" s="1"/>
  <c r="AM269" i="9"/>
  <c r="AN269" i="9"/>
  <c r="AD72" i="9"/>
  <c r="AF72" i="9"/>
  <c r="AH72" i="9" s="1"/>
  <c r="AM42" i="9"/>
  <c r="AN42" i="9"/>
  <c r="AO42" i="9" s="1"/>
  <c r="AL114" i="9"/>
  <c r="AD91" i="9"/>
  <c r="AF91" i="9"/>
  <c r="AH91" i="9" s="1"/>
  <c r="AD132" i="9"/>
  <c r="AF132" i="9"/>
  <c r="AH132" i="9" s="1"/>
  <c r="AO348" i="9"/>
  <c r="AM212" i="9" l="1"/>
  <c r="AO299" i="9"/>
  <c r="AO341" i="9"/>
  <c r="AO326" i="9"/>
  <c r="AO236" i="9"/>
  <c r="AO344" i="9"/>
  <c r="AN214" i="9"/>
  <c r="AO214" i="9" s="1"/>
  <c r="AO112" i="9"/>
  <c r="AO231" i="9"/>
  <c r="AN229" i="9"/>
  <c r="AO229" i="9" s="1"/>
  <c r="AO290" i="9"/>
  <c r="AO260" i="9"/>
  <c r="AO189" i="9"/>
  <c r="AM321" i="9"/>
  <c r="AO296" i="9"/>
  <c r="AO172" i="9"/>
  <c r="AM295" i="9"/>
  <c r="AN295" i="9"/>
  <c r="AO295" i="9" s="1"/>
  <c r="AN101" i="9"/>
  <c r="AO101" i="9" s="1"/>
  <c r="AM101" i="9"/>
  <c r="AM54" i="9"/>
  <c r="AN54" i="9"/>
  <c r="AO54" i="9" s="1"/>
  <c r="AM347" i="9"/>
  <c r="AN347" i="9"/>
  <c r="AO347" i="9" s="1"/>
  <c r="AN126" i="9"/>
  <c r="AO126" i="9" s="1"/>
  <c r="AM126" i="9"/>
  <c r="AM163" i="9"/>
  <c r="AN163" i="9"/>
  <c r="AO163" i="9" s="1"/>
  <c r="AM135" i="9"/>
  <c r="AN135" i="9"/>
  <c r="AO135" i="9" s="1"/>
  <c r="AM190" i="9"/>
  <c r="AN190" i="9"/>
  <c r="AO190" i="9" s="1"/>
  <c r="AN240" i="9"/>
  <c r="AO240" i="9" s="1"/>
  <c r="AM240" i="9"/>
  <c r="AM93" i="9"/>
  <c r="AN93" i="9"/>
  <c r="AO93" i="9" s="1"/>
  <c r="AM145" i="9"/>
  <c r="AN145" i="9"/>
  <c r="AO145" i="9" s="1"/>
  <c r="AN275" i="9"/>
  <c r="AO275" i="9" s="1"/>
  <c r="AO239" i="9"/>
  <c r="AN277" i="9"/>
  <c r="AO277" i="9" s="1"/>
  <c r="AM77" i="9"/>
  <c r="AM16" i="9"/>
  <c r="AN16" i="9"/>
  <c r="AO16" i="9" s="1"/>
  <c r="AN84" i="9"/>
  <c r="AO84" i="9" s="1"/>
  <c r="AM84" i="9"/>
  <c r="AN166" i="9"/>
  <c r="AO166" i="9" s="1"/>
  <c r="AM166" i="9"/>
  <c r="AM92" i="9"/>
  <c r="AN92" i="9"/>
  <c r="AO92" i="9" s="1"/>
  <c r="AM104" i="9"/>
  <c r="AN104" i="9"/>
  <c r="AO104" i="9" s="1"/>
  <c r="AN56" i="9"/>
  <c r="AO56" i="9" s="1"/>
  <c r="AM56" i="9"/>
  <c r="AM87" i="9"/>
  <c r="AN87" i="9"/>
  <c r="AO87" i="9" s="1"/>
  <c r="AN47" i="9"/>
  <c r="AO47" i="9" s="1"/>
  <c r="AM47" i="9"/>
  <c r="AM150" i="9"/>
  <c r="AN150" i="9"/>
  <c r="AO150" i="9" s="1"/>
  <c r="AN70" i="9"/>
  <c r="AO70" i="9" s="1"/>
  <c r="AM70" i="9"/>
  <c r="AM161" i="9"/>
  <c r="AN161" i="9"/>
  <c r="AO161" i="9" s="1"/>
  <c r="AM37" i="9"/>
  <c r="AN37" i="9"/>
  <c r="AO37" i="9" s="1"/>
  <c r="AM153" i="9"/>
  <c r="AN153" i="9"/>
  <c r="AO153" i="9" s="1"/>
  <c r="AN141" i="9"/>
  <c r="AO141" i="9" s="1"/>
  <c r="AM141" i="9"/>
  <c r="AM117" i="9"/>
  <c r="AN117" i="9"/>
  <c r="AO117" i="9" s="1"/>
  <c r="AN139" i="9"/>
  <c r="AO139" i="9" s="1"/>
  <c r="AM139" i="9"/>
  <c r="AN97" i="9"/>
  <c r="AO97" i="9" s="1"/>
  <c r="AM97" i="9"/>
  <c r="AN154" i="9"/>
  <c r="AO154" i="9" s="1"/>
  <c r="AM154" i="9"/>
  <c r="AN339" i="9"/>
  <c r="AO339" i="9" s="1"/>
  <c r="AM339" i="9"/>
  <c r="AM28" i="9"/>
  <c r="AN28" i="9"/>
  <c r="AO28" i="9" s="1"/>
  <c r="AN331" i="9"/>
  <c r="AO331" i="9" s="1"/>
  <c r="AM331" i="9"/>
  <c r="AM24" i="9"/>
  <c r="AN24" i="9"/>
  <c r="AO24" i="9" s="1"/>
  <c r="AM39" i="9"/>
  <c r="AN39" i="9"/>
  <c r="AO39" i="9" s="1"/>
  <c r="AN261" i="9"/>
  <c r="AM261" i="9"/>
  <c r="AN23" i="9"/>
  <c r="AO23" i="9" s="1"/>
  <c r="AM23" i="9"/>
  <c r="AN318" i="9"/>
  <c r="AO318" i="9" s="1"/>
  <c r="AM318" i="9"/>
  <c r="AN33" i="9"/>
  <c r="AO33" i="9" s="1"/>
  <c r="AM33" i="9"/>
  <c r="AN86" i="9"/>
  <c r="AO86" i="9" s="1"/>
  <c r="AM86" i="9"/>
  <c r="AM78" i="9"/>
  <c r="AN78" i="9"/>
  <c r="AO78" i="9" s="1"/>
  <c r="AM203" i="9"/>
  <c r="AN203" i="9"/>
  <c r="AO203" i="9" s="1"/>
  <c r="AN45" i="9"/>
  <c r="AO45" i="9" s="1"/>
  <c r="AM45" i="9"/>
  <c r="AN53" i="9"/>
  <c r="AO53" i="9" s="1"/>
  <c r="AM53" i="9"/>
  <c r="AN193" i="9"/>
  <c r="AO193" i="9" s="1"/>
  <c r="AM193" i="9"/>
  <c r="AN281" i="9"/>
  <c r="AO281" i="9" s="1"/>
  <c r="AM281" i="9"/>
  <c r="AN34" i="9"/>
  <c r="AO34" i="9" s="1"/>
  <c r="AM34" i="9"/>
  <c r="AM124" i="9"/>
  <c r="AN124" i="9"/>
  <c r="AO124" i="9" s="1"/>
  <c r="AM46" i="9"/>
  <c r="AN46" i="9"/>
  <c r="AO46" i="9" s="1"/>
  <c r="AN165" i="9"/>
  <c r="AO165" i="9" s="1"/>
  <c r="AM165" i="9"/>
  <c r="AM152" i="9"/>
  <c r="AN152" i="9"/>
  <c r="AO152" i="9" s="1"/>
  <c r="AM90" i="9"/>
  <c r="AN90" i="9"/>
  <c r="AO90" i="9" s="1"/>
  <c r="AM81" i="9"/>
  <c r="AN81" i="9"/>
  <c r="AO81" i="9" s="1"/>
  <c r="AN286" i="9"/>
  <c r="AO286" i="9" s="1"/>
  <c r="AM286" i="9"/>
  <c r="AM30" i="9"/>
  <c r="AN30" i="9"/>
  <c r="AO30" i="9" s="1"/>
  <c r="AM306" i="9"/>
  <c r="AN306" i="9"/>
  <c r="AO306" i="9" s="1"/>
  <c r="AM88" i="9"/>
  <c r="AN88" i="9"/>
  <c r="AO88" i="9" s="1"/>
  <c r="AM284" i="9"/>
  <c r="AN284" i="9"/>
  <c r="AO284" i="9" s="1"/>
  <c r="AN336" i="9"/>
  <c r="AO336" i="9" s="1"/>
  <c r="AM336" i="9"/>
  <c r="AM309" i="9"/>
  <c r="AN309" i="9"/>
  <c r="AO309" i="9" s="1"/>
  <c r="AM80" i="9"/>
  <c r="AN137" i="9"/>
  <c r="AO137" i="9" s="1"/>
  <c r="AO261" i="9"/>
  <c r="AN194" i="9"/>
  <c r="AO194" i="9" s="1"/>
  <c r="AN108" i="9"/>
  <c r="AO108" i="9" s="1"/>
  <c r="AN99" i="9"/>
  <c r="AO99" i="9" s="1"/>
  <c r="AO312" i="9"/>
  <c r="AN320" i="9"/>
  <c r="AO320" i="9" s="1"/>
  <c r="AN35" i="9"/>
  <c r="AO35" i="9" s="1"/>
  <c r="AO263" i="9"/>
  <c r="AN234" i="9"/>
  <c r="AO234" i="9" s="1"/>
  <c r="AM234" i="9"/>
  <c r="AM287" i="9"/>
  <c r="AN5" i="9"/>
  <c r="AO5" i="9" s="1"/>
  <c r="AL378" i="9"/>
  <c r="AN222" i="9"/>
  <c r="AO222" i="9" s="1"/>
  <c r="AN115" i="9"/>
  <c r="AO115" i="9" s="1"/>
  <c r="AO57" i="9"/>
  <c r="AM243" i="9"/>
  <c r="AO201" i="9"/>
  <c r="AN40" i="9"/>
  <c r="AO40" i="9" s="1"/>
  <c r="AM36" i="9"/>
  <c r="AN14" i="9"/>
  <c r="AO14" i="9" s="1"/>
  <c r="AM160" i="9"/>
  <c r="AM151" i="9"/>
  <c r="AN41" i="9"/>
  <c r="AO41" i="9" s="1"/>
  <c r="AO17" i="9"/>
  <c r="AN302" i="9"/>
  <c r="AO302" i="9" s="1"/>
  <c r="AN323" i="9"/>
  <c r="AO323" i="9" s="1"/>
  <c r="AM76" i="9"/>
  <c r="AO9" i="9"/>
  <c r="AO197" i="9"/>
  <c r="AO111" i="9"/>
  <c r="AO264" i="9"/>
  <c r="AO238" i="9"/>
  <c r="AO168" i="9"/>
  <c r="AM158" i="9"/>
  <c r="AM79" i="9"/>
  <c r="AM329" i="9"/>
  <c r="AN8" i="9"/>
  <c r="AO8" i="9" s="1"/>
  <c r="AM98" i="9"/>
  <c r="AM95" i="9"/>
  <c r="AM156" i="9"/>
  <c r="AM5" i="9"/>
  <c r="AN85" i="9"/>
  <c r="AO85" i="9" s="1"/>
  <c r="AO120" i="9"/>
  <c r="AO167" i="9"/>
  <c r="AM196" i="9"/>
  <c r="AN62" i="9"/>
  <c r="AO62" i="9" s="1"/>
  <c r="AN52" i="9"/>
  <c r="AO52" i="9" s="1"/>
  <c r="AO282" i="9"/>
  <c r="AO149" i="9"/>
  <c r="AM91" i="9"/>
  <c r="AM118" i="9"/>
  <c r="AN125" i="9"/>
  <c r="AO125" i="9" s="1"/>
  <c r="AM116" i="9"/>
  <c r="AN253" i="9"/>
  <c r="AO253" i="9" s="1"/>
  <c r="AM82" i="9"/>
  <c r="AN220" i="9"/>
  <c r="AO220" i="9" s="1"/>
  <c r="AM127" i="9"/>
  <c r="AM21" i="9"/>
  <c r="AM109" i="9"/>
  <c r="AO18" i="9"/>
  <c r="AM27" i="9"/>
  <c r="AM113" i="9"/>
  <c r="AO184" i="9"/>
  <c r="AO317" i="9"/>
  <c r="AM13" i="9"/>
  <c r="AN140" i="9"/>
  <c r="AO140" i="9" s="1"/>
  <c r="AM25" i="9"/>
  <c r="AM142" i="9"/>
  <c r="AN64" i="9"/>
  <c r="AO64" i="9" s="1"/>
  <c r="AO164" i="9"/>
  <c r="AM121" i="9"/>
  <c r="AN49" i="9"/>
  <c r="AO49" i="9" s="1"/>
  <c r="AN7" i="9"/>
  <c r="AO7" i="9" s="1"/>
  <c r="AO148" i="9"/>
  <c r="AM44" i="9"/>
  <c r="AO122" i="9"/>
  <c r="AN266" i="9"/>
  <c r="AO266" i="9" s="1"/>
  <c r="AO202" i="9"/>
  <c r="AN133" i="9"/>
  <c r="AO133" i="9" s="1"/>
  <c r="AO155" i="9"/>
  <c r="AM72" i="9"/>
  <c r="AN252" i="9"/>
  <c r="AO252" i="9" s="1"/>
  <c r="AM61" i="9"/>
  <c r="AM73" i="9"/>
  <c r="AN132" i="9"/>
  <c r="AO132" i="9" s="1"/>
  <c r="AN305" i="9"/>
  <c r="AO305" i="9" s="1"/>
  <c r="AM89" i="9"/>
  <c r="AN89" i="9"/>
  <c r="AO89" i="9" s="1"/>
  <c r="AM162" i="9"/>
  <c r="AN162" i="9"/>
  <c r="AO162" i="9" s="1"/>
  <c r="AM280" i="9"/>
  <c r="AO160" i="9"/>
  <c r="AM106" i="9"/>
  <c r="AM138" i="9"/>
  <c r="AN138" i="9"/>
  <c r="AO138" i="9" s="1"/>
  <c r="AO269" i="9"/>
  <c r="AN67" i="9"/>
  <c r="AO67" i="9" s="1"/>
  <c r="AM67" i="9"/>
  <c r="AM43" i="9"/>
  <c r="AN75" i="9"/>
  <c r="AO75" i="9" s="1"/>
  <c r="AO44" i="9"/>
  <c r="AO27" i="9"/>
  <c r="AN134" i="9"/>
  <c r="AO134" i="9" s="1"/>
  <c r="AM134" i="9"/>
  <c r="AM147" i="9"/>
  <c r="AN147" i="9"/>
  <c r="AO147" i="9" s="1"/>
  <c r="AO72" i="9"/>
  <c r="AO280" i="9"/>
  <c r="AO106" i="9"/>
  <c r="AM60" i="9"/>
  <c r="AN60" i="9"/>
  <c r="AO60" i="9" s="1"/>
  <c r="AN96" i="9"/>
  <c r="AO96" i="9" s="1"/>
  <c r="AM328" i="9"/>
  <c r="AN328" i="9"/>
  <c r="AO328" i="9" s="1"/>
  <c r="AM292" i="9"/>
  <c r="AN292" i="9"/>
  <c r="AO292" i="9" s="1"/>
  <c r="AN251" i="9"/>
  <c r="AO251" i="9" s="1"/>
  <c r="AM251" i="9"/>
  <c r="AO95" i="9"/>
  <c r="AO73" i="9"/>
  <c r="AO43" i="9"/>
  <c r="AO121" i="9"/>
  <c r="AM265" i="9"/>
  <c r="AN265" i="9"/>
  <c r="AO265" i="9" s="1"/>
  <c r="AN198" i="9"/>
  <c r="AO198" i="9" s="1"/>
  <c r="AM198" i="9"/>
  <c r="AM110" i="9"/>
  <c r="AN110" i="9"/>
  <c r="AO110" i="9" s="1"/>
  <c r="AM300" i="9"/>
  <c r="AN300" i="9"/>
  <c r="AO300" i="9" s="1"/>
  <c r="AO91" i="9"/>
  <c r="AM51" i="9"/>
  <c r="AN51" i="9"/>
  <c r="AO51" i="9" s="1"/>
  <c r="AM335" i="9"/>
  <c r="AN335" i="9"/>
  <c r="AO335" i="9" s="1"/>
  <c r="AM32" i="9"/>
  <c r="AN32" i="9"/>
  <c r="AO32" i="9" s="1"/>
  <c r="AN223" i="9"/>
  <c r="AO223" i="9" s="1"/>
  <c r="AM223" i="9"/>
  <c r="AM11" i="9"/>
  <c r="AN11" i="9"/>
  <c r="AO11" i="9" s="1"/>
  <c r="AN170" i="9"/>
  <c r="AO170" i="9" s="1"/>
  <c r="AM170" i="9"/>
  <c r="AM146" i="9"/>
  <c r="AN146" i="9"/>
  <c r="AO146" i="9" s="1"/>
  <c r="AM224" i="9"/>
  <c r="AN224" i="9"/>
  <c r="AO224" i="9" s="1"/>
  <c r="AM128" i="9"/>
  <c r="AN128" i="9"/>
  <c r="AO128" i="9" s="1"/>
  <c r="AM346" i="9"/>
  <c r="AN346" i="9"/>
  <c r="AO346" i="9" s="1"/>
  <c r="AN330" i="9"/>
  <c r="AO330" i="9" s="1"/>
  <c r="AM330" i="9"/>
  <c r="AM123" i="9"/>
  <c r="AN123" i="9"/>
  <c r="AO123" i="9" s="1"/>
  <c r="AM114" i="9"/>
  <c r="AN114" i="9"/>
  <c r="AO114" i="9" s="1"/>
  <c r="AM66" i="9"/>
  <c r="AN66" i="9"/>
  <c r="AO66" i="9" s="1"/>
  <c r="AN304" i="9"/>
  <c r="AO304" i="9" s="1"/>
  <c r="AM304" i="9"/>
  <c r="AN105" i="9"/>
  <c r="AO105" i="9" s="1"/>
  <c r="AM105" i="9"/>
  <c r="AN31" i="9"/>
  <c r="AO31" i="9" s="1"/>
  <c r="AM31" i="9"/>
  <c r="AM327" i="9"/>
  <c r="AN327" i="9"/>
  <c r="AO327" i="9" s="1"/>
  <c r="AM19" i="9"/>
  <c r="AN19" i="9"/>
  <c r="AO19" i="9" s="1"/>
  <c r="AM378" i="9" l="1"/>
</calcChain>
</file>

<file path=xl/sharedStrings.xml><?xml version="1.0" encoding="utf-8"?>
<sst xmlns="http://schemas.openxmlformats.org/spreadsheetml/2006/main" count="2366" uniqueCount="793">
  <si>
    <t>Part No</t>
  </si>
  <si>
    <t>Description</t>
  </si>
  <si>
    <t>UPC</t>
  </si>
  <si>
    <t>Cost</t>
  </si>
  <si>
    <t>May</t>
  </si>
  <si>
    <t>June</t>
  </si>
  <si>
    <t>July</t>
  </si>
  <si>
    <t>BAC-106</t>
  </si>
  <si>
    <t>Brave Lightning to 3.5mm Audio Cable Black</t>
  </si>
  <si>
    <t>BTC-320BK</t>
  </si>
  <si>
    <t>Brave 2-port USB Wall Charger Black</t>
  </si>
  <si>
    <t>BTC-320</t>
  </si>
  <si>
    <t>Brave 2-port USB Wall Charger White</t>
  </si>
  <si>
    <t>FE020-1W</t>
  </si>
  <si>
    <t>Bone Collection PANDA STRAP-WHITE</t>
  </si>
  <si>
    <t>FE021-1G</t>
  </si>
  <si>
    <t>Bone Collection DINOSAUR STRAP-GREEN</t>
  </si>
  <si>
    <t>FE030-1GR</t>
  </si>
  <si>
    <t>Bone Collection TIGER STRAP-GREY</t>
  </si>
  <si>
    <t>FE031-1R</t>
  </si>
  <si>
    <t>Bone Collection NINJA STRAP-RED</t>
  </si>
  <si>
    <t>FE031-1BK</t>
  </si>
  <si>
    <t>Bone Collection NINJA STRAP-BLACK</t>
  </si>
  <si>
    <t>FE036-1G</t>
  </si>
  <si>
    <t>Bone Collection OWL STRAP-GREEN</t>
  </si>
  <si>
    <t>FE038-1BR</t>
  </si>
  <si>
    <t>Bone Collection DEER STRAP-BROWN</t>
  </si>
  <si>
    <t>FE045-BK</t>
  </si>
  <si>
    <t>Bone Collection CAT STRAP-BLACK</t>
  </si>
  <si>
    <t>FE053-BK</t>
  </si>
  <si>
    <t>Bone Collection Candy Maru Strap-BLACK</t>
  </si>
  <si>
    <t>FE059-R</t>
  </si>
  <si>
    <t>Bone Collection Ninja Wrap-RED</t>
  </si>
  <si>
    <t>Bone Collection LinKey Lightning-BLACK</t>
  </si>
  <si>
    <t>LF14062-D</t>
  </si>
  <si>
    <t>Bone Collection Q Cord Ties-SML(D)</t>
  </si>
  <si>
    <t>LF14062-C</t>
  </si>
  <si>
    <t>Bone Collection Q Cord Ties-SML(C)</t>
  </si>
  <si>
    <t>LF16001-PEN</t>
  </si>
  <si>
    <t>Bone Collection Cord Pocket-Maru Penguin</t>
  </si>
  <si>
    <t>LF16001-DUC</t>
  </si>
  <si>
    <t>Bone Collection Cord Pocket-Patti Duck</t>
  </si>
  <si>
    <t>LF16001-DEE</t>
  </si>
  <si>
    <t>Bone Collection Cord Pocket-Mr. Deer</t>
  </si>
  <si>
    <t>LF16301-PEN</t>
  </si>
  <si>
    <t>Bone Collection Charm Lanyard Plus-Maru Penguin</t>
  </si>
  <si>
    <t>LF16301-DUC</t>
  </si>
  <si>
    <t>Bone Collection Charm Lanyard Plus-Patti Duck</t>
  </si>
  <si>
    <t>LF16301-DEE</t>
  </si>
  <si>
    <t>Bone Collection Charm Lanyard Plus-Mr. Deer</t>
  </si>
  <si>
    <t>PH18081-DEE</t>
  </si>
  <si>
    <t>Bone Collection Phone Qcase XR-Mr. Deer</t>
  </si>
  <si>
    <t>PH18081-DUC</t>
  </si>
  <si>
    <t>Bone Collection Phone Qcase XR-Patti Duck</t>
  </si>
  <si>
    <t>PH18081-CAT</t>
  </si>
  <si>
    <t>Bone Collection Phone Qcase XR-Miao Cat</t>
  </si>
  <si>
    <t>Bone Collection Phone Qcase XS Max-Mr. Deer</t>
  </si>
  <si>
    <t>Bone Collection Phone Qcase XS Max-Patti Duck</t>
  </si>
  <si>
    <t>Bone Collection Phone Qcase XS Max-Miao Cat</t>
  </si>
  <si>
    <t>Bone Collection Phone Bubble XS-Maru Penguin</t>
  </si>
  <si>
    <t>Bone Collection Phone Bubble XS-Mr. Deer</t>
  </si>
  <si>
    <t>Bone Collection Phone Bubble XS-Patti Duck</t>
  </si>
  <si>
    <t>Bone Collection Phone Bubble XS-Miao Cat</t>
  </si>
  <si>
    <t>Bone Collection Phone Bubble XS Max-Mr. Deer</t>
  </si>
  <si>
    <t>Bone Collection Phone Bubble XS Max-Miao Cat</t>
  </si>
  <si>
    <t>LF18091-PEN</t>
  </si>
  <si>
    <t>Bone Collection Lanyard PhoneTie-Maru Penguin</t>
  </si>
  <si>
    <t>LF18091-WH</t>
  </si>
  <si>
    <t>Bone Collection Lanyard PhoneTie-Original White</t>
  </si>
  <si>
    <t>LF18091-BK</t>
  </si>
  <si>
    <t>Bone Collection Lanyard PhoneTie-Black</t>
  </si>
  <si>
    <t>Bone Collection Phone Qcase XS-Miao Cat</t>
  </si>
  <si>
    <t>SUGENT-NT0S</t>
  </si>
  <si>
    <t>Baseus 360-degree Rotation Magnetic Mount Holder(Paste type) Silv</t>
  </si>
  <si>
    <t>SUMQ-01</t>
  </si>
  <si>
    <t>Baseus Privity Ring Bracket Black</t>
  </si>
  <si>
    <t>Baseus Small Ears Series Magnetic Bracket（Vertical type）Black</t>
  </si>
  <si>
    <t>Baseus Small Ears Series Magnetic Bracket（Vertical type）Silver</t>
  </si>
  <si>
    <t>SUER-C0V</t>
  </si>
  <si>
    <t>Baseus Small ears series Magnetic suction bracket（Flat type）Gold</t>
  </si>
  <si>
    <t>SUMR-0R</t>
  </si>
  <si>
    <t>Baseus Multifunctional Ring Bracket Rose Gold</t>
  </si>
  <si>
    <t>SUMR-0V</t>
  </si>
  <si>
    <t>Baseus Multifunctional Ring Bracket Gold</t>
  </si>
  <si>
    <t>SUMR-01</t>
  </si>
  <si>
    <t>Baseus Multifunctional Ring Bracket Black</t>
  </si>
  <si>
    <t>CAMLL-SU09</t>
  </si>
  <si>
    <t>Baseus Rapid Series 3-in-1 Cable Micro+Dual Lightning 3A 1.2M Red</t>
  </si>
  <si>
    <t>CAM30-A91</t>
  </si>
  <si>
    <t>Baseus Yiven Audio Cable 3.5 male Audio M30  0.5M Red+ Black</t>
  </si>
  <si>
    <t>CAM30-B91</t>
  </si>
  <si>
    <t>Baseus Yiven Audio Cable 3.5 male Audio M30 1M Red+ Black</t>
  </si>
  <si>
    <t>CAM30-BS1</t>
  </si>
  <si>
    <t>Baseus Yiven Audio Cable 3.5 male Audio M30 1M Silver+ Black</t>
  </si>
  <si>
    <t>NGA02-03</t>
  </si>
  <si>
    <t>Baseus Encok Mini Wireless Earphone A02 Blue</t>
  </si>
  <si>
    <t>NGA02-0V</t>
  </si>
  <si>
    <t>Baseus Encok Mini Wireless Earphone A02 Gold</t>
  </si>
  <si>
    <t>NGA02-0A</t>
  </si>
  <si>
    <t>Baseus Encok Mini Wireless Earphone A02 Tarnish</t>
  </si>
  <si>
    <t>SUPMD-01</t>
  </si>
  <si>
    <t>Baseus Symbol Ring Bracket Black</t>
  </si>
  <si>
    <t>SUPMD-03</t>
  </si>
  <si>
    <t>Baseus Symbol Ring Bracket Blue</t>
  </si>
  <si>
    <t>Baseus Magnetic Air Vent Car Mount Holder with cable clip Silver</t>
  </si>
  <si>
    <t>SUHZ-91</t>
  </si>
  <si>
    <t>Baseus Back Seat Car Mount Holder Black+Red</t>
  </si>
  <si>
    <t>CAMLT-FW09</t>
  </si>
  <si>
    <t>Baseus Rapid Series 3-in-1 cable 1.2m For IP+Micro+Type-C Red</t>
  </si>
  <si>
    <t>Baseus Osculum Wireless Gravity Car Charger</t>
  </si>
  <si>
    <t>Baseus Simple Wireless Charger Black</t>
  </si>
  <si>
    <t>Baseus full screen bracket wireless charge Power Bank 8000mAh red</t>
  </si>
  <si>
    <t>Baseus Rotation Type Universal Charger Black</t>
  </si>
  <si>
    <t>Baseus Parallel line portable version Power Bank 10000mAh Black</t>
  </si>
  <si>
    <t>Baseus Encok W02 TWS Truly Wireless headset Black</t>
  </si>
  <si>
    <t>CAMLT-ASY01</t>
  </si>
  <si>
    <t>Baseus Three Primary Colors 3-in-1 Cable USB For M+L+T 3.5A 30C</t>
  </si>
  <si>
    <t>CALXD-A01</t>
  </si>
  <si>
    <t>Baseus X-type Light Cable For Lightning 2A 0.5M Black</t>
  </si>
  <si>
    <t>CALXD-A09</t>
  </si>
  <si>
    <t>Baseus X-type Light Cable For Lightning 2.4A 0.5M Red</t>
  </si>
  <si>
    <t>Baseus Silicone Horizontal Desktop Wireless Charger Black</t>
  </si>
  <si>
    <t>Baseus Dual Wireless Charger Black</t>
  </si>
  <si>
    <t>SUBR-08</t>
  </si>
  <si>
    <t>Baseus Bear Finger Metal Ring Grip Stand Holder Brown</t>
  </si>
  <si>
    <t>CAMLT-PY09</t>
  </si>
  <si>
    <t>Baseus Data Faction 3-in-1 Cable USB For M+L+T 3.5A 1.2M Red</t>
  </si>
  <si>
    <t>CA1T4-B01</t>
  </si>
  <si>
    <t>Baseus Fast 4-in-1 Cable For lightning+Type-C(2)+Micro 3.5A 1.2M B</t>
  </si>
  <si>
    <t>Baseus Wireless charger power bank 10000mAh(Dual coil /Typec /P</t>
  </si>
  <si>
    <t>Baseus Mini Cu digital display Power Bank 10000mAh White</t>
  </si>
  <si>
    <t>Baseus Suspension glass Desktop Bracket Black</t>
  </si>
  <si>
    <t>Baseus Suspension glass Desktop Bracket Silver</t>
  </si>
  <si>
    <t>CAMKLF-C09</t>
  </si>
  <si>
    <t>Baseus Cafule Cable Durable Nylon Braided Wire USB / micro USB QC3.0 1.5A 2M red-red</t>
  </si>
  <si>
    <t>CAMKLF-C91</t>
  </si>
  <si>
    <t>Baseus Cafule Cable Durable Nylon Braided Wire USB / micro USB QC3.0 1.5A 2M black-red</t>
  </si>
  <si>
    <t>Baseus Glowing Data cable USB For Lightning Black</t>
  </si>
  <si>
    <t>Baseus Glowing Data cable USB For Lightning Red</t>
  </si>
  <si>
    <t>Baseus Baseus case for Airpods Red</t>
  </si>
  <si>
    <t>ACAPIPH58-BJ01</t>
  </si>
  <si>
    <t>Baseus Continuous Backpack Power Bank 4000mAh Black iPhone X/</t>
  </si>
  <si>
    <t>Baseus Adapter X-Men Audio Radiator Red/Black</t>
  </si>
  <si>
    <t>Baseus wireless charger for Airpods Black</t>
  </si>
  <si>
    <t>Baseus Holder Red-Dot Mobile Game Scoring Tool Black</t>
  </si>
  <si>
    <t>Baseus Holder Red-Dot Mobile Game Scoring Tool Transparent</t>
  </si>
  <si>
    <t>CALL50-01</t>
  </si>
  <si>
    <t>Baseus iP Male to iP &amp; 3.5mm Female Adapter L50 Black</t>
  </si>
  <si>
    <t>CALL50S-01</t>
  </si>
  <si>
    <t>Baseus iP Male to iP &amp; 3.5mm Female Adapter L50S Black</t>
  </si>
  <si>
    <t>Baseus round box HUB adapter （USB 3.0 to USB3.0*1+USB2.0*3）</t>
  </si>
  <si>
    <t>Baseus Golden Cudgel Capacitive Stylus Pen Black</t>
  </si>
  <si>
    <t>ACPCL-0S</t>
  </si>
  <si>
    <t>Baseus Golden Cudgel Capacitive Stylus Pen Silver</t>
  </si>
  <si>
    <t>Baseus grenade handle for games Black</t>
  </si>
  <si>
    <t>Baseus grenade handle for games Army green</t>
  </si>
  <si>
    <t>SUJG-ALR01</t>
  </si>
  <si>
    <t>Baseus New Neck-Mounted Lazy Bracket Black</t>
  </si>
  <si>
    <t>PPALL-MY01</t>
  </si>
  <si>
    <t>Baseus Mu Light Power Bank 2000mAh with Voltage/Power Display P</t>
  </si>
  <si>
    <t>Baseus winner cooling heat sink Black</t>
  </si>
  <si>
    <t>CAMLT-BYG1</t>
  </si>
  <si>
    <t>Baseus Fabric 3-in-1 Flexible Cable USB For M+L+T 3.5A 1.2m Dark</t>
  </si>
  <si>
    <t>CALMC-A03</t>
  </si>
  <si>
    <t>Baseus Camouflage Mobile Game Cable USB For iP 2.4A 1m Blue</t>
  </si>
  <si>
    <t>Baseus Amblight Quick Charge power bank 33W 30000mAh Black</t>
  </si>
  <si>
    <t>NGC15-01</t>
  </si>
  <si>
    <t>Baseus GAMO Type-c Wired Earphone C15 Black</t>
  </si>
  <si>
    <t>NGC15-91</t>
  </si>
  <si>
    <t>Baseus GAMO Type-c Wired Earphone C15 Red-black</t>
  </si>
  <si>
    <t>CAHUB-CZ0G</t>
  </si>
  <si>
    <t>Baseus Multi-functional HUB (Type-C to 3xUSB3.0+HD4K+SD/TF+PD) Deep gray</t>
  </si>
  <si>
    <t>CAHUB-DZ0G</t>
  </si>
  <si>
    <t>Baseus Multi-functional HUB (Type-C to 3xUSB3.0+HD4K+RJ45+PD) Deep gray</t>
  </si>
  <si>
    <t>CAHUB-EZ0G</t>
  </si>
  <si>
    <t>Baseus Multi-functional HUB (Type-C to 4xUSB3.0+PD) Deep gray</t>
  </si>
  <si>
    <t>Baseus Encok Wireless Earphone A03 Black</t>
  </si>
  <si>
    <t>Baseus Encok Wireless Earphone A03 White</t>
  </si>
  <si>
    <t>CATMBJ-BG1</t>
  </si>
  <si>
    <t>Baseus Simple HW Quick Charge Charging Data Cable USB For Type-C 40W 23cm Gray black</t>
  </si>
  <si>
    <t>CATMBJ-BV3</t>
  </si>
  <si>
    <t>Baseus Simple HW Quick Charge Charging Data Cable USB For Type-C 40W 23cm gold blue</t>
  </si>
  <si>
    <t>Baseus Star Ring Series Four-in-one Wireless Charging Cable USB For+M+L+T+iW 1.2m Deep gray</t>
  </si>
  <si>
    <t>WXYYQIW03-01</t>
  </si>
  <si>
    <t>Baseus YOYO Wireless Charger for iW（with 1M Cable）Black</t>
  </si>
  <si>
    <t>WXYYQIW03-02</t>
  </si>
  <si>
    <t>Baseus YOYO Wireless Charger for iW（with 1M Cable）White</t>
  </si>
  <si>
    <t>CAHUB-AH01</t>
  </si>
  <si>
    <t>Baseus Converter (HD4K to VGA+Micro+DC3.5) Black</t>
  </si>
  <si>
    <t>Baseus Dotter Wireless Charger for AP Watch Black</t>
  </si>
  <si>
    <t>Baseus Transparent Key Phone Case For IPX/XS 5.8inch Black</t>
  </si>
  <si>
    <t>Baseus Transparent Key Phone Case For IPX/XS 5.8inch Transparent</t>
  </si>
  <si>
    <t>WIAPPOD-BZ01</t>
  </si>
  <si>
    <t>Baseus Ultrathin Series Silica Gel Protector for Airpods 1/2 Black</t>
  </si>
  <si>
    <t>WIAPPOD-BZ04</t>
  </si>
  <si>
    <t>Baseus Ultrathin Series Silica Gel Protector for Airpods 1/2 Pink</t>
  </si>
  <si>
    <t>WIAPPOD-BZ0Y</t>
  </si>
  <si>
    <t>Baseus Ultrathin Series Silica Gel Protector for Airpods 1/2 Yellow</t>
  </si>
  <si>
    <t>WIAPPOD-BZ0G</t>
  </si>
  <si>
    <t>Baseus Ultrathin Series Silica Gel Protector for Airpods 1/2 Grey</t>
  </si>
  <si>
    <t>Baseus Smart 3in1 Wireless Charger For Phone+Watch+Pods（18W MAX）Black</t>
  </si>
  <si>
    <t>Baseus Smart 3in1 Wireless Charger For Phone+Watch+Pods（18W MAX）White</t>
  </si>
  <si>
    <t>Brave Lightning USB Fast Charger Data Cable 2.4A 1m (MFI Certified) - Silver</t>
  </si>
  <si>
    <t>Brave Backapck with Bluetooth Speaker and Power Bank 5000mAh Nylon Beige</t>
  </si>
  <si>
    <t>Brave Backapck with Bluetooth Speaker and Power Bank 5000mAh Nylon Dark Camouflage</t>
  </si>
  <si>
    <t>Brave Backapck with Bluetooth Speaker and Power Bank 5000mAh Nylon Army Grey</t>
  </si>
  <si>
    <t>Brave Backapck with Bluetooth Speaker and Power Bank 5000mAh Nylon Black Circuit Pattern</t>
  </si>
  <si>
    <t>Brave Backapck with Bluetooth Speaker and Power Bank 5000mAh Leather Black PU</t>
  </si>
  <si>
    <t>Brave Lightning to 3.5mm Audio Cable White</t>
  </si>
  <si>
    <t>Brave Lightning USB Fast Charger Data Cable 2.4A 1m (MFI Certified) - Black</t>
  </si>
  <si>
    <t>Bone Collection Phone Qcase XS-Mr. Deer</t>
  </si>
  <si>
    <t>Baseus Dual Wireless Charger Silver</t>
  </si>
  <si>
    <t>Total</t>
  </si>
  <si>
    <t>March</t>
  </si>
  <si>
    <t>April</t>
  </si>
  <si>
    <t>Baseus Parallel line  Power Bank 10000mAh White</t>
  </si>
  <si>
    <t>Baseus Parallel line  Power Bank 10000mAh Blue</t>
  </si>
  <si>
    <t>Baseus Mini Cu display Power Bank 10000mAh Black</t>
  </si>
  <si>
    <t>Baseus Thin QC30 display Power bank 10000mAh Black</t>
  </si>
  <si>
    <t>Baseus Thin display Power bank 10000mAh Red</t>
  </si>
  <si>
    <t>Baseus Quick Charge Power Bank(20000 mAh Black</t>
  </si>
  <si>
    <t>Baseus Quick Charge Power Bank(20000 mAhWhite</t>
  </si>
  <si>
    <t>Baseus Quick Charge Power Bank(20000 mAhRed</t>
  </si>
  <si>
    <t>Baseus Mini Q Light and Portable 10000mAh Black</t>
  </si>
  <si>
    <t>Baseus Mini Q Light and Portable 10000mAh White</t>
  </si>
  <si>
    <t>Baseus Smart 2in1 Wireless Charger White</t>
  </si>
  <si>
    <t>Baseus Dual Wireless Plastic Style Charger Black</t>
  </si>
  <si>
    <t>Baseus Dual Wireless Plastic Style Charger White</t>
  </si>
  <si>
    <t>Baseus X-type  Cable For Lightning 2.4A .5M Purple</t>
  </si>
  <si>
    <t>Baseus Rapid  3-in-1 Cable M+L+Type-C 1.2M Black</t>
  </si>
  <si>
    <t>Baseus Rapid  3-in-1 Cable M+L+Type-C 3A 1.2M Red</t>
  </si>
  <si>
    <t>Baseus Rapid 3-n-1 Cable M+L+Type-C 1.2M Dark Blue</t>
  </si>
  <si>
    <t>Baseus Fish eye Spring Data Cable Black</t>
  </si>
  <si>
    <t>Baseus Fish eye Spring Data Cable Red</t>
  </si>
  <si>
    <t>Baseus Big Eye Digital display Data Cable White</t>
  </si>
  <si>
    <t>Baseus Encok S10 Dual Dynamic Bluetooth  White</t>
  </si>
  <si>
    <t>Baseus Encok S10 Dual Dynamic Bluetooth  Red</t>
  </si>
  <si>
    <t>Baseus Encok Neck Hung Bluetooth  S16  Black</t>
  </si>
  <si>
    <t>Baseus Encok Neck Hung Bluetooth  S16  White</t>
  </si>
  <si>
    <t>Baseus Encok Neck Hung Bluetooth Earphone S16  Red</t>
  </si>
  <si>
    <t>Baseus Encok Wireless Headphone D01 red</t>
  </si>
  <si>
    <t>Baseus Encok Wireless Headphone D01 Blush gold</t>
  </si>
  <si>
    <t>Baseus Encok Wireless Headphone D01 Tarnish</t>
  </si>
  <si>
    <t>Baseus Encok Headphone Holder DB01</t>
  </si>
  <si>
    <t>Baseus Cube USB to USB3.0*+USB2.0*2 HUB  Dark gray</t>
  </si>
  <si>
    <t>Baseus Little box  TYPE-C to HDMI+TypeC  Dark gray</t>
  </si>
  <si>
    <t>Baseus Enjoyment  USB to 3xUSB3.0  Dark gray</t>
  </si>
  <si>
    <t>Baseus Enjoyment  Type-C to VGA+ USB 3.0  HUB Gray</t>
  </si>
  <si>
    <t>Baseu Enjoyment Type-C to HDMI+USB HUB  Gray</t>
  </si>
  <si>
    <t>Baseus Type-C Male To Type-C Female +3.5 L40 Black</t>
  </si>
  <si>
    <t>Baseus Type-C Male To Type-C  +3.5 L40 Sil+ Black</t>
  </si>
  <si>
    <t>Baseus iP Male to iP+iP Female Adapter L37 Black</t>
  </si>
  <si>
    <t>Baseus G9 Mobile Game scoring tool Black</t>
  </si>
  <si>
    <t>Baseus G9 Mobile Game scoring tool White</t>
  </si>
  <si>
    <t>Baseus wheel Ring Bracket Black+Silver</t>
  </si>
  <si>
    <t>Baseus wheel Ring Bracket B+S</t>
  </si>
  <si>
    <t>Baseus Symbol Ring Bracket Red</t>
  </si>
  <si>
    <t>Baseus Symbol Ring Bracket Glod</t>
  </si>
  <si>
    <t>Baseus Bear Finger Metal Ring Grip  Red</t>
  </si>
  <si>
    <t>Baseus Cross Peas Cable Clip Black</t>
  </si>
  <si>
    <t>Baseus Cafule Cable Durable Nylon Braided Wire USB/ micro US</t>
  </si>
  <si>
    <t xml:space="preserve">BK18002-BK     </t>
  </si>
  <si>
    <t xml:space="preserve">BONE COLLECTION BIKE TIE PRO 2 BLACK                                                                          </t>
  </si>
  <si>
    <t xml:space="preserve">BK18002-R      </t>
  </si>
  <si>
    <t xml:space="preserve">BONE COLLECTION BIKE TIE PRO 2 RED                                                                            </t>
  </si>
  <si>
    <t xml:space="preserve">BK18002-GR     </t>
  </si>
  <si>
    <t xml:space="preserve">BONE COLLECTION BIKE TIE PRO 2 GREY                                                                           </t>
  </si>
  <si>
    <t xml:space="preserve">PH18502-GR     </t>
  </si>
  <si>
    <t xml:space="preserve">BONE COLLECTION RUN TIE GREY L ARMBAND                                                                        </t>
  </si>
  <si>
    <t xml:space="preserve">PH18501-GR     </t>
  </si>
  <si>
    <t xml:space="preserve">BONE COLLECTION RUN TIE GREY S ARMBAND                                                                        </t>
  </si>
  <si>
    <t xml:space="preserve">PH18101-DEE    </t>
  </si>
  <si>
    <t xml:space="preserve">BONE COLLECTION MR DEER QCASE FOR IPHONE XS                                                                   </t>
  </si>
  <si>
    <t xml:space="preserve">PH18101-DUC    </t>
  </si>
  <si>
    <t xml:space="preserve">BONE COLLECTION PATTI DUCK QCASE FOR IPHONE XS                                                                </t>
  </si>
  <si>
    <t xml:space="preserve">PH18101-CAT    </t>
  </si>
  <si>
    <t xml:space="preserve">BONE COLLECTION MIAO CAT QCASE FOR IPHONE XS                                                                  </t>
  </si>
  <si>
    <t xml:space="preserve">PH18080-DEE    </t>
  </si>
  <si>
    <t xml:space="preserve">BONE COLLECTION MR DEER QCASE FOR IPHONE XS MAX                                                               </t>
  </si>
  <si>
    <t xml:space="preserve">PH18080-DUC    </t>
  </si>
  <si>
    <t xml:space="preserve">BONE COLLECTION PATTI DUCK QCASE FOR IPHONE XS MAX                                                            </t>
  </si>
  <si>
    <t xml:space="preserve">PH18080-CAT    </t>
  </si>
  <si>
    <t xml:space="preserve">BONE COLLECTION MIAO CAT QCASE FOR IPHONE XS MAX                                                              </t>
  </si>
  <si>
    <t xml:space="preserve">PH18082-PEN    </t>
  </si>
  <si>
    <t xml:space="preserve">BONE COLLECTION MARU PENGUIN BUBBLE CASE FOR IPHONE XS                                                        </t>
  </si>
  <si>
    <t xml:space="preserve">PH18082-DEE    </t>
  </si>
  <si>
    <t xml:space="preserve">BONE COLLECTION MR DEER BUBBLE CASE FOR IPHONE XS                                                             </t>
  </si>
  <si>
    <t xml:space="preserve">PH18082-DUC    </t>
  </si>
  <si>
    <t xml:space="preserve">BONE COLLECTION PATTI DUCK BUBBLE CASE FOR IPHONE XS                                                          </t>
  </si>
  <si>
    <t xml:space="preserve">PH18082-CAT    </t>
  </si>
  <si>
    <t xml:space="preserve">BONE COLLECTION MIAO CAT BUBBLE CASE FOR IPHONE XS                                                            </t>
  </si>
  <si>
    <t xml:space="preserve">PH18084-DEE    </t>
  </si>
  <si>
    <t xml:space="preserve">BONE COLLECTION MR DEER BUBBLE CASE FOR IPHONE XS MAX                                                         </t>
  </si>
  <si>
    <t xml:space="preserve">PH18084-CAT    </t>
  </si>
  <si>
    <t xml:space="preserve">BONE COLLECTION MIAO CAT BUBBLE CASE FOR IPHONE XS MAX                                                        </t>
  </si>
  <si>
    <t xml:space="preserve">CAHUB-AZ0G     </t>
  </si>
  <si>
    <t xml:space="preserve">BASEUS SUPERLATIVE MULTIFUNCTIONAL HUB DEEP GREY                                                              </t>
  </si>
  <si>
    <t xml:space="preserve">NGH15-01       </t>
  </si>
  <si>
    <t xml:space="preserve">BASEUS GAMO H15 BLACK 3.5MM WIRED IN-EAR EARPHONES                                                            </t>
  </si>
  <si>
    <t xml:space="preserve">NGH15-91       </t>
  </si>
  <si>
    <t xml:space="preserve">BASEUS GAMO H15 RES/BLACK 3.5MM WIRED IN-EAR EARPHONES                                                        </t>
  </si>
  <si>
    <t xml:space="preserve">NGW01-01       </t>
  </si>
  <si>
    <t xml:space="preserve">BASEUS ENCOK W01 BLACK TRUE WIRELESS IN-EAR EARPHONES                                                         </t>
  </si>
  <si>
    <t xml:space="preserve">NGW01-02       </t>
  </si>
  <si>
    <t xml:space="preserve">BASEUS ENCOK W01 WHITE TRUE WIRELESS IN-EAR EARPHONES                                                         </t>
  </si>
  <si>
    <t xml:space="preserve">NGA03-01       </t>
  </si>
  <si>
    <t xml:space="preserve">BASEUS ENCOK A03 BLACK WIRELESS IN-EAR EARPHONES                                                              </t>
  </si>
  <si>
    <t xml:space="preserve">NGA03-02       </t>
  </si>
  <si>
    <t xml:space="preserve">BASEUS ENCOK A03 WHITE WIRELESS IN-EAR EARPHONES                                                              </t>
  </si>
  <si>
    <t xml:space="preserve">WXYDIW02-01    </t>
  </si>
  <si>
    <t xml:space="preserve">BASEUS DOTTER BLACK WIRELESS CHARGER FOR APPLE WATCH                                                          </t>
  </si>
  <si>
    <t xml:space="preserve">WXYDIW02-02    </t>
  </si>
  <si>
    <t xml:space="preserve">BASEUS DOTTER WHITE WIRELESS CHARGER FOR APPLE WATCH                                                          </t>
  </si>
  <si>
    <t xml:space="preserve">PPLG-01        </t>
  </si>
  <si>
    <t xml:space="preserve">BASEUS AMBLIGHT 30000MAH POWER BANK BLACK                                                                     </t>
  </si>
  <si>
    <t xml:space="preserve">SUDYZP-D19     </t>
  </si>
  <si>
    <t xml:space="preserve">BASEUS FULLY FOLDING SELFIE STICK BLACK/RED                                                                   </t>
  </si>
  <si>
    <t xml:space="preserve">SUDYZP-D1S     </t>
  </si>
  <si>
    <t xml:space="preserve">BASEUS FULLY FOLDING SELFIE STICK BLACK/SLIVER                                                                </t>
  </si>
  <si>
    <t xml:space="preserve">SUDYZP-D1V     </t>
  </si>
  <si>
    <t xml:space="preserve">BASEUS FULLY FOLDING SELFIE STICK BLACK/GOLD                                                                  </t>
  </si>
  <si>
    <t xml:space="preserve">BDC-480 SILVER </t>
  </si>
  <si>
    <t xml:space="preserve">BRAVE MFI LIGHTNING CABLE 1M SILVER                                                                           </t>
  </si>
  <si>
    <t xml:space="preserve">BDC-480 BLACK  </t>
  </si>
  <si>
    <t xml:space="preserve">BRAVE MFI LIGHTNING CABLE 1M BLACK                                                                            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</si>
  <si>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</si>
  <si>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</si>
  <si>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</si>
  <si>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</si>
  <si>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</si>
  <si>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</si>
  <si>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</si>
  <si>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</si>
  <si>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</si>
  <si>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</si>
  <si>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</si>
  <si>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</si>
  <si>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</si>
  <si>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</si>
  <si>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</si>
  <si>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</si>
  <si>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</si>
  <si>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</si>
  <si>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</si>
  <si>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</si>
  <si>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</si>
  <si>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</si>
  <si>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</si>
  <si>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</si>
  <si>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</si>
  <si>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</si>
  <si>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</si>
  <si>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</si>
  <si>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</si>
  <si>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</si>
  <si>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</si>
  <si>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</si>
  <si>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</si>
  <si>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</si>
  <si>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</si>
  <si>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</si>
  <si>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</si>
  <si>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</si>
  <si>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</si>
  <si>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</si>
  <si>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</si>
  <si>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</si>
  <si>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</si>
  <si>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</si>
  <si>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</si>
  <si>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</si>
  <si>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</si>
  <si>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</si>
  <si>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</si>
  <si>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</si>
  <si>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</si>
  <si>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</si>
  <si>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</si>
  <si>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</si>
  <si>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</si>
  <si>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</si>
  <si>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</si>
  <si>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</si>
  <si>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</si>
  <si>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</si>
  <si>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</si>
  <si>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</si>
  <si>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</si>
  <si>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</si>
  <si>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</si>
  <si>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</si>
  <si>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</si>
  <si>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</si>
  <si>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</si>
  <si>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</si>
  <si>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</si>
  <si>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</si>
  <si>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</si>
  <si>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</si>
  <si>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</si>
  <si>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</si>
  <si>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</si>
  <si>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</si>
  <si>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</si>
  <si>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</si>
  <si>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</si>
  <si>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</si>
  <si>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</si>
  <si>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</si>
  <si>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</si>
  <si>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</si>
  <si>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</si>
  <si>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</si>
  <si>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</si>
  <si>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</si>
  <si>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</si>
  <si>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</si>
  <si>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</si>
  <si>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</si>
  <si>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</si>
  <si>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</si>
  <si>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</si>
  <si>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</si>
  <si>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</si>
  <si>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</si>
  <si>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</si>
  <si>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</si>
  <si>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</si>
  <si>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</si>
  <si>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</si>
  <si>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</si>
  <si>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</si>
  <si>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</si>
  <si>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</si>
  <si>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</si>
  <si>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</si>
  <si>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</si>
  <si>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</si>
  <si>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</si>
  <si>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</si>
  <si>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</si>
  <si>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</si>
  <si>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</si>
  <si>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</si>
  <si>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</si>
  <si>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</si>
  <si>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</si>
  <si>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</si>
  <si>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</si>
  <si>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</si>
  <si>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</si>
  <si>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</si>
  <si>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</si>
  <si>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</si>
  <si>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</si>
  <si>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</si>
  <si>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</si>
  <si>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</si>
  <si>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</si>
  <si>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</si>
  <si>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</si>
  <si>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</si>
  <si>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</si>
  <si>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</si>
  <si>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</si>
  <si>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</si>
  <si>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</si>
  <si>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</si>
  <si>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</si>
  <si>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</si>
  <si>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</si>
  <si>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</si>
  <si>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</si>
  <si>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</si>
  <si>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</si>
  <si>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</si>
  <si>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</si>
  <si>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</si>
  <si>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</si>
  <si>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</si>
  <si>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</si>
  <si>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</si>
  <si>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</si>
  <si>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</si>
  <si>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</si>
  <si>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</si>
  <si>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</si>
  <si>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</si>
  <si>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</si>
  <si>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</si>
  <si>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</si>
  <si>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</si>
  <si>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</si>
  <si>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</si>
  <si>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</si>
  <si>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</si>
  <si>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</si>
  <si>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</si>
  <si>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</si>
  <si>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</si>
  <si>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</si>
  <si>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</si>
  <si>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</si>
  <si>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</si>
  <si>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</si>
  <si>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</si>
  <si>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</si>
  <si>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</si>
  <si>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</si>
  <si>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</si>
  <si>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</si>
  <si>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</si>
  <si>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</si>
  <si>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</si>
  <si>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</si>
  <si>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</si>
  <si>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</si>
  <si>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</si>
  <si>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</si>
  <si>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</si>
  <si>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</si>
  <si>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</si>
  <si>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</si>
  <si>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</si>
  <si>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</si>
  <si>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</si>
  <si>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</si>
  <si>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</si>
  <si>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</si>
  <si>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</si>
  <si>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</si>
  <si>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</si>
  <si>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</si>
  <si>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</si>
  <si>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</si>
  <si>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</si>
  <si>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</si>
  <si>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</si>
  <si>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</si>
  <si>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</si>
  <si>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</si>
  <si>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</si>
  <si>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</si>
  <si>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</si>
  <si>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</si>
  <si>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</si>
  <si>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</si>
  <si>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</si>
  <si>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</si>
  <si>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</si>
  <si>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</si>
  <si>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</si>
  <si>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</si>
  <si>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</si>
  <si>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</si>
  <si>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</si>
  <si>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</si>
  <si>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</si>
  <si>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</si>
  <si>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</si>
  <si>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</si>
  <si>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</si>
  <si>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</si>
  <si>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</si>
  <si>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</si>
  <si>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</si>
  <si>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</si>
  <si>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</si>
  <si>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</si>
  <si>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</si>
  <si>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</si>
  <si>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</si>
  <si>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</si>
  <si>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</si>
  <si>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</si>
  <si>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</si>
  <si>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</si>
  <si>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</si>
  <si>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</si>
  <si>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</si>
  <si>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</si>
  <si>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</si>
  <si>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</si>
  <si>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</si>
  <si>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</si>
  <si>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</si>
  <si>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</si>
  <si>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</si>
  <si>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</si>
  <si>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</si>
  <si>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</si>
  <si>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</si>
  <si>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</si>
  <si>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</si>
  <si>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</si>
  <si>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</si>
  <si>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</si>
  <si>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</si>
  <si>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</si>
  <si>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</si>
  <si>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</si>
  <si>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</si>
  <si>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</si>
  <si>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</si>
  <si>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</si>
  <si>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</si>
  <si>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</si>
  <si>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</si>
  <si>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</si>
  <si>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</si>
  <si>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</si>
  <si>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</si>
  <si>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</si>
  <si>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</si>
  <si>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</si>
  <si>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</si>
  <si>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</si>
  <si>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</si>
  <si>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</si>
  <si>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 xml:space="preserve">CAHUB-K0G      </t>
  </si>
  <si>
    <t xml:space="preserve">BASEUS HARMONICA 5-IN-1 HUB ADAPTER GREY                                                                      </t>
  </si>
  <si>
    <t xml:space="preserve">SGAPIPD-BX02   </t>
  </si>
  <si>
    <t xml:space="preserve">BASEUS 0.3MM ANTI-BLUE LIGHT TEMPERED GLASS FILM TRANSPARENT FOR IPAD PRO 12.9-INCH 3RD GEN                   </t>
  </si>
  <si>
    <t xml:space="preserve">LTAPIPD-ASM01  </t>
  </si>
  <si>
    <t xml:space="preserve">BASEUS SIMPLISM Y-TYPE LEATHER CASE BLACK FOR IPAD PRO 11-INCH                                                </t>
  </si>
  <si>
    <t xml:space="preserve">LTAPIPD-BSM01  </t>
  </si>
  <si>
    <t xml:space="preserve">BASEUS SIMPLISM Y-TYPE LEATHER CASE BLACK FOR IPAD PRO 12.9-INCH 3RD GEN                                      </t>
  </si>
  <si>
    <t xml:space="preserve">LTAPIPD-BSM03  </t>
  </si>
  <si>
    <t xml:space="preserve">BASEUS SIMPLISM Y-TYPE LEATHER CASE BLUE FOR IPAD PRO 12.9-INCH 3RD GEN                                       </t>
  </si>
  <si>
    <t xml:space="preserve">BHL-712        </t>
  </si>
  <si>
    <t xml:space="preserve">BRAVE LOTTO SERIES MAGNETIC CAR MOUNTS                                                                        </t>
  </si>
  <si>
    <t xml:space="preserve">BHL-713        </t>
  </si>
  <si>
    <t xml:space="preserve">BRAVE 2-IN-1 UNIVERSAL MAGNETIC HOLDER                                                                        </t>
  </si>
  <si>
    <t xml:space="preserve">BBP-901        </t>
  </si>
  <si>
    <t xml:space="preserve">BRAVE PU LEATHER BACKPACK BLACK WITH BLUETOOTH SPEAKER &amp; 5000MAH POWER BANK                                   </t>
  </si>
  <si>
    <t xml:space="preserve">BBP-902        </t>
  </si>
  <si>
    <t xml:space="preserve">BRAVE NYLON BACKPACK BLACK CIRCUIT PATTERN WITH BLUETOOTH SPEAKER &amp; 5000MAH POWER BANK                        </t>
  </si>
  <si>
    <t xml:space="preserve">BBP-903        </t>
  </si>
  <si>
    <t xml:space="preserve">BRAVE NYLON BACKPACK ARMY GREY WITH BLUETOOTH SPEAKER &amp; 5000MAH POWER BANK                                    </t>
  </si>
  <si>
    <t xml:space="preserve">BBP-904        </t>
  </si>
  <si>
    <t xml:space="preserve">BRAVE NYLON BACKPACK DARK CAMOUFLAGE WITH BLUETOOTH SPEAKER &amp; 5000MAH POWER BANK                              </t>
  </si>
  <si>
    <t xml:space="preserve">BBP-905        </t>
  </si>
  <si>
    <t xml:space="preserve">BRAVE NYLON BACKPACK BEIGE WITH BLUETOOTH SPEAKER &amp; 5000MAH POWER BANK                                        </t>
  </si>
  <si>
    <t xml:space="preserve">PH18502-BK     </t>
  </si>
  <si>
    <t xml:space="preserve">BONE COLLECTION RUN TIE BLACK LARGE FOR SMARTPHONES 4-6.5 INCH                                                </t>
  </si>
  <si>
    <t xml:space="preserve">PH18501-BK     </t>
  </si>
  <si>
    <t xml:space="preserve">BONE COLLECTION RUN TIE BLACK SMALL                                                                           </t>
  </si>
  <si>
    <t xml:space="preserve">DR18041-32BK   </t>
  </si>
  <si>
    <t xml:space="preserve">BONE COLLECTION MARU PENGUIN 16GB USB 3.0                                                                     </t>
  </si>
  <si>
    <t xml:space="preserve">DR18043-32BR   </t>
  </si>
  <si>
    <t xml:space="preserve">BONE COLLECTION MR. DEER 16GB USB 3.0                                                                         </t>
  </si>
  <si>
    <t xml:space="preserve">AP14021-BK     </t>
  </si>
  <si>
    <t xml:space="preserve">BONE COLLECTION LINKEY LIGHTNING BLACK                                                                        </t>
  </si>
  <si>
    <t xml:space="preserve">ACPBCJ-01      </t>
  </si>
  <si>
    <t xml:space="preserve">BASEUS SHOOTING GAME TOOL FOR PAD BLACK                                                                       </t>
  </si>
  <si>
    <t xml:space="preserve">ACPBCJ-02      </t>
  </si>
  <si>
    <t xml:space="preserve">BASEUS SHOOTING GAME TOOL FOR PAD TRANSPARENT                                                                 </t>
  </si>
  <si>
    <t xml:space="preserve">SGAPWA4-A01    </t>
  </si>
  <si>
    <t xml:space="preserve">BASEUS 0.3MM FULL-SCREEN CURVED TEMPERED FILM BLACK FOR APPLE WATCH SERIES 4 40MM                             </t>
  </si>
  <si>
    <t xml:space="preserve">SGAPWA4-B01    </t>
  </si>
  <si>
    <t xml:space="preserve">BASEUS 0.3MM FULL-SCREEN CURVED TEMPERED FILM BLACK FOR APPLE WATCH SERIES 4 44MM                             </t>
  </si>
  <si>
    <t xml:space="preserve">BAC-105        </t>
  </si>
  <si>
    <t xml:space="preserve">BRAVE LIGHTNING TO 3.5MM AUDIO CABLE WHITE                                                                    </t>
  </si>
  <si>
    <t xml:space="preserve">BTC-320BK      </t>
  </si>
  <si>
    <t xml:space="preserve">BRAVE 2-PORT USB WALL CHARGER BLACK                                                                           </t>
  </si>
  <si>
    <t xml:space="preserve">SUWNT-01       </t>
  </si>
  <si>
    <t xml:space="preserve">BASEUS FOLDING UNIVERSAL STICKER BLACK                                                                        </t>
  </si>
  <si>
    <t xml:space="preserve">SUWNT-02       </t>
  </si>
  <si>
    <t xml:space="preserve">BASEUS FOLDING UNIVERSAL STICKER TRANSPARENT                                                                  </t>
  </si>
  <si>
    <t xml:space="preserve">WXYL-A01       </t>
  </si>
  <si>
    <t xml:space="preserve">BASEUS OSCULUM WIRELESS GRAVITY CAR CHARGER                                                                   </t>
  </si>
  <si>
    <t xml:space="preserve">CATL45-01      </t>
  </si>
  <si>
    <t xml:space="preserve">BASEUS AUDIO CONVERTER CATL45                                                                                 </t>
  </si>
  <si>
    <t xml:space="preserve">CATL41-01      </t>
  </si>
  <si>
    <t xml:space="preserve">BASEUS TYPE-C TO 3.5MM AUDIO CHARGING ADAPTER BLACK                                                           </t>
  </si>
  <si>
    <t xml:space="preserve">WXZN-B01       </t>
  </si>
  <si>
    <t xml:space="preserve">BASEUS SMART VEHICLE BRACKET WIRELESS CHARGER WITH INFRARED SENSOR BLACK                                      </t>
  </si>
  <si>
    <t xml:space="preserve">ACJHQ-01       </t>
  </si>
  <si>
    <t xml:space="preserve">BASEUS MICROMOLECULE FORMALDEHYDE PURIFIER DEEP SPACE BLACK                                                   </t>
  </si>
  <si>
    <t xml:space="preserve">ACJHQ-0S       </t>
  </si>
  <si>
    <t xml:space="preserve">BASEUS MICROMOLECULE FORMALDEHYDE PURIFIER SILVER                                                             </t>
  </si>
  <si>
    <t xml:space="preserve">SUHZ-01        </t>
  </si>
  <si>
    <t xml:space="preserve">BASEUS BACK SEAT CAR MOUNT BLACK                                                                              </t>
  </si>
  <si>
    <t xml:space="preserve">SUHZ-2S        </t>
  </si>
  <si>
    <t xml:space="preserve">BASEUS BACK SEAT CAR MOUNT SILVER                                                                             </t>
  </si>
  <si>
    <t xml:space="preserve">RPH0890        </t>
  </si>
  <si>
    <t xml:space="preserve">ROCK SHOOTING GAME CONTROLLER WITH HANDLE BLACK                                                               </t>
  </si>
  <si>
    <t xml:space="preserve">BHL-715        </t>
  </si>
  <si>
    <t xml:space="preserve">SGAPIPH58-WA01 </t>
  </si>
  <si>
    <t xml:space="preserve">BASEUS FULL-SCREEN CURVED TEMPERED GLASS SCREEN PROTECTOR BLACK FOR IPHONE XS/X                               </t>
  </si>
  <si>
    <t xml:space="preserve">SGAPIPH65-WA01 </t>
  </si>
  <si>
    <t xml:space="preserve">BASEUS FULL-SCREEN CURVED TEMPERED GLASS SCREEN PROTECTOR BLACK FOR IPHONE XS MAX                             </t>
  </si>
  <si>
    <t xml:space="preserve">SGAPIPH58-WC01 </t>
  </si>
  <si>
    <t xml:space="preserve">BASEUS FULL-SCREEN CURVED PRIVACY TEMPERED GLASS SCREEN PROTECTOR BLACK FOR IPHONE XS/X                       </t>
  </si>
  <si>
    <t xml:space="preserve">SGAPIPH65-WC01 </t>
  </si>
  <si>
    <t xml:space="preserve">BASEUS FULL-SCREEN CURVED PRIVACY TEMPERED GLASS SCREEN PROTECTOR BLACK FOR IPHONE XS MAX                     </t>
  </si>
  <si>
    <t xml:space="preserve">CAHUB-T01      </t>
  </si>
  <si>
    <t xml:space="preserve">BASEUS MATE DOCKING TYPE-C HUB DOCKING STATION BLACK                                                          </t>
  </si>
  <si>
    <t xml:space="preserve">CABA01-01      </t>
  </si>
  <si>
    <t xml:space="preserve">BASEUS BA01 USB WIRELESS ADAPTER CABLE BLACK                                                                  </t>
  </si>
  <si>
    <t xml:space="preserve">CABA01-09      </t>
  </si>
  <si>
    <t xml:space="preserve">BASEUS BA01 USB WIRELESS ADAPTER CABLE RED                                                                    </t>
  </si>
  <si>
    <t xml:space="preserve">CATXF-0G       </t>
  </si>
  <si>
    <t xml:space="preserve">BASEUS 7-IN-1 SQUARE DESK TYPE-C MULTI-FUNCTIONAL HUB TYPE-C                                                  </t>
  </si>
  <si>
    <t xml:space="preserve">SULR-0G        </t>
  </si>
  <si>
    <t xml:space="preserve">BASEUS UNLIMITED ADJUSTMENT LAZY PHONE HOLDER GREY                                                            </t>
  </si>
  <si>
    <t xml:space="preserve">CATYW-B03      </t>
  </si>
  <si>
    <t xml:space="preserve">BASEUS ARTISTIC STRIPED TYPE-C 3A CABLE 5M BLUE                                                               </t>
  </si>
  <si>
    <t xml:space="preserve">CATYW-B01      </t>
  </si>
  <si>
    <t xml:space="preserve">BASEUS ARTISTIC STRIPED TYPE-C 3A CABLE 5M BLACK                                                              </t>
  </si>
  <si>
    <t xml:space="preserve">CATYW-B09      </t>
  </si>
  <si>
    <t xml:space="preserve">BASEUS ARTISTIC STRIPED TYPE-C 3A CABLE 5M RED                                                                </t>
  </si>
  <si>
    <t xml:space="preserve">CATSR-01       </t>
  </si>
  <si>
    <t xml:space="preserve">BASEUS FISH-EYE SPRING TYPE-C 2A CABLE 1M BLACK                                                               </t>
  </si>
  <si>
    <t xml:space="preserve">CATSR-09       </t>
  </si>
  <si>
    <t xml:space="preserve">BASEUS FISH-EYE SPRING TYPE-C 2A CABLE 1M RED                                                                 </t>
  </si>
  <si>
    <t xml:space="preserve">BCC-36W        </t>
  </si>
  <si>
    <t xml:space="preserve">BRAVE 2-PORT TYPE-C &amp; QUICK CHARGE CAR CHARGER                                                                </t>
  </si>
  <si>
    <t xml:space="preserve">WX3IN1-01      </t>
  </si>
  <si>
    <t xml:space="preserve">BASEUS SMART 3-IN-1 WIRELESS CHARGER 18W BLACK                                                                </t>
  </si>
  <si>
    <t xml:space="preserve">WX3IN1-02      </t>
  </si>
  <si>
    <t xml:space="preserve">BASEUS SMART 3-IN-1 WIRELESS CHARGER 18W WHITE                                                                </t>
  </si>
  <si>
    <t xml:space="preserve">CA1T4-I0G      </t>
  </si>
  <si>
    <t xml:space="preserve">BASEUS STAR RING SERIES 4-IN-1 CABLE 1.2M DEEP GREY                                                           </t>
  </si>
  <si>
    <t xml:space="preserve">WIAPIPH58-QA01 </t>
  </si>
  <si>
    <t xml:space="preserve">BASEUS TRANSPARENT KEY PHONE CASE BLACK FOR IPHONE XS                                                         </t>
  </si>
  <si>
    <t xml:space="preserve">WIAPIPH58-QA02 </t>
  </si>
  <si>
    <t xml:space="preserve">BASEUS TRANSPARENT KEY PHONE CASE TRANSPARENT FOR IPHONE XS                                                   </t>
  </si>
  <si>
    <t>SKU</t>
  </si>
  <si>
    <t>HMV</t>
  </si>
  <si>
    <t>Vir</t>
  </si>
  <si>
    <t>Cataloug Num</t>
  </si>
  <si>
    <t>Title</t>
  </si>
  <si>
    <t>Arq COST</t>
  </si>
  <si>
    <t>Arq Price</t>
  </si>
  <si>
    <t>RRP</t>
  </si>
  <si>
    <t>Latest SOH</t>
  </si>
  <si>
    <t>January</t>
  </si>
  <si>
    <t>February</t>
  </si>
  <si>
    <t>Sku</t>
  </si>
  <si>
    <t>Catalogue N›</t>
  </si>
  <si>
    <t xml:space="preserve">BONE COLLECTION MARU PENGUIN 32GB USB 3.0                                                                     </t>
  </si>
  <si>
    <t xml:space="preserve">BONE COLLECTION MR. DEER 32GB USB 3.0                                                                         </t>
  </si>
  <si>
    <t>Feb</t>
  </si>
  <si>
    <t>SOH</t>
  </si>
  <si>
    <t xml:space="preserve"> </t>
  </si>
  <si>
    <t xml:space="preserve">   </t>
  </si>
  <si>
    <t>VMS UAE</t>
  </si>
  <si>
    <t>Jan</t>
  </si>
  <si>
    <t>VMS-Q</t>
  </si>
  <si>
    <t>VMS-U</t>
  </si>
  <si>
    <t>Price</t>
  </si>
  <si>
    <t>Vir (QAR)</t>
  </si>
  <si>
    <t>VMS QAT</t>
  </si>
  <si>
    <t>Last Update:</t>
  </si>
  <si>
    <t>On Shop</t>
  </si>
  <si>
    <t>TOTAL</t>
  </si>
  <si>
    <t>Start From:</t>
  </si>
  <si>
    <t>Total Day:</t>
  </si>
  <si>
    <t>Catalogue N°</t>
  </si>
  <si>
    <t>Arqoob Cost</t>
  </si>
  <si>
    <t>QTY SOLD</t>
  </si>
  <si>
    <t>Month</t>
  </si>
  <si>
    <t>Weeks</t>
  </si>
  <si>
    <t xml:space="preserve">QTY SOLD </t>
  </si>
  <si>
    <t>Avg. per day</t>
  </si>
  <si>
    <t>Avg. per Month</t>
  </si>
  <si>
    <t>Arqoob SOH</t>
  </si>
  <si>
    <t>Closing Stock</t>
  </si>
  <si>
    <t>Days Stock in Hand</t>
  </si>
  <si>
    <t>Product Lead Time (Days)</t>
  </si>
  <si>
    <t>Deviation from Minimum Stock Level</t>
  </si>
  <si>
    <t>Current Stock Cover upto (Date)</t>
  </si>
  <si>
    <t>Arrival Date</t>
  </si>
  <si>
    <t>Arrival Date (ETA)</t>
  </si>
  <si>
    <t>required
(Qty)</t>
  </si>
  <si>
    <t>Balance
Stock</t>
  </si>
  <si>
    <t>Minimum order QTY</t>
  </si>
  <si>
    <t>PO QTY</t>
  </si>
  <si>
    <t>New PO Value</t>
  </si>
  <si>
    <t xml:space="preserve">Stock Days inc On Order </t>
  </si>
  <si>
    <t>Stock cover upto (Date) Inc On Order</t>
  </si>
  <si>
    <t>GRAND TOTAL:</t>
  </si>
  <si>
    <t>Retailer SOH</t>
  </si>
  <si>
    <t>QTY Sold for VMS UAE, QAT, Virtuocity and HMV</t>
  </si>
  <si>
    <t>Final</t>
  </si>
  <si>
    <t>ARQOOB SOH</t>
  </si>
  <si>
    <t>MSL (2 Mont Covering)</t>
  </si>
  <si>
    <t>Mar</t>
  </si>
  <si>
    <t>Apr</t>
  </si>
  <si>
    <t>Jun</t>
  </si>
  <si>
    <t>Jul</t>
  </si>
  <si>
    <t xml:space="preserve"> Product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</si>
</sst>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[$QAR]\ * #,##0.00_);_([$QAR]\ * \(#,##0.00\);_([$QAR]\ * &quot;-&quot;??_);_(@_)"/>
    <numFmt numFmtId="165" formatCode="[$-409]dd\-mmm\-yy;@"/>
    <numFmt numFmtId="166" formatCode="[$-409]mmmm\-yy;@"/>
    <numFmt numFmtId="167" formatCode="[$-409]d\-mmm\-yy;@"/>
    <numFmt numFmtId="168" formatCode="#,##0.00;[Red]#,##0.00"/>
    <numFmt numFmtId="169" formatCode="_(* #,##0.00_);_(* \(#,##0.00\);_(* &quot;-&quot;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8"/>
      <name val="Arial"/>
      <family val="2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48"/>
      <color theme="0"/>
      <name val="Arial"/>
      <family val="2"/>
    </font>
    <font>
      <b/>
      <i/>
      <sz val="9"/>
      <color rgb="FFFF0000"/>
      <name val="Arial"/>
      <family val="2"/>
    </font>
    <font>
      <sz val="10"/>
      <color theme="1"/>
      <name val="Arial"/>
      <family val="2"/>
    </font>
    <font>
      <sz val="9"/>
      <color theme="1"/>
      <name val="Verdana"/>
      <family val="2"/>
    </font>
    <font>
      <b/>
      <i/>
      <sz val="11"/>
      <color rgb="FFFF0000"/>
      <name val="Arial"/>
      <family val="2"/>
    </font>
    <font>
      <b/>
      <sz val="12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1" fillId="0" borderId="0"/>
  </cellStyleXfs>
  <cellXfs count="269">
    <xf numFmtId="0" fontId="0" fillId="0" borderId="0" xfId="0"/>
    <xf numFmtId="0" fontId="0" fillId="0" borderId="6" xfId="0" applyBorder="1" applyAlignment="1">
      <alignment horizontal="left" vertical="center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NumberFormat="1" applyFont="1" applyFill="1" applyBorder="1" applyAlignment="1">
      <alignment horizontal="center" vertical="center"/>
    </xf>
    <xf numFmtId="165" fontId="4" fillId="3" borderId="19" xfId="2" applyNumberFormat="1" applyFont="1" applyFill="1" applyBorder="1" applyAlignment="1">
      <alignment horizontal="center" vertical="center" wrapText="1"/>
    </xf>
    <xf numFmtId="0" fontId="3" fillId="0" borderId="20" xfId="2" applyNumberFormat="1" applyFont="1" applyBorder="1" applyAlignment="1">
      <alignment horizontal="center" vertical="center"/>
    </xf>
    <xf numFmtId="165" fontId="5" fillId="7" borderId="19" xfId="2" applyNumberFormat="1" applyFont="1" applyFill="1" applyBorder="1" applyAlignment="1">
      <alignment horizontal="center" vertical="center" wrapText="1"/>
    </xf>
    <xf numFmtId="165" fontId="5" fillId="7" borderId="9" xfId="2" applyNumberFormat="1" applyFont="1" applyFill="1" applyBorder="1" applyAlignment="1">
      <alignment horizontal="center" vertical="center" wrapText="1"/>
    </xf>
    <xf numFmtId="2" fontId="5" fillId="7" borderId="19" xfId="2" applyNumberFormat="1" applyFont="1" applyFill="1" applyBorder="1" applyAlignment="1">
      <alignment horizontal="center" vertical="center" wrapText="1"/>
    </xf>
    <xf numFmtId="165" fontId="5" fillId="7" borderId="10" xfId="2" applyNumberFormat="1" applyFont="1" applyFill="1" applyBorder="1" applyAlignment="1">
      <alignment horizontal="center" vertical="center" wrapText="1"/>
    </xf>
    <xf numFmtId="0" fontId="3" fillId="0" borderId="13" xfId="2" applyNumberFormat="1" applyFont="1" applyBorder="1" applyAlignment="1">
      <alignment horizontal="center" vertical="center"/>
    </xf>
    <xf numFmtId="0" fontId="3" fillId="0" borderId="13" xfId="2" applyNumberFormat="1" applyFont="1" applyBorder="1" applyAlignment="1">
      <alignment vertical="center"/>
    </xf>
    <xf numFmtId="0" fontId="3" fillId="0" borderId="14" xfId="2" applyNumberFormat="1" applyFont="1" applyBorder="1" applyAlignment="1">
      <alignment vertical="center"/>
    </xf>
    <xf numFmtId="2" fontId="3" fillId="0" borderId="0" xfId="2" applyNumberFormat="1" applyFont="1" applyBorder="1" applyAlignment="1">
      <alignment horizontal="center" vertical="center"/>
    </xf>
    <xf numFmtId="0" fontId="3" fillId="0" borderId="15" xfId="2" applyNumberFormat="1" applyFont="1" applyBorder="1" applyAlignment="1">
      <alignment horizontal="center" vertical="center"/>
    </xf>
    <xf numFmtId="0" fontId="3" fillId="0" borderId="15" xfId="2" applyNumberFormat="1" applyFont="1" applyBorder="1" applyAlignment="1">
      <alignment vertical="center"/>
    </xf>
    <xf numFmtId="0" fontId="3" fillId="0" borderId="16" xfId="2" applyNumberFormat="1" applyFont="1" applyBorder="1" applyAlignment="1">
      <alignment vertical="center"/>
    </xf>
    <xf numFmtId="0" fontId="3" fillId="0" borderId="17" xfId="2" applyNumberFormat="1" applyFont="1" applyBorder="1" applyAlignment="1">
      <alignment horizontal="center" vertical="center"/>
    </xf>
    <xf numFmtId="0" fontId="3" fillId="0" borderId="17" xfId="2" applyNumberFormat="1" applyFont="1" applyBorder="1" applyAlignment="1">
      <alignment vertical="center"/>
    </xf>
    <xf numFmtId="0" fontId="3" fillId="0" borderId="18" xfId="2" applyNumberFormat="1" applyFont="1" applyBorder="1" applyAlignment="1">
      <alignment vertical="center"/>
    </xf>
    <xf numFmtId="0" fontId="3" fillId="0" borderId="0" xfId="2" applyNumberFormat="1" applyFont="1" applyBorder="1" applyAlignment="1">
      <alignment horizontal="center" vertical="center"/>
    </xf>
    <xf numFmtId="165" fontId="9" fillId="6" borderId="22" xfId="2" quotePrefix="1" applyNumberFormat="1" applyFont="1" applyFill="1" applyBorder="1" applyAlignment="1">
      <alignment horizontal="center" vertical="center" wrapText="1"/>
    </xf>
    <xf numFmtId="165" fontId="9" fillId="4" borderId="22" xfId="2" quotePrefix="1" applyNumberFormat="1" applyFont="1" applyFill="1" applyBorder="1" applyAlignment="1">
      <alignment horizontal="center" vertical="center" wrapText="1"/>
    </xf>
    <xf numFmtId="0" fontId="6" fillId="0" borderId="23" xfId="2" applyNumberFormat="1" applyFont="1" applyBorder="1" applyAlignment="1">
      <alignment horizontal="center" vertical="center" wrapText="1"/>
    </xf>
    <xf numFmtId="0" fontId="6" fillId="0" borderId="24" xfId="2" applyNumberFormat="1" applyFont="1" applyBorder="1" applyAlignment="1">
      <alignment horizontal="center" vertical="center" wrapText="1"/>
    </xf>
    <xf numFmtId="0" fontId="6" fillId="0" borderId="25" xfId="2" applyNumberFormat="1" applyFont="1" applyBorder="1" applyAlignment="1">
      <alignment horizontal="center" vertical="center" wrapText="1"/>
    </xf>
    <xf numFmtId="0" fontId="6" fillId="0" borderId="26" xfId="2" applyNumberFormat="1" applyFont="1" applyBorder="1" applyAlignment="1">
      <alignment horizontal="center" vertical="center" wrapText="1"/>
    </xf>
    <xf numFmtId="1" fontId="3" fillId="0" borderId="13" xfId="2" applyNumberFormat="1" applyFont="1" applyBorder="1" applyAlignment="1">
      <alignment horizontal="center" vertical="center"/>
    </xf>
    <xf numFmtId="1" fontId="3" fillId="0" borderId="15" xfId="2" applyNumberFormat="1" applyFont="1" applyBorder="1" applyAlignment="1">
      <alignment horizontal="center" vertical="center"/>
    </xf>
    <xf numFmtId="1" fontId="3" fillId="0" borderId="17" xfId="2" applyNumberFormat="1" applyFont="1" applyBorder="1" applyAlignment="1">
      <alignment horizontal="center" vertical="center"/>
    </xf>
    <xf numFmtId="1" fontId="4" fillId="0" borderId="6" xfId="2" applyNumberFormat="1" applyFont="1" applyFill="1" applyBorder="1" applyAlignment="1">
      <alignment horizontal="center" vertical="center" wrapText="1"/>
    </xf>
    <xf numFmtId="0" fontId="4" fillId="0" borderId="6" xfId="2" applyNumberFormat="1" applyFont="1" applyFill="1" applyBorder="1" applyAlignment="1">
      <alignment horizontal="center" vertical="center" wrapText="1"/>
    </xf>
    <xf numFmtId="165" fontId="4" fillId="3" borderId="6" xfId="2" applyNumberFormat="1" applyFont="1" applyFill="1" applyBorder="1" applyAlignment="1">
      <alignment horizontal="center" vertical="center" wrapText="1"/>
    </xf>
    <xf numFmtId="165" fontId="5" fillId="6" borderId="6" xfId="2" quotePrefix="1" applyNumberFormat="1" applyFont="1" applyFill="1" applyBorder="1" applyAlignment="1">
      <alignment horizontal="center" vertical="center" wrapText="1"/>
    </xf>
    <xf numFmtId="0" fontId="5" fillId="6" borderId="6" xfId="2" quotePrefix="1" applyNumberFormat="1" applyFont="1" applyFill="1" applyBorder="1" applyAlignment="1">
      <alignment horizontal="center" vertical="center" wrapText="1"/>
    </xf>
    <xf numFmtId="0" fontId="5" fillId="4" borderId="6" xfId="2" quotePrefix="1" applyNumberFormat="1" applyFont="1" applyFill="1" applyBorder="1" applyAlignment="1">
      <alignment horizontal="center" vertical="center" wrapText="1"/>
    </xf>
    <xf numFmtId="1" fontId="3" fillId="0" borderId="6" xfId="2" applyNumberFormat="1" applyFont="1" applyBorder="1" applyAlignment="1">
      <alignment horizontal="center" vertical="center"/>
    </xf>
    <xf numFmtId="0" fontId="3" fillId="0" borderId="6" xfId="2" applyNumberFormat="1" applyFont="1" applyBorder="1" applyAlignment="1">
      <alignment horizontal="left" vertical="center"/>
    </xf>
    <xf numFmtId="0" fontId="3" fillId="0" borderId="6" xfId="2" applyNumberFormat="1" applyFont="1" applyBorder="1" applyAlignment="1">
      <alignment horizontal="center" vertical="center"/>
    </xf>
    <xf numFmtId="0" fontId="6" fillId="0" borderId="6" xfId="2" applyNumberFormat="1" applyFont="1" applyBorder="1" applyAlignment="1">
      <alignment horizontal="center" vertical="center" wrapText="1"/>
    </xf>
    <xf numFmtId="0" fontId="7" fillId="0" borderId="6" xfId="2" applyNumberFormat="1" applyFont="1" applyBorder="1" applyAlignment="1">
      <alignment horizontal="center" vertical="center"/>
    </xf>
    <xf numFmtId="0" fontId="8" fillId="0" borderId="6" xfId="2" applyNumberFormat="1" applyFont="1" applyBorder="1" applyAlignment="1">
      <alignment horizontal="center" vertical="center" wrapText="1"/>
    </xf>
    <xf numFmtId="1" fontId="10" fillId="0" borderId="6" xfId="2" applyNumberFormat="1" applyFont="1" applyBorder="1" applyAlignment="1">
      <alignment horizontal="center" vertical="center"/>
    </xf>
    <xf numFmtId="0" fontId="10" fillId="0" borderId="6" xfId="2" applyNumberFormat="1" applyFont="1" applyBorder="1" applyAlignment="1">
      <alignment horizontal="left" vertical="center"/>
    </xf>
    <xf numFmtId="0" fontId="10" fillId="0" borderId="6" xfId="2" applyNumberFormat="1" applyFont="1" applyBorder="1" applyAlignment="1">
      <alignment horizontal="center" vertical="center"/>
    </xf>
    <xf numFmtId="0" fontId="11" fillId="0" borderId="6" xfId="2" applyNumberFormat="1" applyFont="1" applyBorder="1" applyAlignment="1">
      <alignment horizontal="center" vertical="center" wrapText="1"/>
    </xf>
    <xf numFmtId="0" fontId="11" fillId="0" borderId="6" xfId="2" applyNumberFormat="1" applyFont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0" fontId="2" fillId="5" borderId="21" xfId="0" applyNumberFormat="1" applyFont="1" applyFill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1" xfId="0" applyNumberFormat="1" applyFont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/>
    </xf>
    <xf numFmtId="0" fontId="2" fillId="5" borderId="5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2" xfId="0" applyNumberFormat="1" applyFont="1" applyBorder="1" applyAlignment="1">
      <alignment horizontal="center" vertical="center"/>
    </xf>
    <xf numFmtId="0" fontId="2" fillId="5" borderId="12" xfId="1" applyNumberFormat="1" applyFont="1" applyFill="1" applyBorder="1" applyAlignment="1">
      <alignment horizontal="center" vertical="center"/>
    </xf>
    <xf numFmtId="0" fontId="0" fillId="0" borderId="12" xfId="0" applyNumberFormat="1" applyBorder="1"/>
    <xf numFmtId="0" fontId="0" fillId="0" borderId="12" xfId="1" applyNumberFormat="1" applyFont="1" applyBorder="1" applyAlignment="1">
      <alignment horizontal="center"/>
    </xf>
    <xf numFmtId="0" fontId="0" fillId="0" borderId="0" xfId="0" applyNumberFormat="1"/>
    <xf numFmtId="43" fontId="2" fillId="5" borderId="12" xfId="1" applyFont="1" applyFill="1" applyBorder="1" applyAlignment="1">
      <alignment horizontal="center" vertical="center"/>
    </xf>
    <xf numFmtId="2" fontId="0" fillId="0" borderId="12" xfId="0" applyNumberFormat="1" applyBorder="1"/>
    <xf numFmtId="2" fontId="0" fillId="0" borderId="21" xfId="0" applyNumberFormat="1" applyBorder="1" applyAlignment="1">
      <alignment horizontal="center"/>
    </xf>
    <xf numFmtId="2" fontId="0" fillId="0" borderId="21" xfId="0" applyNumberFormat="1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7" xfId="1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7" xfId="0" applyNumberFormat="1" applyBorder="1"/>
    <xf numFmtId="0" fontId="0" fillId="0" borderId="7" xfId="1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0" fontId="2" fillId="5" borderId="5" xfId="1" applyNumberFormat="1" applyFont="1" applyFill="1" applyBorder="1" applyAlignment="1">
      <alignment horizontal="center" vertical="center"/>
    </xf>
    <xf numFmtId="0" fontId="2" fillId="5" borderId="6" xfId="1" applyNumberFormat="1" applyFont="1" applyFill="1" applyBorder="1" applyAlignment="1">
      <alignment horizontal="center" vertical="center"/>
    </xf>
    <xf numFmtId="0" fontId="2" fillId="5" borderId="21" xfId="1" applyNumberFormat="1" applyFont="1" applyFill="1" applyBorder="1" applyAlignment="1">
      <alignment horizontal="center" vertical="center"/>
    </xf>
    <xf numFmtId="0" fontId="2" fillId="5" borderId="12" xfId="1" quotePrefix="1" applyNumberFormat="1" applyFont="1" applyFill="1" applyBorder="1" applyAlignment="1">
      <alignment horizontal="center" vertical="center"/>
    </xf>
    <xf numFmtId="0" fontId="2" fillId="5" borderId="7" xfId="1" quotePrefix="1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5" xfId="1" applyNumberFormat="1" applyFont="1" applyBorder="1" applyAlignment="1">
      <alignment horizontal="center"/>
    </xf>
    <xf numFmtId="0" fontId="0" fillId="0" borderId="6" xfId="1" applyNumberFormat="1" applyFont="1" applyBorder="1" applyAlignment="1">
      <alignment horizontal="center"/>
    </xf>
    <xf numFmtId="0" fontId="0" fillId="0" borderId="21" xfId="1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1" xfId="0" applyNumberFormat="1" applyBorder="1" applyAlignment="1">
      <alignment horizontal="center"/>
    </xf>
    <xf numFmtId="1" fontId="5" fillId="7" borderId="19" xfId="2" applyNumberFormat="1" applyFont="1" applyFill="1" applyBorder="1" applyAlignment="1">
      <alignment horizontal="center" vertical="center" wrapText="1"/>
    </xf>
    <xf numFmtId="0" fontId="2" fillId="5" borderId="12" xfId="0" applyNumberFormat="1" applyFont="1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 wrapText="1"/>
    </xf>
    <xf numFmtId="2" fontId="0" fillId="0" borderId="2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2" fillId="0" borderId="5" xfId="0" applyNumberFormat="1" applyFont="1" applyBorder="1" applyAlignment="1">
      <alignment horizontal="center" vertical="center" textRotation="90"/>
    </xf>
    <xf numFmtId="0" fontId="12" fillId="0" borderId="6" xfId="0" applyNumberFormat="1" applyFont="1" applyBorder="1" applyAlignment="1">
      <alignment horizontal="center" vertical="center" textRotation="90"/>
    </xf>
    <xf numFmtId="0" fontId="12" fillId="0" borderId="12" xfId="0" applyNumberFormat="1" applyFont="1" applyBorder="1" applyAlignment="1">
      <alignment horizontal="center" vertical="center" textRotation="90"/>
    </xf>
    <xf numFmtId="164" fontId="12" fillId="2" borderId="21" xfId="1" applyNumberFormat="1" applyFont="1" applyFill="1" applyBorder="1" applyAlignment="1">
      <alignment horizontal="center" vertical="center" textRotation="90"/>
    </xf>
    <xf numFmtId="164" fontId="12" fillId="2" borderId="6" xfId="1" applyNumberFormat="1" applyFont="1" applyFill="1" applyBorder="1" applyAlignment="1">
      <alignment horizontal="center" vertical="center" textRotation="90"/>
    </xf>
    <xf numFmtId="0" fontId="12" fillId="2" borderId="12" xfId="1" applyNumberFormat="1" applyFont="1" applyFill="1" applyBorder="1" applyAlignment="1">
      <alignment horizontal="center" vertical="center" textRotation="90"/>
    </xf>
    <xf numFmtId="164" fontId="12" fillId="2" borderId="5" xfId="1" applyNumberFormat="1" applyFont="1" applyFill="1" applyBorder="1" applyAlignment="1">
      <alignment horizontal="center" vertical="center" textRotation="90"/>
    </xf>
    <xf numFmtId="0" fontId="12" fillId="2" borderId="7" xfId="1" applyNumberFormat="1" applyFont="1" applyFill="1" applyBorder="1" applyAlignment="1">
      <alignment horizontal="center" vertical="center" textRotation="90"/>
    </xf>
    <xf numFmtId="0" fontId="12" fillId="2" borderId="5" xfId="1" applyNumberFormat="1" applyFont="1" applyFill="1" applyBorder="1" applyAlignment="1">
      <alignment horizontal="center" vertical="center" textRotation="90"/>
    </xf>
    <xf numFmtId="0" fontId="12" fillId="2" borderId="6" xfId="1" applyNumberFormat="1" applyFont="1" applyFill="1" applyBorder="1" applyAlignment="1">
      <alignment horizontal="center" vertical="center" textRotation="90"/>
    </xf>
    <xf numFmtId="0" fontId="12" fillId="2" borderId="21" xfId="1" applyNumberFormat="1" applyFont="1" applyFill="1" applyBorder="1" applyAlignment="1">
      <alignment horizontal="center" vertical="center" textRotation="90"/>
    </xf>
    <xf numFmtId="0" fontId="12" fillId="2" borderId="1" xfId="1" applyNumberFormat="1" applyFont="1" applyFill="1" applyBorder="1" applyAlignment="1">
      <alignment horizontal="center" vertical="center" textRotation="90"/>
    </xf>
    <xf numFmtId="0" fontId="12" fillId="2" borderId="2" xfId="1" applyNumberFormat="1" applyFont="1" applyFill="1" applyBorder="1" applyAlignment="1">
      <alignment horizontal="center" vertical="center" textRotation="90"/>
    </xf>
    <xf numFmtId="0" fontId="12" fillId="2" borderId="31" xfId="1" applyNumberFormat="1" applyFont="1" applyFill="1" applyBorder="1" applyAlignment="1">
      <alignment horizontal="center" vertical="center" textRotation="90"/>
    </xf>
    <xf numFmtId="0" fontId="12" fillId="0" borderId="21" xfId="0" applyNumberFormat="1" applyFont="1" applyBorder="1" applyAlignment="1">
      <alignment horizontal="center" vertical="center" textRotation="90"/>
    </xf>
    <xf numFmtId="0" fontId="12" fillId="6" borderId="7" xfId="1" quotePrefix="1" applyNumberFormat="1" applyFont="1" applyFill="1" applyBorder="1" applyAlignment="1">
      <alignment horizontal="center" vertical="center" textRotation="90"/>
    </xf>
    <xf numFmtId="0" fontId="12" fillId="6" borderId="12" xfId="1" quotePrefix="1" applyNumberFormat="1" applyFont="1" applyFill="1" applyBorder="1" applyAlignment="1">
      <alignment horizontal="center" vertical="center" textRotation="90"/>
    </xf>
    <xf numFmtId="0" fontId="12" fillId="6" borderId="12" xfId="1" applyNumberFormat="1" applyFont="1" applyFill="1" applyBorder="1" applyAlignment="1">
      <alignment horizontal="center" vertical="center" textRotation="90"/>
    </xf>
    <xf numFmtId="0" fontId="12" fillId="6" borderId="31" xfId="1" quotePrefix="1" applyNumberFormat="1" applyFont="1" applyFill="1" applyBorder="1" applyAlignment="1">
      <alignment horizontal="center" vertical="center" textRotation="90"/>
    </xf>
    <xf numFmtId="0" fontId="0" fillId="6" borderId="7" xfId="0" applyNumberFormat="1" applyFill="1" applyBorder="1" applyAlignment="1">
      <alignment horizontal="center"/>
    </xf>
    <xf numFmtId="0" fontId="2" fillId="5" borderId="4" xfId="0" applyNumberFormat="1" applyFont="1" applyFill="1" applyBorder="1" applyAlignment="1">
      <alignment horizontal="center" vertical="center"/>
    </xf>
    <xf numFmtId="0" fontId="12" fillId="6" borderId="19" xfId="1" quotePrefix="1" applyNumberFormat="1" applyFont="1" applyFill="1" applyBorder="1" applyAlignment="1">
      <alignment horizontal="center" vertical="center" textRotation="90"/>
    </xf>
    <xf numFmtId="0" fontId="0" fillId="6" borderId="7" xfId="1" applyNumberFormat="1" applyFont="1" applyFill="1" applyBorder="1" applyAlignment="1">
      <alignment horizontal="center"/>
    </xf>
    <xf numFmtId="0" fontId="0" fillId="6" borderId="12" xfId="0" applyNumberFormat="1" applyFill="1" applyBorder="1" applyAlignment="1">
      <alignment horizontal="center"/>
    </xf>
    <xf numFmtId="0" fontId="0" fillId="6" borderId="12" xfId="1" applyNumberFormat="1" applyFont="1" applyFill="1" applyBorder="1" applyAlignment="1">
      <alignment horizontal="center"/>
    </xf>
    <xf numFmtId="0" fontId="2" fillId="6" borderId="12" xfId="1" applyNumberFormat="1" applyFont="1" applyFill="1" applyBorder="1" applyAlignment="1">
      <alignment horizontal="center"/>
    </xf>
    <xf numFmtId="0" fontId="2" fillId="6" borderId="7" xfId="1" applyNumberFormat="1" applyFont="1" applyFill="1" applyBorder="1" applyAlignment="1">
      <alignment horizontal="center"/>
    </xf>
    <xf numFmtId="0" fontId="17" fillId="5" borderId="0" xfId="0" applyFont="1" applyFill="1" applyAlignment="1">
      <alignment vertical="center"/>
    </xf>
    <xf numFmtId="166" fontId="18" fillId="5" borderId="0" xfId="0" applyNumberFormat="1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167" fontId="4" fillId="16" borderId="6" xfId="0" applyNumberFormat="1" applyFont="1" applyFill="1" applyBorder="1" applyAlignment="1">
      <alignment horizontal="center" vertical="center" wrapText="1"/>
    </xf>
    <xf numFmtId="167" fontId="4" fillId="16" borderId="12" xfId="0" applyNumberFormat="1" applyFont="1" applyFill="1" applyBorder="1" applyAlignment="1">
      <alignment horizontal="center" vertical="center" wrapText="1"/>
    </xf>
    <xf numFmtId="166" fontId="18" fillId="5" borderId="45" xfId="0" applyNumberFormat="1" applyFont="1" applyFill="1" applyBorder="1" applyAlignment="1">
      <alignment horizontal="center" vertical="center" wrapText="1"/>
    </xf>
    <xf numFmtId="0" fontId="4" fillId="16" borderId="47" xfId="0" applyNumberFormat="1" applyFont="1" applyFill="1" applyBorder="1" applyAlignment="1">
      <alignment horizontal="center" vertical="center" wrapText="1"/>
    </xf>
    <xf numFmtId="0" fontId="4" fillId="16" borderId="48" xfId="0" applyNumberFormat="1" applyFont="1" applyFill="1" applyBorder="1" applyAlignment="1">
      <alignment horizontal="center" vertical="center" wrapText="1"/>
    </xf>
    <xf numFmtId="0" fontId="20" fillId="3" borderId="48" xfId="0" applyNumberFormat="1" applyFont="1" applyFill="1" applyBorder="1" applyAlignment="1">
      <alignment horizontal="center" vertical="center" wrapText="1"/>
    </xf>
    <xf numFmtId="0" fontId="20" fillId="3" borderId="48" xfId="1" applyNumberFormat="1" applyFont="1" applyFill="1" applyBorder="1" applyAlignment="1">
      <alignment horizontal="center" vertical="center" wrapText="1"/>
    </xf>
    <xf numFmtId="0" fontId="4" fillId="17" borderId="49" xfId="0" applyNumberFormat="1" applyFont="1" applyFill="1" applyBorder="1" applyAlignment="1">
      <alignment horizontal="center" vertical="center" wrapText="1"/>
    </xf>
    <xf numFmtId="0" fontId="4" fillId="16" borderId="50" xfId="0" applyNumberFormat="1" applyFont="1" applyFill="1" applyBorder="1" applyAlignment="1">
      <alignment horizontal="center" vertical="center" wrapText="1"/>
    </xf>
    <xf numFmtId="168" fontId="22" fillId="7" borderId="3" xfId="0" applyNumberFormat="1" applyFont="1" applyFill="1" applyBorder="1"/>
    <xf numFmtId="169" fontId="0" fillId="0" borderId="6" xfId="0" applyNumberFormat="1" applyBorder="1" applyAlignment="1">
      <alignment horizontal="center"/>
    </xf>
    <xf numFmtId="0" fontId="21" fillId="5" borderId="0" xfId="0" applyFont="1" applyFill="1"/>
    <xf numFmtId="0" fontId="16" fillId="5" borderId="6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21" fillId="0" borderId="3" xfId="1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/>
    </xf>
    <xf numFmtId="0" fontId="1" fillId="0" borderId="3" xfId="1" applyNumberFormat="1" applyFont="1" applyBorder="1" applyAlignment="1">
      <alignment horizontal="center"/>
    </xf>
    <xf numFmtId="14" fontId="0" fillId="0" borderId="3" xfId="1" applyNumberFormat="1" applyFont="1" applyBorder="1" applyAlignment="1">
      <alignment horizontal="center" vertical="center"/>
    </xf>
    <xf numFmtId="14" fontId="21" fillId="0" borderId="3" xfId="1" applyNumberFormat="1" applyFont="1" applyBorder="1" applyAlignment="1">
      <alignment horizontal="center"/>
    </xf>
    <xf numFmtId="2" fontId="21" fillId="0" borderId="3" xfId="1" applyNumberFormat="1" applyFont="1" applyBorder="1" applyAlignment="1">
      <alignment horizontal="center"/>
    </xf>
    <xf numFmtId="0" fontId="17" fillId="0" borderId="3" xfId="0" applyNumberFormat="1" applyFont="1" applyFill="1" applyBorder="1" applyAlignment="1">
      <alignment horizontal="center" vertical="center" wrapText="1"/>
    </xf>
    <xf numFmtId="0" fontId="21" fillId="0" borderId="6" xfId="1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/>
    </xf>
    <xf numFmtId="0" fontId="1" fillId="0" borderId="6" xfId="1" applyNumberFormat="1" applyFont="1" applyBorder="1" applyAlignment="1">
      <alignment horizontal="center"/>
    </xf>
    <xf numFmtId="14" fontId="0" fillId="0" borderId="6" xfId="1" applyNumberFormat="1" applyFont="1" applyBorder="1" applyAlignment="1">
      <alignment horizontal="center" vertical="center"/>
    </xf>
    <xf numFmtId="14" fontId="21" fillId="0" borderId="6" xfId="1" applyNumberFormat="1" applyFont="1" applyBorder="1" applyAlignment="1">
      <alignment horizontal="center"/>
    </xf>
    <xf numFmtId="2" fontId="21" fillId="0" borderId="6" xfId="1" applyNumberFormat="1" applyFont="1" applyBorder="1" applyAlignment="1">
      <alignment horizontal="center"/>
    </xf>
    <xf numFmtId="0" fontId="17" fillId="0" borderId="6" xfId="0" applyNumberFormat="1" applyFont="1" applyFill="1" applyBorder="1" applyAlignment="1">
      <alignment horizontal="center" vertical="center" wrapText="1"/>
    </xf>
    <xf numFmtId="168" fontId="22" fillId="7" borderId="6" xfId="0" applyNumberFormat="1" applyFont="1" applyFill="1" applyBorder="1"/>
    <xf numFmtId="168" fontId="22" fillId="0" borderId="3" xfId="0" applyNumberFormat="1" applyFont="1" applyFill="1" applyBorder="1"/>
    <xf numFmtId="169" fontId="0" fillId="0" borderId="6" xfId="0" applyNumberFormat="1" applyFill="1" applyBorder="1" applyAlignment="1">
      <alignment horizontal="center"/>
    </xf>
    <xf numFmtId="0" fontId="0" fillId="0" borderId="6" xfId="1" applyNumberFormat="1" applyFont="1" applyFill="1" applyBorder="1" applyAlignment="1">
      <alignment horizontal="center"/>
    </xf>
    <xf numFmtId="0" fontId="21" fillId="0" borderId="6" xfId="0" applyNumberFormat="1" applyFont="1" applyFill="1" applyBorder="1" applyAlignment="1">
      <alignment horizontal="center"/>
    </xf>
    <xf numFmtId="0" fontId="21" fillId="0" borderId="6" xfId="1" applyNumberFormat="1" applyFont="1" applyFill="1" applyBorder="1" applyAlignment="1">
      <alignment horizontal="center"/>
    </xf>
    <xf numFmtId="168" fontId="22" fillId="0" borderId="6" xfId="0" applyNumberFormat="1" applyFont="1" applyFill="1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NumberFormat="1" applyFont="1" applyAlignment="1">
      <alignment horizontal="center"/>
    </xf>
    <xf numFmtId="2" fontId="21" fillId="0" borderId="0" xfId="1" applyNumberFormat="1" applyFont="1" applyBorder="1" applyAlignment="1">
      <alignment horizontal="center"/>
    </xf>
    <xf numFmtId="0" fontId="21" fillId="0" borderId="0" xfId="1" applyNumberFormat="1" applyFont="1" applyBorder="1" applyAlignment="1">
      <alignment horizontal="center"/>
    </xf>
    <xf numFmtId="14" fontId="21" fillId="0" borderId="0" xfId="1" applyNumberFormat="1" applyFont="1" applyBorder="1" applyAlignment="1">
      <alignment horizont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16" fillId="0" borderId="6" xfId="0" applyNumberFormat="1" applyFont="1" applyBorder="1" applyAlignment="1">
      <alignment horizontal="center" vertical="center"/>
    </xf>
    <xf numFmtId="0" fontId="21" fillId="0" borderId="0" xfId="1" applyNumberFormat="1" applyFont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2" fontId="4" fillId="16" borderId="3" xfId="0" applyNumberFormat="1" applyFont="1" applyFill="1" applyBorder="1" applyAlignment="1">
      <alignment horizontal="center" vertical="center"/>
    </xf>
    <xf numFmtId="2" fontId="22" fillId="7" borderId="3" xfId="0" applyNumberFormat="1" applyFont="1" applyFill="1" applyBorder="1" applyAlignment="1">
      <alignment horizontal="center"/>
    </xf>
    <xf numFmtId="2" fontId="21" fillId="0" borderId="0" xfId="0" applyNumberFormat="1" applyFont="1" applyAlignment="1">
      <alignment horizontal="center"/>
    </xf>
    <xf numFmtId="2" fontId="16" fillId="0" borderId="0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22" fillId="7" borderId="3" xfId="0" applyNumberFormat="1" applyFont="1" applyFill="1" applyBorder="1" applyAlignment="1">
      <alignment horizontal="center"/>
    </xf>
    <xf numFmtId="1" fontId="22" fillId="7" borderId="6" xfId="0" applyNumberFormat="1" applyFont="1" applyFill="1" applyBorder="1" applyAlignment="1">
      <alignment horizontal="center"/>
    </xf>
    <xf numFmtId="1" fontId="22" fillId="0" borderId="3" xfId="0" applyNumberFormat="1" applyFont="1" applyFill="1" applyBorder="1" applyAlignment="1">
      <alignment horizontal="center"/>
    </xf>
    <xf numFmtId="1" fontId="22" fillId="0" borderId="6" xfId="0" applyNumberFormat="1" applyFont="1" applyFill="1" applyBorder="1" applyAlignment="1">
      <alignment horizontal="center"/>
    </xf>
    <xf numFmtId="164" fontId="12" fillId="2" borderId="12" xfId="1" applyNumberFormat="1" applyFont="1" applyFill="1" applyBorder="1" applyAlignment="1">
      <alignment horizontal="center" vertical="center" textRotation="90"/>
    </xf>
    <xf numFmtId="0" fontId="2" fillId="5" borderId="12" xfId="0" applyFont="1" applyFill="1" applyBorder="1" applyAlignment="1">
      <alignment horizontal="center" vertical="center" wrapText="1"/>
    </xf>
    <xf numFmtId="2" fontId="0" fillId="0" borderId="12" xfId="0" applyNumberFormat="1" applyFont="1" applyBorder="1" applyAlignment="1">
      <alignment horizontal="center" vertical="center" wrapText="1"/>
    </xf>
    <xf numFmtId="0" fontId="12" fillId="2" borderId="3" xfId="1" applyNumberFormat="1" applyFont="1" applyFill="1" applyBorder="1" applyAlignment="1">
      <alignment horizontal="center" vertical="center" textRotation="90"/>
    </xf>
    <xf numFmtId="0" fontId="12" fillId="2" borderId="11" xfId="1" applyNumberFormat="1" applyFont="1" applyFill="1" applyBorder="1" applyAlignment="1">
      <alignment horizontal="center" vertical="center" textRotation="90"/>
    </xf>
    <xf numFmtId="0" fontId="12" fillId="6" borderId="54" xfId="1" applyNumberFormat="1" applyFont="1" applyFill="1" applyBorder="1" applyAlignment="1">
      <alignment horizontal="center" vertical="center" textRotation="90"/>
    </xf>
    <xf numFmtId="0" fontId="12" fillId="2" borderId="52" xfId="1" applyNumberFormat="1" applyFont="1" applyFill="1" applyBorder="1" applyAlignment="1">
      <alignment horizontal="center" vertical="center" textRotation="90"/>
    </xf>
    <xf numFmtId="0" fontId="2" fillId="5" borderId="0" xfId="0" applyFont="1" applyFill="1" applyBorder="1" applyAlignment="1">
      <alignment horizontal="center" vertical="center"/>
    </xf>
    <xf numFmtId="0" fontId="21" fillId="0" borderId="3" xfId="1" applyNumberFormat="1" applyFont="1" applyFill="1" applyBorder="1" applyAlignment="1">
      <alignment horizontal="center"/>
    </xf>
    <xf numFmtId="167" fontId="4" fillId="16" borderId="6" xfId="0" applyNumberFormat="1" applyFont="1" applyFill="1" applyBorder="1" applyAlignment="1">
      <alignment horizontal="center" vertical="center" textRotation="90" wrapText="1"/>
    </xf>
    <xf numFmtId="166" fontId="24" fillId="13" borderId="46" xfId="0" applyNumberFormat="1" applyFont="1" applyFill="1" applyBorder="1" applyAlignment="1">
      <alignment horizontal="center" vertical="center" textRotation="90" wrapText="1"/>
    </xf>
    <xf numFmtId="166" fontId="24" fillId="13" borderId="0" xfId="0" applyNumberFormat="1" applyFont="1" applyFill="1" applyBorder="1" applyAlignment="1">
      <alignment horizontal="center" vertical="center" textRotation="90" wrapText="1"/>
    </xf>
    <xf numFmtId="0" fontId="16" fillId="3" borderId="29" xfId="0" applyFont="1" applyFill="1" applyBorder="1" applyAlignment="1">
      <alignment vertical="center"/>
    </xf>
    <xf numFmtId="0" fontId="16" fillId="3" borderId="27" xfId="0" applyFont="1" applyFill="1" applyBorder="1" applyAlignment="1">
      <alignment vertical="center"/>
    </xf>
    <xf numFmtId="0" fontId="16" fillId="15" borderId="41" xfId="0" applyFont="1" applyFill="1" applyBorder="1" applyAlignment="1">
      <alignment vertical="center"/>
    </xf>
    <xf numFmtId="0" fontId="16" fillId="3" borderId="28" xfId="0" applyFont="1" applyFill="1" applyBorder="1" applyAlignment="1">
      <alignment horizontal="left" vertical="center"/>
    </xf>
    <xf numFmtId="0" fontId="16" fillId="3" borderId="37" xfId="0" applyFont="1" applyFill="1" applyBorder="1" applyAlignment="1">
      <alignment horizontal="left" vertical="center"/>
    </xf>
    <xf numFmtId="0" fontId="16" fillId="15" borderId="40" xfId="0" applyFont="1" applyFill="1" applyBorder="1" applyAlignment="1">
      <alignment horizontal="left" vertical="center"/>
    </xf>
    <xf numFmtId="0" fontId="4" fillId="16" borderId="3" xfId="0" applyFont="1" applyFill="1" applyBorder="1" applyAlignment="1">
      <alignment horizontal="left" vertical="center" wrapText="1"/>
    </xf>
    <xf numFmtId="0" fontId="21" fillId="0" borderId="6" xfId="0" applyFont="1" applyFill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21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8" borderId="37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0" fontId="12" fillId="8" borderId="32" xfId="0" applyFont="1" applyFill="1" applyBorder="1" applyAlignment="1">
      <alignment horizontal="center" vertical="center"/>
    </xf>
    <xf numFmtId="0" fontId="13" fillId="10" borderId="1" xfId="1" quotePrefix="1" applyNumberFormat="1" applyFont="1" applyFill="1" applyBorder="1" applyAlignment="1">
      <alignment horizontal="center" vertical="center"/>
    </xf>
    <xf numFmtId="0" fontId="13" fillId="10" borderId="2" xfId="1" quotePrefix="1" applyNumberFormat="1" applyFont="1" applyFill="1" applyBorder="1" applyAlignment="1">
      <alignment horizontal="center" vertical="center"/>
    </xf>
    <xf numFmtId="0" fontId="13" fillId="10" borderId="31" xfId="1" quotePrefix="1" applyNumberFormat="1" applyFont="1" applyFill="1" applyBorder="1" applyAlignment="1">
      <alignment horizontal="center" vertical="center"/>
    </xf>
    <xf numFmtId="0" fontId="13" fillId="10" borderId="35" xfId="1" quotePrefix="1" applyNumberFormat="1" applyFont="1" applyFill="1" applyBorder="1" applyAlignment="1">
      <alignment horizontal="center" vertical="center"/>
    </xf>
    <xf numFmtId="0" fontId="12" fillId="9" borderId="22" xfId="1" applyNumberFormat="1" applyFont="1" applyFill="1" applyBorder="1" applyAlignment="1">
      <alignment horizontal="center" vertical="center"/>
    </xf>
    <xf numFmtId="0" fontId="12" fillId="9" borderId="53" xfId="1" applyNumberFormat="1" applyFont="1" applyFill="1" applyBorder="1" applyAlignment="1">
      <alignment horizontal="center" vertical="center"/>
    </xf>
    <xf numFmtId="0" fontId="12" fillId="9" borderId="36" xfId="1" applyNumberFormat="1" applyFont="1" applyFill="1" applyBorder="1" applyAlignment="1">
      <alignment horizontal="center" vertical="center"/>
    </xf>
    <xf numFmtId="0" fontId="12" fillId="8" borderId="28" xfId="0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0" fontId="13" fillId="10" borderId="36" xfId="0" applyFont="1" applyFill="1" applyBorder="1" applyAlignment="1">
      <alignment horizontal="center" vertical="center" textRotation="90"/>
    </xf>
    <xf numFmtId="0" fontId="13" fillId="10" borderId="43" xfId="0" applyFont="1" applyFill="1" applyBorder="1" applyAlignment="1">
      <alignment horizontal="center" vertical="center" textRotation="90"/>
    </xf>
    <xf numFmtId="0" fontId="15" fillId="12" borderId="33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vertical="center"/>
    </xf>
    <xf numFmtId="1" fontId="15" fillId="12" borderId="59" xfId="0" applyNumberFormat="1" applyFont="1" applyFill="1" applyBorder="1" applyAlignment="1">
      <alignment horizontal="center" vertical="center"/>
    </xf>
    <xf numFmtId="0" fontId="12" fillId="11" borderId="55" xfId="0" applyFont="1" applyFill="1" applyBorder="1" applyAlignment="1">
      <alignment horizontal="center" vertical="center" textRotation="90"/>
    </xf>
    <xf numFmtId="0" fontId="12" fillId="11" borderId="54" xfId="0" applyFont="1" applyFill="1" applyBorder="1" applyAlignment="1">
      <alignment horizontal="center" vertical="center" textRotation="90"/>
    </xf>
    <xf numFmtId="166" fontId="4" fillId="0" borderId="6" xfId="0" applyNumberFormat="1" applyFont="1" applyFill="1" applyBorder="1" applyAlignment="1">
      <alignment horizontal="center" vertical="center" wrapText="1"/>
    </xf>
    <xf numFmtId="0" fontId="24" fillId="13" borderId="22" xfId="0" applyFont="1" applyFill="1" applyBorder="1" applyAlignment="1">
      <alignment horizontal="center" vertical="center"/>
    </xf>
    <xf numFmtId="0" fontId="24" fillId="13" borderId="36" xfId="0" applyFont="1" applyFill="1" applyBorder="1" applyAlignment="1">
      <alignment horizontal="center" vertical="center"/>
    </xf>
    <xf numFmtId="0" fontId="24" fillId="13" borderId="38" xfId="0" applyFont="1" applyFill="1" applyBorder="1" applyAlignment="1">
      <alignment horizontal="center" vertical="center"/>
    </xf>
    <xf numFmtId="0" fontId="24" fillId="13" borderId="39" xfId="0" applyFont="1" applyFill="1" applyBorder="1" applyAlignment="1">
      <alignment horizontal="center" vertical="center"/>
    </xf>
    <xf numFmtId="0" fontId="24" fillId="13" borderId="42" xfId="0" applyFont="1" applyFill="1" applyBorder="1" applyAlignment="1">
      <alignment horizontal="center" vertical="center"/>
    </xf>
    <xf numFmtId="0" fontId="24" fillId="13" borderId="43" xfId="0" applyFont="1" applyFill="1" applyBorder="1" applyAlignment="1">
      <alignment horizontal="center" vertical="center"/>
    </xf>
    <xf numFmtId="0" fontId="19" fillId="14" borderId="0" xfId="0" applyNumberFormat="1" applyFont="1" applyFill="1" applyBorder="1" applyAlignment="1">
      <alignment horizontal="center" vertical="center" wrapText="1"/>
    </xf>
    <xf numFmtId="0" fontId="19" fillId="14" borderId="44" xfId="0" applyNumberFormat="1" applyFont="1" applyFill="1" applyBorder="1" applyAlignment="1">
      <alignment horizontal="center" vertical="center" wrapText="1"/>
    </xf>
    <xf numFmtId="166" fontId="16" fillId="4" borderId="8" xfId="0" applyNumberFormat="1" applyFont="1" applyFill="1" applyBorder="1" applyAlignment="1">
      <alignment horizontal="center" vertical="center" textRotation="90" wrapText="1"/>
    </xf>
    <xf numFmtId="166" fontId="16" fillId="4" borderId="3" xfId="0" applyNumberFormat="1" applyFont="1" applyFill="1" applyBorder="1" applyAlignment="1">
      <alignment horizontal="center" vertical="center" textRotation="90" wrapText="1"/>
    </xf>
    <xf numFmtId="166" fontId="16" fillId="6" borderId="8" xfId="0" applyNumberFormat="1" applyFont="1" applyFill="1" applyBorder="1" applyAlignment="1">
      <alignment horizontal="center" vertical="center" textRotation="90" wrapText="1"/>
    </xf>
    <xf numFmtId="166" fontId="16" fillId="6" borderId="3" xfId="0" applyNumberFormat="1" applyFont="1" applyFill="1" applyBorder="1" applyAlignment="1">
      <alignment horizontal="center" vertical="center" textRotation="90" wrapText="1"/>
    </xf>
    <xf numFmtId="0" fontId="23" fillId="2" borderId="45" xfId="0" applyFont="1" applyFill="1" applyBorder="1" applyAlignment="1">
      <alignment horizontal="center"/>
    </xf>
    <xf numFmtId="0" fontId="23" fillId="2" borderId="51" xfId="0" applyFont="1" applyFill="1" applyBorder="1" applyAlignment="1">
      <alignment horizontal="center"/>
    </xf>
    <xf numFmtId="14" fontId="16" fillId="3" borderId="29" xfId="0" applyNumberFormat="1" applyFont="1" applyFill="1" applyBorder="1" applyAlignment="1">
      <alignment horizontal="center" vertical="center"/>
    </xf>
    <xf numFmtId="14" fontId="16" fillId="3" borderId="27" xfId="0" applyNumberFormat="1" applyFont="1" applyFill="1" applyBorder="1" applyAlignment="1">
      <alignment horizontal="center" vertical="center"/>
    </xf>
    <xf numFmtId="0" fontId="16" fillId="15" borderId="41" xfId="0" applyNumberFormat="1" applyFont="1" applyFill="1" applyBorder="1" applyAlignment="1">
      <alignment horizontal="center" vertical="center"/>
    </xf>
    <xf numFmtId="1" fontId="0" fillId="0" borderId="60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57" xfId="0" applyNumberFormat="1" applyBorder="1" applyAlignment="1">
      <alignment horizontal="center"/>
    </xf>
    <xf numFmtId="2" fontId="0" fillId="0" borderId="57" xfId="0" applyNumberFormat="1" applyBorder="1" applyAlignment="1">
      <alignment horizontal="center" vertical="center"/>
    </xf>
    <xf numFmtId="2" fontId="0" fillId="0" borderId="58" xfId="0" applyNumberFormat="1" applyBorder="1" applyAlignment="1">
      <alignment horizontal="center"/>
    </xf>
    <xf numFmtId="0" fontId="13" fillId="10" borderId="55" xfId="0" applyFont="1" applyFill="1" applyBorder="1" applyAlignment="1">
      <alignment horizontal="center" vertical="center" textRotation="90" wrapText="1"/>
    </xf>
    <xf numFmtId="0" fontId="13" fillId="10" borderId="46" xfId="0" applyFont="1" applyFill="1" applyBorder="1" applyAlignment="1">
      <alignment horizontal="center" vertical="center" textRotation="90" wrapText="1"/>
    </xf>
  </cellXfs>
  <cellStyles count="3">
    <cellStyle name="Comma" xfId="1" builtinId="3"/>
    <cellStyle name="Normal" xfId="0" builtinId="0"/>
    <cellStyle name="Normal 14" xfId="2"/>
  </cellStyles>
  <dxfs count="369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ATA\ONLINE%20SALES\Arqoob\Arqoob-Virgin%20Megastore\Report\2019\HMV\Al%20Arqoob%20CONS%20Sales%20Ma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2019 Sales"/>
      <sheetName val="Baseus Avg Cost"/>
      <sheetName val="HMV Summary of Monthly Sales"/>
      <sheetName val="Sheet4"/>
      <sheetName val="Brave Avg Cost"/>
      <sheetName val="Bone Avg 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>
            <v>744790317350</v>
          </cell>
          <cell r="B1">
            <v>22.36399999999999</v>
          </cell>
        </row>
        <row r="2">
          <cell r="A2">
            <v>744790317428</v>
          </cell>
          <cell r="B2">
            <v>18.707435114503809</v>
          </cell>
        </row>
        <row r="3">
          <cell r="A3">
            <v>6880010110037</v>
          </cell>
          <cell r="B3">
            <v>5.9000000000000057</v>
          </cell>
        </row>
        <row r="4">
          <cell r="A4">
            <v>6907121974016</v>
          </cell>
          <cell r="B4">
            <v>10.139999999999997</v>
          </cell>
        </row>
        <row r="5">
          <cell r="A5">
            <v>6907121974019</v>
          </cell>
          <cell r="B5">
            <v>5.9900000000000011</v>
          </cell>
        </row>
        <row r="6">
          <cell r="A6">
            <v>6907121974021</v>
          </cell>
          <cell r="B6">
            <v>7.379999999999999</v>
          </cell>
        </row>
        <row r="7">
          <cell r="A7">
            <v>6907121974024</v>
          </cell>
          <cell r="B7">
            <v>2.5299999999999994</v>
          </cell>
        </row>
        <row r="8">
          <cell r="A8">
            <v>6907121974026</v>
          </cell>
          <cell r="B8">
            <v>14.140000000000011</v>
          </cell>
        </row>
        <row r="9">
          <cell r="A9">
            <v>6907121974027</v>
          </cell>
          <cell r="B9">
            <v>15.340000000000005</v>
          </cell>
        </row>
        <row r="10">
          <cell r="A10">
            <v>6907121974028</v>
          </cell>
          <cell r="B10">
            <v>4.68</v>
          </cell>
        </row>
        <row r="11">
          <cell r="A11">
            <v>6907121974029</v>
          </cell>
          <cell r="B11">
            <v>17.699999999999996</v>
          </cell>
        </row>
        <row r="12">
          <cell r="A12">
            <v>6907121974033</v>
          </cell>
          <cell r="B12">
            <v>4.3499999999999996</v>
          </cell>
        </row>
        <row r="13">
          <cell r="A13">
            <v>6907121974035</v>
          </cell>
          <cell r="B13">
            <v>4.24</v>
          </cell>
        </row>
        <row r="14">
          <cell r="A14">
            <v>6907121974040</v>
          </cell>
          <cell r="B14">
            <v>3.8399999999999981</v>
          </cell>
        </row>
        <row r="15">
          <cell r="A15">
            <v>6907121974057</v>
          </cell>
          <cell r="B15">
            <v>4.58</v>
          </cell>
        </row>
        <row r="16">
          <cell r="A16">
            <v>6907121974058</v>
          </cell>
          <cell r="B16">
            <v>11.8</v>
          </cell>
        </row>
        <row r="17">
          <cell r="A17">
            <v>6907121974064</v>
          </cell>
          <cell r="B17">
            <v>3.05</v>
          </cell>
        </row>
        <row r="18">
          <cell r="A18">
            <v>6907121974071</v>
          </cell>
          <cell r="B18">
            <v>3.29</v>
          </cell>
        </row>
        <row r="19">
          <cell r="A19">
            <v>6907121974088</v>
          </cell>
          <cell r="B19">
            <v>15.55</v>
          </cell>
        </row>
        <row r="20">
          <cell r="A20">
            <v>6907121974089</v>
          </cell>
          <cell r="B20">
            <v>3.0799999999999996</v>
          </cell>
        </row>
        <row r="21">
          <cell r="A21">
            <v>6907121974095</v>
          </cell>
          <cell r="B21">
            <v>21.9</v>
          </cell>
        </row>
        <row r="22">
          <cell r="A22">
            <v>6907121974101</v>
          </cell>
          <cell r="B22">
            <v>15.240000000000004</v>
          </cell>
        </row>
        <row r="23">
          <cell r="A23">
            <v>6907121974102</v>
          </cell>
          <cell r="B23">
            <v>8.1999999999999993</v>
          </cell>
        </row>
        <row r="24">
          <cell r="A24">
            <v>6907121974125</v>
          </cell>
          <cell r="B24">
            <v>9.7900000000000009</v>
          </cell>
        </row>
        <row r="25">
          <cell r="A25">
            <v>6907121974232</v>
          </cell>
          <cell r="B25">
            <v>13.9</v>
          </cell>
        </row>
        <row r="26">
          <cell r="A26">
            <v>6907121974235</v>
          </cell>
          <cell r="B26">
            <v>11.684884884884877</v>
          </cell>
        </row>
        <row r="27">
          <cell r="A27">
            <v>6907121974313</v>
          </cell>
          <cell r="B27">
            <v>10.300000000000002</v>
          </cell>
        </row>
        <row r="28">
          <cell r="A28">
            <v>6907121974417</v>
          </cell>
          <cell r="B28">
            <v>4.6999999999999993</v>
          </cell>
        </row>
        <row r="29">
          <cell r="A29">
            <v>6907121974709</v>
          </cell>
          <cell r="B29">
            <v>17.77</v>
          </cell>
        </row>
        <row r="30">
          <cell r="A30">
            <v>6907121974818</v>
          </cell>
          <cell r="B30">
            <v>24</v>
          </cell>
        </row>
        <row r="31">
          <cell r="A31">
            <v>6907121975848</v>
          </cell>
          <cell r="B31">
            <v>17.88</v>
          </cell>
        </row>
        <row r="32">
          <cell r="A32">
            <v>6907219768250</v>
          </cell>
          <cell r="B32">
            <v>10.766666666666673</v>
          </cell>
        </row>
        <row r="33">
          <cell r="A33">
            <v>6953156228634</v>
          </cell>
          <cell r="B33">
            <v>17.200000000000006</v>
          </cell>
        </row>
        <row r="34">
          <cell r="A34">
            <v>6953156239821</v>
          </cell>
          <cell r="B34">
            <v>17.079999999999998</v>
          </cell>
        </row>
        <row r="35">
          <cell r="A35">
            <v>6953156240766</v>
          </cell>
          <cell r="B35">
            <v>11.79</v>
          </cell>
        </row>
        <row r="36">
          <cell r="A36">
            <v>6957848915000</v>
          </cell>
          <cell r="B36">
            <v>7.6999999999999993</v>
          </cell>
        </row>
        <row r="37">
          <cell r="A37">
            <v>731717806905</v>
          </cell>
          <cell r="B37">
            <v>8.7699999999999978</v>
          </cell>
        </row>
        <row r="38">
          <cell r="A38">
            <v>7447902860388</v>
          </cell>
          <cell r="B38">
            <v>197.67999999999995</v>
          </cell>
        </row>
        <row r="39">
          <cell r="A39">
            <v>7447902860456</v>
          </cell>
          <cell r="B39">
            <v>197.67999999999986</v>
          </cell>
        </row>
        <row r="40">
          <cell r="A40">
            <v>7447902860524</v>
          </cell>
          <cell r="B40">
            <v>197.68000000000004</v>
          </cell>
        </row>
        <row r="41">
          <cell r="A41">
            <v>7447902860692</v>
          </cell>
          <cell r="B41">
            <v>197.67999999999995</v>
          </cell>
        </row>
        <row r="42">
          <cell r="A42">
            <v>7447902860838</v>
          </cell>
          <cell r="B42">
            <v>197.67999999999995</v>
          </cell>
        </row>
        <row r="43">
          <cell r="A43">
            <v>7447903173746</v>
          </cell>
          <cell r="B43">
            <v>12.99000000000003</v>
          </cell>
        </row>
        <row r="44">
          <cell r="A44">
            <v>7447903173814</v>
          </cell>
          <cell r="B44">
            <v>12.313793103448281</v>
          </cell>
        </row>
        <row r="45">
          <cell r="A45">
            <v>7447903173982</v>
          </cell>
          <cell r="B45">
            <v>10.869999999999996</v>
          </cell>
        </row>
      </sheetData>
      <sheetData sheetId="5" refreshError="1">
        <row r="1">
          <cell r="A1">
            <v>4712818795646</v>
          </cell>
          <cell r="B1">
            <v>7.33</v>
          </cell>
        </row>
        <row r="2">
          <cell r="A2">
            <v>4712818795677</v>
          </cell>
          <cell r="B2">
            <v>7.33</v>
          </cell>
        </row>
        <row r="3">
          <cell r="A3">
            <v>4712818799231</v>
          </cell>
          <cell r="B3">
            <v>7.33</v>
          </cell>
        </row>
        <row r="4">
          <cell r="A4">
            <v>4712818799477</v>
          </cell>
          <cell r="B4">
            <v>7.33</v>
          </cell>
        </row>
        <row r="5">
          <cell r="A5">
            <v>4712818799484</v>
          </cell>
          <cell r="B5">
            <v>7.3299999999999992</v>
          </cell>
        </row>
        <row r="6">
          <cell r="A6">
            <v>4712818799705</v>
          </cell>
          <cell r="B6">
            <v>7.33</v>
          </cell>
        </row>
        <row r="7">
          <cell r="A7">
            <v>4712818799880</v>
          </cell>
          <cell r="B7">
            <v>7.33</v>
          </cell>
        </row>
        <row r="8">
          <cell r="A8">
            <v>4716076151329</v>
          </cell>
          <cell r="B8">
            <v>7.33</v>
          </cell>
        </row>
        <row r="9">
          <cell r="A9">
            <v>4716076154436</v>
          </cell>
          <cell r="B9">
            <v>7.3299999999999992</v>
          </cell>
        </row>
        <row r="10">
          <cell r="A10">
            <v>4716076157680</v>
          </cell>
          <cell r="B10">
            <v>7.35</v>
          </cell>
        </row>
        <row r="11">
          <cell r="A11">
            <v>4716076161304</v>
          </cell>
          <cell r="B11">
            <v>25.089999999999989</v>
          </cell>
        </row>
        <row r="12">
          <cell r="A12">
            <v>4716076161816</v>
          </cell>
          <cell r="B12">
            <v>11.190000000000003</v>
          </cell>
        </row>
        <row r="13">
          <cell r="A13">
            <v>4716076162028</v>
          </cell>
          <cell r="B13">
            <v>11.19</v>
          </cell>
        </row>
        <row r="14">
          <cell r="A14">
            <v>4716076164176</v>
          </cell>
          <cell r="B14">
            <v>10.809999999999997</v>
          </cell>
        </row>
        <row r="15">
          <cell r="A15">
            <v>4716076164183</v>
          </cell>
          <cell r="B15">
            <v>10.809999999999997</v>
          </cell>
        </row>
        <row r="16">
          <cell r="A16">
            <v>4716076164190</v>
          </cell>
          <cell r="B16">
            <v>10.809999999999997</v>
          </cell>
        </row>
        <row r="17">
          <cell r="A17">
            <v>4716076164534</v>
          </cell>
          <cell r="B17">
            <v>11.19</v>
          </cell>
        </row>
        <row r="18">
          <cell r="A18">
            <v>4716076164541</v>
          </cell>
          <cell r="B18">
            <v>11.19</v>
          </cell>
        </row>
        <row r="19">
          <cell r="A19">
            <v>4716076164558</v>
          </cell>
          <cell r="B19">
            <v>11.189999999999998</v>
          </cell>
        </row>
        <row r="20">
          <cell r="A20">
            <v>4716076166941</v>
          </cell>
          <cell r="B20">
            <v>23.16</v>
          </cell>
        </row>
        <row r="21">
          <cell r="A21">
            <v>4716076166958</v>
          </cell>
          <cell r="B21">
            <v>23.159999999999997</v>
          </cell>
        </row>
        <row r="22">
          <cell r="A22">
            <v>4716076166965</v>
          </cell>
          <cell r="B22">
            <v>23.16</v>
          </cell>
        </row>
        <row r="23">
          <cell r="A23">
            <v>4716076167313</v>
          </cell>
          <cell r="B23">
            <v>38.220000000000013</v>
          </cell>
        </row>
        <row r="24">
          <cell r="A24">
            <v>4716076167337</v>
          </cell>
          <cell r="B24">
            <v>38.220000000000006</v>
          </cell>
        </row>
        <row r="25">
          <cell r="A25">
            <v>4716076167443</v>
          </cell>
          <cell r="B25">
            <v>28.950000000000067</v>
          </cell>
        </row>
        <row r="26">
          <cell r="A26">
            <v>4716076167450</v>
          </cell>
          <cell r="B26">
            <v>28.95000000000001</v>
          </cell>
        </row>
        <row r="27">
          <cell r="A27">
            <v>4716076167467</v>
          </cell>
          <cell r="B27">
            <v>28.95000000000001</v>
          </cell>
        </row>
        <row r="28">
          <cell r="A28">
            <v>4716076167474</v>
          </cell>
          <cell r="B28">
            <v>28.95</v>
          </cell>
        </row>
        <row r="29">
          <cell r="A29">
            <v>4716076167825</v>
          </cell>
          <cell r="B29">
            <v>21.229999999999997</v>
          </cell>
        </row>
        <row r="30">
          <cell r="A30">
            <v>4716076167832</v>
          </cell>
          <cell r="B30">
            <v>21.22999999999999</v>
          </cell>
        </row>
        <row r="31">
          <cell r="A31">
            <v>4716076167849</v>
          </cell>
          <cell r="B31">
            <v>21.229999999999997</v>
          </cell>
        </row>
        <row r="32">
          <cell r="A32">
            <v>4716076167856</v>
          </cell>
          <cell r="B32">
            <v>21.229999999999997</v>
          </cell>
        </row>
        <row r="33">
          <cell r="A33">
            <v>4716076167863</v>
          </cell>
          <cell r="B33">
            <v>21.229999999999997</v>
          </cell>
        </row>
        <row r="34">
          <cell r="A34">
            <v>4716076167870</v>
          </cell>
          <cell r="B34">
            <v>21.229999999999997</v>
          </cell>
        </row>
        <row r="35">
          <cell r="A35">
            <v>4716076167924</v>
          </cell>
          <cell r="B35">
            <v>22.390000000000004</v>
          </cell>
        </row>
        <row r="36">
          <cell r="A36">
            <v>4716076167931</v>
          </cell>
          <cell r="B36">
            <v>22.389999999999997</v>
          </cell>
        </row>
        <row r="37">
          <cell r="A37">
            <v>4716076167948</v>
          </cell>
          <cell r="B37">
            <v>22.390000000000004</v>
          </cell>
        </row>
        <row r="38">
          <cell r="A38">
            <v>4716076167955</v>
          </cell>
          <cell r="B38">
            <v>22.389999999999997</v>
          </cell>
        </row>
        <row r="39">
          <cell r="A39">
            <v>4716076167962</v>
          </cell>
          <cell r="B39">
            <v>22.39</v>
          </cell>
        </row>
        <row r="40">
          <cell r="A40">
            <v>4716076167979</v>
          </cell>
          <cell r="B40">
            <v>22.39</v>
          </cell>
        </row>
        <row r="41">
          <cell r="A41">
            <v>4716076167986</v>
          </cell>
          <cell r="B41">
            <v>22.39</v>
          </cell>
        </row>
        <row r="42">
          <cell r="A42">
            <v>4716076167993</v>
          </cell>
          <cell r="B42">
            <v>22.389999999999997</v>
          </cell>
        </row>
        <row r="43">
          <cell r="A43">
            <v>4716076168280</v>
          </cell>
          <cell r="B43">
            <v>22</v>
          </cell>
        </row>
        <row r="44">
          <cell r="A44">
            <v>4716076168303</v>
          </cell>
          <cell r="B44">
            <v>22</v>
          </cell>
        </row>
        <row r="45">
          <cell r="A45">
            <v>4716076168327</v>
          </cell>
          <cell r="B45">
            <v>18.140000000000008</v>
          </cell>
        </row>
        <row r="46">
          <cell r="A46">
            <v>4716076168334</v>
          </cell>
          <cell r="B46">
            <v>18.140000000000008</v>
          </cell>
        </row>
        <row r="47">
          <cell r="A47">
            <v>4716076168341</v>
          </cell>
          <cell r="B47">
            <v>22.389999999999997</v>
          </cell>
        </row>
        <row r="48">
          <cell r="A48">
            <v>4716076168358</v>
          </cell>
          <cell r="B48">
            <v>22.39</v>
          </cell>
        </row>
        <row r="49">
          <cell r="A49">
            <v>4716076168365</v>
          </cell>
          <cell r="B49">
            <v>22.389999999999997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J347"/>
  <sheetViews>
    <sheetView tabSelected="1" workbookViewId="0">
      <pane ySplit="2" topLeftCell="A3" activePane="bottomLeft" state="frozen"/>
      <selection pane="bottomLeft" activeCell="G7" sqref="G7"/>
    </sheetView>
  </sheetViews>
  <sheetFormatPr defaultRowHeight="15" x14ac:dyDescent="0.25"/>
  <cols>
    <col min="2" max="2" width="14.28515625" customWidth="1"/>
    <col min="3" max="3" width="16.7109375" style="9" bestFit="1" customWidth="1"/>
    <col min="4" max="4" width="3.7109375" style="7" bestFit="1" customWidth="1"/>
    <col min="5" max="5" width="3.5703125" style="7" bestFit="1" customWidth="1"/>
    <col min="6" max="7" width="3.7109375" style="7" bestFit="1" customWidth="1"/>
    <col min="8" max="8" width="8.140625" style="7" bestFit="1" customWidth="1"/>
    <col min="9" max="9" width="8.140625" style="7" customWidth="1"/>
    <col min="10" max="12" width="3.7109375" style="98" bestFit="1" customWidth="1"/>
    <col min="13" max="13" width="3.7109375" style="98" customWidth="1"/>
    <col min="14" max="14" width="5.140625" style="98" bestFit="1" customWidth="1"/>
    <col min="15" max="17" width="6.5703125" bestFit="1" customWidth="1"/>
    <col min="18" max="18" width="6.5703125" customWidth="1"/>
    <col min="19" max="22" width="6.5703125" bestFit="1" customWidth="1"/>
    <col min="23" max="23" width="4" style="76" bestFit="1" customWidth="1"/>
    <col min="24" max="26" width="6.5703125" bestFit="1" customWidth="1"/>
    <col min="27" max="27" width="4" style="76" bestFit="1" customWidth="1"/>
    <col min="28" max="30" width="3.7109375" style="98" bestFit="1" customWidth="1"/>
    <col min="31" max="31" width="3.7109375" style="98" customWidth="1"/>
    <col min="32" max="35" width="3.7109375" style="98" bestFit="1" customWidth="1"/>
    <col min="36" max="36" width="3.7109375" style="98" customWidth="1"/>
    <col min="37" max="40" width="3.7109375" style="98" bestFit="1" customWidth="1"/>
    <col min="41" max="41" width="3.7109375" style="98" customWidth="1"/>
    <col min="42" max="42" width="5.140625" style="98" bestFit="1" customWidth="1"/>
    <col min="43" max="45" width="3.7109375" style="98" bestFit="1" customWidth="1"/>
    <col min="46" max="46" width="3.7109375" style="98" customWidth="1"/>
    <col min="47" max="50" width="3.7109375" style="98" bestFit="1" customWidth="1"/>
    <col min="51" max="51" width="3.7109375" style="98" customWidth="1"/>
    <col min="52" max="52" width="5.140625" style="98" bestFit="1" customWidth="1"/>
    <col min="53" max="55" width="3.7109375" style="98" bestFit="1" customWidth="1"/>
    <col min="56" max="56" width="3.7109375" style="98" customWidth="1"/>
    <col min="57" max="57" width="5.140625" style="98" bestFit="1" customWidth="1"/>
    <col min="58" max="60" width="3.7109375" style="98" bestFit="1" customWidth="1"/>
    <col min="61" max="61" width="3.7109375" style="98" customWidth="1"/>
    <col min="62" max="62" width="5.140625" style="98" bestFit="1" customWidth="1"/>
  </cols>
  <sheetData>
    <row r="1" spans="1:62" s="109" customFormat="1" ht="25.5" customHeight="1" thickBot="1" x14ac:dyDescent="0.3">
      <c r="A1" s="239" t="s">
        <v>0</v>
      </c>
      <c r="B1" s="240" t="s">
        <v>1</v>
      </c>
      <c r="C1" s="241" t="s">
        <v>2</v>
      </c>
      <c r="D1" s="242" t="s">
        <v>729</v>
      </c>
      <c r="E1" s="242" t="s">
        <v>730</v>
      </c>
      <c r="F1" s="242" t="s">
        <v>747</v>
      </c>
      <c r="G1" s="242" t="s">
        <v>753</v>
      </c>
      <c r="H1" s="237" t="s">
        <v>786</v>
      </c>
      <c r="I1" s="267" t="s">
        <v>792</v>
      </c>
      <c r="J1" s="227" t="s">
        <v>783</v>
      </c>
      <c r="K1" s="228"/>
      <c r="L1" s="228"/>
      <c r="M1" s="229"/>
      <c r="N1" s="230"/>
      <c r="O1" s="224" t="s">
        <v>3</v>
      </c>
      <c r="P1" s="225"/>
      <c r="Q1" s="225"/>
      <c r="R1" s="225"/>
      <c r="S1" s="226"/>
      <c r="T1" s="234" t="s">
        <v>751</v>
      </c>
      <c r="U1" s="235"/>
      <c r="V1" s="235"/>
      <c r="W1" s="236"/>
      <c r="X1" s="224" t="s">
        <v>735</v>
      </c>
      <c r="Y1" s="225"/>
      <c r="Z1" s="225"/>
      <c r="AA1" s="226"/>
      <c r="AB1" s="231" t="s">
        <v>748</v>
      </c>
      <c r="AC1" s="232"/>
      <c r="AD1" s="232"/>
      <c r="AE1" s="232"/>
      <c r="AF1" s="233"/>
      <c r="AG1" s="231" t="s">
        <v>743</v>
      </c>
      <c r="AH1" s="232"/>
      <c r="AI1" s="232"/>
      <c r="AJ1" s="232"/>
      <c r="AK1" s="233"/>
      <c r="AL1" s="231" t="s">
        <v>213</v>
      </c>
      <c r="AM1" s="232"/>
      <c r="AN1" s="232"/>
      <c r="AO1" s="232"/>
      <c r="AP1" s="233"/>
      <c r="AQ1" s="231" t="s">
        <v>214</v>
      </c>
      <c r="AR1" s="232"/>
      <c r="AS1" s="232"/>
      <c r="AT1" s="232"/>
      <c r="AU1" s="233"/>
      <c r="AV1" s="231" t="s">
        <v>4</v>
      </c>
      <c r="AW1" s="232"/>
      <c r="AX1" s="232"/>
      <c r="AY1" s="232"/>
      <c r="AZ1" s="233"/>
      <c r="BA1" s="231" t="s">
        <v>5</v>
      </c>
      <c r="BB1" s="232"/>
      <c r="BC1" s="232"/>
      <c r="BD1" s="232"/>
      <c r="BE1" s="233"/>
      <c r="BF1" s="231" t="s">
        <v>6</v>
      </c>
      <c r="BG1" s="232"/>
      <c r="BH1" s="232"/>
      <c r="BI1" s="232"/>
      <c r="BJ1" s="233"/>
    </row>
    <row r="2" spans="1:62" s="109" customFormat="1" ht="63" thickBot="1" x14ac:dyDescent="0.3">
      <c r="A2" s="239"/>
      <c r="B2" s="240"/>
      <c r="C2" s="241"/>
      <c r="D2" s="243"/>
      <c r="E2" s="243"/>
      <c r="F2" s="243"/>
      <c r="G2" s="243"/>
      <c r="H2" s="238"/>
      <c r="I2" s="268"/>
      <c r="J2" s="110" t="s">
        <v>729</v>
      </c>
      <c r="K2" s="111" t="s">
        <v>750</v>
      </c>
      <c r="L2" s="111" t="s">
        <v>749</v>
      </c>
      <c r="M2" s="112" t="s">
        <v>730</v>
      </c>
      <c r="N2" s="131" t="s">
        <v>212</v>
      </c>
      <c r="O2" s="113" t="s">
        <v>729</v>
      </c>
      <c r="P2" s="114" t="s">
        <v>750</v>
      </c>
      <c r="Q2" s="114" t="s">
        <v>749</v>
      </c>
      <c r="R2" s="199" t="s">
        <v>752</v>
      </c>
      <c r="S2" s="115" t="s">
        <v>785</v>
      </c>
      <c r="T2" s="116" t="s">
        <v>729</v>
      </c>
      <c r="U2" s="114" t="s">
        <v>750</v>
      </c>
      <c r="V2" s="114" t="s">
        <v>749</v>
      </c>
      <c r="W2" s="117" t="s">
        <v>752</v>
      </c>
      <c r="X2" s="113" t="s">
        <v>729</v>
      </c>
      <c r="Y2" s="114" t="s">
        <v>750</v>
      </c>
      <c r="Z2" s="114" t="s">
        <v>749</v>
      </c>
      <c r="AA2" s="117" t="s">
        <v>752</v>
      </c>
      <c r="AB2" s="205" t="s">
        <v>729</v>
      </c>
      <c r="AC2" s="202" t="s">
        <v>750</v>
      </c>
      <c r="AD2" s="202" t="s">
        <v>749</v>
      </c>
      <c r="AE2" s="203" t="s">
        <v>730</v>
      </c>
      <c r="AF2" s="204" t="s">
        <v>212</v>
      </c>
      <c r="AG2" s="120" t="s">
        <v>729</v>
      </c>
      <c r="AH2" s="119" t="s">
        <v>750</v>
      </c>
      <c r="AI2" s="119" t="s">
        <v>749</v>
      </c>
      <c r="AJ2" s="115" t="s">
        <v>730</v>
      </c>
      <c r="AK2" s="127" t="s">
        <v>212</v>
      </c>
      <c r="AL2" s="121" t="s">
        <v>729</v>
      </c>
      <c r="AM2" s="122" t="s">
        <v>750</v>
      </c>
      <c r="AN2" s="122" t="s">
        <v>749</v>
      </c>
      <c r="AO2" s="123" t="s">
        <v>730</v>
      </c>
      <c r="AP2" s="128" t="s">
        <v>212</v>
      </c>
      <c r="AQ2" s="118" t="s">
        <v>729</v>
      </c>
      <c r="AR2" s="119" t="s">
        <v>750</v>
      </c>
      <c r="AS2" s="119" t="s">
        <v>749</v>
      </c>
      <c r="AT2" s="119" t="s">
        <v>730</v>
      </c>
      <c r="AU2" s="125" t="s">
        <v>212</v>
      </c>
      <c r="AV2" s="124" t="s">
        <v>729</v>
      </c>
      <c r="AW2" s="111" t="s">
        <v>750</v>
      </c>
      <c r="AX2" s="111" t="s">
        <v>749</v>
      </c>
      <c r="AY2" s="112" t="s">
        <v>730</v>
      </c>
      <c r="AZ2" s="126" t="s">
        <v>212</v>
      </c>
      <c r="BA2" s="110" t="s">
        <v>729</v>
      </c>
      <c r="BB2" s="111" t="s">
        <v>750</v>
      </c>
      <c r="BC2" s="111" t="s">
        <v>749</v>
      </c>
      <c r="BD2" s="112" t="s">
        <v>730</v>
      </c>
      <c r="BE2" s="125" t="s">
        <v>212</v>
      </c>
      <c r="BF2" s="110" t="s">
        <v>729</v>
      </c>
      <c r="BG2" s="111" t="s">
        <v>750</v>
      </c>
      <c r="BH2" s="111" t="s">
        <v>749</v>
      </c>
      <c r="BI2" s="112" t="s">
        <v>730</v>
      </c>
      <c r="BJ2" s="125" t="s">
        <v>212</v>
      </c>
    </row>
    <row r="3" spans="1:62" s="12" customFormat="1" ht="9" customHeight="1" thickBot="1" x14ac:dyDescent="0.3">
      <c r="A3" s="15"/>
      <c r="B3" s="15"/>
      <c r="C3" s="62"/>
      <c r="D3" s="16"/>
      <c r="E3" s="16"/>
      <c r="F3" s="16"/>
      <c r="G3" s="104"/>
      <c r="H3" s="206"/>
      <c r="I3" s="206"/>
      <c r="J3" s="67"/>
      <c r="K3" s="63"/>
      <c r="L3" s="63"/>
      <c r="M3" s="63"/>
      <c r="N3" s="130"/>
      <c r="O3" s="107"/>
      <c r="P3" s="17"/>
      <c r="Q3" s="17"/>
      <c r="R3" s="200"/>
      <c r="S3" s="77"/>
      <c r="T3" s="81"/>
      <c r="U3" s="70"/>
      <c r="V3" s="70"/>
      <c r="W3" s="82"/>
      <c r="X3" s="66"/>
      <c r="Y3" s="70"/>
      <c r="Z3" s="70"/>
      <c r="AA3" s="73"/>
      <c r="AB3" s="87"/>
      <c r="AC3" s="88"/>
      <c r="AD3" s="88"/>
      <c r="AE3" s="73"/>
      <c r="AF3" s="73"/>
      <c r="AG3" s="89"/>
      <c r="AH3" s="88"/>
      <c r="AI3" s="88"/>
      <c r="AJ3" s="73"/>
      <c r="AK3" s="73"/>
      <c r="AL3" s="87"/>
      <c r="AM3" s="88"/>
      <c r="AN3" s="88"/>
      <c r="AO3" s="73"/>
      <c r="AP3" s="90"/>
      <c r="AQ3" s="87"/>
      <c r="AR3" s="88"/>
      <c r="AS3" s="88"/>
      <c r="AT3" s="73"/>
      <c r="AU3" s="91"/>
      <c r="AV3" s="63"/>
      <c r="AW3" s="18"/>
      <c r="AX3" s="18"/>
      <c r="AY3" s="101"/>
      <c r="AZ3" s="90"/>
      <c r="BA3" s="67"/>
      <c r="BB3" s="18"/>
      <c r="BC3" s="18"/>
      <c r="BD3" s="101"/>
      <c r="BE3" s="91"/>
      <c r="BF3" s="67"/>
      <c r="BG3" s="18"/>
      <c r="BH3" s="18"/>
      <c r="BI3" s="101"/>
      <c r="BJ3" s="91"/>
    </row>
    <row r="4" spans="1:62" x14ac:dyDescent="0.25">
      <c r="A4" s="4"/>
      <c r="B4" s="3" t="s">
        <v>260</v>
      </c>
      <c r="C4" s="10">
        <v>695315628039</v>
      </c>
      <c r="D4" s="10" t="str">
        <f>IF(J4&gt;0,1,"")</f>
        <v/>
      </c>
      <c r="E4" s="10" t="str">
        <f>IF(K4&gt;0,1,"")</f>
        <v/>
      </c>
      <c r="F4" s="10" t="str">
        <f>IF(L4&gt;0,1,"")</f>
        <v/>
      </c>
      <c r="G4" s="10" t="str">
        <f>IF(M4&gt;0,1,"")</f>
        <v/>
      </c>
      <c r="H4" s="263"/>
      <c r="I4" s="262" t="str">
        <f>IF(SUM(D4:G4)&lt;2,IF(H4&gt;100,"Not OK",""),"")</f>
        <v/>
      </c>
      <c r="J4" s="68"/>
      <c r="K4" s="64"/>
      <c r="L4" s="64"/>
      <c r="M4" s="64">
        <v>0</v>
      </c>
      <c r="N4" s="129">
        <f>SUM(J4:M4)</f>
        <v>0</v>
      </c>
      <c r="O4" s="79"/>
      <c r="P4" s="13"/>
      <c r="Q4" s="13"/>
      <c r="R4" s="71"/>
      <c r="S4" s="78">
        <f>IF(P4&gt;0,P4,O4)</f>
        <v>0</v>
      </c>
      <c r="T4" s="83"/>
      <c r="U4" s="71"/>
      <c r="V4" s="71"/>
      <c r="W4" s="84"/>
      <c r="X4" s="79"/>
      <c r="Y4" s="71"/>
      <c r="Z4" s="71"/>
      <c r="AA4" s="74">
        <v>37</v>
      </c>
      <c r="AB4" s="92"/>
      <c r="AC4" s="93"/>
      <c r="AD4" s="93"/>
      <c r="AE4" s="94"/>
      <c r="AF4" s="129">
        <f>SUM(AB4:AE4)</f>
        <v>0</v>
      </c>
      <c r="AG4" s="99"/>
      <c r="AH4" s="93"/>
      <c r="AI4" s="93"/>
      <c r="AJ4" s="94"/>
      <c r="AK4" s="133">
        <f>SUM(AG4:AJ4)</f>
        <v>0</v>
      </c>
      <c r="AL4" s="92"/>
      <c r="AM4" s="93"/>
      <c r="AN4" s="93"/>
      <c r="AO4" s="94">
        <v>0</v>
      </c>
      <c r="AP4" s="133">
        <f>SUM(AL4:AO4)</f>
        <v>0</v>
      </c>
      <c r="AQ4" s="92"/>
      <c r="AR4" s="93"/>
      <c r="AS4" s="93"/>
      <c r="AT4" s="94"/>
      <c r="AU4" s="129">
        <f>SUM(AQ4:AT4)</f>
        <v>0</v>
      </c>
      <c r="AV4" s="64"/>
      <c r="AW4" s="6"/>
      <c r="AX4" s="6"/>
      <c r="AY4" s="102">
        <v>0</v>
      </c>
      <c r="AZ4" s="133">
        <f>SUM(AV4:AY4)</f>
        <v>0</v>
      </c>
      <c r="BA4" s="68"/>
      <c r="BB4" s="6"/>
      <c r="BC4" s="6"/>
      <c r="BD4" s="102">
        <v>0</v>
      </c>
      <c r="BE4" s="129">
        <f>SUM(BA4:BD4)</f>
        <v>0</v>
      </c>
      <c r="BF4" s="68"/>
      <c r="BG4" s="6"/>
      <c r="BH4" s="6"/>
      <c r="BI4" s="102">
        <v>0</v>
      </c>
      <c r="BJ4" s="129">
        <f>SUM(BF4:BI4)</f>
        <v>0</v>
      </c>
    </row>
    <row r="5" spans="1:62" x14ac:dyDescent="0.25">
      <c r="A5" s="4" t="s">
        <v>663</v>
      </c>
      <c r="B5" s="3" t="s">
        <v>10</v>
      </c>
      <c r="C5" s="10">
        <v>744790286205</v>
      </c>
      <c r="D5" s="10">
        <f>IF(J5&gt;0,1,"")</f>
        <v>1</v>
      </c>
      <c r="E5" s="10">
        <f>IF(K5&gt;0,1,"")</f>
        <v>1</v>
      </c>
      <c r="F5" s="10">
        <f>IF(L5&gt;0,1,"")</f>
        <v>1</v>
      </c>
      <c r="G5" s="105" t="str">
        <f>IF(M5&gt;0,1,"")</f>
        <v/>
      </c>
      <c r="H5" s="264"/>
      <c r="I5" s="262" t="str">
        <f>IF(SUM(D5:G5)&lt;2,IF(H5&gt;100,"Not OK",""),"")</f>
        <v/>
      </c>
      <c r="J5" s="68">
        <v>5</v>
      </c>
      <c r="K5" s="64">
        <v>38</v>
      </c>
      <c r="L5" s="64">
        <v>27</v>
      </c>
      <c r="M5" s="64"/>
      <c r="N5" s="129">
        <f>SUM(J5:M5)</f>
        <v>70</v>
      </c>
      <c r="O5" s="79">
        <v>18.71</v>
      </c>
      <c r="P5" s="13">
        <v>22</v>
      </c>
      <c r="Q5" s="13">
        <v>22</v>
      </c>
      <c r="R5" s="71"/>
      <c r="S5" s="78">
        <f>IF(P5&gt;0,P5,O5)</f>
        <v>22</v>
      </c>
      <c r="T5" s="83">
        <v>54.45</v>
      </c>
      <c r="U5" s="71">
        <v>44.5</v>
      </c>
      <c r="V5" s="71">
        <v>49.5</v>
      </c>
      <c r="W5" s="84"/>
      <c r="X5" s="79"/>
      <c r="Y5" s="71">
        <v>93</v>
      </c>
      <c r="Z5" s="71">
        <v>99</v>
      </c>
      <c r="AA5" s="74"/>
      <c r="AB5" s="92"/>
      <c r="AC5" s="93"/>
      <c r="AD5" s="93"/>
      <c r="AE5" s="94"/>
      <c r="AF5" s="129">
        <f>SUM(AB5:AE5)</f>
        <v>0</v>
      </c>
      <c r="AG5" s="99"/>
      <c r="AH5" s="93"/>
      <c r="AI5" s="93"/>
      <c r="AJ5" s="94"/>
      <c r="AK5" s="133">
        <f>SUM(AG5:AJ5)</f>
        <v>0</v>
      </c>
      <c r="AL5" s="92"/>
      <c r="AM5" s="93"/>
      <c r="AN5" s="93"/>
      <c r="AO5" s="94"/>
      <c r="AP5" s="133">
        <f>SUM(AL5:AO5)</f>
        <v>0</v>
      </c>
      <c r="AQ5" s="92"/>
      <c r="AR5" s="93">
        <v>0</v>
      </c>
      <c r="AS5" s="93">
        <v>0</v>
      </c>
      <c r="AT5" s="94"/>
      <c r="AU5" s="129">
        <f>SUM(AQ5:AT5)</f>
        <v>0</v>
      </c>
      <c r="AV5" s="64"/>
      <c r="AW5" s="6">
        <v>12</v>
      </c>
      <c r="AX5" s="6">
        <v>0</v>
      </c>
      <c r="AY5" s="102"/>
      <c r="AZ5" s="133">
        <f>SUM(AV5:AY5)</f>
        <v>12</v>
      </c>
      <c r="BA5" s="68"/>
      <c r="BB5" s="6">
        <v>20</v>
      </c>
      <c r="BC5" s="6">
        <v>3</v>
      </c>
      <c r="BD5" s="102"/>
      <c r="BE5" s="129">
        <f>SUM(BA5:BD5)</f>
        <v>23</v>
      </c>
      <c r="BF5" s="68"/>
      <c r="BG5" s="6">
        <v>20</v>
      </c>
      <c r="BH5" s="6">
        <v>1</v>
      </c>
      <c r="BI5" s="102"/>
      <c r="BJ5" s="129">
        <f>SUM(BF5:BI5)</f>
        <v>21</v>
      </c>
    </row>
    <row r="6" spans="1:62" x14ac:dyDescent="0.25">
      <c r="A6" s="5" t="s">
        <v>7</v>
      </c>
      <c r="B6" s="1" t="s">
        <v>8</v>
      </c>
      <c r="C6" s="11">
        <v>744790317350</v>
      </c>
      <c r="D6" s="10" t="str">
        <f>IF(J6&gt;0,1,"")</f>
        <v/>
      </c>
      <c r="E6" s="11" t="str">
        <f>IF(K6&gt;0,1,"")</f>
        <v/>
      </c>
      <c r="F6" s="11" t="str">
        <f>IF(L6&gt;0,1,"")</f>
        <v/>
      </c>
      <c r="G6" s="106" t="str">
        <f>IF(M6&gt;0,1,"")</f>
        <v/>
      </c>
      <c r="H6" s="265">
        <v>15</v>
      </c>
      <c r="I6" s="262" t="str">
        <f>IF(SUM(D6:G6)&lt;2,IF(H6&gt;100,"Not OK",""),"")</f>
        <v/>
      </c>
      <c r="J6" s="69">
        <v>0</v>
      </c>
      <c r="K6" s="65"/>
      <c r="L6" s="65"/>
      <c r="M6" s="65"/>
      <c r="N6" s="129">
        <f>SUM(J6:M6)</f>
        <v>0</v>
      </c>
      <c r="O6" s="108"/>
      <c r="P6" s="14"/>
      <c r="Q6" s="14"/>
      <c r="R6" s="201"/>
      <c r="S6" s="78">
        <f>IF(P6&gt;0,P6,O6)</f>
        <v>0</v>
      </c>
      <c r="T6" s="86"/>
      <c r="U6" s="72"/>
      <c r="V6" s="72"/>
      <c r="W6" s="84"/>
      <c r="X6" s="80"/>
      <c r="Y6" s="72"/>
      <c r="Z6" s="72"/>
      <c r="AA6" s="74"/>
      <c r="AB6" s="92"/>
      <c r="AC6" s="93"/>
      <c r="AD6" s="93"/>
      <c r="AE6" s="94"/>
      <c r="AF6" s="129">
        <f>SUM(AB6:AE6)</f>
        <v>0</v>
      </c>
      <c r="AG6" s="99"/>
      <c r="AH6" s="93"/>
      <c r="AI6" s="93"/>
      <c r="AJ6" s="94"/>
      <c r="AK6" s="133">
        <f>SUM(AG6:AJ6)</f>
        <v>0</v>
      </c>
      <c r="AL6" s="92"/>
      <c r="AM6" s="93"/>
      <c r="AN6" s="93"/>
      <c r="AO6" s="94"/>
      <c r="AP6" s="133">
        <f>SUM(AL6:AO6)</f>
        <v>0</v>
      </c>
      <c r="AQ6" s="92"/>
      <c r="AR6" s="93"/>
      <c r="AS6" s="93"/>
      <c r="AT6" s="94"/>
      <c r="AU6" s="129">
        <f>SUM(AQ6:AT6)</f>
        <v>0</v>
      </c>
      <c r="AV6" s="65"/>
      <c r="AW6" s="2"/>
      <c r="AX6" s="2"/>
      <c r="AY6" s="103"/>
      <c r="AZ6" s="133">
        <f>SUM(AV6:AY6)</f>
        <v>0</v>
      </c>
      <c r="BA6" s="69"/>
      <c r="BB6" s="2"/>
      <c r="BC6" s="2"/>
      <c r="BD6" s="103"/>
      <c r="BE6" s="129">
        <f>SUM(BA6:BD6)</f>
        <v>0</v>
      </c>
      <c r="BF6" s="69">
        <v>3</v>
      </c>
      <c r="BG6" s="2"/>
      <c r="BH6" s="2"/>
      <c r="BI6" s="103"/>
      <c r="BJ6" s="129">
        <f>SUM(BF6:BI6)</f>
        <v>3</v>
      </c>
    </row>
    <row r="7" spans="1:62" x14ac:dyDescent="0.25">
      <c r="A7" s="4" t="s">
        <v>629</v>
      </c>
      <c r="B7" s="3" t="s">
        <v>630</v>
      </c>
      <c r="C7" s="10">
        <v>744790317374</v>
      </c>
      <c r="D7" s="10" t="str">
        <f>IF(J7&gt;0,1,"")</f>
        <v/>
      </c>
      <c r="E7" s="10">
        <f>IF(K7&gt;0,1,"")</f>
        <v>1</v>
      </c>
      <c r="F7" s="10" t="str">
        <f>IF(L7&gt;0,1,"")</f>
        <v/>
      </c>
      <c r="G7" s="105" t="str">
        <f>IF(M7&gt;0,1,"")</f>
        <v/>
      </c>
      <c r="H7" s="264"/>
      <c r="I7" s="262" t="str">
        <f>IF(SUM(D7:G7)&lt;2,IF(H7&gt;100,"Not OK",""),"")</f>
        <v/>
      </c>
      <c r="J7" s="68"/>
      <c r="K7" s="64">
        <v>40</v>
      </c>
      <c r="L7" s="64"/>
      <c r="M7" s="64"/>
      <c r="N7" s="129">
        <f>SUM(J7:M7)</f>
        <v>40</v>
      </c>
      <c r="O7" s="79"/>
      <c r="P7" s="13">
        <v>12.99</v>
      </c>
      <c r="Q7" s="13"/>
      <c r="R7" s="71"/>
      <c r="S7" s="78">
        <f>IF(P7&gt;0,P7,O7)</f>
        <v>12.99</v>
      </c>
      <c r="T7" s="83"/>
      <c r="U7" s="71">
        <v>34.5</v>
      </c>
      <c r="V7" s="71"/>
      <c r="W7" s="84"/>
      <c r="X7" s="79"/>
      <c r="Y7" s="71">
        <v>69</v>
      </c>
      <c r="Z7" s="71"/>
      <c r="AA7" s="74"/>
      <c r="AB7" s="92"/>
      <c r="AC7" s="93">
        <v>6</v>
      </c>
      <c r="AD7" s="93"/>
      <c r="AE7" s="94"/>
      <c r="AF7" s="129">
        <f>SUM(AB7:AE7)</f>
        <v>6</v>
      </c>
      <c r="AG7" s="99"/>
      <c r="AH7" s="93">
        <v>13</v>
      </c>
      <c r="AI7" s="93"/>
      <c r="AJ7" s="94"/>
      <c r="AK7" s="133">
        <f>SUM(AG7:AJ7)</f>
        <v>13</v>
      </c>
      <c r="AL7" s="92"/>
      <c r="AM7" s="93">
        <v>16</v>
      </c>
      <c r="AN7" s="93"/>
      <c r="AO7" s="94"/>
      <c r="AP7" s="133">
        <f>SUM(AL7:AO7)</f>
        <v>16</v>
      </c>
      <c r="AQ7" s="92"/>
      <c r="AR7" s="93">
        <v>21</v>
      </c>
      <c r="AS7" s="93"/>
      <c r="AT7" s="94"/>
      <c r="AU7" s="129">
        <f>SUM(AQ7:AT7)</f>
        <v>21</v>
      </c>
      <c r="AV7" s="64"/>
      <c r="AW7" s="6">
        <v>5</v>
      </c>
      <c r="AX7" s="6"/>
      <c r="AY7" s="102"/>
      <c r="AZ7" s="133">
        <f>SUM(AV7:AY7)</f>
        <v>5</v>
      </c>
      <c r="BA7" s="68"/>
      <c r="BB7" s="6">
        <v>10</v>
      </c>
      <c r="BC7" s="6"/>
      <c r="BD7" s="102"/>
      <c r="BE7" s="129">
        <f>SUM(BA7:BD7)</f>
        <v>10</v>
      </c>
      <c r="BF7" s="68"/>
      <c r="BG7" s="6">
        <v>30</v>
      </c>
      <c r="BH7" s="6"/>
      <c r="BI7" s="102"/>
      <c r="BJ7" s="129">
        <f>SUM(BF7:BI7)</f>
        <v>30</v>
      </c>
    </row>
    <row r="8" spans="1:62" x14ac:dyDescent="0.25">
      <c r="A8" s="4" t="s">
        <v>631</v>
      </c>
      <c r="B8" s="3" t="s">
        <v>632</v>
      </c>
      <c r="C8" s="10">
        <v>744790317381</v>
      </c>
      <c r="D8" s="10" t="str">
        <f>IF(J8&gt;0,1,"")</f>
        <v/>
      </c>
      <c r="E8" s="10">
        <f>IF(K8&gt;0,1,"")</f>
        <v>1</v>
      </c>
      <c r="F8" s="10" t="str">
        <f>IF(L8&gt;0,1,"")</f>
        <v/>
      </c>
      <c r="G8" s="105" t="str">
        <f>IF(M8&gt;0,1,"")</f>
        <v/>
      </c>
      <c r="H8" s="264"/>
      <c r="I8" s="262" t="str">
        <f>IF(SUM(D8:G8)&lt;2,IF(H8&gt;100,"Not OK",""),"")</f>
        <v/>
      </c>
      <c r="J8" s="68"/>
      <c r="K8" s="64">
        <v>48</v>
      </c>
      <c r="L8" s="64"/>
      <c r="M8" s="64"/>
      <c r="N8" s="129">
        <f>SUM(J8:M8)</f>
        <v>48</v>
      </c>
      <c r="O8" s="79"/>
      <c r="P8" s="13">
        <v>12.81</v>
      </c>
      <c r="Q8" s="13"/>
      <c r="R8" s="71"/>
      <c r="S8" s="78">
        <f>IF(P8&gt;0,P8,O8)</f>
        <v>12.81</v>
      </c>
      <c r="T8" s="83"/>
      <c r="U8" s="71">
        <v>29.5</v>
      </c>
      <c r="V8" s="71"/>
      <c r="W8" s="84"/>
      <c r="X8" s="79"/>
      <c r="Y8" s="71">
        <v>59</v>
      </c>
      <c r="Z8" s="71"/>
      <c r="AA8" s="74"/>
      <c r="AB8" s="92"/>
      <c r="AC8" s="93">
        <v>12</v>
      </c>
      <c r="AD8" s="93"/>
      <c r="AE8" s="94"/>
      <c r="AF8" s="129">
        <f>SUM(AB8:AE8)</f>
        <v>12</v>
      </c>
      <c r="AG8" s="99"/>
      <c r="AH8" s="93">
        <v>18</v>
      </c>
      <c r="AI8" s="93"/>
      <c r="AJ8" s="94"/>
      <c r="AK8" s="133">
        <f>SUM(AG8:AJ8)</f>
        <v>18</v>
      </c>
      <c r="AL8" s="92"/>
      <c r="AM8" s="93">
        <v>14</v>
      </c>
      <c r="AN8" s="93"/>
      <c r="AO8" s="94"/>
      <c r="AP8" s="133">
        <f>SUM(AL8:AO8)</f>
        <v>14</v>
      </c>
      <c r="AQ8" s="92"/>
      <c r="AR8" s="93">
        <v>44</v>
      </c>
      <c r="AS8" s="93"/>
      <c r="AT8" s="94"/>
      <c r="AU8" s="129">
        <f>SUM(AQ8:AT8)</f>
        <v>44</v>
      </c>
      <c r="AV8" s="64"/>
      <c r="AW8" s="6">
        <v>30</v>
      </c>
      <c r="AX8" s="6"/>
      <c r="AY8" s="102"/>
      <c r="AZ8" s="133">
        <f>SUM(AV8:AY8)</f>
        <v>30</v>
      </c>
      <c r="BA8" s="68"/>
      <c r="BB8" s="6">
        <v>47</v>
      </c>
      <c r="BC8" s="6"/>
      <c r="BD8" s="102"/>
      <c r="BE8" s="129">
        <f>SUM(BA8:BD8)</f>
        <v>47</v>
      </c>
      <c r="BF8" s="68"/>
      <c r="BG8" s="6">
        <v>40</v>
      </c>
      <c r="BH8" s="6"/>
      <c r="BI8" s="102"/>
      <c r="BJ8" s="129">
        <f>SUM(BF8:BI8)</f>
        <v>40</v>
      </c>
    </row>
    <row r="9" spans="1:62" x14ac:dyDescent="0.25">
      <c r="A9" s="5" t="s">
        <v>9</v>
      </c>
      <c r="B9" s="1" t="s">
        <v>10</v>
      </c>
      <c r="C9" s="11">
        <v>744790317428</v>
      </c>
      <c r="D9" s="10">
        <f>IF(J9&gt;0,1,"")</f>
        <v>1</v>
      </c>
      <c r="E9" s="11" t="str">
        <f>IF(K9&gt;0,1,"")</f>
        <v/>
      </c>
      <c r="F9" s="11" t="str">
        <f>IF(L9&gt;0,1,"")</f>
        <v/>
      </c>
      <c r="G9" s="106" t="str">
        <f>IF(M9&gt;0,1,"")</f>
        <v/>
      </c>
      <c r="H9" s="265">
        <v>3662</v>
      </c>
      <c r="I9" s="262" t="str">
        <f>IF(SUM(D9:G9)&lt;2,IF(H9&gt;100,"Not OK",""),"")</f>
        <v>Not OK</v>
      </c>
      <c r="J9" s="69">
        <v>5</v>
      </c>
      <c r="K9" s="65"/>
      <c r="L9" s="65"/>
      <c r="M9" s="65"/>
      <c r="N9" s="129">
        <f>SUM(J9:M9)</f>
        <v>5</v>
      </c>
      <c r="O9" s="108"/>
      <c r="P9" s="14"/>
      <c r="Q9" s="14"/>
      <c r="R9" s="201"/>
      <c r="S9" s="78">
        <f>IF(P9&gt;0,P9,O9)</f>
        <v>0</v>
      </c>
      <c r="T9" s="86"/>
      <c r="U9" s="72"/>
      <c r="V9" s="72"/>
      <c r="W9" s="84"/>
      <c r="X9" s="80"/>
      <c r="Y9" s="72"/>
      <c r="Z9" s="72"/>
      <c r="AA9" s="74"/>
      <c r="AB9" s="92"/>
      <c r="AC9" s="93"/>
      <c r="AD9" s="93"/>
      <c r="AE9" s="94"/>
      <c r="AF9" s="129">
        <f>SUM(AB9:AE9)</f>
        <v>0</v>
      </c>
      <c r="AG9" s="99"/>
      <c r="AH9" s="93"/>
      <c r="AI9" s="93"/>
      <c r="AJ9" s="94"/>
      <c r="AK9" s="133">
        <f>SUM(AG9:AJ9)</f>
        <v>0</v>
      </c>
      <c r="AL9" s="92"/>
      <c r="AM9" s="93"/>
      <c r="AN9" s="93"/>
      <c r="AO9" s="94"/>
      <c r="AP9" s="133">
        <f>SUM(AL9:AO9)</f>
        <v>0</v>
      </c>
      <c r="AQ9" s="92"/>
      <c r="AR9" s="93"/>
      <c r="AS9" s="93"/>
      <c r="AT9" s="94"/>
      <c r="AU9" s="129">
        <f>SUM(AQ9:AT9)</f>
        <v>0</v>
      </c>
      <c r="AV9" s="65"/>
      <c r="AW9" s="2"/>
      <c r="AX9" s="2"/>
      <c r="AY9" s="103"/>
      <c r="AZ9" s="133">
        <f>SUM(AV9:AY9)</f>
        <v>0</v>
      </c>
      <c r="BA9" s="69"/>
      <c r="BB9" s="2"/>
      <c r="BC9" s="2"/>
      <c r="BD9" s="103"/>
      <c r="BE9" s="129">
        <f>SUM(BA9:BD9)</f>
        <v>0</v>
      </c>
      <c r="BF9" s="69">
        <v>0</v>
      </c>
      <c r="BG9" s="2"/>
      <c r="BH9" s="2"/>
      <c r="BI9" s="103"/>
      <c r="BJ9" s="129">
        <f>SUM(BF9:BI9)</f>
        <v>0</v>
      </c>
    </row>
    <row r="10" spans="1:62" x14ac:dyDescent="0.25">
      <c r="A10" s="4" t="s">
        <v>7</v>
      </c>
      <c r="B10" s="3" t="s">
        <v>8</v>
      </c>
      <c r="C10" s="10">
        <v>744796317350</v>
      </c>
      <c r="D10" s="10">
        <f>IF(J10&gt;0,1,"")</f>
        <v>1</v>
      </c>
      <c r="E10" s="10" t="str">
        <f>IF(K10&gt;0,1,"")</f>
        <v/>
      </c>
      <c r="F10" s="10" t="str">
        <f>IF(L10&gt;0,1,"")</f>
        <v/>
      </c>
      <c r="G10" s="105" t="str">
        <f>IF(M10&gt;0,1,"")</f>
        <v/>
      </c>
      <c r="H10" s="264"/>
      <c r="I10" s="262" t="str">
        <f>IF(SUM(D10:G10)&lt;2,IF(H10&gt;100,"Not OK",""),"")</f>
        <v/>
      </c>
      <c r="J10" s="68">
        <v>5</v>
      </c>
      <c r="K10" s="64"/>
      <c r="L10" s="64"/>
      <c r="M10" s="64"/>
      <c r="N10" s="129">
        <f>SUM(J10:M10)</f>
        <v>5</v>
      </c>
      <c r="O10" s="79">
        <v>22.36</v>
      </c>
      <c r="P10" s="13"/>
      <c r="Q10" s="13"/>
      <c r="R10" s="71"/>
      <c r="S10" s="78">
        <f>IF(P10&gt;0,P10,O10)</f>
        <v>22.36</v>
      </c>
      <c r="T10" s="83">
        <v>54.45</v>
      </c>
      <c r="U10" s="71"/>
      <c r="V10" s="71"/>
      <c r="W10" s="84"/>
      <c r="X10" s="79"/>
      <c r="Y10" s="71"/>
      <c r="Z10" s="71"/>
      <c r="AA10" s="74"/>
      <c r="AB10" s="92"/>
      <c r="AC10" s="93"/>
      <c r="AD10" s="93"/>
      <c r="AE10" s="94"/>
      <c r="AF10" s="129">
        <f>SUM(AB10:AE10)</f>
        <v>0</v>
      </c>
      <c r="AG10" s="99"/>
      <c r="AH10" s="93"/>
      <c r="AI10" s="93"/>
      <c r="AJ10" s="94"/>
      <c r="AK10" s="133">
        <f>SUM(AG10:AJ10)</f>
        <v>0</v>
      </c>
      <c r="AL10" s="92"/>
      <c r="AM10" s="93"/>
      <c r="AN10" s="93"/>
      <c r="AO10" s="94"/>
      <c r="AP10" s="133">
        <f>SUM(AL10:AO10)</f>
        <v>0</v>
      </c>
      <c r="AQ10" s="92"/>
      <c r="AR10" s="93"/>
      <c r="AS10" s="93"/>
      <c r="AT10" s="94"/>
      <c r="AU10" s="129">
        <f>SUM(AQ10:AT10)</f>
        <v>0</v>
      </c>
      <c r="AV10" s="64"/>
      <c r="AW10" s="6"/>
      <c r="AX10" s="6"/>
      <c r="AY10" s="102"/>
      <c r="AZ10" s="133">
        <f>SUM(AV10:AY10)</f>
        <v>0</v>
      </c>
      <c r="BA10" s="68">
        <v>2</v>
      </c>
      <c r="BB10" s="6"/>
      <c r="BC10" s="6"/>
      <c r="BD10" s="102"/>
      <c r="BE10" s="129">
        <f>SUM(BA10:BD10)</f>
        <v>2</v>
      </c>
      <c r="BF10" s="68"/>
      <c r="BG10" s="6"/>
      <c r="BH10" s="6"/>
      <c r="BI10" s="102"/>
      <c r="BJ10" s="129">
        <f>SUM(BF10:BI10)</f>
        <v>0</v>
      </c>
    </row>
    <row r="11" spans="1:62" x14ac:dyDescent="0.25">
      <c r="A11" s="4" t="s">
        <v>11</v>
      </c>
      <c r="B11" s="3" t="s">
        <v>12</v>
      </c>
      <c r="C11" s="10">
        <v>744796317428</v>
      </c>
      <c r="D11" s="10">
        <f>IF(J11&gt;0,1,"")</f>
        <v>1</v>
      </c>
      <c r="E11" s="10" t="str">
        <f>IF(K11&gt;0,1,"")</f>
        <v/>
      </c>
      <c r="F11" s="10" t="str">
        <f>IF(L11&gt;0,1,"")</f>
        <v/>
      </c>
      <c r="G11" s="105" t="str">
        <f>IF(M11&gt;0,1,"")</f>
        <v/>
      </c>
      <c r="H11" s="264"/>
      <c r="I11" s="262" t="str">
        <f>IF(SUM(D11:G11)&lt;2,IF(H11&gt;100,"Not OK",""),"")</f>
        <v/>
      </c>
      <c r="J11" s="68">
        <v>5</v>
      </c>
      <c r="K11" s="64"/>
      <c r="L11" s="64"/>
      <c r="M11" s="64"/>
      <c r="N11" s="129">
        <f>SUM(J11:M11)</f>
        <v>5</v>
      </c>
      <c r="O11" s="79">
        <v>18.71</v>
      </c>
      <c r="P11" s="13"/>
      <c r="Q11" s="13"/>
      <c r="R11" s="71"/>
      <c r="S11" s="78">
        <f>IF(P11&gt;0,P11,O11)</f>
        <v>18.71</v>
      </c>
      <c r="T11" s="83">
        <v>54.45</v>
      </c>
      <c r="U11" s="71"/>
      <c r="V11" s="71"/>
      <c r="W11" s="84"/>
      <c r="X11" s="79"/>
      <c r="Y11" s="71"/>
      <c r="Z11" s="71"/>
      <c r="AA11" s="74"/>
      <c r="AB11" s="92"/>
      <c r="AC11" s="93"/>
      <c r="AD11" s="93"/>
      <c r="AE11" s="94"/>
      <c r="AF11" s="129">
        <f>SUM(AB11:AE11)</f>
        <v>0</v>
      </c>
      <c r="AG11" s="99"/>
      <c r="AH11" s="93"/>
      <c r="AI11" s="93"/>
      <c r="AJ11" s="94"/>
      <c r="AK11" s="133">
        <f>SUM(AG11:AJ11)</f>
        <v>0</v>
      </c>
      <c r="AL11" s="92"/>
      <c r="AM11" s="93"/>
      <c r="AN11" s="93"/>
      <c r="AO11" s="94"/>
      <c r="AP11" s="133">
        <f>SUM(AL11:AO11)</f>
        <v>0</v>
      </c>
      <c r="AQ11" s="92"/>
      <c r="AR11" s="93"/>
      <c r="AS11" s="93"/>
      <c r="AT11" s="94"/>
      <c r="AU11" s="129">
        <f>SUM(AQ11:AT11)</f>
        <v>0</v>
      </c>
      <c r="AV11" s="64"/>
      <c r="AW11" s="6"/>
      <c r="AX11" s="6"/>
      <c r="AY11" s="102"/>
      <c r="AZ11" s="133">
        <f>SUM(AV11:AY11)</f>
        <v>0</v>
      </c>
      <c r="BA11" s="68"/>
      <c r="BB11" s="6"/>
      <c r="BC11" s="6"/>
      <c r="BD11" s="102"/>
      <c r="BE11" s="129">
        <f>SUM(BA11:BD11)</f>
        <v>0</v>
      </c>
      <c r="BF11" s="68"/>
      <c r="BG11" s="6"/>
      <c r="BH11" s="6"/>
      <c r="BI11" s="102"/>
      <c r="BJ11" s="129">
        <f>SUM(BF11:BI11)</f>
        <v>0</v>
      </c>
    </row>
    <row r="12" spans="1:62" x14ac:dyDescent="0.25">
      <c r="A12" s="5" t="s">
        <v>11</v>
      </c>
      <c r="B12" s="1" t="s">
        <v>12</v>
      </c>
      <c r="C12" s="11">
        <v>744796317429</v>
      </c>
      <c r="D12" s="10">
        <f>IF(J12&gt;0,1,"")</f>
        <v>1</v>
      </c>
      <c r="E12" s="11" t="str">
        <f>IF(K12&gt;0,1,"")</f>
        <v/>
      </c>
      <c r="F12" s="11" t="str">
        <f>IF(L12&gt;0,1,"")</f>
        <v/>
      </c>
      <c r="G12" s="106" t="str">
        <f>IF(M12&gt;0,1,"")</f>
        <v/>
      </c>
      <c r="H12" s="265"/>
      <c r="I12" s="262" t="str">
        <f>IF(SUM(D12:G12)&lt;2,IF(H12&gt;100,"Not OK",""),"")</f>
        <v/>
      </c>
      <c r="J12" s="69">
        <v>4</v>
      </c>
      <c r="K12" s="65"/>
      <c r="L12" s="65"/>
      <c r="M12" s="65"/>
      <c r="N12" s="129">
        <f>SUM(J12:M12)</f>
        <v>4</v>
      </c>
      <c r="O12" s="108"/>
      <c r="P12" s="14"/>
      <c r="Q12" s="14"/>
      <c r="R12" s="201"/>
      <c r="S12" s="78">
        <f>IF(P12&gt;0,P12,O12)</f>
        <v>0</v>
      </c>
      <c r="T12" s="86"/>
      <c r="U12" s="72"/>
      <c r="V12" s="72"/>
      <c r="W12" s="84"/>
      <c r="X12" s="80"/>
      <c r="Y12" s="72"/>
      <c r="Z12" s="72"/>
      <c r="AA12" s="74"/>
      <c r="AB12" s="92"/>
      <c r="AC12" s="93"/>
      <c r="AD12" s="93"/>
      <c r="AE12" s="94"/>
      <c r="AF12" s="129">
        <f>SUM(AB12:AE12)</f>
        <v>0</v>
      </c>
      <c r="AG12" s="99"/>
      <c r="AH12" s="93"/>
      <c r="AI12" s="93"/>
      <c r="AJ12" s="94"/>
      <c r="AK12" s="133">
        <f>SUM(AG12:AJ12)</f>
        <v>0</v>
      </c>
      <c r="AL12" s="92"/>
      <c r="AM12" s="93"/>
      <c r="AN12" s="93"/>
      <c r="AO12" s="94"/>
      <c r="AP12" s="133">
        <f>SUM(AL12:AO12)</f>
        <v>0</v>
      </c>
      <c r="AQ12" s="92"/>
      <c r="AR12" s="93"/>
      <c r="AS12" s="93"/>
      <c r="AT12" s="94"/>
      <c r="AU12" s="129">
        <f>SUM(AQ12:AT12)</f>
        <v>0</v>
      </c>
      <c r="AV12" s="65"/>
      <c r="AW12" s="2"/>
      <c r="AX12" s="2"/>
      <c r="AY12" s="103"/>
      <c r="AZ12" s="133">
        <f>SUM(AV12:AY12)</f>
        <v>0</v>
      </c>
      <c r="BA12" s="69"/>
      <c r="BB12" s="2"/>
      <c r="BC12" s="2"/>
      <c r="BD12" s="103"/>
      <c r="BE12" s="129">
        <f>SUM(BA12:BD12)</f>
        <v>0</v>
      </c>
      <c r="BF12" s="69">
        <v>1</v>
      </c>
      <c r="BG12" s="2"/>
      <c r="BH12" s="2"/>
      <c r="BI12" s="103"/>
      <c r="BJ12" s="129">
        <f>SUM(BF12:BI12)</f>
        <v>1</v>
      </c>
    </row>
    <row r="13" spans="1:62" x14ac:dyDescent="0.25">
      <c r="A13" s="4" t="s">
        <v>13</v>
      </c>
      <c r="B13" s="3" t="s">
        <v>14</v>
      </c>
      <c r="C13" s="10">
        <v>4712818795646</v>
      </c>
      <c r="D13" s="10">
        <f>IF(J13&gt;0,1,"")</f>
        <v>1</v>
      </c>
      <c r="E13" s="10" t="str">
        <f>IF(K13&gt;0,1,"")</f>
        <v/>
      </c>
      <c r="F13" s="10" t="str">
        <f>IF(L13&gt;0,1,"")</f>
        <v/>
      </c>
      <c r="G13" s="105" t="str">
        <f>IF(M13&gt;0,1,"")</f>
        <v/>
      </c>
      <c r="H13" s="264">
        <v>16</v>
      </c>
      <c r="I13" s="262" t="str">
        <f>IF(SUM(D13:G13)&lt;2,IF(H13&gt;100,"Not OK",""),"")</f>
        <v/>
      </c>
      <c r="J13" s="68">
        <v>3</v>
      </c>
      <c r="K13" s="64"/>
      <c r="L13" s="64"/>
      <c r="M13" s="64"/>
      <c r="N13" s="129">
        <f>SUM(J13:M13)</f>
        <v>3</v>
      </c>
      <c r="O13" s="79">
        <f>VLOOKUP(C13,'[1]Bone Avg Cost'!A:B,2,FALSE)</f>
        <v>7.33</v>
      </c>
      <c r="P13" s="13"/>
      <c r="Q13" s="13"/>
      <c r="R13" s="71"/>
      <c r="S13" s="78">
        <f>IF(P13&gt;0,P13,O13)</f>
        <v>7.33</v>
      </c>
      <c r="T13" s="83">
        <v>26.95</v>
      </c>
      <c r="U13" s="71"/>
      <c r="V13" s="71"/>
      <c r="W13" s="84"/>
      <c r="X13" s="79"/>
      <c r="Y13" s="71"/>
      <c r="Z13" s="71"/>
      <c r="AA13" s="74"/>
      <c r="AB13" s="92"/>
      <c r="AC13" s="93"/>
      <c r="AD13" s="93"/>
      <c r="AE13" s="94"/>
      <c r="AF13" s="129">
        <f>SUM(AB13:AE13)</f>
        <v>0</v>
      </c>
      <c r="AG13" s="99"/>
      <c r="AH13" s="93"/>
      <c r="AI13" s="93"/>
      <c r="AJ13" s="94"/>
      <c r="AK13" s="133">
        <f>SUM(AG13:AJ13)</f>
        <v>0</v>
      </c>
      <c r="AL13" s="92"/>
      <c r="AM13" s="93"/>
      <c r="AN13" s="93"/>
      <c r="AO13" s="94"/>
      <c r="AP13" s="133">
        <f>SUM(AL13:AO13)</f>
        <v>0</v>
      </c>
      <c r="AQ13" s="92"/>
      <c r="AR13" s="93"/>
      <c r="AS13" s="93"/>
      <c r="AT13" s="94"/>
      <c r="AU13" s="129">
        <f>SUM(AQ13:AT13)</f>
        <v>0</v>
      </c>
      <c r="AV13" s="64"/>
      <c r="AW13" s="6"/>
      <c r="AX13" s="6"/>
      <c r="AY13" s="102"/>
      <c r="AZ13" s="133">
        <f>SUM(AV13:AY13)</f>
        <v>0</v>
      </c>
      <c r="BA13" s="68"/>
      <c r="BB13" s="6"/>
      <c r="BC13" s="6"/>
      <c r="BD13" s="102"/>
      <c r="BE13" s="129">
        <f>SUM(BA13:BD13)</f>
        <v>0</v>
      </c>
      <c r="BF13" s="68">
        <v>0</v>
      </c>
      <c r="BG13" s="6"/>
      <c r="BH13" s="6"/>
      <c r="BI13" s="102"/>
      <c r="BJ13" s="129">
        <f>SUM(BF13:BI13)</f>
        <v>0</v>
      </c>
    </row>
    <row r="14" spans="1:62" x14ac:dyDescent="0.25">
      <c r="A14" s="4" t="s">
        <v>15</v>
      </c>
      <c r="B14" s="3" t="s">
        <v>16</v>
      </c>
      <c r="C14" s="10">
        <v>4712818795677</v>
      </c>
      <c r="D14" s="10">
        <f>IF(J14&gt;0,1,"")</f>
        <v>1</v>
      </c>
      <c r="E14" s="10" t="str">
        <f>IF(K14&gt;0,1,"")</f>
        <v/>
      </c>
      <c r="F14" s="10" t="str">
        <f>IF(L14&gt;0,1,"")</f>
        <v/>
      </c>
      <c r="G14" s="105" t="str">
        <f>IF(M14&gt;0,1,"")</f>
        <v/>
      </c>
      <c r="H14" s="264">
        <v>19</v>
      </c>
      <c r="I14" s="262" t="str">
        <f>IF(SUM(D14:G14)&lt;2,IF(H14&gt;100,"Not OK",""),"")</f>
        <v/>
      </c>
      <c r="J14" s="68">
        <v>3</v>
      </c>
      <c r="K14" s="64"/>
      <c r="L14" s="64"/>
      <c r="M14" s="64"/>
      <c r="N14" s="129">
        <f>SUM(J14:M14)</f>
        <v>3</v>
      </c>
      <c r="O14" s="79">
        <f>VLOOKUP(C14,'[1]Bone Avg Cost'!A:B,2,FALSE)</f>
        <v>7.33</v>
      </c>
      <c r="P14" s="13"/>
      <c r="Q14" s="13"/>
      <c r="R14" s="71"/>
      <c r="S14" s="78">
        <f>IF(P14&gt;0,P14,O14)</f>
        <v>7.33</v>
      </c>
      <c r="T14" s="83">
        <v>26.95</v>
      </c>
      <c r="U14" s="71"/>
      <c r="V14" s="71"/>
      <c r="W14" s="84"/>
      <c r="X14" s="79"/>
      <c r="Y14" s="71"/>
      <c r="Z14" s="71"/>
      <c r="AA14" s="74"/>
      <c r="AB14" s="92"/>
      <c r="AC14" s="93"/>
      <c r="AD14" s="93"/>
      <c r="AE14" s="94"/>
      <c r="AF14" s="129">
        <f>SUM(AB14:AE14)</f>
        <v>0</v>
      </c>
      <c r="AG14" s="99"/>
      <c r="AH14" s="93"/>
      <c r="AI14" s="93"/>
      <c r="AJ14" s="94"/>
      <c r="AK14" s="133">
        <f>SUM(AG14:AJ14)</f>
        <v>0</v>
      </c>
      <c r="AL14" s="92"/>
      <c r="AM14" s="93"/>
      <c r="AN14" s="93"/>
      <c r="AO14" s="94"/>
      <c r="AP14" s="133">
        <f>SUM(AL14:AO14)</f>
        <v>0</v>
      </c>
      <c r="AQ14" s="92"/>
      <c r="AR14" s="93"/>
      <c r="AS14" s="93"/>
      <c r="AT14" s="94"/>
      <c r="AU14" s="129">
        <f>SUM(AQ14:AT14)</f>
        <v>0</v>
      </c>
      <c r="AV14" s="64"/>
      <c r="AW14" s="6"/>
      <c r="AX14" s="6"/>
      <c r="AY14" s="102"/>
      <c r="AZ14" s="133">
        <f>SUM(AV14:AY14)</f>
        <v>0</v>
      </c>
      <c r="BA14" s="68"/>
      <c r="BB14" s="6"/>
      <c r="BC14" s="6"/>
      <c r="BD14" s="102"/>
      <c r="BE14" s="129">
        <f>SUM(BA14:BD14)</f>
        <v>0</v>
      </c>
      <c r="BF14" s="68">
        <v>0</v>
      </c>
      <c r="BG14" s="6"/>
      <c r="BH14" s="6"/>
      <c r="BI14" s="102"/>
      <c r="BJ14" s="129">
        <f>SUM(BF14:BI14)</f>
        <v>0</v>
      </c>
    </row>
    <row r="15" spans="1:62" x14ac:dyDescent="0.25">
      <c r="A15" s="4" t="s">
        <v>17</v>
      </c>
      <c r="B15" s="3" t="s">
        <v>18</v>
      </c>
      <c r="C15" s="10">
        <v>4712818799231</v>
      </c>
      <c r="D15" s="10">
        <f>IF(J15&gt;0,1,"")</f>
        <v>1</v>
      </c>
      <c r="E15" s="10" t="str">
        <f>IF(K15&gt;0,1,"")</f>
        <v/>
      </c>
      <c r="F15" s="10" t="str">
        <f>IF(L15&gt;0,1,"")</f>
        <v/>
      </c>
      <c r="G15" s="105" t="str">
        <f>IF(M15&gt;0,1,"")</f>
        <v/>
      </c>
      <c r="H15" s="264">
        <v>20</v>
      </c>
      <c r="I15" s="262" t="str">
        <f>IF(SUM(D15:G15)&lt;2,IF(H15&gt;100,"Not OK",""),"")</f>
        <v/>
      </c>
      <c r="J15" s="68">
        <v>3</v>
      </c>
      <c r="K15" s="64"/>
      <c r="L15" s="64"/>
      <c r="M15" s="64"/>
      <c r="N15" s="129">
        <f>SUM(J15:M15)</f>
        <v>3</v>
      </c>
      <c r="O15" s="79">
        <f>VLOOKUP(C15,'[1]Bone Avg Cost'!A:B,2,FALSE)</f>
        <v>7.33</v>
      </c>
      <c r="P15" s="13"/>
      <c r="Q15" s="13"/>
      <c r="R15" s="71"/>
      <c r="S15" s="78">
        <f>IF(P15&gt;0,P15,O15)</f>
        <v>7.33</v>
      </c>
      <c r="T15" s="83">
        <v>26.95</v>
      </c>
      <c r="U15" s="71"/>
      <c r="V15" s="71"/>
      <c r="W15" s="84"/>
      <c r="X15" s="79"/>
      <c r="Y15" s="71"/>
      <c r="Z15" s="71"/>
      <c r="AA15" s="74"/>
      <c r="AB15" s="92"/>
      <c r="AC15" s="93"/>
      <c r="AD15" s="93"/>
      <c r="AE15" s="94"/>
      <c r="AF15" s="129">
        <f>SUM(AB15:AE15)</f>
        <v>0</v>
      </c>
      <c r="AG15" s="99"/>
      <c r="AH15" s="93"/>
      <c r="AI15" s="93"/>
      <c r="AJ15" s="94"/>
      <c r="AK15" s="133">
        <f>SUM(AG15:AJ15)</f>
        <v>0</v>
      </c>
      <c r="AL15" s="92"/>
      <c r="AM15" s="93"/>
      <c r="AN15" s="93"/>
      <c r="AO15" s="94"/>
      <c r="AP15" s="133">
        <f>SUM(AL15:AO15)</f>
        <v>0</v>
      </c>
      <c r="AQ15" s="92"/>
      <c r="AR15" s="93"/>
      <c r="AS15" s="93"/>
      <c r="AT15" s="94"/>
      <c r="AU15" s="129">
        <f>SUM(AQ15:AT15)</f>
        <v>0</v>
      </c>
      <c r="AV15" s="64"/>
      <c r="AW15" s="6"/>
      <c r="AX15" s="6"/>
      <c r="AY15" s="102"/>
      <c r="AZ15" s="133">
        <f>SUM(AV15:AY15)</f>
        <v>0</v>
      </c>
      <c r="BA15" s="68"/>
      <c r="BB15" s="6"/>
      <c r="BC15" s="6"/>
      <c r="BD15" s="102"/>
      <c r="BE15" s="129">
        <f>SUM(BA15:BD15)</f>
        <v>0</v>
      </c>
      <c r="BF15" s="68">
        <v>0</v>
      </c>
      <c r="BG15" s="6"/>
      <c r="BH15" s="6"/>
      <c r="BI15" s="102"/>
      <c r="BJ15" s="129">
        <f>SUM(BF15:BI15)</f>
        <v>0</v>
      </c>
    </row>
    <row r="16" spans="1:62" x14ac:dyDescent="0.25">
      <c r="A16" s="4" t="s">
        <v>19</v>
      </c>
      <c r="B16" s="3" t="s">
        <v>20</v>
      </c>
      <c r="C16" s="10">
        <v>4712818799477</v>
      </c>
      <c r="D16" s="10">
        <f>IF(J16&gt;0,1,"")</f>
        <v>1</v>
      </c>
      <c r="E16" s="10" t="str">
        <f>IF(K16&gt;0,1,"")</f>
        <v/>
      </c>
      <c r="F16" s="10" t="str">
        <f>IF(L16&gt;0,1,"")</f>
        <v/>
      </c>
      <c r="G16" s="105" t="str">
        <f>IF(M16&gt;0,1,"")</f>
        <v/>
      </c>
      <c r="H16" s="264">
        <v>16</v>
      </c>
      <c r="I16" s="262" t="str">
        <f>IF(SUM(D16:G16)&lt;2,IF(H16&gt;100,"Not OK",""),"")</f>
        <v/>
      </c>
      <c r="J16" s="68">
        <v>3</v>
      </c>
      <c r="K16" s="64"/>
      <c r="L16" s="64"/>
      <c r="M16" s="64"/>
      <c r="N16" s="129">
        <f>SUM(J16:M16)</f>
        <v>3</v>
      </c>
      <c r="O16" s="79">
        <f>VLOOKUP(C16,'[1]Bone Avg Cost'!A:B,2,FALSE)</f>
        <v>7.33</v>
      </c>
      <c r="P16" s="13"/>
      <c r="Q16" s="13"/>
      <c r="R16" s="71"/>
      <c r="S16" s="78">
        <f>IF(P16&gt;0,P16,O16)</f>
        <v>7.33</v>
      </c>
      <c r="T16" s="83">
        <v>26.95</v>
      </c>
      <c r="U16" s="71"/>
      <c r="V16" s="71"/>
      <c r="W16" s="84"/>
      <c r="X16" s="79"/>
      <c r="Y16" s="71"/>
      <c r="Z16" s="71"/>
      <c r="AA16" s="74"/>
      <c r="AB16" s="92"/>
      <c r="AC16" s="93"/>
      <c r="AD16" s="93"/>
      <c r="AE16" s="94"/>
      <c r="AF16" s="129">
        <f>SUM(AB16:AE16)</f>
        <v>0</v>
      </c>
      <c r="AG16" s="99"/>
      <c r="AH16" s="93"/>
      <c r="AI16" s="93"/>
      <c r="AJ16" s="94"/>
      <c r="AK16" s="133">
        <f>SUM(AG16:AJ16)</f>
        <v>0</v>
      </c>
      <c r="AL16" s="92"/>
      <c r="AM16" s="93"/>
      <c r="AN16" s="93"/>
      <c r="AO16" s="94"/>
      <c r="AP16" s="133">
        <f>SUM(AL16:AO16)</f>
        <v>0</v>
      </c>
      <c r="AQ16" s="92"/>
      <c r="AR16" s="93"/>
      <c r="AS16" s="93"/>
      <c r="AT16" s="94"/>
      <c r="AU16" s="129">
        <f>SUM(AQ16:AT16)</f>
        <v>0</v>
      </c>
      <c r="AV16" s="64"/>
      <c r="AW16" s="6"/>
      <c r="AX16" s="6"/>
      <c r="AY16" s="102"/>
      <c r="AZ16" s="133">
        <f>SUM(AV16:AY16)</f>
        <v>0</v>
      </c>
      <c r="BA16" s="68"/>
      <c r="BB16" s="6"/>
      <c r="BC16" s="6"/>
      <c r="BD16" s="102"/>
      <c r="BE16" s="129">
        <f>SUM(BA16:BD16)</f>
        <v>0</v>
      </c>
      <c r="BF16" s="68">
        <v>0</v>
      </c>
      <c r="BG16" s="6"/>
      <c r="BH16" s="6"/>
      <c r="BI16" s="102"/>
      <c r="BJ16" s="129">
        <f>SUM(BF16:BI16)</f>
        <v>0</v>
      </c>
    </row>
    <row r="17" spans="1:62" x14ac:dyDescent="0.25">
      <c r="A17" s="4" t="s">
        <v>21</v>
      </c>
      <c r="B17" s="3" t="s">
        <v>22</v>
      </c>
      <c r="C17" s="10">
        <v>4712818799484</v>
      </c>
      <c r="D17" s="10">
        <f>IF(J17&gt;0,1,"")</f>
        <v>1</v>
      </c>
      <c r="E17" s="10" t="str">
        <f>IF(K17&gt;0,1,"")</f>
        <v/>
      </c>
      <c r="F17" s="10" t="str">
        <f>IF(L17&gt;0,1,"")</f>
        <v/>
      </c>
      <c r="G17" s="105" t="str">
        <f>IF(M17&gt;0,1,"")</f>
        <v/>
      </c>
      <c r="H17" s="264">
        <v>14</v>
      </c>
      <c r="I17" s="262" t="str">
        <f>IF(SUM(D17:G17)&lt;2,IF(H17&gt;100,"Not OK",""),"")</f>
        <v/>
      </c>
      <c r="J17" s="68">
        <v>3</v>
      </c>
      <c r="K17" s="64"/>
      <c r="L17" s="64"/>
      <c r="M17" s="64"/>
      <c r="N17" s="129">
        <f>SUM(J17:M17)</f>
        <v>3</v>
      </c>
      <c r="O17" s="79">
        <f>VLOOKUP(C17,'[1]Bone Avg Cost'!A:B,2,FALSE)</f>
        <v>7.3299999999999992</v>
      </c>
      <c r="P17" s="13"/>
      <c r="Q17" s="13"/>
      <c r="R17" s="71"/>
      <c r="S17" s="78">
        <f>IF(P17&gt;0,P17,O17)</f>
        <v>7.3299999999999992</v>
      </c>
      <c r="T17" s="83">
        <v>26.95</v>
      </c>
      <c r="U17" s="71"/>
      <c r="V17" s="71"/>
      <c r="W17" s="84"/>
      <c r="X17" s="79"/>
      <c r="Y17" s="71"/>
      <c r="Z17" s="71"/>
      <c r="AA17" s="74"/>
      <c r="AB17" s="92"/>
      <c r="AC17" s="93"/>
      <c r="AD17" s="93"/>
      <c r="AE17" s="94"/>
      <c r="AF17" s="129">
        <f>SUM(AB17:AE17)</f>
        <v>0</v>
      </c>
      <c r="AG17" s="99"/>
      <c r="AH17" s="93"/>
      <c r="AI17" s="93"/>
      <c r="AJ17" s="94"/>
      <c r="AK17" s="133">
        <f>SUM(AG17:AJ17)</f>
        <v>0</v>
      </c>
      <c r="AL17" s="92"/>
      <c r="AM17" s="93"/>
      <c r="AN17" s="93"/>
      <c r="AO17" s="94"/>
      <c r="AP17" s="133">
        <f>SUM(AL17:AO17)</f>
        <v>0</v>
      </c>
      <c r="AQ17" s="92"/>
      <c r="AR17" s="93"/>
      <c r="AS17" s="93"/>
      <c r="AT17" s="94"/>
      <c r="AU17" s="129">
        <f>SUM(AQ17:AT17)</f>
        <v>0</v>
      </c>
      <c r="AV17" s="64"/>
      <c r="AW17" s="6"/>
      <c r="AX17" s="6"/>
      <c r="AY17" s="102"/>
      <c r="AZ17" s="133">
        <f>SUM(AV17:AY17)</f>
        <v>0</v>
      </c>
      <c r="BA17" s="68"/>
      <c r="BB17" s="6"/>
      <c r="BC17" s="6"/>
      <c r="BD17" s="102"/>
      <c r="BE17" s="129">
        <f>SUM(BA17:BD17)</f>
        <v>0</v>
      </c>
      <c r="BF17" s="68">
        <v>0</v>
      </c>
      <c r="BG17" s="6"/>
      <c r="BH17" s="6"/>
      <c r="BI17" s="102"/>
      <c r="BJ17" s="129">
        <f>SUM(BF17:BI17)</f>
        <v>0</v>
      </c>
    </row>
    <row r="18" spans="1:62" x14ac:dyDescent="0.25">
      <c r="A18" s="4" t="s">
        <v>23</v>
      </c>
      <c r="B18" s="3" t="s">
        <v>24</v>
      </c>
      <c r="C18" s="10">
        <v>4712818799705</v>
      </c>
      <c r="D18" s="10">
        <f>IF(J18&gt;0,1,"")</f>
        <v>1</v>
      </c>
      <c r="E18" s="10" t="str">
        <f>IF(K18&gt;0,1,"")</f>
        <v/>
      </c>
      <c r="F18" s="10" t="str">
        <f>IF(L18&gt;0,1,"")</f>
        <v/>
      </c>
      <c r="G18" s="105" t="str">
        <f>IF(M18&gt;0,1,"")</f>
        <v/>
      </c>
      <c r="H18" s="264">
        <v>20</v>
      </c>
      <c r="I18" s="262" t="str">
        <f>IF(SUM(D18:G18)&lt;2,IF(H18&gt;100,"Not OK",""),"")</f>
        <v/>
      </c>
      <c r="J18" s="68">
        <v>3</v>
      </c>
      <c r="K18" s="64"/>
      <c r="L18" s="64"/>
      <c r="M18" s="64"/>
      <c r="N18" s="129">
        <f>SUM(J18:M18)</f>
        <v>3</v>
      </c>
      <c r="O18" s="79">
        <f>VLOOKUP(C18,'[1]Bone Avg Cost'!A:B,2,FALSE)</f>
        <v>7.33</v>
      </c>
      <c r="P18" s="13"/>
      <c r="Q18" s="13"/>
      <c r="R18" s="71"/>
      <c r="S18" s="78">
        <f>IF(P18&gt;0,P18,O18)</f>
        <v>7.33</v>
      </c>
      <c r="T18" s="83">
        <v>26.95</v>
      </c>
      <c r="U18" s="71"/>
      <c r="V18" s="71"/>
      <c r="W18" s="84"/>
      <c r="X18" s="79"/>
      <c r="Y18" s="71"/>
      <c r="Z18" s="71"/>
      <c r="AA18" s="74"/>
      <c r="AB18" s="92"/>
      <c r="AC18" s="93"/>
      <c r="AD18" s="93"/>
      <c r="AE18" s="94"/>
      <c r="AF18" s="129">
        <f>SUM(AB18:AE18)</f>
        <v>0</v>
      </c>
      <c r="AG18" s="99"/>
      <c r="AH18" s="93"/>
      <c r="AI18" s="93"/>
      <c r="AJ18" s="94"/>
      <c r="AK18" s="133">
        <f>SUM(AG18:AJ18)</f>
        <v>0</v>
      </c>
      <c r="AL18" s="92"/>
      <c r="AM18" s="93"/>
      <c r="AN18" s="93"/>
      <c r="AO18" s="94"/>
      <c r="AP18" s="133">
        <f>SUM(AL18:AO18)</f>
        <v>0</v>
      </c>
      <c r="AQ18" s="92"/>
      <c r="AR18" s="93"/>
      <c r="AS18" s="93"/>
      <c r="AT18" s="94"/>
      <c r="AU18" s="129">
        <f>SUM(AQ18:AT18)</f>
        <v>0</v>
      </c>
      <c r="AV18" s="64"/>
      <c r="AW18" s="6"/>
      <c r="AX18" s="6"/>
      <c r="AY18" s="102"/>
      <c r="AZ18" s="133">
        <f>SUM(AV18:AY18)</f>
        <v>0</v>
      </c>
      <c r="BA18" s="68"/>
      <c r="BB18" s="6"/>
      <c r="BC18" s="6"/>
      <c r="BD18" s="102"/>
      <c r="BE18" s="129">
        <f>SUM(BA18:BD18)</f>
        <v>0</v>
      </c>
      <c r="BF18" s="68">
        <v>0</v>
      </c>
      <c r="BG18" s="6"/>
      <c r="BH18" s="6"/>
      <c r="BI18" s="102"/>
      <c r="BJ18" s="129">
        <f>SUM(BF18:BI18)</f>
        <v>0</v>
      </c>
    </row>
    <row r="19" spans="1:62" x14ac:dyDescent="0.25">
      <c r="A19" s="4" t="s">
        <v>25</v>
      </c>
      <c r="B19" s="3" t="s">
        <v>26</v>
      </c>
      <c r="C19" s="10">
        <v>4712818799880</v>
      </c>
      <c r="D19" s="10">
        <f>IF(J19&gt;0,1,"")</f>
        <v>1</v>
      </c>
      <c r="E19" s="10" t="str">
        <f>IF(K19&gt;0,1,"")</f>
        <v/>
      </c>
      <c r="F19" s="10" t="str">
        <f>IF(L19&gt;0,1,"")</f>
        <v/>
      </c>
      <c r="G19" s="105" t="str">
        <f>IF(M19&gt;0,1,"")</f>
        <v/>
      </c>
      <c r="H19" s="264">
        <v>19</v>
      </c>
      <c r="I19" s="262" t="str">
        <f>IF(SUM(D19:G19)&lt;2,IF(H19&gt;100,"Not OK",""),"")</f>
        <v/>
      </c>
      <c r="J19" s="68">
        <v>3</v>
      </c>
      <c r="K19" s="64"/>
      <c r="L19" s="64"/>
      <c r="M19" s="64"/>
      <c r="N19" s="129">
        <f>SUM(J19:M19)</f>
        <v>3</v>
      </c>
      <c r="O19" s="79">
        <f>VLOOKUP(C19,'[1]Bone Avg Cost'!A:B,2,FALSE)</f>
        <v>7.33</v>
      </c>
      <c r="P19" s="13"/>
      <c r="Q19" s="13"/>
      <c r="R19" s="71"/>
      <c r="S19" s="78">
        <f>IF(P19&gt;0,P19,O19)</f>
        <v>7.33</v>
      </c>
      <c r="T19" s="83">
        <v>26.95</v>
      </c>
      <c r="U19" s="71"/>
      <c r="V19" s="71"/>
      <c r="W19" s="84"/>
      <c r="X19" s="79"/>
      <c r="Y19" s="71"/>
      <c r="Z19" s="71"/>
      <c r="AA19" s="74"/>
      <c r="AB19" s="92"/>
      <c r="AC19" s="93"/>
      <c r="AD19" s="93"/>
      <c r="AE19" s="94"/>
      <c r="AF19" s="129">
        <f>SUM(AB19:AE19)</f>
        <v>0</v>
      </c>
      <c r="AG19" s="99"/>
      <c r="AH19" s="93"/>
      <c r="AI19" s="93"/>
      <c r="AJ19" s="94"/>
      <c r="AK19" s="133">
        <f>SUM(AG19:AJ19)</f>
        <v>0</v>
      </c>
      <c r="AL19" s="92"/>
      <c r="AM19" s="93"/>
      <c r="AN19" s="93"/>
      <c r="AO19" s="94"/>
      <c r="AP19" s="133">
        <f>SUM(AL19:AO19)</f>
        <v>0</v>
      </c>
      <c r="AQ19" s="92"/>
      <c r="AR19" s="93"/>
      <c r="AS19" s="93"/>
      <c r="AT19" s="94"/>
      <c r="AU19" s="129">
        <f>SUM(AQ19:AT19)</f>
        <v>0</v>
      </c>
      <c r="AV19" s="64"/>
      <c r="AW19" s="6"/>
      <c r="AX19" s="6"/>
      <c r="AY19" s="102"/>
      <c r="AZ19" s="133">
        <f>SUM(AV19:AY19)</f>
        <v>0</v>
      </c>
      <c r="BA19" s="68"/>
      <c r="BB19" s="6"/>
      <c r="BC19" s="6"/>
      <c r="BD19" s="102"/>
      <c r="BE19" s="129">
        <f>SUM(BA19:BD19)</f>
        <v>0</v>
      </c>
      <c r="BF19" s="68">
        <v>0</v>
      </c>
      <c r="BG19" s="6"/>
      <c r="BH19" s="6"/>
      <c r="BI19" s="102"/>
      <c r="BJ19" s="129">
        <f>SUM(BF19:BI19)</f>
        <v>0</v>
      </c>
    </row>
    <row r="20" spans="1:62" x14ac:dyDescent="0.25">
      <c r="A20" s="4" t="s">
        <v>27</v>
      </c>
      <c r="B20" s="3" t="s">
        <v>28</v>
      </c>
      <c r="C20" s="10">
        <v>4716076151329</v>
      </c>
      <c r="D20" s="10">
        <f>IF(J20&gt;0,1,"")</f>
        <v>1</v>
      </c>
      <c r="E20" s="10" t="str">
        <f>IF(K20&gt;0,1,"")</f>
        <v/>
      </c>
      <c r="F20" s="10" t="str">
        <f>IF(L20&gt;0,1,"")</f>
        <v/>
      </c>
      <c r="G20" s="105" t="str">
        <f>IF(M20&gt;0,1,"")</f>
        <v/>
      </c>
      <c r="H20" s="264">
        <v>21</v>
      </c>
      <c r="I20" s="262" t="str">
        <f>IF(SUM(D20:G20)&lt;2,IF(H20&gt;100,"Not OK",""),"")</f>
        <v/>
      </c>
      <c r="J20" s="68">
        <v>3</v>
      </c>
      <c r="K20" s="64"/>
      <c r="L20" s="64"/>
      <c r="M20" s="64"/>
      <c r="N20" s="129">
        <f>SUM(J20:M20)</f>
        <v>3</v>
      </c>
      <c r="O20" s="79">
        <f>VLOOKUP(C20,'[1]Bone Avg Cost'!A:B,2,FALSE)</f>
        <v>7.33</v>
      </c>
      <c r="P20" s="13"/>
      <c r="Q20" s="13"/>
      <c r="R20" s="71"/>
      <c r="S20" s="78">
        <f>IF(P20&gt;0,P20,O20)</f>
        <v>7.33</v>
      </c>
      <c r="T20" s="83">
        <v>26.95</v>
      </c>
      <c r="U20" s="71"/>
      <c r="V20" s="71"/>
      <c r="W20" s="84"/>
      <c r="X20" s="79"/>
      <c r="Y20" s="71"/>
      <c r="Z20" s="71"/>
      <c r="AA20" s="74"/>
      <c r="AB20" s="92"/>
      <c r="AC20" s="93"/>
      <c r="AD20" s="93"/>
      <c r="AE20" s="94"/>
      <c r="AF20" s="129">
        <f>SUM(AB20:AE20)</f>
        <v>0</v>
      </c>
      <c r="AG20" s="99"/>
      <c r="AH20" s="93"/>
      <c r="AI20" s="93"/>
      <c r="AJ20" s="94"/>
      <c r="AK20" s="133">
        <f>SUM(AG20:AJ20)</f>
        <v>0</v>
      </c>
      <c r="AL20" s="92"/>
      <c r="AM20" s="93"/>
      <c r="AN20" s="93"/>
      <c r="AO20" s="94"/>
      <c r="AP20" s="133">
        <f>SUM(AL20:AO20)</f>
        <v>0</v>
      </c>
      <c r="AQ20" s="92"/>
      <c r="AR20" s="93"/>
      <c r="AS20" s="93"/>
      <c r="AT20" s="94"/>
      <c r="AU20" s="129">
        <f>SUM(AQ20:AT20)</f>
        <v>0</v>
      </c>
      <c r="AV20" s="64"/>
      <c r="AW20" s="6"/>
      <c r="AX20" s="6"/>
      <c r="AY20" s="102"/>
      <c r="AZ20" s="133">
        <f>SUM(AV20:AY20)</f>
        <v>0</v>
      </c>
      <c r="BA20" s="68"/>
      <c r="BB20" s="6"/>
      <c r="BC20" s="6"/>
      <c r="BD20" s="102"/>
      <c r="BE20" s="129">
        <f>SUM(BA20:BD20)</f>
        <v>0</v>
      </c>
      <c r="BF20" s="68">
        <v>0</v>
      </c>
      <c r="BG20" s="6"/>
      <c r="BH20" s="6"/>
      <c r="BI20" s="102"/>
      <c r="BJ20" s="129">
        <f>SUM(BF20:BI20)</f>
        <v>0</v>
      </c>
    </row>
    <row r="21" spans="1:62" x14ac:dyDescent="0.25">
      <c r="A21" s="4" t="s">
        <v>29</v>
      </c>
      <c r="B21" s="3" t="s">
        <v>30</v>
      </c>
      <c r="C21" s="10">
        <v>4716076154436</v>
      </c>
      <c r="D21" s="10">
        <f>IF(J21&gt;0,1,"")</f>
        <v>1</v>
      </c>
      <c r="E21" s="10" t="str">
        <f>IF(K21&gt;0,1,"")</f>
        <v/>
      </c>
      <c r="F21" s="10" t="str">
        <f>IF(L21&gt;0,1,"")</f>
        <v/>
      </c>
      <c r="G21" s="105" t="str">
        <f>IF(M21&gt;0,1,"")</f>
        <v/>
      </c>
      <c r="H21" s="264">
        <v>27</v>
      </c>
      <c r="I21" s="262" t="str">
        <f>IF(SUM(D21:G21)&lt;2,IF(H21&gt;100,"Not OK",""),"")</f>
        <v/>
      </c>
      <c r="J21" s="68">
        <v>3</v>
      </c>
      <c r="K21" s="64"/>
      <c r="L21" s="64"/>
      <c r="M21" s="64"/>
      <c r="N21" s="129">
        <f>SUM(J21:M21)</f>
        <v>3</v>
      </c>
      <c r="O21" s="79">
        <f>VLOOKUP(C21,'[1]Bone Avg Cost'!A:B,2,FALSE)</f>
        <v>7.3299999999999992</v>
      </c>
      <c r="P21" s="13"/>
      <c r="Q21" s="13"/>
      <c r="R21" s="71"/>
      <c r="S21" s="78">
        <f>IF(P21&gt;0,P21,O21)</f>
        <v>7.3299999999999992</v>
      </c>
      <c r="T21" s="83">
        <v>26.95</v>
      </c>
      <c r="U21" s="71"/>
      <c r="V21" s="71"/>
      <c r="W21" s="84"/>
      <c r="X21" s="79"/>
      <c r="Y21" s="71"/>
      <c r="Z21" s="71"/>
      <c r="AA21" s="74"/>
      <c r="AB21" s="92"/>
      <c r="AC21" s="93"/>
      <c r="AD21" s="93"/>
      <c r="AE21" s="94"/>
      <c r="AF21" s="129">
        <f>SUM(AB21:AE21)</f>
        <v>0</v>
      </c>
      <c r="AG21" s="99"/>
      <c r="AH21" s="93"/>
      <c r="AI21" s="93"/>
      <c r="AJ21" s="94"/>
      <c r="AK21" s="133">
        <f>SUM(AG21:AJ21)</f>
        <v>0</v>
      </c>
      <c r="AL21" s="92"/>
      <c r="AM21" s="93"/>
      <c r="AN21" s="93"/>
      <c r="AO21" s="94"/>
      <c r="AP21" s="133">
        <f>SUM(AL21:AO21)</f>
        <v>0</v>
      </c>
      <c r="AQ21" s="92"/>
      <c r="AR21" s="93"/>
      <c r="AS21" s="93"/>
      <c r="AT21" s="94"/>
      <c r="AU21" s="129">
        <f>SUM(AQ21:AT21)</f>
        <v>0</v>
      </c>
      <c r="AV21" s="64"/>
      <c r="AW21" s="6"/>
      <c r="AX21" s="6"/>
      <c r="AY21" s="102"/>
      <c r="AZ21" s="133">
        <f>SUM(AV21:AY21)</f>
        <v>0</v>
      </c>
      <c r="BA21" s="68"/>
      <c r="BB21" s="6"/>
      <c r="BC21" s="6"/>
      <c r="BD21" s="102"/>
      <c r="BE21" s="129">
        <f>SUM(BA21:BD21)</f>
        <v>0</v>
      </c>
      <c r="BF21" s="68">
        <v>0</v>
      </c>
      <c r="BG21" s="6"/>
      <c r="BH21" s="6"/>
      <c r="BI21" s="102"/>
      <c r="BJ21" s="129">
        <f>SUM(BF21:BI21)</f>
        <v>0</v>
      </c>
    </row>
    <row r="22" spans="1:62" x14ac:dyDescent="0.25">
      <c r="A22" s="4" t="s">
        <v>31</v>
      </c>
      <c r="B22" s="3" t="s">
        <v>32</v>
      </c>
      <c r="C22" s="10">
        <v>4716076157680</v>
      </c>
      <c r="D22" s="10">
        <f>IF(J22&gt;0,1,"")</f>
        <v>1</v>
      </c>
      <c r="E22" s="10" t="str">
        <f>IF(K22&gt;0,1,"")</f>
        <v/>
      </c>
      <c r="F22" s="10" t="str">
        <f>IF(L22&gt;0,1,"")</f>
        <v/>
      </c>
      <c r="G22" s="105" t="str">
        <f>IF(M22&gt;0,1,"")</f>
        <v/>
      </c>
      <c r="H22" s="264">
        <v>83</v>
      </c>
      <c r="I22" s="262" t="str">
        <f>IF(SUM(D22:G22)&lt;2,IF(H22&gt;100,"Not OK",""),"")</f>
        <v/>
      </c>
      <c r="J22" s="68">
        <v>3</v>
      </c>
      <c r="K22" s="64"/>
      <c r="L22" s="64"/>
      <c r="M22" s="64"/>
      <c r="N22" s="129">
        <f>SUM(J22:M22)</f>
        <v>3</v>
      </c>
      <c r="O22" s="79">
        <f>VLOOKUP(C22,'[1]Bone Avg Cost'!A:B,2,FALSE)</f>
        <v>7.35</v>
      </c>
      <c r="P22" s="13"/>
      <c r="Q22" s="13"/>
      <c r="R22" s="71"/>
      <c r="S22" s="78">
        <f>IF(P22&gt;0,P22,O22)</f>
        <v>7.35</v>
      </c>
      <c r="T22" s="83">
        <v>26.95</v>
      </c>
      <c r="U22" s="71"/>
      <c r="V22" s="71"/>
      <c r="W22" s="84"/>
      <c r="X22" s="79"/>
      <c r="Y22" s="71"/>
      <c r="Z22" s="71"/>
      <c r="AA22" s="74"/>
      <c r="AB22" s="92"/>
      <c r="AC22" s="93"/>
      <c r="AD22" s="93"/>
      <c r="AE22" s="94"/>
      <c r="AF22" s="129">
        <f>SUM(AB22:AE22)</f>
        <v>0</v>
      </c>
      <c r="AG22" s="99"/>
      <c r="AH22" s="93"/>
      <c r="AI22" s="93"/>
      <c r="AJ22" s="94"/>
      <c r="AK22" s="133">
        <f>SUM(AG22:AJ22)</f>
        <v>0</v>
      </c>
      <c r="AL22" s="92"/>
      <c r="AM22" s="93"/>
      <c r="AN22" s="93"/>
      <c r="AO22" s="94"/>
      <c r="AP22" s="133">
        <f>SUM(AL22:AO22)</f>
        <v>0</v>
      </c>
      <c r="AQ22" s="92"/>
      <c r="AR22" s="93"/>
      <c r="AS22" s="93"/>
      <c r="AT22" s="94"/>
      <c r="AU22" s="129">
        <f>SUM(AQ22:AT22)</f>
        <v>0</v>
      </c>
      <c r="AV22" s="64"/>
      <c r="AW22" s="6"/>
      <c r="AX22" s="6"/>
      <c r="AY22" s="102"/>
      <c r="AZ22" s="133">
        <f>SUM(AV22:AY22)</f>
        <v>0</v>
      </c>
      <c r="BA22" s="68"/>
      <c r="BB22" s="6"/>
      <c r="BC22" s="6"/>
      <c r="BD22" s="102"/>
      <c r="BE22" s="129">
        <f>SUM(BA22:BD22)</f>
        <v>0</v>
      </c>
      <c r="BF22" s="68">
        <v>0</v>
      </c>
      <c r="BG22" s="6"/>
      <c r="BH22" s="6"/>
      <c r="BI22" s="102"/>
      <c r="BJ22" s="129">
        <f>SUM(BF22:BI22)</f>
        <v>0</v>
      </c>
    </row>
    <row r="23" spans="1:62" x14ac:dyDescent="0.25">
      <c r="A23" s="4" t="s">
        <v>651</v>
      </c>
      <c r="B23" s="3" t="s">
        <v>33</v>
      </c>
      <c r="C23" s="10">
        <v>4716076161304</v>
      </c>
      <c r="D23" s="10">
        <f>IF(J23&gt;0,1,"")</f>
        <v>1</v>
      </c>
      <c r="E23" s="10">
        <f>IF(K23&gt;0,1,"")</f>
        <v>1</v>
      </c>
      <c r="F23" s="10" t="str">
        <f>IF(L23&gt;0,1,"")</f>
        <v/>
      </c>
      <c r="G23" s="105" t="str">
        <f>IF(M23&gt;0,1,"")</f>
        <v/>
      </c>
      <c r="H23" s="264">
        <v>33</v>
      </c>
      <c r="I23" s="262" t="str">
        <f>IF(SUM(D23:G23)&lt;2,IF(H23&gt;100,"Not OK",""),"")</f>
        <v/>
      </c>
      <c r="J23" s="68">
        <v>5</v>
      </c>
      <c r="K23" s="64">
        <v>2</v>
      </c>
      <c r="L23" s="64"/>
      <c r="M23" s="64"/>
      <c r="N23" s="129">
        <f>SUM(J23:M23)</f>
        <v>7</v>
      </c>
      <c r="O23" s="79">
        <f>VLOOKUP(C23,'[1]Bone Avg Cost'!A:B,2,FALSE)</f>
        <v>25.089999999999989</v>
      </c>
      <c r="P23" s="13">
        <v>25.089999999999989</v>
      </c>
      <c r="Q23" s="13"/>
      <c r="R23" s="71"/>
      <c r="S23" s="78">
        <f>IF(P23&gt;0,P23,O23)</f>
        <v>25.089999999999989</v>
      </c>
      <c r="T23" s="83">
        <v>65.45</v>
      </c>
      <c r="U23" s="71">
        <v>59.5</v>
      </c>
      <c r="V23" s="71"/>
      <c r="W23" s="84"/>
      <c r="X23" s="79"/>
      <c r="Y23" s="71">
        <v>129</v>
      </c>
      <c r="Z23" s="71"/>
      <c r="AA23" s="74"/>
      <c r="AB23" s="92"/>
      <c r="AC23" s="93">
        <v>1</v>
      </c>
      <c r="AD23" s="93"/>
      <c r="AE23" s="94"/>
      <c r="AF23" s="129">
        <f>SUM(AB23:AE23)</f>
        <v>1</v>
      </c>
      <c r="AG23" s="99"/>
      <c r="AH23" s="93">
        <v>7</v>
      </c>
      <c r="AI23" s="93"/>
      <c r="AJ23" s="94"/>
      <c r="AK23" s="133">
        <f>SUM(AG23:AJ23)</f>
        <v>7</v>
      </c>
      <c r="AL23" s="92"/>
      <c r="AM23" s="93">
        <v>0</v>
      </c>
      <c r="AN23" s="93"/>
      <c r="AO23" s="94"/>
      <c r="AP23" s="133">
        <f>SUM(AL23:AO23)</f>
        <v>0</v>
      </c>
      <c r="AQ23" s="92"/>
      <c r="AR23" s="93">
        <v>2</v>
      </c>
      <c r="AS23" s="93"/>
      <c r="AT23" s="94"/>
      <c r="AU23" s="129">
        <f>SUM(AQ23:AT23)</f>
        <v>2</v>
      </c>
      <c r="AV23" s="64"/>
      <c r="AW23" s="6">
        <v>0</v>
      </c>
      <c r="AX23" s="6"/>
      <c r="AY23" s="102"/>
      <c r="AZ23" s="133">
        <f>SUM(AV23:AY23)</f>
        <v>0</v>
      </c>
      <c r="BA23" s="68"/>
      <c r="BB23" s="6">
        <v>0</v>
      </c>
      <c r="BC23" s="6"/>
      <c r="BD23" s="102"/>
      <c r="BE23" s="129">
        <f>SUM(BA23:BD23)</f>
        <v>0</v>
      </c>
      <c r="BF23" s="68">
        <v>0</v>
      </c>
      <c r="BG23" s="6">
        <v>0</v>
      </c>
      <c r="BH23" s="6"/>
      <c r="BI23" s="102"/>
      <c r="BJ23" s="129">
        <f>SUM(BF23:BI23)</f>
        <v>0</v>
      </c>
    </row>
    <row r="24" spans="1:62" x14ac:dyDescent="0.25">
      <c r="A24" s="4" t="s">
        <v>34</v>
      </c>
      <c r="B24" s="3" t="s">
        <v>35</v>
      </c>
      <c r="C24" s="10">
        <v>4716076161816</v>
      </c>
      <c r="D24" s="10">
        <f>IF(J24&gt;0,1,"")</f>
        <v>1</v>
      </c>
      <c r="E24" s="10" t="str">
        <f>IF(K24&gt;0,1,"")</f>
        <v/>
      </c>
      <c r="F24" s="10" t="str">
        <f>IF(L24&gt;0,1,"")</f>
        <v/>
      </c>
      <c r="G24" s="105" t="str">
        <f>IF(M24&gt;0,1,"")</f>
        <v/>
      </c>
      <c r="H24" s="264">
        <v>30</v>
      </c>
      <c r="I24" s="262" t="str">
        <f>IF(SUM(D24:G24)&lt;2,IF(H24&gt;100,"Not OK",""),"")</f>
        <v/>
      </c>
      <c r="J24" s="68">
        <v>2</v>
      </c>
      <c r="K24" s="64"/>
      <c r="L24" s="64"/>
      <c r="M24" s="64"/>
      <c r="N24" s="129">
        <f>SUM(J24:M24)</f>
        <v>2</v>
      </c>
      <c r="O24" s="79">
        <f>VLOOKUP(C24,'[1]Bone Avg Cost'!A:B,2,FALSE)</f>
        <v>11.190000000000003</v>
      </c>
      <c r="P24" s="13"/>
      <c r="Q24" s="13"/>
      <c r="R24" s="71"/>
      <c r="S24" s="78">
        <f>IF(P24&gt;0,P24,O24)</f>
        <v>11.190000000000003</v>
      </c>
      <c r="T24" s="83">
        <v>32.450000000000003</v>
      </c>
      <c r="U24" s="71"/>
      <c r="V24" s="71"/>
      <c r="W24" s="84"/>
      <c r="X24" s="79"/>
      <c r="Y24" s="71"/>
      <c r="Z24" s="71"/>
      <c r="AA24" s="74"/>
      <c r="AB24" s="92"/>
      <c r="AC24" s="93"/>
      <c r="AD24" s="93"/>
      <c r="AE24" s="94"/>
      <c r="AF24" s="129">
        <f>SUM(AB24:AE24)</f>
        <v>0</v>
      </c>
      <c r="AG24" s="99"/>
      <c r="AH24" s="93"/>
      <c r="AI24" s="93"/>
      <c r="AJ24" s="94"/>
      <c r="AK24" s="133">
        <f>SUM(AG24:AJ24)</f>
        <v>0</v>
      </c>
      <c r="AL24" s="92"/>
      <c r="AM24" s="93"/>
      <c r="AN24" s="93"/>
      <c r="AO24" s="94"/>
      <c r="AP24" s="133">
        <f>SUM(AL24:AO24)</f>
        <v>0</v>
      </c>
      <c r="AQ24" s="92"/>
      <c r="AR24" s="93"/>
      <c r="AS24" s="93"/>
      <c r="AT24" s="94"/>
      <c r="AU24" s="129">
        <f>SUM(AQ24:AT24)</f>
        <v>0</v>
      </c>
      <c r="AV24" s="64"/>
      <c r="AW24" s="6"/>
      <c r="AX24" s="6"/>
      <c r="AY24" s="102"/>
      <c r="AZ24" s="133">
        <f>SUM(AV24:AY24)</f>
        <v>0</v>
      </c>
      <c r="BA24" s="68">
        <v>1</v>
      </c>
      <c r="BB24" s="6"/>
      <c r="BC24" s="6"/>
      <c r="BD24" s="102"/>
      <c r="BE24" s="129">
        <f>SUM(BA24:BD24)</f>
        <v>1</v>
      </c>
      <c r="BF24" s="68">
        <v>0</v>
      </c>
      <c r="BG24" s="6"/>
      <c r="BH24" s="6"/>
      <c r="BI24" s="102"/>
      <c r="BJ24" s="129">
        <f>SUM(BF24:BI24)</f>
        <v>0</v>
      </c>
    </row>
    <row r="25" spans="1:62" x14ac:dyDescent="0.25">
      <c r="A25" s="4" t="s">
        <v>36</v>
      </c>
      <c r="B25" s="3" t="s">
        <v>37</v>
      </c>
      <c r="C25" s="10">
        <v>4716076162028</v>
      </c>
      <c r="D25" s="10">
        <f>IF(J25&gt;0,1,"")</f>
        <v>1</v>
      </c>
      <c r="E25" s="10" t="str">
        <f>IF(K25&gt;0,1,"")</f>
        <v/>
      </c>
      <c r="F25" s="10" t="str">
        <f>IF(L25&gt;0,1,"")</f>
        <v/>
      </c>
      <c r="G25" s="105" t="str">
        <f>IF(M25&gt;0,1,"")</f>
        <v/>
      </c>
      <c r="H25" s="264">
        <v>86</v>
      </c>
      <c r="I25" s="262" t="str">
        <f>IF(SUM(D25:G25)&lt;2,IF(H25&gt;100,"Not OK",""),"")</f>
        <v/>
      </c>
      <c r="J25" s="68">
        <v>2</v>
      </c>
      <c r="K25" s="64"/>
      <c r="L25" s="64"/>
      <c r="M25" s="64"/>
      <c r="N25" s="129">
        <f>SUM(J25:M25)</f>
        <v>2</v>
      </c>
      <c r="O25" s="79">
        <f>VLOOKUP(C25,'[1]Bone Avg Cost'!A:B,2,FALSE)</f>
        <v>11.19</v>
      </c>
      <c r="P25" s="13"/>
      <c r="Q25" s="13"/>
      <c r="R25" s="71"/>
      <c r="S25" s="78">
        <f>IF(P25&gt;0,P25,O25)</f>
        <v>11.19</v>
      </c>
      <c r="T25" s="83">
        <v>32.450000000000003</v>
      </c>
      <c r="U25" s="71"/>
      <c r="V25" s="71"/>
      <c r="W25" s="84"/>
      <c r="X25" s="79"/>
      <c r="Y25" s="71"/>
      <c r="Z25" s="71"/>
      <c r="AA25" s="74"/>
      <c r="AB25" s="92"/>
      <c r="AC25" s="93"/>
      <c r="AD25" s="93"/>
      <c r="AE25" s="94"/>
      <c r="AF25" s="129">
        <f>SUM(AB25:AE25)</f>
        <v>0</v>
      </c>
      <c r="AG25" s="99"/>
      <c r="AH25" s="93"/>
      <c r="AI25" s="93"/>
      <c r="AJ25" s="94"/>
      <c r="AK25" s="133">
        <f>SUM(AG25:AJ25)</f>
        <v>0</v>
      </c>
      <c r="AL25" s="92"/>
      <c r="AM25" s="93"/>
      <c r="AN25" s="93"/>
      <c r="AO25" s="94"/>
      <c r="AP25" s="133">
        <f>SUM(AL25:AO25)</f>
        <v>0</v>
      </c>
      <c r="AQ25" s="92"/>
      <c r="AR25" s="93"/>
      <c r="AS25" s="93"/>
      <c r="AT25" s="94"/>
      <c r="AU25" s="129">
        <f>SUM(AQ25:AT25)</f>
        <v>0</v>
      </c>
      <c r="AV25" s="64"/>
      <c r="AW25" s="6"/>
      <c r="AX25" s="6"/>
      <c r="AY25" s="102"/>
      <c r="AZ25" s="133">
        <f>SUM(AV25:AY25)</f>
        <v>0</v>
      </c>
      <c r="BA25" s="68">
        <v>1</v>
      </c>
      <c r="BB25" s="6"/>
      <c r="BC25" s="6"/>
      <c r="BD25" s="102"/>
      <c r="BE25" s="129">
        <f>SUM(BA25:BD25)</f>
        <v>1</v>
      </c>
      <c r="BF25" s="68">
        <v>0</v>
      </c>
      <c r="BG25" s="6"/>
      <c r="BH25" s="6"/>
      <c r="BI25" s="102"/>
      <c r="BJ25" s="129">
        <f>SUM(BF25:BI25)</f>
        <v>0</v>
      </c>
    </row>
    <row r="26" spans="1:62" x14ac:dyDescent="0.25">
      <c r="A26" s="4" t="s">
        <v>38</v>
      </c>
      <c r="B26" s="3" t="s">
        <v>39</v>
      </c>
      <c r="C26" s="10">
        <v>4716076164176</v>
      </c>
      <c r="D26" s="10">
        <f>IF(J26&gt;0,1,"")</f>
        <v>1</v>
      </c>
      <c r="E26" s="10" t="str">
        <f>IF(K26&gt;0,1,"")</f>
        <v/>
      </c>
      <c r="F26" s="10" t="str">
        <f>IF(L26&gt;0,1,"")</f>
        <v/>
      </c>
      <c r="G26" s="105" t="str">
        <f>IF(M26&gt;0,1,"")</f>
        <v/>
      </c>
      <c r="H26" s="264">
        <v>16</v>
      </c>
      <c r="I26" s="262" t="str">
        <f>IF(SUM(D26:G26)&lt;2,IF(H26&gt;100,"Not OK",""),"")</f>
        <v/>
      </c>
      <c r="J26" s="68">
        <v>3</v>
      </c>
      <c r="K26" s="64"/>
      <c r="L26" s="64"/>
      <c r="M26" s="64"/>
      <c r="N26" s="129">
        <f>SUM(J26:M26)</f>
        <v>3</v>
      </c>
      <c r="O26" s="79">
        <f>VLOOKUP(C26,'[1]Bone Avg Cost'!A:B,2,FALSE)</f>
        <v>10.809999999999997</v>
      </c>
      <c r="P26" s="13"/>
      <c r="Q26" s="13"/>
      <c r="R26" s="71"/>
      <c r="S26" s="78">
        <f>IF(P26&gt;0,P26,O26)</f>
        <v>10.809999999999997</v>
      </c>
      <c r="T26" s="83">
        <v>32.450000000000003</v>
      </c>
      <c r="U26" s="71"/>
      <c r="V26" s="71"/>
      <c r="W26" s="84"/>
      <c r="X26" s="79"/>
      <c r="Y26" s="71"/>
      <c r="Z26" s="71"/>
      <c r="AA26" s="74"/>
      <c r="AB26" s="92"/>
      <c r="AC26" s="93"/>
      <c r="AD26" s="93"/>
      <c r="AE26" s="94"/>
      <c r="AF26" s="129">
        <f>SUM(AB26:AE26)</f>
        <v>0</v>
      </c>
      <c r="AG26" s="99"/>
      <c r="AH26" s="93"/>
      <c r="AI26" s="93"/>
      <c r="AJ26" s="94"/>
      <c r="AK26" s="133">
        <f>SUM(AG26:AJ26)</f>
        <v>0</v>
      </c>
      <c r="AL26" s="92"/>
      <c r="AM26" s="93"/>
      <c r="AN26" s="93"/>
      <c r="AO26" s="94"/>
      <c r="AP26" s="133">
        <f>SUM(AL26:AO26)</f>
        <v>0</v>
      </c>
      <c r="AQ26" s="92"/>
      <c r="AR26" s="93"/>
      <c r="AS26" s="93"/>
      <c r="AT26" s="94"/>
      <c r="AU26" s="129">
        <f>SUM(AQ26:AT26)</f>
        <v>0</v>
      </c>
      <c r="AV26" s="64"/>
      <c r="AW26" s="6"/>
      <c r="AX26" s="6"/>
      <c r="AY26" s="102"/>
      <c r="AZ26" s="133">
        <f>SUM(AV26:AY26)</f>
        <v>0</v>
      </c>
      <c r="BA26" s="68"/>
      <c r="BB26" s="6"/>
      <c r="BC26" s="6"/>
      <c r="BD26" s="102"/>
      <c r="BE26" s="129">
        <f>SUM(BA26:BD26)</f>
        <v>0</v>
      </c>
      <c r="BF26" s="68">
        <v>0</v>
      </c>
      <c r="BG26" s="6"/>
      <c r="BH26" s="6"/>
      <c r="BI26" s="102"/>
      <c r="BJ26" s="129">
        <f>SUM(BF26:BI26)</f>
        <v>0</v>
      </c>
    </row>
    <row r="27" spans="1:62" x14ac:dyDescent="0.25">
      <c r="A27" s="4" t="s">
        <v>40</v>
      </c>
      <c r="B27" s="3" t="s">
        <v>41</v>
      </c>
      <c r="C27" s="10">
        <v>4716076164183</v>
      </c>
      <c r="D27" s="10">
        <f>IF(J27&gt;0,1,"")</f>
        <v>1</v>
      </c>
      <c r="E27" s="10" t="str">
        <f>IF(K27&gt;0,1,"")</f>
        <v/>
      </c>
      <c r="F27" s="10" t="str">
        <f>IF(L27&gt;0,1,"")</f>
        <v/>
      </c>
      <c r="G27" s="105" t="str">
        <f>IF(M27&gt;0,1,"")</f>
        <v/>
      </c>
      <c r="H27" s="264">
        <v>17</v>
      </c>
      <c r="I27" s="262" t="str">
        <f>IF(SUM(D27:G27)&lt;2,IF(H27&gt;100,"Not OK",""),"")</f>
        <v/>
      </c>
      <c r="J27" s="68">
        <v>3</v>
      </c>
      <c r="K27" s="64"/>
      <c r="L27" s="64"/>
      <c r="M27" s="64"/>
      <c r="N27" s="129">
        <f>SUM(J27:M27)</f>
        <v>3</v>
      </c>
      <c r="O27" s="79">
        <f>VLOOKUP(C27,'[1]Bone Avg Cost'!A:B,2,FALSE)</f>
        <v>10.809999999999997</v>
      </c>
      <c r="P27" s="13"/>
      <c r="Q27" s="13"/>
      <c r="R27" s="71"/>
      <c r="S27" s="78">
        <f>IF(P27&gt;0,P27,O27)</f>
        <v>10.809999999999997</v>
      </c>
      <c r="T27" s="83">
        <v>32.450000000000003</v>
      </c>
      <c r="U27" s="71"/>
      <c r="V27" s="71"/>
      <c r="W27" s="84"/>
      <c r="X27" s="79"/>
      <c r="Y27" s="71"/>
      <c r="Z27" s="71"/>
      <c r="AA27" s="74"/>
      <c r="AB27" s="92"/>
      <c r="AC27" s="93"/>
      <c r="AD27" s="93"/>
      <c r="AE27" s="94"/>
      <c r="AF27" s="129">
        <f>SUM(AB27:AE27)</f>
        <v>0</v>
      </c>
      <c r="AG27" s="99"/>
      <c r="AH27" s="93"/>
      <c r="AI27" s="93"/>
      <c r="AJ27" s="94"/>
      <c r="AK27" s="133">
        <f>SUM(AG27:AJ27)</f>
        <v>0</v>
      </c>
      <c r="AL27" s="92"/>
      <c r="AM27" s="93"/>
      <c r="AN27" s="93"/>
      <c r="AO27" s="94"/>
      <c r="AP27" s="133">
        <f>SUM(AL27:AO27)</f>
        <v>0</v>
      </c>
      <c r="AQ27" s="92"/>
      <c r="AR27" s="93"/>
      <c r="AS27" s="93"/>
      <c r="AT27" s="94"/>
      <c r="AU27" s="129">
        <f>SUM(AQ27:AT27)</f>
        <v>0</v>
      </c>
      <c r="AV27" s="64"/>
      <c r="AW27" s="6"/>
      <c r="AX27" s="6"/>
      <c r="AY27" s="102"/>
      <c r="AZ27" s="133">
        <f>SUM(AV27:AY27)</f>
        <v>0</v>
      </c>
      <c r="BA27" s="68"/>
      <c r="BB27" s="6"/>
      <c r="BC27" s="6"/>
      <c r="BD27" s="102"/>
      <c r="BE27" s="129">
        <f>SUM(BA27:BD27)</f>
        <v>0</v>
      </c>
      <c r="BF27" s="68">
        <v>0</v>
      </c>
      <c r="BG27" s="6"/>
      <c r="BH27" s="6"/>
      <c r="BI27" s="102"/>
      <c r="BJ27" s="129">
        <f>SUM(BF27:BI27)</f>
        <v>0</v>
      </c>
    </row>
    <row r="28" spans="1:62" x14ac:dyDescent="0.25">
      <c r="A28" s="4" t="s">
        <v>42</v>
      </c>
      <c r="B28" s="3" t="s">
        <v>43</v>
      </c>
      <c r="C28" s="10">
        <v>4716076164190</v>
      </c>
      <c r="D28" s="10">
        <f>IF(J28&gt;0,1,"")</f>
        <v>1</v>
      </c>
      <c r="E28" s="10" t="str">
        <f>IF(K28&gt;0,1,"")</f>
        <v/>
      </c>
      <c r="F28" s="10" t="str">
        <f>IF(L28&gt;0,1,"")</f>
        <v/>
      </c>
      <c r="G28" s="105" t="str">
        <f>IF(M28&gt;0,1,"")</f>
        <v/>
      </c>
      <c r="H28" s="264">
        <v>16</v>
      </c>
      <c r="I28" s="262" t="str">
        <f>IF(SUM(D28:G28)&lt;2,IF(H28&gt;100,"Not OK",""),"")</f>
        <v/>
      </c>
      <c r="J28" s="68">
        <v>3</v>
      </c>
      <c r="K28" s="64"/>
      <c r="L28" s="64"/>
      <c r="M28" s="64"/>
      <c r="N28" s="129">
        <f>SUM(J28:M28)</f>
        <v>3</v>
      </c>
      <c r="O28" s="79">
        <f>VLOOKUP(C28,'[1]Bone Avg Cost'!A:B,2,FALSE)</f>
        <v>10.809999999999997</v>
      </c>
      <c r="P28" s="13"/>
      <c r="Q28" s="13"/>
      <c r="R28" s="71"/>
      <c r="S28" s="78">
        <f>IF(P28&gt;0,P28,O28)</f>
        <v>10.809999999999997</v>
      </c>
      <c r="T28" s="83">
        <v>32.450000000000003</v>
      </c>
      <c r="U28" s="71"/>
      <c r="V28" s="71"/>
      <c r="W28" s="84"/>
      <c r="X28" s="79"/>
      <c r="Y28" s="71"/>
      <c r="Z28" s="71"/>
      <c r="AA28" s="74"/>
      <c r="AB28" s="92"/>
      <c r="AC28" s="93"/>
      <c r="AD28" s="93"/>
      <c r="AE28" s="94"/>
      <c r="AF28" s="129">
        <f>SUM(AB28:AE28)</f>
        <v>0</v>
      </c>
      <c r="AG28" s="99"/>
      <c r="AH28" s="93"/>
      <c r="AI28" s="93"/>
      <c r="AJ28" s="94"/>
      <c r="AK28" s="133">
        <f>SUM(AG28:AJ28)</f>
        <v>0</v>
      </c>
      <c r="AL28" s="92"/>
      <c r="AM28" s="93"/>
      <c r="AN28" s="93"/>
      <c r="AO28" s="94"/>
      <c r="AP28" s="133">
        <f>SUM(AL28:AO28)</f>
        <v>0</v>
      </c>
      <c r="AQ28" s="92"/>
      <c r="AR28" s="93"/>
      <c r="AS28" s="93"/>
      <c r="AT28" s="94"/>
      <c r="AU28" s="129">
        <f>SUM(AQ28:AT28)</f>
        <v>0</v>
      </c>
      <c r="AV28" s="64"/>
      <c r="AW28" s="6"/>
      <c r="AX28" s="6"/>
      <c r="AY28" s="102"/>
      <c r="AZ28" s="133">
        <f>SUM(AV28:AY28)</f>
        <v>0</v>
      </c>
      <c r="BA28" s="68"/>
      <c r="BB28" s="6"/>
      <c r="BC28" s="6"/>
      <c r="BD28" s="102"/>
      <c r="BE28" s="129">
        <f>SUM(BA28:BD28)</f>
        <v>0</v>
      </c>
      <c r="BF28" s="68">
        <v>0</v>
      </c>
      <c r="BG28" s="6"/>
      <c r="BH28" s="6"/>
      <c r="BI28" s="102"/>
      <c r="BJ28" s="129">
        <f>SUM(BF28:BI28)</f>
        <v>0</v>
      </c>
    </row>
    <row r="29" spans="1:62" x14ac:dyDescent="0.25">
      <c r="A29" s="4" t="s">
        <v>44</v>
      </c>
      <c r="B29" s="3" t="s">
        <v>45</v>
      </c>
      <c r="C29" s="10">
        <v>4716076164534</v>
      </c>
      <c r="D29" s="10">
        <f>IF(J29&gt;0,1,"")</f>
        <v>1</v>
      </c>
      <c r="E29" s="10" t="str">
        <f>IF(K29&gt;0,1,"")</f>
        <v/>
      </c>
      <c r="F29" s="10" t="str">
        <f>IF(L29&gt;0,1,"")</f>
        <v/>
      </c>
      <c r="G29" s="105" t="str">
        <f>IF(M29&gt;0,1,"")</f>
        <v/>
      </c>
      <c r="H29" s="264">
        <v>48</v>
      </c>
      <c r="I29" s="262" t="str">
        <f>IF(SUM(D29:G29)&lt;2,IF(H29&gt;100,"Not OK",""),"")</f>
        <v/>
      </c>
      <c r="J29" s="68">
        <v>5</v>
      </c>
      <c r="K29" s="64"/>
      <c r="L29" s="64"/>
      <c r="M29" s="64"/>
      <c r="N29" s="129">
        <f>SUM(J29:M29)</f>
        <v>5</v>
      </c>
      <c r="O29" s="79">
        <f>VLOOKUP(C29,'[1]Bone Avg Cost'!A:B,2,FALSE)</f>
        <v>11.19</v>
      </c>
      <c r="P29" s="13"/>
      <c r="Q29" s="13"/>
      <c r="R29" s="71"/>
      <c r="S29" s="78">
        <f>IF(P29&gt;0,P29,O29)</f>
        <v>11.19</v>
      </c>
      <c r="T29" s="83">
        <v>32.450000000000003</v>
      </c>
      <c r="U29" s="71"/>
      <c r="V29" s="71"/>
      <c r="W29" s="84"/>
      <c r="X29" s="79"/>
      <c r="Y29" s="71"/>
      <c r="Z29" s="71"/>
      <c r="AA29" s="74"/>
      <c r="AB29" s="92"/>
      <c r="AC29" s="93"/>
      <c r="AD29" s="93"/>
      <c r="AE29" s="94"/>
      <c r="AF29" s="129">
        <f>SUM(AB29:AE29)</f>
        <v>0</v>
      </c>
      <c r="AG29" s="99"/>
      <c r="AH29" s="93"/>
      <c r="AI29" s="93"/>
      <c r="AJ29" s="94"/>
      <c r="AK29" s="133">
        <f>SUM(AG29:AJ29)</f>
        <v>0</v>
      </c>
      <c r="AL29" s="92"/>
      <c r="AM29" s="93"/>
      <c r="AN29" s="93"/>
      <c r="AO29" s="94"/>
      <c r="AP29" s="133">
        <f>SUM(AL29:AO29)</f>
        <v>0</v>
      </c>
      <c r="AQ29" s="92"/>
      <c r="AR29" s="93"/>
      <c r="AS29" s="93"/>
      <c r="AT29" s="94"/>
      <c r="AU29" s="129">
        <f>SUM(AQ29:AT29)</f>
        <v>0</v>
      </c>
      <c r="AV29" s="64"/>
      <c r="AW29" s="6"/>
      <c r="AX29" s="6"/>
      <c r="AY29" s="102"/>
      <c r="AZ29" s="133">
        <f>SUM(AV29:AY29)</f>
        <v>0</v>
      </c>
      <c r="BA29" s="68"/>
      <c r="BB29" s="6"/>
      <c r="BC29" s="6"/>
      <c r="BD29" s="102"/>
      <c r="BE29" s="129">
        <f>SUM(BA29:BD29)</f>
        <v>0</v>
      </c>
      <c r="BF29" s="68">
        <v>0</v>
      </c>
      <c r="BG29" s="6"/>
      <c r="BH29" s="6"/>
      <c r="BI29" s="102"/>
      <c r="BJ29" s="129">
        <f>SUM(BF29:BI29)</f>
        <v>0</v>
      </c>
    </row>
    <row r="30" spans="1:62" x14ac:dyDescent="0.25">
      <c r="A30" s="4" t="s">
        <v>46</v>
      </c>
      <c r="B30" s="3" t="s">
        <v>47</v>
      </c>
      <c r="C30" s="10">
        <v>4716076164541</v>
      </c>
      <c r="D30" s="10">
        <f>IF(J30&gt;0,1,"")</f>
        <v>1</v>
      </c>
      <c r="E30" s="10" t="str">
        <f>IF(K30&gt;0,1,"")</f>
        <v/>
      </c>
      <c r="F30" s="10" t="str">
        <f>IF(L30&gt;0,1,"")</f>
        <v/>
      </c>
      <c r="G30" s="105" t="str">
        <f>IF(M30&gt;0,1,"")</f>
        <v/>
      </c>
      <c r="H30" s="264">
        <v>49</v>
      </c>
      <c r="I30" s="262" t="str">
        <f>IF(SUM(D30:G30)&lt;2,IF(H30&gt;100,"Not OK",""),"")</f>
        <v/>
      </c>
      <c r="J30" s="68">
        <v>5</v>
      </c>
      <c r="K30" s="64"/>
      <c r="L30" s="64"/>
      <c r="M30" s="64"/>
      <c r="N30" s="129">
        <f>SUM(J30:M30)</f>
        <v>5</v>
      </c>
      <c r="O30" s="79">
        <f>VLOOKUP(C30,'[1]Bone Avg Cost'!A:B,2,FALSE)</f>
        <v>11.19</v>
      </c>
      <c r="P30" s="13"/>
      <c r="Q30" s="13"/>
      <c r="R30" s="71"/>
      <c r="S30" s="78">
        <f>IF(P30&gt;0,P30,O30)</f>
        <v>11.19</v>
      </c>
      <c r="T30" s="83">
        <v>32.450000000000003</v>
      </c>
      <c r="U30" s="71"/>
      <c r="V30" s="71"/>
      <c r="W30" s="84"/>
      <c r="X30" s="79"/>
      <c r="Y30" s="71"/>
      <c r="Z30" s="71"/>
      <c r="AA30" s="74"/>
      <c r="AB30" s="92"/>
      <c r="AC30" s="93"/>
      <c r="AD30" s="93"/>
      <c r="AE30" s="94"/>
      <c r="AF30" s="129">
        <f>SUM(AB30:AE30)</f>
        <v>0</v>
      </c>
      <c r="AG30" s="99"/>
      <c r="AH30" s="93"/>
      <c r="AI30" s="93"/>
      <c r="AJ30" s="94"/>
      <c r="AK30" s="133">
        <f>SUM(AG30:AJ30)</f>
        <v>0</v>
      </c>
      <c r="AL30" s="92"/>
      <c r="AM30" s="93"/>
      <c r="AN30" s="93"/>
      <c r="AO30" s="94"/>
      <c r="AP30" s="133">
        <f>SUM(AL30:AO30)</f>
        <v>0</v>
      </c>
      <c r="AQ30" s="92"/>
      <c r="AR30" s="93"/>
      <c r="AS30" s="93"/>
      <c r="AT30" s="94"/>
      <c r="AU30" s="129">
        <f>SUM(AQ30:AT30)</f>
        <v>0</v>
      </c>
      <c r="AV30" s="64"/>
      <c r="AW30" s="6"/>
      <c r="AX30" s="6"/>
      <c r="AY30" s="102"/>
      <c r="AZ30" s="133">
        <f>SUM(AV30:AY30)</f>
        <v>0</v>
      </c>
      <c r="BA30" s="68"/>
      <c r="BB30" s="6"/>
      <c r="BC30" s="6"/>
      <c r="BD30" s="102"/>
      <c r="BE30" s="129">
        <f>SUM(BA30:BD30)</f>
        <v>0</v>
      </c>
      <c r="BF30" s="68">
        <v>0</v>
      </c>
      <c r="BG30" s="6"/>
      <c r="BH30" s="6"/>
      <c r="BI30" s="102"/>
      <c r="BJ30" s="129">
        <f>SUM(BF30:BI30)</f>
        <v>0</v>
      </c>
    </row>
    <row r="31" spans="1:62" x14ac:dyDescent="0.25">
      <c r="A31" s="4" t="s">
        <v>48</v>
      </c>
      <c r="B31" s="3" t="s">
        <v>49</v>
      </c>
      <c r="C31" s="10">
        <v>4716076164558</v>
      </c>
      <c r="D31" s="10">
        <f>IF(J31&gt;0,1,"")</f>
        <v>1</v>
      </c>
      <c r="E31" s="10" t="str">
        <f>IF(K31&gt;0,1,"")</f>
        <v/>
      </c>
      <c r="F31" s="10" t="str">
        <f>IF(L31&gt;0,1,"")</f>
        <v/>
      </c>
      <c r="G31" s="105" t="str">
        <f>IF(M31&gt;0,1,"")</f>
        <v/>
      </c>
      <c r="H31" s="264">
        <v>45</v>
      </c>
      <c r="I31" s="262" t="str">
        <f>IF(SUM(D31:G31)&lt;2,IF(H31&gt;100,"Not OK",""),"")</f>
        <v/>
      </c>
      <c r="J31" s="68">
        <v>5</v>
      </c>
      <c r="K31" s="64"/>
      <c r="L31" s="64"/>
      <c r="M31" s="64"/>
      <c r="N31" s="129">
        <f>SUM(J31:M31)</f>
        <v>5</v>
      </c>
      <c r="O31" s="79">
        <f>VLOOKUP(C31,'[1]Bone Avg Cost'!A:B,2,FALSE)</f>
        <v>11.189999999999998</v>
      </c>
      <c r="P31" s="13"/>
      <c r="Q31" s="13"/>
      <c r="R31" s="71"/>
      <c r="S31" s="78">
        <f>IF(P31&gt;0,P31,O31)</f>
        <v>11.189999999999998</v>
      </c>
      <c r="T31" s="83">
        <v>32.450000000000003</v>
      </c>
      <c r="U31" s="71"/>
      <c r="V31" s="71"/>
      <c r="W31" s="84"/>
      <c r="X31" s="79"/>
      <c r="Y31" s="71"/>
      <c r="Z31" s="71"/>
      <c r="AA31" s="74"/>
      <c r="AB31" s="92"/>
      <c r="AC31" s="93"/>
      <c r="AD31" s="93"/>
      <c r="AE31" s="94"/>
      <c r="AF31" s="129">
        <f>SUM(AB31:AE31)</f>
        <v>0</v>
      </c>
      <c r="AG31" s="99"/>
      <c r="AH31" s="93"/>
      <c r="AI31" s="93"/>
      <c r="AJ31" s="94"/>
      <c r="AK31" s="133">
        <f>SUM(AG31:AJ31)</f>
        <v>0</v>
      </c>
      <c r="AL31" s="92"/>
      <c r="AM31" s="93"/>
      <c r="AN31" s="93"/>
      <c r="AO31" s="94"/>
      <c r="AP31" s="133">
        <f>SUM(AL31:AO31)</f>
        <v>0</v>
      </c>
      <c r="AQ31" s="92"/>
      <c r="AR31" s="93"/>
      <c r="AS31" s="93"/>
      <c r="AT31" s="94"/>
      <c r="AU31" s="129">
        <f>SUM(AQ31:AT31)</f>
        <v>0</v>
      </c>
      <c r="AV31" s="64"/>
      <c r="AW31" s="6"/>
      <c r="AX31" s="6"/>
      <c r="AY31" s="102"/>
      <c r="AZ31" s="133">
        <f>SUM(AV31:AY31)</f>
        <v>0</v>
      </c>
      <c r="BA31" s="68"/>
      <c r="BB31" s="6"/>
      <c r="BC31" s="6"/>
      <c r="BD31" s="102"/>
      <c r="BE31" s="129">
        <f>SUM(BA31:BD31)</f>
        <v>0</v>
      </c>
      <c r="BF31" s="68">
        <v>0</v>
      </c>
      <c r="BG31" s="6"/>
      <c r="BH31" s="6"/>
      <c r="BI31" s="102"/>
      <c r="BJ31" s="129">
        <f>SUM(BF31:BI31)</f>
        <v>0</v>
      </c>
    </row>
    <row r="32" spans="1:62" x14ac:dyDescent="0.25">
      <c r="A32" s="4" t="s">
        <v>263</v>
      </c>
      <c r="B32" s="3" t="s">
        <v>264</v>
      </c>
      <c r="C32" s="10">
        <v>4716076166941</v>
      </c>
      <c r="D32" s="10" t="str">
        <f>IF(J32&gt;0,1,"")</f>
        <v/>
      </c>
      <c r="E32" s="10">
        <f>IF(K32&gt;0,1,"")</f>
        <v>1</v>
      </c>
      <c r="F32" s="10">
        <f>IF(L32&gt;0,1,"")</f>
        <v>1</v>
      </c>
      <c r="G32" s="105" t="str">
        <f>IF(M32&gt;0,1,"")</f>
        <v/>
      </c>
      <c r="H32" s="264">
        <v>2</v>
      </c>
      <c r="I32" s="262" t="str">
        <f>IF(SUM(D32:G32)&lt;2,IF(H32&gt;100,"Not OK",""),"")</f>
        <v/>
      </c>
      <c r="J32" s="68"/>
      <c r="K32" s="64">
        <v>35</v>
      </c>
      <c r="L32" s="64">
        <v>6</v>
      </c>
      <c r="M32" s="64"/>
      <c r="N32" s="129">
        <f>SUM(J32:M32)</f>
        <v>41</v>
      </c>
      <c r="O32" s="79"/>
      <c r="P32" s="13">
        <v>23.16</v>
      </c>
      <c r="Q32" s="13">
        <v>23.16</v>
      </c>
      <c r="R32" s="71"/>
      <c r="S32" s="78">
        <f>IF(P32&gt;0,P32,O32)</f>
        <v>23.16</v>
      </c>
      <c r="T32" s="83"/>
      <c r="U32" s="71">
        <v>39.5</v>
      </c>
      <c r="V32" s="71">
        <v>44.5</v>
      </c>
      <c r="W32" s="84"/>
      <c r="X32" s="79"/>
      <c r="Y32" s="71">
        <v>79</v>
      </c>
      <c r="Z32" s="71">
        <v>89</v>
      </c>
      <c r="AA32" s="74"/>
      <c r="AB32" s="92"/>
      <c r="AC32" s="93"/>
      <c r="AD32" s="93"/>
      <c r="AE32" s="94"/>
      <c r="AF32" s="129">
        <f>SUM(AB32:AE32)</f>
        <v>0</v>
      </c>
      <c r="AG32" s="99"/>
      <c r="AH32" s="93"/>
      <c r="AI32" s="93"/>
      <c r="AJ32" s="94"/>
      <c r="AK32" s="133">
        <f>SUM(AG32:AJ32)</f>
        <v>0</v>
      </c>
      <c r="AL32" s="92"/>
      <c r="AM32" s="93"/>
      <c r="AN32" s="93"/>
      <c r="AO32" s="94"/>
      <c r="AP32" s="133">
        <f>SUM(AL32:AO32)</f>
        <v>0</v>
      </c>
      <c r="AQ32" s="92"/>
      <c r="AR32" s="93"/>
      <c r="AS32" s="93"/>
      <c r="AT32" s="94"/>
      <c r="AU32" s="129">
        <f>SUM(AQ32:AT32)</f>
        <v>0</v>
      </c>
      <c r="AV32" s="64"/>
      <c r="AW32" s="6"/>
      <c r="AX32" s="6"/>
      <c r="AY32" s="102"/>
      <c r="AZ32" s="133">
        <f>SUM(AV32:AY32)</f>
        <v>0</v>
      </c>
      <c r="BA32" s="68"/>
      <c r="BB32" s="6">
        <v>0</v>
      </c>
      <c r="BC32" s="6">
        <v>0</v>
      </c>
      <c r="BD32" s="102"/>
      <c r="BE32" s="129">
        <f>SUM(BA32:BD32)</f>
        <v>0</v>
      </c>
      <c r="BF32" s="68"/>
      <c r="BG32" s="6">
        <v>1</v>
      </c>
      <c r="BH32" s="6">
        <v>2</v>
      </c>
      <c r="BI32" s="102"/>
      <c r="BJ32" s="129">
        <f>SUM(BF32:BI32)</f>
        <v>3</v>
      </c>
    </row>
    <row r="33" spans="1:62" x14ac:dyDescent="0.25">
      <c r="A33" s="4" t="s">
        <v>261</v>
      </c>
      <c r="B33" s="3" t="s">
        <v>262</v>
      </c>
      <c r="C33" s="10">
        <v>4716076166958</v>
      </c>
      <c r="D33" s="10" t="str">
        <f>IF(J33&gt;0,1,"")</f>
        <v/>
      </c>
      <c r="E33" s="10">
        <f>IF(K33&gt;0,1,"")</f>
        <v>1</v>
      </c>
      <c r="F33" s="10" t="str">
        <f>IF(L33&gt;0,1,"")</f>
        <v/>
      </c>
      <c r="G33" s="105" t="str">
        <f>IF(M33&gt;0,1,"")</f>
        <v/>
      </c>
      <c r="H33" s="264">
        <v>1</v>
      </c>
      <c r="I33" s="262" t="str">
        <f>IF(SUM(D33:G33)&lt;2,IF(H33&gt;100,"Not OK",""),"")</f>
        <v/>
      </c>
      <c r="J33" s="68"/>
      <c r="K33" s="64">
        <v>6</v>
      </c>
      <c r="L33" s="64">
        <v>0</v>
      </c>
      <c r="M33" s="64"/>
      <c r="N33" s="129">
        <f>SUM(J33:M33)</f>
        <v>6</v>
      </c>
      <c r="O33" s="79"/>
      <c r="P33" s="13">
        <v>23.16</v>
      </c>
      <c r="Q33" s="13">
        <v>23.16</v>
      </c>
      <c r="R33" s="71"/>
      <c r="S33" s="78">
        <f>IF(P33&gt;0,P33,O33)</f>
        <v>23.16</v>
      </c>
      <c r="T33" s="83"/>
      <c r="U33" s="71">
        <v>39.5</v>
      </c>
      <c r="V33" s="71">
        <v>44.5</v>
      </c>
      <c r="W33" s="84"/>
      <c r="X33" s="79"/>
      <c r="Y33" s="71">
        <v>79</v>
      </c>
      <c r="Z33" s="71">
        <v>89</v>
      </c>
      <c r="AA33" s="74"/>
      <c r="AB33" s="92"/>
      <c r="AC33" s="93"/>
      <c r="AD33" s="93"/>
      <c r="AE33" s="94"/>
      <c r="AF33" s="129">
        <f>SUM(AB33:AE33)</f>
        <v>0</v>
      </c>
      <c r="AG33" s="99"/>
      <c r="AH33" s="93"/>
      <c r="AI33" s="93"/>
      <c r="AJ33" s="94"/>
      <c r="AK33" s="133">
        <f>SUM(AG33:AJ33)</f>
        <v>0</v>
      </c>
      <c r="AL33" s="92"/>
      <c r="AM33" s="93"/>
      <c r="AN33" s="93"/>
      <c r="AO33" s="94"/>
      <c r="AP33" s="133">
        <f>SUM(AL33:AO33)</f>
        <v>0</v>
      </c>
      <c r="AQ33" s="92"/>
      <c r="AR33" s="93"/>
      <c r="AS33" s="93"/>
      <c r="AT33" s="94"/>
      <c r="AU33" s="129">
        <f>SUM(AQ33:AT33)</f>
        <v>0</v>
      </c>
      <c r="AV33" s="64"/>
      <c r="AW33" s="6"/>
      <c r="AX33" s="6"/>
      <c r="AY33" s="102"/>
      <c r="AZ33" s="133">
        <f>SUM(AV33:AY33)</f>
        <v>0</v>
      </c>
      <c r="BA33" s="68"/>
      <c r="BB33" s="6">
        <v>0</v>
      </c>
      <c r="BC33" s="6">
        <v>0</v>
      </c>
      <c r="BD33" s="102"/>
      <c r="BE33" s="129">
        <f>SUM(BA33:BD33)</f>
        <v>0</v>
      </c>
      <c r="BF33" s="68"/>
      <c r="BG33" s="6">
        <v>6</v>
      </c>
      <c r="BH33" s="6">
        <v>0</v>
      </c>
      <c r="BI33" s="102"/>
      <c r="BJ33" s="129">
        <f>SUM(BF33:BI33)</f>
        <v>6</v>
      </c>
    </row>
    <row r="34" spans="1:62" x14ac:dyDescent="0.25">
      <c r="A34" s="4" t="s">
        <v>265</v>
      </c>
      <c r="B34" s="3" t="s">
        <v>266</v>
      </c>
      <c r="C34" s="10">
        <v>4716076166965</v>
      </c>
      <c r="D34" s="10" t="str">
        <f>IF(J34&gt;0,1,"")</f>
        <v/>
      </c>
      <c r="E34" s="10">
        <f>IF(K34&gt;0,1,"")</f>
        <v>1</v>
      </c>
      <c r="F34" s="10">
        <f>IF(L34&gt;0,1,"")</f>
        <v>1</v>
      </c>
      <c r="G34" s="105" t="str">
        <f>IF(M34&gt;0,1,"")</f>
        <v/>
      </c>
      <c r="H34" s="264">
        <v>1</v>
      </c>
      <c r="I34" s="262" t="str">
        <f>IF(SUM(D34:G34)&lt;2,IF(H34&gt;100,"Not OK",""),"")</f>
        <v/>
      </c>
      <c r="J34" s="68"/>
      <c r="K34" s="64">
        <v>29</v>
      </c>
      <c r="L34" s="64">
        <v>6</v>
      </c>
      <c r="M34" s="64"/>
      <c r="N34" s="129">
        <f>SUM(J34:M34)</f>
        <v>35</v>
      </c>
      <c r="O34" s="79"/>
      <c r="P34" s="13">
        <v>23.16</v>
      </c>
      <c r="Q34" s="13">
        <v>23.16</v>
      </c>
      <c r="R34" s="71"/>
      <c r="S34" s="78">
        <f>IF(P34&gt;0,P34,O34)</f>
        <v>23.16</v>
      </c>
      <c r="T34" s="83"/>
      <c r="U34" s="71">
        <v>39.5</v>
      </c>
      <c r="V34" s="71">
        <v>44.5</v>
      </c>
      <c r="W34" s="84"/>
      <c r="X34" s="79"/>
      <c r="Y34" s="71">
        <v>79</v>
      </c>
      <c r="Z34" s="71">
        <v>89</v>
      </c>
      <c r="AA34" s="74"/>
      <c r="AB34" s="92"/>
      <c r="AC34" s="93"/>
      <c r="AD34" s="93"/>
      <c r="AE34" s="94"/>
      <c r="AF34" s="129">
        <f>SUM(AB34:AE34)</f>
        <v>0</v>
      </c>
      <c r="AG34" s="99"/>
      <c r="AH34" s="93"/>
      <c r="AI34" s="93"/>
      <c r="AJ34" s="94"/>
      <c r="AK34" s="133">
        <f>SUM(AG34:AJ34)</f>
        <v>0</v>
      </c>
      <c r="AL34" s="92"/>
      <c r="AM34" s="93"/>
      <c r="AN34" s="93"/>
      <c r="AO34" s="94"/>
      <c r="AP34" s="133">
        <f>SUM(AL34:AO34)</f>
        <v>0</v>
      </c>
      <c r="AQ34" s="92"/>
      <c r="AR34" s="93"/>
      <c r="AS34" s="93"/>
      <c r="AT34" s="94"/>
      <c r="AU34" s="129">
        <f>SUM(AQ34:AT34)</f>
        <v>0</v>
      </c>
      <c r="AV34" s="64"/>
      <c r="AW34" s="6"/>
      <c r="AX34" s="6"/>
      <c r="AY34" s="102"/>
      <c r="AZ34" s="133">
        <f>SUM(AV34:AY34)</f>
        <v>0</v>
      </c>
      <c r="BA34" s="68"/>
      <c r="BB34" s="6">
        <v>2</v>
      </c>
      <c r="BC34" s="6">
        <v>0</v>
      </c>
      <c r="BD34" s="102"/>
      <c r="BE34" s="129">
        <f>SUM(BA34:BD34)</f>
        <v>2</v>
      </c>
      <c r="BF34" s="68"/>
      <c r="BG34" s="6">
        <v>7</v>
      </c>
      <c r="BH34" s="6">
        <v>2</v>
      </c>
      <c r="BI34" s="102"/>
      <c r="BJ34" s="129">
        <f>SUM(BF34:BI34)</f>
        <v>9</v>
      </c>
    </row>
    <row r="35" spans="1:62" x14ac:dyDescent="0.25">
      <c r="A35" s="4" t="s">
        <v>647</v>
      </c>
      <c r="B35" s="3" t="s">
        <v>648</v>
      </c>
      <c r="C35" s="10">
        <v>4716076167313</v>
      </c>
      <c r="D35" s="10" t="str">
        <f>IF(J35&gt;0,1,"")</f>
        <v/>
      </c>
      <c r="E35" s="10">
        <f>IF(K35&gt;0,1,"")</f>
        <v>1</v>
      </c>
      <c r="F35" s="10">
        <f>IF(L35&gt;0,1,"")</f>
        <v>1</v>
      </c>
      <c r="G35" s="105" t="str">
        <f>IF(M35&gt;0,1,"")</f>
        <v/>
      </c>
      <c r="H35" s="264">
        <v>22</v>
      </c>
      <c r="I35" s="262" t="str">
        <f>IF(SUM(D35:G35)&lt;2,IF(H35&gt;100,"Not OK",""),"")</f>
        <v/>
      </c>
      <c r="J35" s="68"/>
      <c r="K35" s="64">
        <v>58</v>
      </c>
      <c r="L35" s="64">
        <v>25</v>
      </c>
      <c r="M35" s="64"/>
      <c r="N35" s="129">
        <f>SUM(J35:M35)</f>
        <v>83</v>
      </c>
      <c r="O35" s="79"/>
      <c r="P35" s="13">
        <v>38.220000000000006</v>
      </c>
      <c r="Q35" s="13">
        <v>38.220000000000006</v>
      </c>
      <c r="R35" s="71"/>
      <c r="S35" s="78">
        <f>IF(P35&gt;0,P35,O35)</f>
        <v>38.220000000000006</v>
      </c>
      <c r="T35" s="83"/>
      <c r="U35" s="71">
        <v>116.35</v>
      </c>
      <c r="V35" s="71">
        <v>58</v>
      </c>
      <c r="W35" s="84"/>
      <c r="X35" s="79"/>
      <c r="Y35" s="71">
        <v>189</v>
      </c>
      <c r="Z35" s="71">
        <v>89</v>
      </c>
      <c r="AA35" s="74"/>
      <c r="AB35" s="92"/>
      <c r="AC35" s="93">
        <v>3</v>
      </c>
      <c r="AD35" s="93"/>
      <c r="AE35" s="94"/>
      <c r="AF35" s="129">
        <f>SUM(AB35:AE35)</f>
        <v>3</v>
      </c>
      <c r="AG35" s="99"/>
      <c r="AH35" s="93">
        <v>2</v>
      </c>
      <c r="AI35" s="93"/>
      <c r="AJ35" s="94"/>
      <c r="AK35" s="133">
        <f>SUM(AG35:AJ35)</f>
        <v>2</v>
      </c>
      <c r="AL35" s="92"/>
      <c r="AM35" s="93">
        <v>2</v>
      </c>
      <c r="AN35" s="93"/>
      <c r="AO35" s="94"/>
      <c r="AP35" s="133">
        <f>SUM(AL35:AO35)</f>
        <v>2</v>
      </c>
      <c r="AQ35" s="92"/>
      <c r="AR35" s="93">
        <v>1</v>
      </c>
      <c r="AS35" s="93"/>
      <c r="AT35" s="94"/>
      <c r="AU35" s="129">
        <f>SUM(AQ35:AT35)</f>
        <v>1</v>
      </c>
      <c r="AV35" s="64"/>
      <c r="AW35" s="6">
        <v>0</v>
      </c>
      <c r="AX35" s="6"/>
      <c r="AY35" s="102"/>
      <c r="AZ35" s="133">
        <f>SUM(AV35:AY35)</f>
        <v>0</v>
      </c>
      <c r="BA35" s="68"/>
      <c r="BB35" s="6">
        <v>4</v>
      </c>
      <c r="BC35" s="6">
        <v>1</v>
      </c>
      <c r="BD35" s="102"/>
      <c r="BE35" s="129">
        <f>SUM(BA35:BD35)</f>
        <v>5</v>
      </c>
      <c r="BF35" s="68"/>
      <c r="BG35" s="6">
        <v>2</v>
      </c>
      <c r="BH35" s="6">
        <v>0</v>
      </c>
      <c r="BI35" s="102"/>
      <c r="BJ35" s="129">
        <f>SUM(BF35:BI35)</f>
        <v>2</v>
      </c>
    </row>
    <row r="36" spans="1:62" x14ac:dyDescent="0.25">
      <c r="A36" s="4" t="s">
        <v>649</v>
      </c>
      <c r="B36" s="3" t="s">
        <v>650</v>
      </c>
      <c r="C36" s="10">
        <v>4716076167337</v>
      </c>
      <c r="D36" s="10" t="str">
        <f>IF(J36&gt;0,1,"")</f>
        <v/>
      </c>
      <c r="E36" s="10">
        <f>IF(K36&gt;0,1,"")</f>
        <v>1</v>
      </c>
      <c r="F36" s="10">
        <f>IF(L36&gt;0,1,"")</f>
        <v>1</v>
      </c>
      <c r="G36" s="105" t="str">
        <f>IF(M36&gt;0,1,"")</f>
        <v/>
      </c>
      <c r="H36" s="264">
        <v>22</v>
      </c>
      <c r="I36" s="262" t="str">
        <f>IF(SUM(D36:G36)&lt;2,IF(H36&gt;100,"Not OK",""),"")</f>
        <v/>
      </c>
      <c r="J36" s="68"/>
      <c r="K36" s="64">
        <v>63</v>
      </c>
      <c r="L36" s="64">
        <v>25</v>
      </c>
      <c r="M36" s="64"/>
      <c r="N36" s="129">
        <f>SUM(J36:M36)</f>
        <v>88</v>
      </c>
      <c r="O36" s="79"/>
      <c r="P36" s="13">
        <v>38.220000000000006</v>
      </c>
      <c r="Q36" s="13">
        <v>38.220000000000006</v>
      </c>
      <c r="R36" s="71"/>
      <c r="S36" s="78">
        <f>IF(P36&gt;0,P36,O36)</f>
        <v>38.220000000000006</v>
      </c>
      <c r="T36" s="83"/>
      <c r="U36" s="71">
        <v>116.35</v>
      </c>
      <c r="V36" s="71">
        <v>58</v>
      </c>
      <c r="W36" s="84"/>
      <c r="X36" s="79"/>
      <c r="Y36" s="71">
        <v>189</v>
      </c>
      <c r="Z36" s="71">
        <v>89</v>
      </c>
      <c r="AA36" s="74"/>
      <c r="AB36" s="92"/>
      <c r="AC36" s="93">
        <v>1</v>
      </c>
      <c r="AD36" s="93"/>
      <c r="AE36" s="94"/>
      <c r="AF36" s="129">
        <f>SUM(AB36:AE36)</f>
        <v>1</v>
      </c>
      <c r="AG36" s="99"/>
      <c r="AH36" s="93">
        <v>1</v>
      </c>
      <c r="AI36" s="93"/>
      <c r="AJ36" s="94"/>
      <c r="AK36" s="133">
        <f>SUM(AG36:AJ36)</f>
        <v>1</v>
      </c>
      <c r="AL36" s="92"/>
      <c r="AM36" s="93">
        <v>0</v>
      </c>
      <c r="AN36" s="93"/>
      <c r="AO36" s="94"/>
      <c r="AP36" s="133">
        <f>SUM(AL36:AO36)</f>
        <v>0</v>
      </c>
      <c r="AQ36" s="92"/>
      <c r="AR36" s="93">
        <v>0</v>
      </c>
      <c r="AS36" s="93"/>
      <c r="AT36" s="94"/>
      <c r="AU36" s="129">
        <f>SUM(AQ36:AT36)</f>
        <v>0</v>
      </c>
      <c r="AV36" s="64"/>
      <c r="AW36" s="6">
        <v>0</v>
      </c>
      <c r="AX36" s="6"/>
      <c r="AY36" s="102"/>
      <c r="AZ36" s="133">
        <f>SUM(AV36:AY36)</f>
        <v>0</v>
      </c>
      <c r="BA36" s="68"/>
      <c r="BB36" s="6">
        <v>5</v>
      </c>
      <c r="BC36" s="6">
        <v>0</v>
      </c>
      <c r="BD36" s="102"/>
      <c r="BE36" s="129">
        <f>SUM(BA36:BD36)</f>
        <v>5</v>
      </c>
      <c r="BF36" s="68"/>
      <c r="BG36" s="6">
        <v>2</v>
      </c>
      <c r="BH36" s="6">
        <v>1</v>
      </c>
      <c r="BI36" s="102"/>
      <c r="BJ36" s="129">
        <f>SUM(BF36:BI36)</f>
        <v>3</v>
      </c>
    </row>
    <row r="37" spans="1:62" x14ac:dyDescent="0.25">
      <c r="A37" s="4" t="s">
        <v>645</v>
      </c>
      <c r="B37" s="3" t="s">
        <v>646</v>
      </c>
      <c r="C37" s="10">
        <v>4716076167443</v>
      </c>
      <c r="D37" s="10" t="str">
        <f>IF(J37&gt;0,1,"")</f>
        <v/>
      </c>
      <c r="E37" s="10">
        <f>IF(K37&gt;0,1,"")</f>
        <v>1</v>
      </c>
      <c r="F37" s="10" t="str">
        <f>IF(L37&gt;0,1,"")</f>
        <v/>
      </c>
      <c r="G37" s="105" t="str">
        <f>IF(M37&gt;0,1,"")</f>
        <v/>
      </c>
      <c r="H37" s="264">
        <v>31</v>
      </c>
      <c r="I37" s="262" t="str">
        <f>IF(SUM(D37:G37)&lt;2,IF(H37&gt;100,"Not OK",""),"")</f>
        <v/>
      </c>
      <c r="J37" s="68"/>
      <c r="K37" s="64">
        <v>2</v>
      </c>
      <c r="L37" s="64"/>
      <c r="M37" s="64"/>
      <c r="N37" s="129">
        <f>SUM(J37:M37)</f>
        <v>2</v>
      </c>
      <c r="O37" s="79"/>
      <c r="P37" s="13">
        <v>28.950000000000067</v>
      </c>
      <c r="Q37" s="13"/>
      <c r="R37" s="71"/>
      <c r="S37" s="78">
        <f>IF(P37&gt;0,P37,O37)</f>
        <v>28.950000000000067</v>
      </c>
      <c r="T37" s="83"/>
      <c r="U37" s="71">
        <v>69.5</v>
      </c>
      <c r="V37" s="71"/>
      <c r="W37" s="84"/>
      <c r="X37" s="79"/>
      <c r="Y37" s="71">
        <v>149</v>
      </c>
      <c r="Z37" s="71"/>
      <c r="AA37" s="74"/>
      <c r="AB37" s="92"/>
      <c r="AC37" s="93">
        <v>7</v>
      </c>
      <c r="AD37" s="93"/>
      <c r="AE37" s="94"/>
      <c r="AF37" s="129">
        <f>SUM(AB37:AE37)</f>
        <v>7</v>
      </c>
      <c r="AG37" s="99"/>
      <c r="AH37" s="93">
        <v>6</v>
      </c>
      <c r="AI37" s="93"/>
      <c r="AJ37" s="94"/>
      <c r="AK37" s="133">
        <f>SUM(AG37:AJ37)</f>
        <v>6</v>
      </c>
      <c r="AL37" s="92"/>
      <c r="AM37" s="93">
        <v>1</v>
      </c>
      <c r="AN37" s="93"/>
      <c r="AO37" s="94"/>
      <c r="AP37" s="133">
        <f>SUM(AL37:AO37)</f>
        <v>1</v>
      </c>
      <c r="AQ37" s="92"/>
      <c r="AR37" s="93">
        <v>0</v>
      </c>
      <c r="AS37" s="93"/>
      <c r="AT37" s="94"/>
      <c r="AU37" s="129">
        <f>SUM(AQ37:AT37)</f>
        <v>0</v>
      </c>
      <c r="AV37" s="64"/>
      <c r="AW37" s="6">
        <v>1</v>
      </c>
      <c r="AX37" s="6"/>
      <c r="AY37" s="102"/>
      <c r="AZ37" s="133">
        <f>SUM(AV37:AY37)</f>
        <v>1</v>
      </c>
      <c r="BA37" s="68"/>
      <c r="BB37" s="6">
        <v>1</v>
      </c>
      <c r="BC37" s="6"/>
      <c r="BD37" s="102"/>
      <c r="BE37" s="129">
        <f>SUM(BA37:BD37)</f>
        <v>1</v>
      </c>
      <c r="BF37" s="68"/>
      <c r="BG37" s="6">
        <v>0</v>
      </c>
      <c r="BH37" s="6"/>
      <c r="BI37" s="102"/>
      <c r="BJ37" s="129">
        <f>SUM(BF37:BI37)</f>
        <v>0</v>
      </c>
    </row>
    <row r="38" spans="1:62" x14ac:dyDescent="0.25">
      <c r="A38" s="4" t="s">
        <v>269</v>
      </c>
      <c r="B38" s="3" t="s">
        <v>270</v>
      </c>
      <c r="C38" s="10">
        <v>4716076167450</v>
      </c>
      <c r="D38" s="10" t="str">
        <f>IF(J38&gt;0,1,"")</f>
        <v/>
      </c>
      <c r="E38" s="10">
        <f>IF(K38&gt;0,1,"")</f>
        <v>1</v>
      </c>
      <c r="F38" s="10">
        <f>IF(L38&gt;0,1,"")</f>
        <v>1</v>
      </c>
      <c r="G38" s="105" t="str">
        <f>IF(M38&gt;0,1,"")</f>
        <v/>
      </c>
      <c r="H38" s="264"/>
      <c r="I38" s="262" t="str">
        <f>IF(SUM(D38:G38)&lt;2,IF(H38&gt;100,"Not OK",""),"")</f>
        <v/>
      </c>
      <c r="J38" s="68"/>
      <c r="K38" s="64">
        <v>29</v>
      </c>
      <c r="L38" s="64">
        <v>9</v>
      </c>
      <c r="M38" s="64"/>
      <c r="N38" s="129">
        <f>SUM(J38:M38)</f>
        <v>38</v>
      </c>
      <c r="O38" s="79"/>
      <c r="P38" s="13">
        <v>28.950000000000003</v>
      </c>
      <c r="Q38" s="13">
        <v>28.950000000000003</v>
      </c>
      <c r="R38" s="71"/>
      <c r="S38" s="78">
        <f>IF(P38&gt;0,P38,O38)</f>
        <v>28.950000000000003</v>
      </c>
      <c r="T38" s="83"/>
      <c r="U38" s="71">
        <v>44.5</v>
      </c>
      <c r="V38" s="71">
        <v>49.5</v>
      </c>
      <c r="W38" s="84"/>
      <c r="X38" s="79"/>
      <c r="Y38" s="71">
        <v>89</v>
      </c>
      <c r="Z38" s="71">
        <v>99</v>
      </c>
      <c r="AA38" s="74"/>
      <c r="AB38" s="92"/>
      <c r="AC38" s="93"/>
      <c r="AD38" s="93"/>
      <c r="AE38" s="94"/>
      <c r="AF38" s="129">
        <f>SUM(AB38:AE38)</f>
        <v>0</v>
      </c>
      <c r="AG38" s="99"/>
      <c r="AH38" s="93"/>
      <c r="AI38" s="93"/>
      <c r="AJ38" s="94"/>
      <c r="AK38" s="133">
        <f>SUM(AG38:AJ38)</f>
        <v>0</v>
      </c>
      <c r="AL38" s="92"/>
      <c r="AM38" s="93"/>
      <c r="AN38" s="93"/>
      <c r="AO38" s="94"/>
      <c r="AP38" s="133">
        <f>SUM(AL38:AO38)</f>
        <v>0</v>
      </c>
      <c r="AQ38" s="92"/>
      <c r="AR38" s="93"/>
      <c r="AS38" s="93"/>
      <c r="AT38" s="94"/>
      <c r="AU38" s="129">
        <f>SUM(AQ38:AT38)</f>
        <v>0</v>
      </c>
      <c r="AV38" s="64"/>
      <c r="AW38" s="6"/>
      <c r="AX38" s="6"/>
      <c r="AY38" s="102"/>
      <c r="AZ38" s="133">
        <f>SUM(AV38:AY38)</f>
        <v>0</v>
      </c>
      <c r="BA38" s="68"/>
      <c r="BB38" s="6">
        <v>1</v>
      </c>
      <c r="BC38" s="6">
        <v>1</v>
      </c>
      <c r="BD38" s="102"/>
      <c r="BE38" s="129">
        <f>SUM(BA38:BD38)</f>
        <v>2</v>
      </c>
      <c r="BF38" s="68"/>
      <c r="BG38" s="6">
        <v>0</v>
      </c>
      <c r="BH38" s="6">
        <v>0</v>
      </c>
      <c r="BI38" s="102"/>
      <c r="BJ38" s="129">
        <f>SUM(BF38:BI38)</f>
        <v>0</v>
      </c>
    </row>
    <row r="39" spans="1:62" x14ac:dyDescent="0.25">
      <c r="A39" s="4" t="s">
        <v>643</v>
      </c>
      <c r="B39" s="3" t="s">
        <v>644</v>
      </c>
      <c r="C39" s="10">
        <v>4716076167467</v>
      </c>
      <c r="D39" s="10" t="str">
        <f>IF(J39&gt;0,1,"")</f>
        <v/>
      </c>
      <c r="E39" s="10">
        <f>IF(K39&gt;0,1,"")</f>
        <v>1</v>
      </c>
      <c r="F39" s="10">
        <f>IF(L39&gt;0,1,"")</f>
        <v>1</v>
      </c>
      <c r="G39" s="105" t="str">
        <f>IF(M39&gt;0,1,"")</f>
        <v/>
      </c>
      <c r="H39" s="264">
        <v>1</v>
      </c>
      <c r="I39" s="262" t="str">
        <f>IF(SUM(D39:G39)&lt;2,IF(H39&gt;100,"Not OK",""),"")</f>
        <v/>
      </c>
      <c r="J39" s="68"/>
      <c r="K39" s="64">
        <v>26</v>
      </c>
      <c r="L39" s="64">
        <v>5</v>
      </c>
      <c r="M39" s="64"/>
      <c r="N39" s="129">
        <f>SUM(J39:M39)</f>
        <v>31</v>
      </c>
      <c r="O39" s="79"/>
      <c r="P39" s="13">
        <v>28.950000000000003</v>
      </c>
      <c r="Q39" s="13">
        <v>28.950000000000003</v>
      </c>
      <c r="R39" s="71"/>
      <c r="S39" s="78">
        <f>IF(P39&gt;0,P39,O39)</f>
        <v>28.950000000000003</v>
      </c>
      <c r="T39" s="83"/>
      <c r="U39" s="71">
        <v>69.5</v>
      </c>
      <c r="V39" s="71">
        <v>49.5</v>
      </c>
      <c r="W39" s="84"/>
      <c r="X39" s="79"/>
      <c r="Y39" s="71">
        <v>149</v>
      </c>
      <c r="Z39" s="71">
        <v>99</v>
      </c>
      <c r="AA39" s="74"/>
      <c r="AB39" s="92"/>
      <c r="AC39" s="93">
        <v>11</v>
      </c>
      <c r="AD39" s="93"/>
      <c r="AE39" s="94"/>
      <c r="AF39" s="129">
        <f>SUM(AB39:AE39)</f>
        <v>11</v>
      </c>
      <c r="AG39" s="99"/>
      <c r="AH39" s="93">
        <v>2</v>
      </c>
      <c r="AI39" s="93"/>
      <c r="AJ39" s="94"/>
      <c r="AK39" s="133">
        <f>SUM(AG39:AJ39)</f>
        <v>2</v>
      </c>
      <c r="AL39" s="92"/>
      <c r="AM39" s="93">
        <v>6</v>
      </c>
      <c r="AN39" s="93"/>
      <c r="AO39" s="94"/>
      <c r="AP39" s="133">
        <f>SUM(AL39:AO39)</f>
        <v>6</v>
      </c>
      <c r="AQ39" s="92"/>
      <c r="AR39" s="93">
        <v>0</v>
      </c>
      <c r="AS39" s="93"/>
      <c r="AT39" s="94"/>
      <c r="AU39" s="129">
        <f>SUM(AQ39:AT39)</f>
        <v>0</v>
      </c>
      <c r="AV39" s="64"/>
      <c r="AW39" s="6">
        <v>1</v>
      </c>
      <c r="AX39" s="6"/>
      <c r="AY39" s="102"/>
      <c r="AZ39" s="133">
        <f>SUM(AV39:AY39)</f>
        <v>1</v>
      </c>
      <c r="BA39" s="68"/>
      <c r="BB39" s="6">
        <v>2</v>
      </c>
      <c r="BC39" s="6">
        <v>3</v>
      </c>
      <c r="BD39" s="102"/>
      <c r="BE39" s="129">
        <f>SUM(BA39:BD39)</f>
        <v>5</v>
      </c>
      <c r="BF39" s="68"/>
      <c r="BG39" s="6">
        <v>4</v>
      </c>
      <c r="BH39" s="6">
        <v>0</v>
      </c>
      <c r="BI39" s="102"/>
      <c r="BJ39" s="129">
        <f>SUM(BF39:BI39)</f>
        <v>4</v>
      </c>
    </row>
    <row r="40" spans="1:62" x14ac:dyDescent="0.25">
      <c r="A40" s="4" t="s">
        <v>267</v>
      </c>
      <c r="B40" s="3" t="s">
        <v>268</v>
      </c>
      <c r="C40" s="10">
        <v>4716076167474</v>
      </c>
      <c r="D40" s="10" t="str">
        <f>IF(J40&gt;0,1,"")</f>
        <v/>
      </c>
      <c r="E40" s="10">
        <f>IF(K40&gt;0,1,"")</f>
        <v>1</v>
      </c>
      <c r="F40" s="10">
        <f>IF(L40&gt;0,1,"")</f>
        <v>1</v>
      </c>
      <c r="G40" s="105" t="str">
        <f>IF(M40&gt;0,1,"")</f>
        <v/>
      </c>
      <c r="H40" s="264">
        <v>10</v>
      </c>
      <c r="I40" s="262" t="str">
        <f>IF(SUM(D40:G40)&lt;2,IF(H40&gt;100,"Not OK",""),"")</f>
        <v/>
      </c>
      <c r="J40" s="68"/>
      <c r="K40" s="64">
        <v>49</v>
      </c>
      <c r="L40" s="64">
        <v>25</v>
      </c>
      <c r="M40" s="64"/>
      <c r="N40" s="129">
        <f>SUM(J40:M40)</f>
        <v>74</v>
      </c>
      <c r="O40" s="79"/>
      <c r="P40" s="13">
        <v>28.95</v>
      </c>
      <c r="Q40" s="13">
        <v>28.95</v>
      </c>
      <c r="R40" s="71"/>
      <c r="S40" s="78">
        <f>IF(P40&gt;0,P40,O40)</f>
        <v>28.95</v>
      </c>
      <c r="T40" s="83"/>
      <c r="U40" s="71">
        <v>44.5</v>
      </c>
      <c r="V40" s="71">
        <v>49.5</v>
      </c>
      <c r="W40" s="84"/>
      <c r="X40" s="79"/>
      <c r="Y40" s="71">
        <v>89</v>
      </c>
      <c r="Z40" s="71">
        <v>99</v>
      </c>
      <c r="AA40" s="74"/>
      <c r="AB40" s="92"/>
      <c r="AC40" s="93"/>
      <c r="AD40" s="93"/>
      <c r="AE40" s="94"/>
      <c r="AF40" s="129">
        <f>SUM(AB40:AE40)</f>
        <v>0</v>
      </c>
      <c r="AG40" s="99"/>
      <c r="AH40" s="93"/>
      <c r="AI40" s="93"/>
      <c r="AJ40" s="94"/>
      <c r="AK40" s="133">
        <f>SUM(AG40:AJ40)</f>
        <v>0</v>
      </c>
      <c r="AL40" s="92"/>
      <c r="AM40" s="93"/>
      <c r="AN40" s="93"/>
      <c r="AO40" s="94"/>
      <c r="AP40" s="133">
        <f>SUM(AL40:AO40)</f>
        <v>0</v>
      </c>
      <c r="AQ40" s="92"/>
      <c r="AR40" s="93"/>
      <c r="AS40" s="93"/>
      <c r="AT40" s="94"/>
      <c r="AU40" s="129">
        <f>SUM(AQ40:AT40)</f>
        <v>0</v>
      </c>
      <c r="AV40" s="64"/>
      <c r="AW40" s="6"/>
      <c r="AX40" s="6"/>
      <c r="AY40" s="102"/>
      <c r="AZ40" s="133">
        <f>SUM(AV40:AY40)</f>
        <v>0</v>
      </c>
      <c r="BA40" s="68"/>
      <c r="BB40" s="6">
        <v>4</v>
      </c>
      <c r="BC40" s="6">
        <v>0</v>
      </c>
      <c r="BD40" s="102"/>
      <c r="BE40" s="129">
        <f>SUM(BA40:BD40)</f>
        <v>4</v>
      </c>
      <c r="BF40" s="68"/>
      <c r="BG40" s="6">
        <v>8</v>
      </c>
      <c r="BH40" s="6">
        <v>1</v>
      </c>
      <c r="BI40" s="102"/>
      <c r="BJ40" s="129">
        <f>SUM(BF40:BI40)</f>
        <v>9</v>
      </c>
    </row>
    <row r="41" spans="1:62" x14ac:dyDescent="0.25">
      <c r="A41" s="4" t="s">
        <v>50</v>
      </c>
      <c r="B41" s="3" t="s">
        <v>51</v>
      </c>
      <c r="C41" s="10">
        <v>4716076167825</v>
      </c>
      <c r="D41" s="10">
        <f>IF(J41&gt;0,1,"")</f>
        <v>1</v>
      </c>
      <c r="E41" s="10" t="str">
        <f>IF(K41&gt;0,1,"")</f>
        <v/>
      </c>
      <c r="F41" s="10" t="str">
        <f>IF(L41&gt;0,1,"")</f>
        <v/>
      </c>
      <c r="G41" s="105" t="str">
        <f>IF(M41&gt;0,1,"")</f>
        <v/>
      </c>
      <c r="H41" s="264">
        <v>55</v>
      </c>
      <c r="I41" s="262" t="str">
        <f>IF(SUM(D41:G41)&lt;2,IF(H41&gt;100,"Not OK",""),"")</f>
        <v/>
      </c>
      <c r="J41" s="68">
        <v>3</v>
      </c>
      <c r="K41" s="64"/>
      <c r="L41" s="64"/>
      <c r="M41" s="64"/>
      <c r="N41" s="129">
        <f>SUM(J41:M41)</f>
        <v>3</v>
      </c>
      <c r="O41" s="79">
        <f>VLOOKUP(C41,'[1]Bone Avg Cost'!A:B,2,FALSE)</f>
        <v>21.229999999999997</v>
      </c>
      <c r="P41" s="13"/>
      <c r="Q41" s="13"/>
      <c r="R41" s="71"/>
      <c r="S41" s="78">
        <f>IF(P41&gt;0,P41,O41)</f>
        <v>21.229999999999997</v>
      </c>
      <c r="T41" s="83">
        <v>59.95</v>
      </c>
      <c r="U41" s="71"/>
      <c r="V41" s="71"/>
      <c r="W41" s="84"/>
      <c r="X41" s="79"/>
      <c r="Y41" s="71"/>
      <c r="Z41" s="71"/>
      <c r="AA41" s="74"/>
      <c r="AB41" s="92"/>
      <c r="AC41" s="93"/>
      <c r="AD41" s="93"/>
      <c r="AE41" s="94"/>
      <c r="AF41" s="129">
        <f>SUM(AB41:AE41)</f>
        <v>0</v>
      </c>
      <c r="AG41" s="99"/>
      <c r="AH41" s="93"/>
      <c r="AI41" s="93"/>
      <c r="AJ41" s="94"/>
      <c r="AK41" s="133">
        <f>SUM(AG41:AJ41)</f>
        <v>0</v>
      </c>
      <c r="AL41" s="92"/>
      <c r="AM41" s="93"/>
      <c r="AN41" s="93"/>
      <c r="AO41" s="94"/>
      <c r="AP41" s="133">
        <f>SUM(AL41:AO41)</f>
        <v>0</v>
      </c>
      <c r="AQ41" s="92"/>
      <c r="AR41" s="93"/>
      <c r="AS41" s="93"/>
      <c r="AT41" s="94"/>
      <c r="AU41" s="129">
        <f>SUM(AQ41:AT41)</f>
        <v>0</v>
      </c>
      <c r="AV41" s="64"/>
      <c r="AW41" s="6"/>
      <c r="AX41" s="6"/>
      <c r="AY41" s="102"/>
      <c r="AZ41" s="133">
        <f>SUM(AV41:AY41)</f>
        <v>0</v>
      </c>
      <c r="BA41" s="68"/>
      <c r="BB41" s="6"/>
      <c r="BC41" s="6"/>
      <c r="BD41" s="102"/>
      <c r="BE41" s="129">
        <f>SUM(BA41:BD41)</f>
        <v>0</v>
      </c>
      <c r="BF41" s="68">
        <v>0</v>
      </c>
      <c r="BG41" s="6"/>
      <c r="BH41" s="6"/>
      <c r="BI41" s="102"/>
      <c r="BJ41" s="129">
        <f>SUM(BF41:BI41)</f>
        <v>0</v>
      </c>
    </row>
    <row r="42" spans="1:62" x14ac:dyDescent="0.25">
      <c r="A42" s="4" t="s">
        <v>52</v>
      </c>
      <c r="B42" s="3" t="s">
        <v>53</v>
      </c>
      <c r="C42" s="10">
        <v>4716076167832</v>
      </c>
      <c r="D42" s="10">
        <f>IF(J42&gt;0,1,"")</f>
        <v>1</v>
      </c>
      <c r="E42" s="10" t="str">
        <f>IF(K42&gt;0,1,"")</f>
        <v/>
      </c>
      <c r="F42" s="10" t="str">
        <f>IF(L42&gt;0,1,"")</f>
        <v/>
      </c>
      <c r="G42" s="105" t="str">
        <f>IF(M42&gt;0,1,"")</f>
        <v/>
      </c>
      <c r="H42" s="264">
        <v>24</v>
      </c>
      <c r="I42" s="262" t="str">
        <f>IF(SUM(D42:G42)&lt;2,IF(H42&gt;100,"Not OK",""),"")</f>
        <v/>
      </c>
      <c r="J42" s="68">
        <v>3</v>
      </c>
      <c r="K42" s="64"/>
      <c r="L42" s="64"/>
      <c r="M42" s="64"/>
      <c r="N42" s="129">
        <f>SUM(J42:M42)</f>
        <v>3</v>
      </c>
      <c r="O42" s="79">
        <f>VLOOKUP(C42,'[1]Bone Avg Cost'!A:B,2,FALSE)</f>
        <v>21.22999999999999</v>
      </c>
      <c r="P42" s="13"/>
      <c r="Q42" s="13"/>
      <c r="R42" s="71"/>
      <c r="S42" s="78">
        <f>IF(P42&gt;0,P42,O42)</f>
        <v>21.22999999999999</v>
      </c>
      <c r="T42" s="83">
        <v>59.95</v>
      </c>
      <c r="U42" s="71"/>
      <c r="V42" s="71"/>
      <c r="W42" s="84"/>
      <c r="X42" s="79"/>
      <c r="Y42" s="71"/>
      <c r="Z42" s="71"/>
      <c r="AA42" s="74"/>
      <c r="AB42" s="92"/>
      <c r="AC42" s="93"/>
      <c r="AD42" s="93"/>
      <c r="AE42" s="94"/>
      <c r="AF42" s="129">
        <f>SUM(AB42:AE42)</f>
        <v>0</v>
      </c>
      <c r="AG42" s="99"/>
      <c r="AH42" s="93"/>
      <c r="AI42" s="93"/>
      <c r="AJ42" s="94"/>
      <c r="AK42" s="133">
        <f>SUM(AG42:AJ42)</f>
        <v>0</v>
      </c>
      <c r="AL42" s="92"/>
      <c r="AM42" s="93"/>
      <c r="AN42" s="93"/>
      <c r="AO42" s="94"/>
      <c r="AP42" s="133">
        <f>SUM(AL42:AO42)</f>
        <v>0</v>
      </c>
      <c r="AQ42" s="92"/>
      <c r="AR42" s="93"/>
      <c r="AS42" s="93"/>
      <c r="AT42" s="94"/>
      <c r="AU42" s="129">
        <f>SUM(AQ42:AT42)</f>
        <v>0</v>
      </c>
      <c r="AV42" s="64"/>
      <c r="AW42" s="6"/>
      <c r="AX42" s="6"/>
      <c r="AY42" s="102"/>
      <c r="AZ42" s="133">
        <f>SUM(AV42:AY42)</f>
        <v>0</v>
      </c>
      <c r="BA42" s="68"/>
      <c r="BB42" s="6"/>
      <c r="BC42" s="6"/>
      <c r="BD42" s="102"/>
      <c r="BE42" s="129">
        <f>SUM(BA42:BD42)</f>
        <v>0</v>
      </c>
      <c r="BF42" s="68">
        <v>0</v>
      </c>
      <c r="BG42" s="6"/>
      <c r="BH42" s="6"/>
      <c r="BI42" s="102"/>
      <c r="BJ42" s="129">
        <f>SUM(BF42:BI42)</f>
        <v>0</v>
      </c>
    </row>
    <row r="43" spans="1:62" x14ac:dyDescent="0.25">
      <c r="A43" s="4" t="s">
        <v>54</v>
      </c>
      <c r="B43" s="3" t="s">
        <v>55</v>
      </c>
      <c r="C43" s="10">
        <v>4716076167849</v>
      </c>
      <c r="D43" s="10">
        <f>IF(J43&gt;0,1,"")</f>
        <v>1</v>
      </c>
      <c r="E43" s="10" t="str">
        <f>IF(K43&gt;0,1,"")</f>
        <v/>
      </c>
      <c r="F43" s="10" t="str">
        <f>IF(L43&gt;0,1,"")</f>
        <v/>
      </c>
      <c r="G43" s="105" t="str">
        <f>IF(M43&gt;0,1,"")</f>
        <v/>
      </c>
      <c r="H43" s="264">
        <v>60</v>
      </c>
      <c r="I43" s="262" t="str">
        <f>IF(SUM(D43:G43)&lt;2,IF(H43&gt;100,"Not OK",""),"")</f>
        <v/>
      </c>
      <c r="J43" s="68">
        <v>3</v>
      </c>
      <c r="K43" s="64"/>
      <c r="L43" s="64"/>
      <c r="M43" s="64"/>
      <c r="N43" s="129">
        <f>SUM(J43:M43)</f>
        <v>3</v>
      </c>
      <c r="O43" s="79">
        <f>VLOOKUP(C43,'[1]Bone Avg Cost'!A:B,2,FALSE)</f>
        <v>21.229999999999997</v>
      </c>
      <c r="P43" s="13"/>
      <c r="Q43" s="13"/>
      <c r="R43" s="71"/>
      <c r="S43" s="78">
        <f>IF(P43&gt;0,P43,O43)</f>
        <v>21.229999999999997</v>
      </c>
      <c r="T43" s="83">
        <v>59.95</v>
      </c>
      <c r="U43" s="71"/>
      <c r="V43" s="71"/>
      <c r="W43" s="84"/>
      <c r="X43" s="79"/>
      <c r="Y43" s="71"/>
      <c r="Z43" s="71"/>
      <c r="AA43" s="74"/>
      <c r="AB43" s="92"/>
      <c r="AC43" s="93"/>
      <c r="AD43" s="93"/>
      <c r="AE43" s="94"/>
      <c r="AF43" s="129">
        <f>SUM(AB43:AE43)</f>
        <v>0</v>
      </c>
      <c r="AG43" s="99"/>
      <c r="AH43" s="93"/>
      <c r="AI43" s="93"/>
      <c r="AJ43" s="94"/>
      <c r="AK43" s="133">
        <f>SUM(AG43:AJ43)</f>
        <v>0</v>
      </c>
      <c r="AL43" s="92"/>
      <c r="AM43" s="93"/>
      <c r="AN43" s="93"/>
      <c r="AO43" s="94"/>
      <c r="AP43" s="133">
        <f>SUM(AL43:AO43)</f>
        <v>0</v>
      </c>
      <c r="AQ43" s="92"/>
      <c r="AR43" s="93"/>
      <c r="AS43" s="93"/>
      <c r="AT43" s="94"/>
      <c r="AU43" s="129">
        <f>SUM(AQ43:AT43)</f>
        <v>0</v>
      </c>
      <c r="AV43" s="64"/>
      <c r="AW43" s="6"/>
      <c r="AX43" s="6"/>
      <c r="AY43" s="102"/>
      <c r="AZ43" s="133">
        <f>SUM(AV43:AY43)</f>
        <v>0</v>
      </c>
      <c r="BA43" s="68"/>
      <c r="BB43" s="6"/>
      <c r="BC43" s="6"/>
      <c r="BD43" s="102"/>
      <c r="BE43" s="129">
        <f>SUM(BA43:BD43)</f>
        <v>0</v>
      </c>
      <c r="BF43" s="68">
        <v>0</v>
      </c>
      <c r="BG43" s="6"/>
      <c r="BH43" s="6"/>
      <c r="BI43" s="102"/>
      <c r="BJ43" s="129">
        <f>SUM(BF43:BI43)</f>
        <v>0</v>
      </c>
    </row>
    <row r="44" spans="1:62" x14ac:dyDescent="0.25">
      <c r="A44" s="4" t="s">
        <v>277</v>
      </c>
      <c r="B44" s="3" t="s">
        <v>56</v>
      </c>
      <c r="C44" s="10">
        <v>4716076167856</v>
      </c>
      <c r="D44" s="10">
        <f>IF(J44&gt;0,1,"")</f>
        <v>1</v>
      </c>
      <c r="E44" s="10">
        <f>IF(K44&gt;0,1,"")</f>
        <v>1</v>
      </c>
      <c r="F44" s="10">
        <f>IF(L44&gt;0,1,"")</f>
        <v>1</v>
      </c>
      <c r="G44" s="105" t="str">
        <f>IF(M44&gt;0,1,"")</f>
        <v/>
      </c>
      <c r="H44" s="264">
        <v>2</v>
      </c>
      <c r="I44" s="262" t="str">
        <f>IF(SUM(D44:G44)&lt;2,IF(H44&gt;100,"Not OK",""),"")</f>
        <v/>
      </c>
      <c r="J44" s="68">
        <v>3</v>
      </c>
      <c r="K44" s="64">
        <v>18</v>
      </c>
      <c r="L44" s="64">
        <v>16</v>
      </c>
      <c r="M44" s="64"/>
      <c r="N44" s="129">
        <f>SUM(J44:M44)</f>
        <v>37</v>
      </c>
      <c r="O44" s="79">
        <f>VLOOKUP(C44,'[1]Bone Avg Cost'!A:B,2,FALSE)</f>
        <v>21.229999999999997</v>
      </c>
      <c r="P44" s="13">
        <v>21.229999999999997</v>
      </c>
      <c r="Q44" s="13">
        <v>21.229999999999997</v>
      </c>
      <c r="R44" s="71"/>
      <c r="S44" s="78">
        <f>IF(P44&gt;0,P44,O44)</f>
        <v>21.229999999999997</v>
      </c>
      <c r="T44" s="83">
        <v>59.95</v>
      </c>
      <c r="U44" s="71">
        <v>29.5</v>
      </c>
      <c r="V44" s="71">
        <v>34.5</v>
      </c>
      <c r="W44" s="84"/>
      <c r="X44" s="79"/>
      <c r="Y44" s="71">
        <v>59</v>
      </c>
      <c r="Z44" s="71">
        <v>69</v>
      </c>
      <c r="AA44" s="74"/>
      <c r="AB44" s="92"/>
      <c r="AC44" s="93"/>
      <c r="AD44" s="93"/>
      <c r="AE44" s="94"/>
      <c r="AF44" s="129">
        <f>SUM(AB44:AE44)</f>
        <v>0</v>
      </c>
      <c r="AG44" s="99"/>
      <c r="AH44" s="93"/>
      <c r="AI44" s="93"/>
      <c r="AJ44" s="94"/>
      <c r="AK44" s="133">
        <f>SUM(AG44:AJ44)</f>
        <v>0</v>
      </c>
      <c r="AL44" s="92"/>
      <c r="AM44" s="93"/>
      <c r="AN44" s="93"/>
      <c r="AO44" s="94"/>
      <c r="AP44" s="133">
        <f>SUM(AL44:AO44)</f>
        <v>0</v>
      </c>
      <c r="AQ44" s="92"/>
      <c r="AR44" s="93"/>
      <c r="AS44" s="93"/>
      <c r="AT44" s="94"/>
      <c r="AU44" s="129">
        <f>SUM(AQ44:AT44)</f>
        <v>0</v>
      </c>
      <c r="AV44" s="64"/>
      <c r="AW44" s="6"/>
      <c r="AX44" s="6"/>
      <c r="AY44" s="102"/>
      <c r="AZ44" s="133">
        <f>SUM(AV44:AY44)</f>
        <v>0</v>
      </c>
      <c r="BA44" s="68"/>
      <c r="BB44" s="6">
        <v>2</v>
      </c>
      <c r="BC44" s="6">
        <v>1</v>
      </c>
      <c r="BD44" s="102"/>
      <c r="BE44" s="129">
        <f>SUM(BA44:BD44)</f>
        <v>3</v>
      </c>
      <c r="BF44" s="68">
        <v>0</v>
      </c>
      <c r="BG44" s="6">
        <v>9</v>
      </c>
      <c r="BH44" s="6">
        <v>3</v>
      </c>
      <c r="BI44" s="102"/>
      <c r="BJ44" s="129">
        <f>SUM(BF44:BI44)</f>
        <v>12</v>
      </c>
    </row>
    <row r="45" spans="1:62" x14ac:dyDescent="0.25">
      <c r="A45" s="4" t="s">
        <v>279</v>
      </c>
      <c r="B45" s="3" t="s">
        <v>57</v>
      </c>
      <c r="C45" s="10">
        <v>4716076167863</v>
      </c>
      <c r="D45" s="10">
        <f>IF(J45&gt;0,1,"")</f>
        <v>1</v>
      </c>
      <c r="E45" s="10" t="str">
        <f>IF(K45&gt;0,1,"")</f>
        <v/>
      </c>
      <c r="F45" s="10" t="str">
        <f>IF(L45&gt;0,1,"")</f>
        <v/>
      </c>
      <c r="G45" s="105" t="str">
        <f>IF(M45&gt;0,1,"")</f>
        <v/>
      </c>
      <c r="H45" s="264">
        <v>2</v>
      </c>
      <c r="I45" s="262" t="str">
        <f>IF(SUM(D45:G45)&lt;2,IF(H45&gt;100,"Not OK",""),"")</f>
        <v/>
      </c>
      <c r="J45" s="68">
        <v>3</v>
      </c>
      <c r="K45" s="64">
        <v>0</v>
      </c>
      <c r="L45" s="64">
        <v>0</v>
      </c>
      <c r="M45" s="64"/>
      <c r="N45" s="129">
        <f>SUM(J45:M45)</f>
        <v>3</v>
      </c>
      <c r="O45" s="79">
        <f>VLOOKUP(C45,'[1]Bone Avg Cost'!A:B,2,FALSE)</f>
        <v>21.229999999999997</v>
      </c>
      <c r="P45" s="13">
        <v>21.229999999999997</v>
      </c>
      <c r="Q45" s="13">
        <v>21.229999999999997</v>
      </c>
      <c r="R45" s="71"/>
      <c r="S45" s="78">
        <f>IF(P45&gt;0,P45,O45)</f>
        <v>21.229999999999997</v>
      </c>
      <c r="T45" s="83">
        <v>59.95</v>
      </c>
      <c r="U45" s="71">
        <v>29.5</v>
      </c>
      <c r="V45" s="71">
        <v>34.5</v>
      </c>
      <c r="W45" s="84"/>
      <c r="X45" s="79"/>
      <c r="Y45" s="71">
        <v>59</v>
      </c>
      <c r="Z45" s="71">
        <v>69</v>
      </c>
      <c r="AA45" s="74"/>
      <c r="AB45" s="92"/>
      <c r="AC45" s="93"/>
      <c r="AD45" s="93"/>
      <c r="AE45" s="94"/>
      <c r="AF45" s="129">
        <f>SUM(AB45:AE45)</f>
        <v>0</v>
      </c>
      <c r="AG45" s="99"/>
      <c r="AH45" s="93"/>
      <c r="AI45" s="93"/>
      <c r="AJ45" s="94"/>
      <c r="AK45" s="133">
        <f>SUM(AG45:AJ45)</f>
        <v>0</v>
      </c>
      <c r="AL45" s="92"/>
      <c r="AM45" s="93"/>
      <c r="AN45" s="93"/>
      <c r="AO45" s="94"/>
      <c r="AP45" s="133">
        <f>SUM(AL45:AO45)</f>
        <v>0</v>
      </c>
      <c r="AQ45" s="92"/>
      <c r="AR45" s="93"/>
      <c r="AS45" s="93"/>
      <c r="AT45" s="94"/>
      <c r="AU45" s="129">
        <f>SUM(AQ45:AT45)</f>
        <v>0</v>
      </c>
      <c r="AV45" s="64"/>
      <c r="AW45" s="6"/>
      <c r="AX45" s="6"/>
      <c r="AY45" s="102"/>
      <c r="AZ45" s="133">
        <f>SUM(AV45:AY45)</f>
        <v>0</v>
      </c>
      <c r="BA45" s="68"/>
      <c r="BB45" s="6">
        <v>1</v>
      </c>
      <c r="BC45" s="6">
        <v>0</v>
      </c>
      <c r="BD45" s="102"/>
      <c r="BE45" s="129">
        <f>SUM(BA45:BD45)</f>
        <v>1</v>
      </c>
      <c r="BF45" s="68">
        <v>0</v>
      </c>
      <c r="BG45" s="6">
        <v>5</v>
      </c>
      <c r="BH45" s="6">
        <v>0</v>
      </c>
      <c r="BI45" s="102"/>
      <c r="BJ45" s="129">
        <f>SUM(BF45:BI45)</f>
        <v>5</v>
      </c>
    </row>
    <row r="46" spans="1:62" x14ac:dyDescent="0.25">
      <c r="A46" s="4" t="s">
        <v>281</v>
      </c>
      <c r="B46" s="3" t="s">
        <v>58</v>
      </c>
      <c r="C46" s="10">
        <v>4716076167870</v>
      </c>
      <c r="D46" s="10">
        <f>IF(J46&gt;0,1,"")</f>
        <v>1</v>
      </c>
      <c r="E46" s="10">
        <f>IF(K46&gt;0,1,"")</f>
        <v>1</v>
      </c>
      <c r="F46" s="10">
        <f>IF(L46&gt;0,1,"")</f>
        <v>1</v>
      </c>
      <c r="G46" s="105" t="str">
        <f>IF(M46&gt;0,1,"")</f>
        <v/>
      </c>
      <c r="H46" s="264">
        <v>2</v>
      </c>
      <c r="I46" s="262" t="str">
        <f>IF(SUM(D46:G46)&lt;2,IF(H46&gt;100,"Not OK",""),"")</f>
        <v/>
      </c>
      <c r="J46" s="68">
        <v>1</v>
      </c>
      <c r="K46" s="64">
        <v>11</v>
      </c>
      <c r="L46" s="64">
        <v>12</v>
      </c>
      <c r="M46" s="64"/>
      <c r="N46" s="129">
        <f>SUM(J46:M46)</f>
        <v>24</v>
      </c>
      <c r="O46" s="79">
        <f>VLOOKUP(C46,'[1]Bone Avg Cost'!A:B,2,FALSE)</f>
        <v>21.229999999999997</v>
      </c>
      <c r="P46" s="13">
        <v>21.229999999999997</v>
      </c>
      <c r="Q46" s="13">
        <v>21.229999999999997</v>
      </c>
      <c r="R46" s="71"/>
      <c r="S46" s="78">
        <f>IF(P46&gt;0,P46,O46)</f>
        <v>21.229999999999997</v>
      </c>
      <c r="T46" s="83">
        <v>59.95</v>
      </c>
      <c r="U46" s="71">
        <v>29.5</v>
      </c>
      <c r="V46" s="71">
        <v>34.5</v>
      </c>
      <c r="W46" s="84"/>
      <c r="X46" s="79"/>
      <c r="Y46" s="71">
        <v>59</v>
      </c>
      <c r="Z46" s="71">
        <v>69</v>
      </c>
      <c r="AA46" s="74"/>
      <c r="AB46" s="92"/>
      <c r="AC46" s="93"/>
      <c r="AD46" s="93"/>
      <c r="AE46" s="94"/>
      <c r="AF46" s="129">
        <f>SUM(AB46:AE46)</f>
        <v>0</v>
      </c>
      <c r="AG46" s="99"/>
      <c r="AH46" s="93"/>
      <c r="AI46" s="93"/>
      <c r="AJ46" s="94"/>
      <c r="AK46" s="133">
        <f>SUM(AG46:AJ46)</f>
        <v>0</v>
      </c>
      <c r="AL46" s="92"/>
      <c r="AM46" s="93"/>
      <c r="AN46" s="93"/>
      <c r="AO46" s="94"/>
      <c r="AP46" s="133">
        <f>SUM(AL46:AO46)</f>
        <v>0</v>
      </c>
      <c r="AQ46" s="92"/>
      <c r="AR46" s="93"/>
      <c r="AS46" s="93"/>
      <c r="AT46" s="94"/>
      <c r="AU46" s="129">
        <f>SUM(AQ46:AT46)</f>
        <v>0</v>
      </c>
      <c r="AV46" s="64"/>
      <c r="AW46" s="6"/>
      <c r="AX46" s="6"/>
      <c r="AY46" s="102"/>
      <c r="AZ46" s="133">
        <f>SUM(AV46:AY46)</f>
        <v>0</v>
      </c>
      <c r="BA46" s="68">
        <v>1</v>
      </c>
      <c r="BB46" s="6">
        <v>4</v>
      </c>
      <c r="BC46" s="6">
        <v>1</v>
      </c>
      <c r="BD46" s="102"/>
      <c r="BE46" s="129">
        <f>SUM(BA46:BD46)</f>
        <v>6</v>
      </c>
      <c r="BF46" s="68">
        <v>1</v>
      </c>
      <c r="BG46" s="6">
        <v>8</v>
      </c>
      <c r="BH46" s="6">
        <v>4</v>
      </c>
      <c r="BI46" s="102"/>
      <c r="BJ46" s="129">
        <f>SUM(BF46:BI46)</f>
        <v>13</v>
      </c>
    </row>
    <row r="47" spans="1:62" x14ac:dyDescent="0.25">
      <c r="A47" s="4" t="s">
        <v>283</v>
      </c>
      <c r="B47" s="3" t="s">
        <v>59</v>
      </c>
      <c r="C47" s="10">
        <v>4716076167924</v>
      </c>
      <c r="D47" s="10">
        <f>IF(J47&gt;0,1,"")</f>
        <v>1</v>
      </c>
      <c r="E47" s="10">
        <f>IF(K47&gt;0,1,"")</f>
        <v>1</v>
      </c>
      <c r="F47" s="10">
        <f>IF(L47&gt;0,1,"")</f>
        <v>1</v>
      </c>
      <c r="G47" s="105" t="str">
        <f>IF(M47&gt;0,1,"")</f>
        <v/>
      </c>
      <c r="H47" s="264">
        <v>2</v>
      </c>
      <c r="I47" s="262" t="str">
        <f>IF(SUM(D47:G47)&lt;2,IF(H47&gt;100,"Not OK",""),"")</f>
        <v/>
      </c>
      <c r="J47" s="68">
        <v>3</v>
      </c>
      <c r="K47" s="64">
        <v>10</v>
      </c>
      <c r="L47" s="64">
        <v>5</v>
      </c>
      <c r="M47" s="64"/>
      <c r="N47" s="129">
        <f>SUM(J47:M47)</f>
        <v>18</v>
      </c>
      <c r="O47" s="79">
        <f>VLOOKUP(C47,'[1]Bone Avg Cost'!A:B,2,FALSE)</f>
        <v>22.390000000000004</v>
      </c>
      <c r="P47" s="13">
        <v>22.39</v>
      </c>
      <c r="Q47" s="13">
        <v>22.39</v>
      </c>
      <c r="R47" s="71"/>
      <c r="S47" s="78">
        <f>IF(P47&gt;0,P47,O47)</f>
        <v>22.39</v>
      </c>
      <c r="T47" s="83">
        <v>59.95</v>
      </c>
      <c r="U47" s="71">
        <v>29.5</v>
      </c>
      <c r="V47" s="71">
        <v>34.5</v>
      </c>
      <c r="W47" s="84"/>
      <c r="X47" s="79"/>
      <c r="Y47" s="71">
        <v>59</v>
      </c>
      <c r="Z47" s="71">
        <v>69</v>
      </c>
      <c r="AA47" s="74"/>
      <c r="AB47" s="92"/>
      <c r="AC47" s="93"/>
      <c r="AD47" s="93"/>
      <c r="AE47" s="94"/>
      <c r="AF47" s="129">
        <f>SUM(AB47:AE47)</f>
        <v>0</v>
      </c>
      <c r="AG47" s="99"/>
      <c r="AH47" s="93"/>
      <c r="AI47" s="93"/>
      <c r="AJ47" s="94"/>
      <c r="AK47" s="133">
        <f>SUM(AG47:AJ47)</f>
        <v>0</v>
      </c>
      <c r="AL47" s="92"/>
      <c r="AM47" s="93"/>
      <c r="AN47" s="93"/>
      <c r="AO47" s="94"/>
      <c r="AP47" s="133">
        <f>SUM(AL47:AO47)</f>
        <v>0</v>
      </c>
      <c r="AQ47" s="92"/>
      <c r="AR47" s="93"/>
      <c r="AS47" s="93"/>
      <c r="AT47" s="94"/>
      <c r="AU47" s="129">
        <f>SUM(AQ47:AT47)</f>
        <v>0</v>
      </c>
      <c r="AV47" s="64"/>
      <c r="AW47" s="6"/>
      <c r="AX47" s="6"/>
      <c r="AY47" s="102"/>
      <c r="AZ47" s="133">
        <f>SUM(AV47:AY47)</f>
        <v>0</v>
      </c>
      <c r="BA47" s="68"/>
      <c r="BB47" s="6">
        <v>0</v>
      </c>
      <c r="BC47" s="6">
        <v>0</v>
      </c>
      <c r="BD47" s="102"/>
      <c r="BE47" s="129">
        <f>SUM(BA47:BD47)</f>
        <v>0</v>
      </c>
      <c r="BF47" s="68">
        <v>0</v>
      </c>
      <c r="BG47" s="6">
        <v>2</v>
      </c>
      <c r="BH47" s="6">
        <v>0</v>
      </c>
      <c r="BI47" s="102"/>
      <c r="BJ47" s="129">
        <f>SUM(BF47:BI47)</f>
        <v>2</v>
      </c>
    </row>
    <row r="48" spans="1:62" x14ac:dyDescent="0.25">
      <c r="A48" s="4" t="s">
        <v>285</v>
      </c>
      <c r="B48" s="3" t="s">
        <v>60</v>
      </c>
      <c r="C48" s="10">
        <v>4716076167931</v>
      </c>
      <c r="D48" s="10">
        <f>IF(J48&gt;0,1,"")</f>
        <v>1</v>
      </c>
      <c r="E48" s="10">
        <f>IF(K48&gt;0,1,"")</f>
        <v>1</v>
      </c>
      <c r="F48" s="10">
        <f>IF(L48&gt;0,1,"")</f>
        <v>1</v>
      </c>
      <c r="G48" s="105" t="str">
        <f>IF(M48&gt;0,1,"")</f>
        <v/>
      </c>
      <c r="H48" s="264">
        <v>2</v>
      </c>
      <c r="I48" s="262" t="str">
        <f>IF(SUM(D48:G48)&lt;2,IF(H48&gt;100,"Not OK",""),"")</f>
        <v/>
      </c>
      <c r="J48" s="68">
        <v>3</v>
      </c>
      <c r="K48" s="64">
        <v>31</v>
      </c>
      <c r="L48" s="64">
        <v>18</v>
      </c>
      <c r="M48" s="64"/>
      <c r="N48" s="129">
        <f>SUM(J48:M48)</f>
        <v>52</v>
      </c>
      <c r="O48" s="79">
        <f>VLOOKUP(C48,'[1]Bone Avg Cost'!A:B,2,FALSE)</f>
        <v>22.389999999999997</v>
      </c>
      <c r="P48" s="13">
        <v>22.39</v>
      </c>
      <c r="Q48" s="13">
        <v>22.39</v>
      </c>
      <c r="R48" s="71"/>
      <c r="S48" s="78">
        <f>IF(P48&gt;0,P48,O48)</f>
        <v>22.39</v>
      </c>
      <c r="T48" s="83">
        <v>59.95</v>
      </c>
      <c r="U48" s="71">
        <v>29.5</v>
      </c>
      <c r="V48" s="71">
        <v>34.5</v>
      </c>
      <c r="W48" s="84"/>
      <c r="X48" s="79"/>
      <c r="Y48" s="71">
        <v>59</v>
      </c>
      <c r="Z48" s="71">
        <v>69</v>
      </c>
      <c r="AA48" s="74"/>
      <c r="AB48" s="92"/>
      <c r="AC48" s="93"/>
      <c r="AD48" s="93"/>
      <c r="AE48" s="94"/>
      <c r="AF48" s="129">
        <f>SUM(AB48:AE48)</f>
        <v>0</v>
      </c>
      <c r="AG48" s="99"/>
      <c r="AH48" s="93"/>
      <c r="AI48" s="93"/>
      <c r="AJ48" s="94"/>
      <c r="AK48" s="133">
        <f>SUM(AG48:AJ48)</f>
        <v>0</v>
      </c>
      <c r="AL48" s="92"/>
      <c r="AM48" s="93"/>
      <c r="AN48" s="93"/>
      <c r="AO48" s="94"/>
      <c r="AP48" s="133">
        <f>SUM(AL48:AO48)</f>
        <v>0</v>
      </c>
      <c r="AQ48" s="92"/>
      <c r="AR48" s="93"/>
      <c r="AS48" s="93"/>
      <c r="AT48" s="94"/>
      <c r="AU48" s="129">
        <f>SUM(AQ48:AT48)</f>
        <v>0</v>
      </c>
      <c r="AV48" s="64"/>
      <c r="AW48" s="6"/>
      <c r="AX48" s="6"/>
      <c r="AY48" s="102"/>
      <c r="AZ48" s="133">
        <f>SUM(AV48:AY48)</f>
        <v>0</v>
      </c>
      <c r="BA48" s="68"/>
      <c r="BB48" s="6">
        <v>0</v>
      </c>
      <c r="BC48" s="6">
        <v>0</v>
      </c>
      <c r="BD48" s="102"/>
      <c r="BE48" s="129">
        <f>SUM(BA48:BD48)</f>
        <v>0</v>
      </c>
      <c r="BF48" s="68">
        <v>0</v>
      </c>
      <c r="BG48" s="6">
        <v>5</v>
      </c>
      <c r="BH48" s="6">
        <v>0</v>
      </c>
      <c r="BI48" s="102"/>
      <c r="BJ48" s="129">
        <f>SUM(BF48:BI48)</f>
        <v>5</v>
      </c>
    </row>
    <row r="49" spans="1:62" x14ac:dyDescent="0.25">
      <c r="A49" s="4" t="s">
        <v>287</v>
      </c>
      <c r="B49" s="3" t="s">
        <v>61</v>
      </c>
      <c r="C49" s="10">
        <v>4716076167948</v>
      </c>
      <c r="D49" s="10">
        <f>IF(J49&gt;0,1,"")</f>
        <v>1</v>
      </c>
      <c r="E49" s="10">
        <f>IF(K49&gt;0,1,"")</f>
        <v>1</v>
      </c>
      <c r="F49" s="10">
        <f>IF(L49&gt;0,1,"")</f>
        <v>1</v>
      </c>
      <c r="G49" s="105" t="str">
        <f>IF(M49&gt;0,1,"")</f>
        <v/>
      </c>
      <c r="H49" s="264">
        <v>2</v>
      </c>
      <c r="I49" s="262" t="str">
        <f>IF(SUM(D49:G49)&lt;2,IF(H49&gt;100,"Not OK",""),"")</f>
        <v/>
      </c>
      <c r="J49" s="68">
        <v>3</v>
      </c>
      <c r="K49" s="64">
        <v>9</v>
      </c>
      <c r="L49" s="64">
        <v>7</v>
      </c>
      <c r="M49" s="64"/>
      <c r="N49" s="129">
        <f>SUM(J49:M49)</f>
        <v>19</v>
      </c>
      <c r="O49" s="79">
        <f>VLOOKUP(C49,'[1]Bone Avg Cost'!A:B,2,FALSE)</f>
        <v>22.390000000000004</v>
      </c>
      <c r="P49" s="13">
        <v>22.39</v>
      </c>
      <c r="Q49" s="13">
        <v>22.39</v>
      </c>
      <c r="R49" s="71"/>
      <c r="S49" s="78">
        <f>IF(P49&gt;0,P49,O49)</f>
        <v>22.39</v>
      </c>
      <c r="T49" s="83">
        <v>59.95</v>
      </c>
      <c r="U49" s="71">
        <v>29.5</v>
      </c>
      <c r="V49" s="71">
        <v>34.5</v>
      </c>
      <c r="W49" s="84"/>
      <c r="X49" s="79"/>
      <c r="Y49" s="71">
        <v>59</v>
      </c>
      <c r="Z49" s="71">
        <v>69</v>
      </c>
      <c r="AA49" s="74"/>
      <c r="AB49" s="92"/>
      <c r="AC49" s="93"/>
      <c r="AD49" s="93"/>
      <c r="AE49" s="94"/>
      <c r="AF49" s="129">
        <f>SUM(AB49:AE49)</f>
        <v>0</v>
      </c>
      <c r="AG49" s="99"/>
      <c r="AH49" s="93"/>
      <c r="AI49" s="93"/>
      <c r="AJ49" s="94"/>
      <c r="AK49" s="133">
        <f>SUM(AG49:AJ49)</f>
        <v>0</v>
      </c>
      <c r="AL49" s="92"/>
      <c r="AM49" s="93"/>
      <c r="AN49" s="93"/>
      <c r="AO49" s="94"/>
      <c r="AP49" s="133">
        <f>SUM(AL49:AO49)</f>
        <v>0</v>
      </c>
      <c r="AQ49" s="92"/>
      <c r="AR49" s="93"/>
      <c r="AS49" s="93"/>
      <c r="AT49" s="94"/>
      <c r="AU49" s="129">
        <f>SUM(AQ49:AT49)</f>
        <v>0</v>
      </c>
      <c r="AV49" s="64"/>
      <c r="AW49" s="6"/>
      <c r="AX49" s="6"/>
      <c r="AY49" s="102"/>
      <c r="AZ49" s="133">
        <f>SUM(AV49:AY49)</f>
        <v>0</v>
      </c>
      <c r="BA49" s="68"/>
      <c r="BB49" s="6">
        <v>2</v>
      </c>
      <c r="BC49" s="6">
        <v>0</v>
      </c>
      <c r="BD49" s="102"/>
      <c r="BE49" s="129">
        <f>SUM(BA49:BD49)</f>
        <v>2</v>
      </c>
      <c r="BF49" s="68">
        <v>0</v>
      </c>
      <c r="BG49" s="6">
        <v>4</v>
      </c>
      <c r="BH49" s="6">
        <v>1</v>
      </c>
      <c r="BI49" s="102"/>
      <c r="BJ49" s="129">
        <f>SUM(BF49:BI49)</f>
        <v>5</v>
      </c>
    </row>
    <row r="50" spans="1:62" x14ac:dyDescent="0.25">
      <c r="A50" s="4" t="s">
        <v>289</v>
      </c>
      <c r="B50" s="3" t="s">
        <v>62</v>
      </c>
      <c r="C50" s="10">
        <v>4716076167955</v>
      </c>
      <c r="D50" s="10">
        <f>IF(J50&gt;0,1,"")</f>
        <v>1</v>
      </c>
      <c r="E50" s="10">
        <f>IF(K50&gt;0,1,"")</f>
        <v>1</v>
      </c>
      <c r="F50" s="10">
        <f>IF(L50&gt;0,1,"")</f>
        <v>1</v>
      </c>
      <c r="G50" s="105" t="str">
        <f>IF(M50&gt;0,1,"")</f>
        <v/>
      </c>
      <c r="H50" s="264"/>
      <c r="I50" s="262" t="str">
        <f>IF(SUM(D50:G50)&lt;2,IF(H50&gt;100,"Not OK",""),"")</f>
        <v/>
      </c>
      <c r="J50" s="68">
        <v>3</v>
      </c>
      <c r="K50" s="64">
        <v>24</v>
      </c>
      <c r="L50" s="64">
        <v>7</v>
      </c>
      <c r="M50" s="64"/>
      <c r="N50" s="129">
        <f>SUM(J50:M50)</f>
        <v>34</v>
      </c>
      <c r="O50" s="79">
        <f>VLOOKUP(C50,'[1]Bone Avg Cost'!A:B,2,FALSE)</f>
        <v>22.389999999999997</v>
      </c>
      <c r="P50" s="13">
        <v>22.39</v>
      </c>
      <c r="Q50" s="13">
        <v>22.39</v>
      </c>
      <c r="R50" s="71"/>
      <c r="S50" s="78">
        <f>IF(P50&gt;0,P50,O50)</f>
        <v>22.39</v>
      </c>
      <c r="T50" s="83">
        <v>59.95</v>
      </c>
      <c r="U50" s="71">
        <v>29.5</v>
      </c>
      <c r="V50" s="71">
        <v>34.5</v>
      </c>
      <c r="W50" s="84"/>
      <c r="X50" s="79"/>
      <c r="Y50" s="71">
        <v>59</v>
      </c>
      <c r="Z50" s="71">
        <v>69</v>
      </c>
      <c r="AA50" s="74"/>
      <c r="AB50" s="92"/>
      <c r="AC50" s="93"/>
      <c r="AD50" s="93"/>
      <c r="AE50" s="94"/>
      <c r="AF50" s="129">
        <f>SUM(AB50:AE50)</f>
        <v>0</v>
      </c>
      <c r="AG50" s="99"/>
      <c r="AH50" s="93"/>
      <c r="AI50" s="93"/>
      <c r="AJ50" s="94"/>
      <c r="AK50" s="133">
        <f>SUM(AG50:AJ50)</f>
        <v>0</v>
      </c>
      <c r="AL50" s="92"/>
      <c r="AM50" s="93"/>
      <c r="AN50" s="93"/>
      <c r="AO50" s="94"/>
      <c r="AP50" s="133">
        <f>SUM(AL50:AO50)</f>
        <v>0</v>
      </c>
      <c r="AQ50" s="92"/>
      <c r="AR50" s="93"/>
      <c r="AS50" s="93"/>
      <c r="AT50" s="94"/>
      <c r="AU50" s="129">
        <f>SUM(AQ50:AT50)</f>
        <v>0</v>
      </c>
      <c r="AV50" s="64"/>
      <c r="AW50" s="6"/>
      <c r="AX50" s="6"/>
      <c r="AY50" s="102"/>
      <c r="AZ50" s="133">
        <f>SUM(AV50:AY50)</f>
        <v>0</v>
      </c>
      <c r="BA50" s="68"/>
      <c r="BB50" s="6">
        <v>1</v>
      </c>
      <c r="BC50" s="6">
        <v>0</v>
      </c>
      <c r="BD50" s="102"/>
      <c r="BE50" s="129">
        <f>SUM(BA50:BD50)</f>
        <v>1</v>
      </c>
      <c r="BF50" s="68">
        <v>0</v>
      </c>
      <c r="BG50" s="6">
        <v>7</v>
      </c>
      <c r="BH50" s="6">
        <v>6</v>
      </c>
      <c r="BI50" s="102"/>
      <c r="BJ50" s="129">
        <f>SUM(BF50:BI50)</f>
        <v>13</v>
      </c>
    </row>
    <row r="51" spans="1:62" x14ac:dyDescent="0.25">
      <c r="A51" s="4" t="s">
        <v>291</v>
      </c>
      <c r="B51" s="3" t="s">
        <v>63</v>
      </c>
      <c r="C51" s="10">
        <v>4716076167979</v>
      </c>
      <c r="D51" s="10">
        <f>IF(J51&gt;0,1,"")</f>
        <v>1</v>
      </c>
      <c r="E51" s="10">
        <f>IF(K51&gt;0,1,"")</f>
        <v>1</v>
      </c>
      <c r="F51" s="10">
        <f>IF(L51&gt;0,1,"")</f>
        <v>1</v>
      </c>
      <c r="G51" s="105" t="str">
        <f>IF(M51&gt;0,1,"")</f>
        <v/>
      </c>
      <c r="H51" s="264">
        <v>3</v>
      </c>
      <c r="I51" s="262" t="str">
        <f>IF(SUM(D51:G51)&lt;2,IF(H51&gt;100,"Not OK",""),"")</f>
        <v/>
      </c>
      <c r="J51" s="68">
        <v>3</v>
      </c>
      <c r="K51" s="64">
        <v>43</v>
      </c>
      <c r="L51" s="64">
        <v>25</v>
      </c>
      <c r="M51" s="64"/>
      <c r="N51" s="129">
        <f>SUM(J51:M51)</f>
        <v>71</v>
      </c>
      <c r="O51" s="79">
        <f>VLOOKUP(C51,'[1]Bone Avg Cost'!A:B,2,FALSE)</f>
        <v>22.39</v>
      </c>
      <c r="P51" s="13">
        <v>22.39</v>
      </c>
      <c r="Q51" s="13">
        <v>22.39</v>
      </c>
      <c r="R51" s="71"/>
      <c r="S51" s="78">
        <f>IF(P51&gt;0,P51,O51)</f>
        <v>22.39</v>
      </c>
      <c r="T51" s="83">
        <v>59.95</v>
      </c>
      <c r="U51" s="71">
        <v>29.5</v>
      </c>
      <c r="V51" s="71">
        <v>34.5</v>
      </c>
      <c r="W51" s="84"/>
      <c r="X51" s="79"/>
      <c r="Y51" s="71">
        <v>59</v>
      </c>
      <c r="Z51" s="71">
        <v>69</v>
      </c>
      <c r="AA51" s="74"/>
      <c r="AB51" s="92"/>
      <c r="AC51" s="93"/>
      <c r="AD51" s="93"/>
      <c r="AE51" s="94"/>
      <c r="AF51" s="129">
        <f>SUM(AB51:AE51)</f>
        <v>0</v>
      </c>
      <c r="AG51" s="99"/>
      <c r="AH51" s="93"/>
      <c r="AI51" s="93"/>
      <c r="AJ51" s="94"/>
      <c r="AK51" s="133">
        <f>SUM(AG51:AJ51)</f>
        <v>0</v>
      </c>
      <c r="AL51" s="92"/>
      <c r="AM51" s="93"/>
      <c r="AN51" s="93"/>
      <c r="AO51" s="94"/>
      <c r="AP51" s="133">
        <f>SUM(AL51:AO51)</f>
        <v>0</v>
      </c>
      <c r="AQ51" s="92"/>
      <c r="AR51" s="93"/>
      <c r="AS51" s="93"/>
      <c r="AT51" s="94"/>
      <c r="AU51" s="129">
        <f>SUM(AQ51:AT51)</f>
        <v>0</v>
      </c>
      <c r="AV51" s="64"/>
      <c r="AW51" s="6"/>
      <c r="AX51" s="6"/>
      <c r="AY51" s="102"/>
      <c r="AZ51" s="133">
        <f>SUM(AV51:AY51)</f>
        <v>0</v>
      </c>
      <c r="BA51" s="68"/>
      <c r="BB51" s="6">
        <v>0</v>
      </c>
      <c r="BC51" s="6">
        <v>0</v>
      </c>
      <c r="BD51" s="102"/>
      <c r="BE51" s="129">
        <f>SUM(BA51:BD51)</f>
        <v>0</v>
      </c>
      <c r="BF51" s="68">
        <v>0</v>
      </c>
      <c r="BG51" s="6">
        <v>4</v>
      </c>
      <c r="BH51" s="6">
        <v>1</v>
      </c>
      <c r="BI51" s="102"/>
      <c r="BJ51" s="129">
        <f>SUM(BF51:BI51)</f>
        <v>5</v>
      </c>
    </row>
    <row r="52" spans="1:62" x14ac:dyDescent="0.25">
      <c r="A52" s="4" t="s">
        <v>293</v>
      </c>
      <c r="B52" s="3" t="s">
        <v>64</v>
      </c>
      <c r="C52" s="10">
        <v>4716076167993</v>
      </c>
      <c r="D52" s="10">
        <f>IF(J52&gt;0,1,"")</f>
        <v>1</v>
      </c>
      <c r="E52" s="10">
        <f>IF(K52&gt;0,1,"")</f>
        <v>1</v>
      </c>
      <c r="F52" s="10">
        <f>IF(L52&gt;0,1,"")</f>
        <v>1</v>
      </c>
      <c r="G52" s="105" t="str">
        <f>IF(M52&gt;0,1,"")</f>
        <v/>
      </c>
      <c r="H52" s="264">
        <v>10</v>
      </c>
      <c r="I52" s="262" t="str">
        <f>IF(SUM(D52:G52)&lt;2,IF(H52&gt;100,"Not OK",""),"")</f>
        <v/>
      </c>
      <c r="J52" s="68">
        <v>1</v>
      </c>
      <c r="K52" s="64">
        <v>27</v>
      </c>
      <c r="L52" s="64">
        <v>18</v>
      </c>
      <c r="M52" s="64"/>
      <c r="N52" s="129">
        <f>SUM(J52:M52)</f>
        <v>46</v>
      </c>
      <c r="O52" s="79">
        <f>VLOOKUP(C52,'[1]Bone Avg Cost'!A:B,2,FALSE)</f>
        <v>22.389999999999997</v>
      </c>
      <c r="P52" s="13">
        <v>22.39</v>
      </c>
      <c r="Q52" s="13">
        <v>22.39</v>
      </c>
      <c r="R52" s="71"/>
      <c r="S52" s="78">
        <f>IF(P52&gt;0,P52,O52)</f>
        <v>22.39</v>
      </c>
      <c r="T52" s="83">
        <v>59.95</v>
      </c>
      <c r="U52" s="71">
        <v>29.5</v>
      </c>
      <c r="V52" s="71">
        <v>34.5</v>
      </c>
      <c r="W52" s="84"/>
      <c r="X52" s="79"/>
      <c r="Y52" s="71">
        <v>59</v>
      </c>
      <c r="Z52" s="71">
        <v>69</v>
      </c>
      <c r="AA52" s="74"/>
      <c r="AB52" s="92"/>
      <c r="AC52" s="93"/>
      <c r="AD52" s="93"/>
      <c r="AE52" s="94"/>
      <c r="AF52" s="129">
        <f>SUM(AB52:AE52)</f>
        <v>0</v>
      </c>
      <c r="AG52" s="99"/>
      <c r="AH52" s="93"/>
      <c r="AI52" s="93"/>
      <c r="AJ52" s="94"/>
      <c r="AK52" s="133">
        <f>SUM(AG52:AJ52)</f>
        <v>0</v>
      </c>
      <c r="AL52" s="92"/>
      <c r="AM52" s="93"/>
      <c r="AN52" s="93"/>
      <c r="AO52" s="94"/>
      <c r="AP52" s="133">
        <f>SUM(AL52:AO52)</f>
        <v>0</v>
      </c>
      <c r="AQ52" s="92"/>
      <c r="AR52" s="93"/>
      <c r="AS52" s="93"/>
      <c r="AT52" s="94"/>
      <c r="AU52" s="129">
        <f>SUM(AQ52:AT52)</f>
        <v>0</v>
      </c>
      <c r="AV52" s="64">
        <v>2</v>
      </c>
      <c r="AW52" s="6"/>
      <c r="AX52" s="6"/>
      <c r="AY52" s="102"/>
      <c r="AZ52" s="133">
        <f>SUM(AV52:AY52)</f>
        <v>2</v>
      </c>
      <c r="BA52" s="68"/>
      <c r="BB52" s="6">
        <v>0</v>
      </c>
      <c r="BC52" s="6">
        <v>1</v>
      </c>
      <c r="BD52" s="102"/>
      <c r="BE52" s="129">
        <f>SUM(BA52:BD52)</f>
        <v>1</v>
      </c>
      <c r="BF52" s="68">
        <v>1</v>
      </c>
      <c r="BG52" s="6">
        <v>8</v>
      </c>
      <c r="BH52" s="6">
        <v>2</v>
      </c>
      <c r="BI52" s="102"/>
      <c r="BJ52" s="129">
        <f>SUM(BF52:BI52)</f>
        <v>11</v>
      </c>
    </row>
    <row r="53" spans="1:62" x14ac:dyDescent="0.25">
      <c r="A53" s="4" t="s">
        <v>65</v>
      </c>
      <c r="B53" s="3" t="s">
        <v>66</v>
      </c>
      <c r="C53" s="10">
        <v>4716076168280</v>
      </c>
      <c r="D53" s="10">
        <f>IF(J53&gt;0,1,"")</f>
        <v>1</v>
      </c>
      <c r="E53" s="10" t="str">
        <f>IF(K53&gt;0,1,"")</f>
        <v/>
      </c>
      <c r="F53" s="10" t="str">
        <f>IF(L53&gt;0,1,"")</f>
        <v/>
      </c>
      <c r="G53" s="105" t="str">
        <f>IF(M53&gt;0,1,"")</f>
        <v/>
      </c>
      <c r="H53" s="264">
        <v>5</v>
      </c>
      <c r="I53" s="262" t="str">
        <f>IF(SUM(D53:G53)&lt;2,IF(H53&gt;100,"Not OK",""),"")</f>
        <v/>
      </c>
      <c r="J53" s="68">
        <v>3</v>
      </c>
      <c r="K53" s="64"/>
      <c r="L53" s="64"/>
      <c r="M53" s="64"/>
      <c r="N53" s="129">
        <f>SUM(J53:M53)</f>
        <v>3</v>
      </c>
      <c r="O53" s="79">
        <f>VLOOKUP(C53,'[1]Bone Avg Cost'!A:B,2,FALSE)</f>
        <v>22</v>
      </c>
      <c r="P53" s="13"/>
      <c r="Q53" s="13"/>
      <c r="R53" s="71"/>
      <c r="S53" s="78">
        <f>IF(P53&gt;0,P53,O53)</f>
        <v>22</v>
      </c>
      <c r="T53" s="83">
        <v>59.95</v>
      </c>
      <c r="U53" s="71"/>
      <c r="V53" s="71"/>
      <c r="W53" s="84"/>
      <c r="X53" s="79"/>
      <c r="Y53" s="71"/>
      <c r="Z53" s="71"/>
      <c r="AA53" s="74"/>
      <c r="AB53" s="92"/>
      <c r="AC53" s="93"/>
      <c r="AD53" s="93"/>
      <c r="AE53" s="94"/>
      <c r="AF53" s="129">
        <f>SUM(AB53:AE53)</f>
        <v>0</v>
      </c>
      <c r="AG53" s="99"/>
      <c r="AH53" s="93"/>
      <c r="AI53" s="93"/>
      <c r="AJ53" s="94"/>
      <c r="AK53" s="133">
        <f>SUM(AG53:AJ53)</f>
        <v>0</v>
      </c>
      <c r="AL53" s="92"/>
      <c r="AM53" s="93"/>
      <c r="AN53" s="93"/>
      <c r="AO53" s="94"/>
      <c r="AP53" s="133">
        <f>SUM(AL53:AO53)</f>
        <v>0</v>
      </c>
      <c r="AQ53" s="92"/>
      <c r="AR53" s="93"/>
      <c r="AS53" s="93"/>
      <c r="AT53" s="94"/>
      <c r="AU53" s="129">
        <f>SUM(AQ53:AT53)</f>
        <v>0</v>
      </c>
      <c r="AV53" s="64"/>
      <c r="AW53" s="6"/>
      <c r="AX53" s="6"/>
      <c r="AY53" s="102"/>
      <c r="AZ53" s="133">
        <f>SUM(AV53:AY53)</f>
        <v>0</v>
      </c>
      <c r="BA53" s="68"/>
      <c r="BB53" s="6"/>
      <c r="BC53" s="6"/>
      <c r="BD53" s="102"/>
      <c r="BE53" s="129">
        <f>SUM(BA53:BD53)</f>
        <v>0</v>
      </c>
      <c r="BF53" s="68">
        <v>0</v>
      </c>
      <c r="BG53" s="6"/>
      <c r="BH53" s="6"/>
      <c r="BI53" s="102"/>
      <c r="BJ53" s="129">
        <f>SUM(BF53:BI53)</f>
        <v>0</v>
      </c>
    </row>
    <row r="54" spans="1:62" x14ac:dyDescent="0.25">
      <c r="A54" s="4" t="s">
        <v>67</v>
      </c>
      <c r="B54" s="3" t="s">
        <v>68</v>
      </c>
      <c r="C54" s="10">
        <v>4716076168327</v>
      </c>
      <c r="D54" s="10">
        <f>IF(J54&gt;0,1,"")</f>
        <v>1</v>
      </c>
      <c r="E54" s="10" t="str">
        <f>IF(K54&gt;0,1,"")</f>
        <v/>
      </c>
      <c r="F54" s="10" t="str">
        <f>IF(L54&gt;0,1,"")</f>
        <v/>
      </c>
      <c r="G54" s="105" t="str">
        <f>IF(M54&gt;0,1,"")</f>
        <v/>
      </c>
      <c r="H54" s="264">
        <v>4</v>
      </c>
      <c r="I54" s="262" t="str">
        <f>IF(SUM(D54:G54)&lt;2,IF(H54&gt;100,"Not OK",""),"")</f>
        <v/>
      </c>
      <c r="J54" s="68">
        <v>1</v>
      </c>
      <c r="K54" s="64"/>
      <c r="L54" s="64"/>
      <c r="M54" s="64"/>
      <c r="N54" s="129">
        <f>SUM(J54:M54)</f>
        <v>1</v>
      </c>
      <c r="O54" s="79">
        <f>VLOOKUP(C54,'[1]Bone Avg Cost'!A:B,2,FALSE)</f>
        <v>18.140000000000008</v>
      </c>
      <c r="P54" s="13"/>
      <c r="Q54" s="13"/>
      <c r="R54" s="71"/>
      <c r="S54" s="78">
        <f>IF(P54&gt;0,P54,O54)</f>
        <v>18.140000000000008</v>
      </c>
      <c r="T54" s="83">
        <v>48.95</v>
      </c>
      <c r="U54" s="71"/>
      <c r="V54" s="71"/>
      <c r="W54" s="84"/>
      <c r="X54" s="79"/>
      <c r="Y54" s="71"/>
      <c r="Z54" s="71"/>
      <c r="AA54" s="74"/>
      <c r="AB54" s="92"/>
      <c r="AC54" s="93"/>
      <c r="AD54" s="93"/>
      <c r="AE54" s="94"/>
      <c r="AF54" s="129">
        <f>SUM(AB54:AE54)</f>
        <v>0</v>
      </c>
      <c r="AG54" s="99"/>
      <c r="AH54" s="93"/>
      <c r="AI54" s="93"/>
      <c r="AJ54" s="94"/>
      <c r="AK54" s="133">
        <f>SUM(AG54:AJ54)</f>
        <v>0</v>
      </c>
      <c r="AL54" s="92"/>
      <c r="AM54" s="93"/>
      <c r="AN54" s="93"/>
      <c r="AO54" s="94"/>
      <c r="AP54" s="133">
        <f>SUM(AL54:AO54)</f>
        <v>0</v>
      </c>
      <c r="AQ54" s="92"/>
      <c r="AR54" s="93"/>
      <c r="AS54" s="93"/>
      <c r="AT54" s="94"/>
      <c r="AU54" s="129">
        <f>SUM(AQ54:AT54)</f>
        <v>0</v>
      </c>
      <c r="AV54" s="64"/>
      <c r="AW54" s="6"/>
      <c r="AX54" s="6"/>
      <c r="AY54" s="102"/>
      <c r="AZ54" s="133">
        <f>SUM(AV54:AY54)</f>
        <v>0</v>
      </c>
      <c r="BA54" s="68">
        <v>2</v>
      </c>
      <c r="BB54" s="6"/>
      <c r="BC54" s="6"/>
      <c r="BD54" s="102"/>
      <c r="BE54" s="129">
        <f>SUM(BA54:BD54)</f>
        <v>2</v>
      </c>
      <c r="BF54" s="68">
        <v>0</v>
      </c>
      <c r="BG54" s="6"/>
      <c r="BH54" s="6"/>
      <c r="BI54" s="102"/>
      <c r="BJ54" s="129">
        <f>SUM(BF54:BI54)</f>
        <v>0</v>
      </c>
    </row>
    <row r="55" spans="1:62" x14ac:dyDescent="0.25">
      <c r="A55" s="4" t="s">
        <v>69</v>
      </c>
      <c r="B55" s="3" t="s">
        <v>70</v>
      </c>
      <c r="C55" s="10">
        <v>4716076168334</v>
      </c>
      <c r="D55" s="10">
        <f>IF(J55&gt;0,1,"")</f>
        <v>1</v>
      </c>
      <c r="E55" s="10" t="str">
        <f>IF(K55&gt;0,1,"")</f>
        <v/>
      </c>
      <c r="F55" s="10" t="str">
        <f>IF(L55&gt;0,1,"")</f>
        <v/>
      </c>
      <c r="G55" s="105" t="str">
        <f>IF(M55&gt;0,1,"")</f>
        <v/>
      </c>
      <c r="H55" s="264">
        <v>1</v>
      </c>
      <c r="I55" s="262" t="str">
        <f>IF(SUM(D55:G55)&lt;2,IF(H55&gt;100,"Not OK",""),"")</f>
        <v/>
      </c>
      <c r="J55" s="68">
        <v>2</v>
      </c>
      <c r="K55" s="64"/>
      <c r="L55" s="64"/>
      <c r="M55" s="64"/>
      <c r="N55" s="129">
        <f>SUM(J55:M55)</f>
        <v>2</v>
      </c>
      <c r="O55" s="79">
        <f>VLOOKUP(C55,'[1]Bone Avg Cost'!A:B,2,FALSE)</f>
        <v>18.140000000000008</v>
      </c>
      <c r="P55" s="13"/>
      <c r="Q55" s="13"/>
      <c r="R55" s="71"/>
      <c r="S55" s="78">
        <f>IF(P55&gt;0,P55,O55)</f>
        <v>18.140000000000008</v>
      </c>
      <c r="T55" s="83">
        <v>48.95</v>
      </c>
      <c r="U55" s="71"/>
      <c r="V55" s="71"/>
      <c r="W55" s="84"/>
      <c r="X55" s="79"/>
      <c r="Y55" s="71"/>
      <c r="Z55" s="71"/>
      <c r="AA55" s="74"/>
      <c r="AB55" s="92"/>
      <c r="AC55" s="93"/>
      <c r="AD55" s="93"/>
      <c r="AE55" s="94"/>
      <c r="AF55" s="129">
        <f>SUM(AB55:AE55)</f>
        <v>0</v>
      </c>
      <c r="AG55" s="99"/>
      <c r="AH55" s="93"/>
      <c r="AI55" s="93"/>
      <c r="AJ55" s="94"/>
      <c r="AK55" s="133">
        <f>SUM(AG55:AJ55)</f>
        <v>0</v>
      </c>
      <c r="AL55" s="92"/>
      <c r="AM55" s="93"/>
      <c r="AN55" s="93"/>
      <c r="AO55" s="94"/>
      <c r="AP55" s="133">
        <f>SUM(AL55:AO55)</f>
        <v>0</v>
      </c>
      <c r="AQ55" s="92"/>
      <c r="AR55" s="93"/>
      <c r="AS55" s="93"/>
      <c r="AT55" s="94"/>
      <c r="AU55" s="129">
        <f>SUM(AQ55:AT55)</f>
        <v>0</v>
      </c>
      <c r="AV55" s="64"/>
      <c r="AW55" s="6"/>
      <c r="AX55" s="6"/>
      <c r="AY55" s="102"/>
      <c r="AZ55" s="133">
        <f>SUM(AV55:AY55)</f>
        <v>0</v>
      </c>
      <c r="BA55" s="68">
        <v>1</v>
      </c>
      <c r="BB55" s="6"/>
      <c r="BC55" s="6"/>
      <c r="BD55" s="102"/>
      <c r="BE55" s="129">
        <f>SUM(BA55:BD55)</f>
        <v>1</v>
      </c>
      <c r="BF55" s="68">
        <v>0</v>
      </c>
      <c r="BG55" s="6"/>
      <c r="BH55" s="6"/>
      <c r="BI55" s="102"/>
      <c r="BJ55" s="129">
        <f>SUM(BF55:BI55)</f>
        <v>0</v>
      </c>
    </row>
    <row r="56" spans="1:62" x14ac:dyDescent="0.25">
      <c r="A56" s="4" t="s">
        <v>271</v>
      </c>
      <c r="B56" s="3" t="s">
        <v>210</v>
      </c>
      <c r="C56" s="10">
        <v>4716076168341</v>
      </c>
      <c r="D56" s="10">
        <f>IF(J56&gt;0,1,"")</f>
        <v>1</v>
      </c>
      <c r="E56" s="10">
        <f>IF(K56&gt;0,1,"")</f>
        <v>1</v>
      </c>
      <c r="F56" s="10">
        <f>IF(L56&gt;0,1,"")</f>
        <v>1</v>
      </c>
      <c r="G56" s="105" t="str">
        <f>IF(M56&gt;0,1,"")</f>
        <v/>
      </c>
      <c r="H56" s="264">
        <v>4</v>
      </c>
      <c r="I56" s="262" t="str">
        <f>IF(SUM(D56:G56)&lt;2,IF(H56&gt;100,"Not OK",""),"")</f>
        <v/>
      </c>
      <c r="J56" s="68">
        <v>5</v>
      </c>
      <c r="K56" s="64">
        <v>20</v>
      </c>
      <c r="L56" s="64">
        <v>18</v>
      </c>
      <c r="M56" s="64"/>
      <c r="N56" s="129">
        <f>SUM(J56:M56)</f>
        <v>43</v>
      </c>
      <c r="O56" s="79">
        <f>VLOOKUP(C56,'[1]Bone Avg Cost'!A:B,2,FALSE)</f>
        <v>22.389999999999997</v>
      </c>
      <c r="P56" s="13">
        <v>22.39</v>
      </c>
      <c r="Q56" s="13">
        <v>22.39</v>
      </c>
      <c r="R56" s="71"/>
      <c r="S56" s="78">
        <f>IF(P56&gt;0,P56,O56)</f>
        <v>22.39</v>
      </c>
      <c r="T56" s="83">
        <v>59.95</v>
      </c>
      <c r="U56" s="71">
        <v>29.5</v>
      </c>
      <c r="V56" s="71">
        <v>34.5</v>
      </c>
      <c r="W56" s="84"/>
      <c r="X56" s="79"/>
      <c r="Y56" s="71">
        <v>59</v>
      </c>
      <c r="Z56" s="71">
        <v>69</v>
      </c>
      <c r="AA56" s="74"/>
      <c r="AB56" s="92"/>
      <c r="AC56" s="93"/>
      <c r="AD56" s="93"/>
      <c r="AE56" s="94"/>
      <c r="AF56" s="129">
        <f>SUM(AB56:AE56)</f>
        <v>0</v>
      </c>
      <c r="AG56" s="99"/>
      <c r="AH56" s="93"/>
      <c r="AI56" s="93"/>
      <c r="AJ56" s="94"/>
      <c r="AK56" s="133">
        <f>SUM(AG56:AJ56)</f>
        <v>0</v>
      </c>
      <c r="AL56" s="92"/>
      <c r="AM56" s="93"/>
      <c r="AN56" s="93"/>
      <c r="AO56" s="94"/>
      <c r="AP56" s="133">
        <f>SUM(AL56:AO56)</f>
        <v>0</v>
      </c>
      <c r="AQ56" s="92"/>
      <c r="AR56" s="93"/>
      <c r="AS56" s="93"/>
      <c r="AT56" s="94"/>
      <c r="AU56" s="129">
        <f>SUM(AQ56:AT56)</f>
        <v>0</v>
      </c>
      <c r="AV56" s="64"/>
      <c r="AW56" s="6"/>
      <c r="AX56" s="6"/>
      <c r="AY56" s="102"/>
      <c r="AZ56" s="133">
        <f>SUM(AV56:AY56)</f>
        <v>0</v>
      </c>
      <c r="BA56" s="68">
        <v>3</v>
      </c>
      <c r="BB56" s="6">
        <v>3</v>
      </c>
      <c r="BC56" s="6">
        <v>0</v>
      </c>
      <c r="BD56" s="102"/>
      <c r="BE56" s="129">
        <f>SUM(BA56:BD56)</f>
        <v>6</v>
      </c>
      <c r="BF56" s="68"/>
      <c r="BG56" s="6">
        <v>9</v>
      </c>
      <c r="BH56" s="6">
        <v>2</v>
      </c>
      <c r="BI56" s="102"/>
      <c r="BJ56" s="129">
        <f>SUM(BF56:BI56)</f>
        <v>11</v>
      </c>
    </row>
    <row r="57" spans="1:62" x14ac:dyDescent="0.25">
      <c r="A57" s="4" t="s">
        <v>273</v>
      </c>
      <c r="B57" s="3" t="s">
        <v>274</v>
      </c>
      <c r="C57" s="10">
        <v>4716076168358</v>
      </c>
      <c r="D57" s="10" t="str">
        <f>IF(J57&gt;0,1,"")</f>
        <v/>
      </c>
      <c r="E57" s="10">
        <f>IF(K57&gt;0,1,"")</f>
        <v>1</v>
      </c>
      <c r="F57" s="10">
        <f>IF(L57&gt;0,1,"")</f>
        <v>1</v>
      </c>
      <c r="G57" s="105" t="str">
        <f>IF(M57&gt;0,1,"")</f>
        <v/>
      </c>
      <c r="H57" s="264">
        <v>2</v>
      </c>
      <c r="I57" s="262" t="str">
        <f>IF(SUM(D57:G57)&lt;2,IF(H57&gt;100,"Not OK",""),"")</f>
        <v/>
      </c>
      <c r="J57" s="68"/>
      <c r="K57" s="64">
        <v>1</v>
      </c>
      <c r="L57" s="64">
        <v>1</v>
      </c>
      <c r="M57" s="64"/>
      <c r="N57" s="129">
        <f>SUM(J57:M57)</f>
        <v>2</v>
      </c>
      <c r="O57" s="79"/>
      <c r="P57" s="13">
        <v>22.39</v>
      </c>
      <c r="Q57" s="13">
        <v>22.39</v>
      </c>
      <c r="R57" s="71"/>
      <c r="S57" s="78">
        <f>IF(P57&gt;0,P57,O57)</f>
        <v>22.39</v>
      </c>
      <c r="T57" s="83"/>
      <c r="U57" s="71">
        <v>29.5</v>
      </c>
      <c r="V57" s="71">
        <v>34.5</v>
      </c>
      <c r="W57" s="84"/>
      <c r="X57" s="79"/>
      <c r="Y57" s="71">
        <v>59</v>
      </c>
      <c r="Z57" s="71">
        <v>69</v>
      </c>
      <c r="AA57" s="74"/>
      <c r="AB57" s="92"/>
      <c r="AC57" s="93"/>
      <c r="AD57" s="93"/>
      <c r="AE57" s="94"/>
      <c r="AF57" s="129">
        <f>SUM(AB57:AE57)</f>
        <v>0</v>
      </c>
      <c r="AG57" s="99"/>
      <c r="AH57" s="93"/>
      <c r="AI57" s="93"/>
      <c r="AJ57" s="94"/>
      <c r="AK57" s="133">
        <f>SUM(AG57:AJ57)</f>
        <v>0</v>
      </c>
      <c r="AL57" s="92"/>
      <c r="AM57" s="93"/>
      <c r="AN57" s="93"/>
      <c r="AO57" s="94"/>
      <c r="AP57" s="133">
        <f>SUM(AL57:AO57)</f>
        <v>0</v>
      </c>
      <c r="AQ57" s="92"/>
      <c r="AR57" s="93"/>
      <c r="AS57" s="93"/>
      <c r="AT57" s="94"/>
      <c r="AU57" s="129">
        <f>SUM(AQ57:AT57)</f>
        <v>0</v>
      </c>
      <c r="AV57" s="64"/>
      <c r="AW57" s="6"/>
      <c r="AX57" s="6"/>
      <c r="AY57" s="102"/>
      <c r="AZ57" s="133">
        <f>SUM(AV57:AY57)</f>
        <v>0</v>
      </c>
      <c r="BA57" s="68"/>
      <c r="BB57" s="6">
        <v>2</v>
      </c>
      <c r="BC57" s="6">
        <v>0</v>
      </c>
      <c r="BD57" s="102"/>
      <c r="BE57" s="129">
        <f>SUM(BA57:BD57)</f>
        <v>2</v>
      </c>
      <c r="BF57" s="68"/>
      <c r="BG57" s="6">
        <v>7</v>
      </c>
      <c r="BH57" s="6">
        <v>1</v>
      </c>
      <c r="BI57" s="102"/>
      <c r="BJ57" s="129">
        <f>SUM(BF57:BI57)</f>
        <v>8</v>
      </c>
    </row>
    <row r="58" spans="1:62" x14ac:dyDescent="0.25">
      <c r="A58" s="4" t="s">
        <v>275</v>
      </c>
      <c r="B58" s="3" t="s">
        <v>71</v>
      </c>
      <c r="C58" s="10">
        <v>4716076168365</v>
      </c>
      <c r="D58" s="10">
        <f>IF(J58&gt;0,1,"")</f>
        <v>1</v>
      </c>
      <c r="E58" s="10">
        <f>IF(K58&gt;0,1,"")</f>
        <v>1</v>
      </c>
      <c r="F58" s="10">
        <f>IF(L58&gt;0,1,"")</f>
        <v>1</v>
      </c>
      <c r="G58" s="105" t="str">
        <f>IF(M58&gt;0,1,"")</f>
        <v/>
      </c>
      <c r="H58" s="264">
        <v>3</v>
      </c>
      <c r="I58" s="262" t="str">
        <f>IF(SUM(D58:G58)&lt;2,IF(H58&gt;100,"Not OK",""),"")</f>
        <v/>
      </c>
      <c r="J58" s="68">
        <v>2</v>
      </c>
      <c r="K58" s="64">
        <v>9</v>
      </c>
      <c r="L58" s="64">
        <v>2</v>
      </c>
      <c r="M58" s="64"/>
      <c r="N58" s="129">
        <f>SUM(J58:M58)</f>
        <v>13</v>
      </c>
      <c r="O58" s="79">
        <f>VLOOKUP(C58,'[1]Bone Avg Cost'!A:B,2,FALSE)</f>
        <v>22.389999999999997</v>
      </c>
      <c r="P58" s="13">
        <v>22.39</v>
      </c>
      <c r="Q58" s="13">
        <v>22.39</v>
      </c>
      <c r="R58" s="71"/>
      <c r="S58" s="78">
        <f>IF(P58&gt;0,P58,O58)</f>
        <v>22.39</v>
      </c>
      <c r="T58" s="83">
        <v>59.95</v>
      </c>
      <c r="U58" s="71">
        <v>29.5</v>
      </c>
      <c r="V58" s="71">
        <v>34.5</v>
      </c>
      <c r="W58" s="84"/>
      <c r="X58" s="79"/>
      <c r="Y58" s="71">
        <v>59</v>
      </c>
      <c r="Z58" s="71">
        <v>69</v>
      </c>
      <c r="AA58" s="74"/>
      <c r="AB58" s="92"/>
      <c r="AC58" s="93"/>
      <c r="AD58" s="93"/>
      <c r="AE58" s="94"/>
      <c r="AF58" s="129">
        <f>SUM(AB58:AE58)</f>
        <v>0</v>
      </c>
      <c r="AG58" s="99"/>
      <c r="AH58" s="93"/>
      <c r="AI58" s="93"/>
      <c r="AJ58" s="94"/>
      <c r="AK58" s="133">
        <f>SUM(AG58:AJ58)</f>
        <v>0</v>
      </c>
      <c r="AL58" s="92"/>
      <c r="AM58" s="93"/>
      <c r="AN58" s="93"/>
      <c r="AO58" s="94"/>
      <c r="AP58" s="133">
        <f>SUM(AL58:AO58)</f>
        <v>0</v>
      </c>
      <c r="AQ58" s="92"/>
      <c r="AR58" s="93"/>
      <c r="AS58" s="93"/>
      <c r="AT58" s="94"/>
      <c r="AU58" s="129">
        <f>SUM(AQ58:AT58)</f>
        <v>0</v>
      </c>
      <c r="AV58" s="64"/>
      <c r="AW58" s="6"/>
      <c r="AX58" s="6"/>
      <c r="AY58" s="102"/>
      <c r="AZ58" s="133">
        <f>SUM(AV58:AY58)</f>
        <v>0</v>
      </c>
      <c r="BA58" s="68"/>
      <c r="BB58" s="6">
        <v>7</v>
      </c>
      <c r="BC58" s="6">
        <v>1</v>
      </c>
      <c r="BD58" s="102"/>
      <c r="BE58" s="129">
        <f>SUM(BA58:BD58)</f>
        <v>8</v>
      </c>
      <c r="BF58" s="68">
        <v>1</v>
      </c>
      <c r="BG58" s="6">
        <v>10</v>
      </c>
      <c r="BH58" s="6">
        <v>4</v>
      </c>
      <c r="BI58" s="102"/>
      <c r="BJ58" s="129">
        <f>SUM(BF58:BI58)</f>
        <v>15</v>
      </c>
    </row>
    <row r="59" spans="1:62" x14ac:dyDescent="0.25">
      <c r="A59" s="4" t="s">
        <v>72</v>
      </c>
      <c r="B59" s="3" t="s">
        <v>73</v>
      </c>
      <c r="C59" s="10">
        <v>6953156245662</v>
      </c>
      <c r="D59" s="10">
        <f>IF(J59&gt;0,1,"")</f>
        <v>1</v>
      </c>
      <c r="E59" s="10" t="str">
        <f>IF(K59&gt;0,1,"")</f>
        <v/>
      </c>
      <c r="F59" s="10" t="str">
        <f>IF(L59&gt;0,1,"")</f>
        <v/>
      </c>
      <c r="G59" s="105" t="str">
        <f>IF(M59&gt;0,1,"")</f>
        <v/>
      </c>
      <c r="H59" s="264">
        <v>282</v>
      </c>
      <c r="I59" s="262" t="str">
        <f>IF(SUM(D59:G59)&lt;2,IF(H59&gt;100,"Not OK",""),"")</f>
        <v>Not OK</v>
      </c>
      <c r="J59" s="68">
        <v>4</v>
      </c>
      <c r="K59" s="64"/>
      <c r="L59" s="64"/>
      <c r="M59" s="64"/>
      <c r="N59" s="129">
        <f>SUM(J59:M59)</f>
        <v>4</v>
      </c>
      <c r="O59" s="79">
        <v>7.2799999999999985</v>
      </c>
      <c r="P59" s="13"/>
      <c r="Q59" s="13"/>
      <c r="R59" s="71"/>
      <c r="S59" s="78">
        <f>IF(P59&gt;0,P59,O59)</f>
        <v>7.2799999999999985</v>
      </c>
      <c r="T59" s="83">
        <v>26.95</v>
      </c>
      <c r="U59" s="71"/>
      <c r="V59" s="71"/>
      <c r="W59" s="84"/>
      <c r="X59" s="79"/>
      <c r="Y59" s="71"/>
      <c r="Z59" s="71"/>
      <c r="AA59" s="74"/>
      <c r="AB59" s="92"/>
      <c r="AC59" s="93"/>
      <c r="AD59" s="93"/>
      <c r="AE59" s="94"/>
      <c r="AF59" s="129">
        <f>SUM(AB59:AE59)</f>
        <v>0</v>
      </c>
      <c r="AG59" s="99"/>
      <c r="AH59" s="93"/>
      <c r="AI59" s="93"/>
      <c r="AJ59" s="94"/>
      <c r="AK59" s="133">
        <f>SUM(AG59:AJ59)</f>
        <v>0</v>
      </c>
      <c r="AL59" s="92"/>
      <c r="AM59" s="93"/>
      <c r="AN59" s="93"/>
      <c r="AO59" s="94"/>
      <c r="AP59" s="133">
        <f>SUM(AL59:AO59)</f>
        <v>0</v>
      </c>
      <c r="AQ59" s="92"/>
      <c r="AR59" s="93"/>
      <c r="AS59" s="93"/>
      <c r="AT59" s="94"/>
      <c r="AU59" s="129">
        <f>SUM(AQ59:AT59)</f>
        <v>0</v>
      </c>
      <c r="AV59" s="64">
        <v>1</v>
      </c>
      <c r="AW59" s="6"/>
      <c r="AX59" s="6"/>
      <c r="AY59" s="102"/>
      <c r="AZ59" s="133">
        <f>SUM(AV59:AY59)</f>
        <v>1</v>
      </c>
      <c r="BA59" s="68"/>
      <c r="BB59" s="6"/>
      <c r="BC59" s="6"/>
      <c r="BD59" s="102"/>
      <c r="BE59" s="129">
        <f>SUM(BA59:BD59)</f>
        <v>0</v>
      </c>
      <c r="BF59" s="68">
        <v>0</v>
      </c>
      <c r="BG59" s="6"/>
      <c r="BH59" s="6"/>
      <c r="BI59" s="102"/>
      <c r="BJ59" s="129">
        <f>SUM(BF59:BI59)</f>
        <v>0</v>
      </c>
    </row>
    <row r="60" spans="1:62" x14ac:dyDescent="0.25">
      <c r="A60" s="4" t="s">
        <v>74</v>
      </c>
      <c r="B60" s="3" t="s">
        <v>75</v>
      </c>
      <c r="C60" s="10">
        <v>6953156251700</v>
      </c>
      <c r="D60" s="10">
        <f>IF(J60&gt;0,1,"")</f>
        <v>1</v>
      </c>
      <c r="E60" s="10" t="str">
        <f>IF(K60&gt;0,1,"")</f>
        <v/>
      </c>
      <c r="F60" s="10" t="str">
        <f>IF(L60&gt;0,1,"")</f>
        <v/>
      </c>
      <c r="G60" s="105" t="str">
        <f>IF(M60&gt;0,1,"")</f>
        <v/>
      </c>
      <c r="H60" s="264">
        <v>93</v>
      </c>
      <c r="I60" s="262" t="str">
        <f>IF(SUM(D60:G60)&lt;2,IF(H60&gt;100,"Not OK",""),"")</f>
        <v/>
      </c>
      <c r="J60" s="68">
        <v>1</v>
      </c>
      <c r="K60" s="64"/>
      <c r="L60" s="64"/>
      <c r="M60" s="64"/>
      <c r="N60" s="129">
        <f>SUM(J60:M60)</f>
        <v>1</v>
      </c>
      <c r="O60" s="79">
        <v>6.5900000000000034</v>
      </c>
      <c r="P60" s="13"/>
      <c r="Q60" s="13"/>
      <c r="R60" s="71"/>
      <c r="S60" s="78">
        <f>IF(P60&gt;0,P60,O60)</f>
        <v>6.5900000000000034</v>
      </c>
      <c r="T60" s="83">
        <v>26.95</v>
      </c>
      <c r="U60" s="71"/>
      <c r="V60" s="71"/>
      <c r="W60" s="84"/>
      <c r="X60" s="79"/>
      <c r="Y60" s="71"/>
      <c r="Z60" s="71"/>
      <c r="AA60" s="74"/>
      <c r="AB60" s="92"/>
      <c r="AC60" s="93"/>
      <c r="AD60" s="93"/>
      <c r="AE60" s="94"/>
      <c r="AF60" s="129">
        <f>SUM(AB60:AE60)</f>
        <v>0</v>
      </c>
      <c r="AG60" s="99"/>
      <c r="AH60" s="93"/>
      <c r="AI60" s="93"/>
      <c r="AJ60" s="94"/>
      <c r="AK60" s="133">
        <f>SUM(AG60:AJ60)</f>
        <v>0</v>
      </c>
      <c r="AL60" s="92"/>
      <c r="AM60" s="93"/>
      <c r="AN60" s="93"/>
      <c r="AO60" s="94"/>
      <c r="AP60" s="133">
        <f>SUM(AL60:AO60)</f>
        <v>0</v>
      </c>
      <c r="AQ60" s="92"/>
      <c r="AR60" s="93"/>
      <c r="AS60" s="93"/>
      <c r="AT60" s="94"/>
      <c r="AU60" s="129">
        <f>SUM(AQ60:AT60)</f>
        <v>0</v>
      </c>
      <c r="AV60" s="64"/>
      <c r="AW60" s="6"/>
      <c r="AX60" s="6"/>
      <c r="AY60" s="102"/>
      <c r="AZ60" s="133">
        <f>SUM(AV60:AY60)</f>
        <v>0</v>
      </c>
      <c r="BA60" s="68">
        <v>1</v>
      </c>
      <c r="BB60" s="6"/>
      <c r="BC60" s="6"/>
      <c r="BD60" s="102"/>
      <c r="BE60" s="129">
        <f>SUM(BA60:BD60)</f>
        <v>1</v>
      </c>
      <c r="BF60" s="68">
        <v>3</v>
      </c>
      <c r="BG60" s="6"/>
      <c r="BH60" s="6"/>
      <c r="BI60" s="102"/>
      <c r="BJ60" s="129">
        <f>SUM(BF60:BI60)</f>
        <v>3</v>
      </c>
    </row>
    <row r="61" spans="1:62" x14ac:dyDescent="0.25">
      <c r="A61" s="4" t="s">
        <v>433</v>
      </c>
      <c r="B61" s="3" t="s">
        <v>434</v>
      </c>
      <c r="C61" s="10">
        <v>6953156253025</v>
      </c>
      <c r="D61" s="10" t="str">
        <f>IF(J61&gt;0,1,"")</f>
        <v/>
      </c>
      <c r="E61" s="10">
        <f>IF(K61&gt;0,1,"")</f>
        <v>1</v>
      </c>
      <c r="F61" s="10">
        <f>IF(L61&gt;0,1,"")</f>
        <v>1</v>
      </c>
      <c r="G61" s="105" t="str">
        <f>IF(M61&gt;0,1,"")</f>
        <v/>
      </c>
      <c r="H61" s="264">
        <v>174</v>
      </c>
      <c r="I61" s="262" t="str">
        <f>IF(SUM(D61:G61)&lt;2,IF(H61&gt;100,"Not OK",""),"")</f>
        <v/>
      </c>
      <c r="J61" s="68"/>
      <c r="K61" s="64">
        <v>8</v>
      </c>
      <c r="L61" s="64">
        <v>11</v>
      </c>
      <c r="M61" s="64"/>
      <c r="N61" s="129">
        <f>SUM(J61:M61)</f>
        <v>19</v>
      </c>
      <c r="O61" s="79"/>
      <c r="P61" s="13">
        <v>11.76</v>
      </c>
      <c r="Q61" s="13">
        <v>11.76</v>
      </c>
      <c r="R61" s="71"/>
      <c r="S61" s="78">
        <f>IF(P61&gt;0,P61,O61)</f>
        <v>11.76</v>
      </c>
      <c r="T61" s="83"/>
      <c r="U61" s="71">
        <v>24.5</v>
      </c>
      <c r="V61" s="71">
        <v>24.5</v>
      </c>
      <c r="W61" s="84"/>
      <c r="X61" s="79"/>
      <c r="Y61" s="71">
        <v>49</v>
      </c>
      <c r="Z61" s="71">
        <v>49</v>
      </c>
      <c r="AA61" s="74"/>
      <c r="AB61" s="92"/>
      <c r="AC61" s="93">
        <v>3</v>
      </c>
      <c r="AD61" s="93"/>
      <c r="AE61" s="94"/>
      <c r="AF61" s="129">
        <f>SUM(AB61:AE61)</f>
        <v>3</v>
      </c>
      <c r="AG61" s="99"/>
      <c r="AH61" s="93">
        <v>6</v>
      </c>
      <c r="AI61" s="93">
        <v>9</v>
      </c>
      <c r="AJ61" s="94"/>
      <c r="AK61" s="133">
        <f>SUM(AG61:AJ61)</f>
        <v>15</v>
      </c>
      <c r="AL61" s="92"/>
      <c r="AM61" s="93">
        <v>11</v>
      </c>
      <c r="AN61" s="93">
        <v>5</v>
      </c>
      <c r="AO61" s="94"/>
      <c r="AP61" s="133">
        <f>SUM(AL61:AO61)</f>
        <v>16</v>
      </c>
      <c r="AQ61" s="92"/>
      <c r="AR61" s="93">
        <v>8</v>
      </c>
      <c r="AS61" s="93">
        <v>7</v>
      </c>
      <c r="AT61" s="94"/>
      <c r="AU61" s="129">
        <f>SUM(AQ61:AT61)</f>
        <v>15</v>
      </c>
      <c r="AV61" s="64"/>
      <c r="AW61" s="6">
        <v>5</v>
      </c>
      <c r="AX61" s="6">
        <v>5</v>
      </c>
      <c r="AY61" s="102"/>
      <c r="AZ61" s="133">
        <f>SUM(AV61:AY61)</f>
        <v>10</v>
      </c>
      <c r="BA61" s="68"/>
      <c r="BB61" s="6">
        <v>15</v>
      </c>
      <c r="BC61" s="6">
        <v>0</v>
      </c>
      <c r="BD61" s="102"/>
      <c r="BE61" s="129">
        <f>SUM(BA61:BD61)</f>
        <v>15</v>
      </c>
      <c r="BF61" s="68"/>
      <c r="BG61" s="6">
        <v>4</v>
      </c>
      <c r="BH61" s="6">
        <v>4</v>
      </c>
      <c r="BI61" s="102"/>
      <c r="BJ61" s="129">
        <f>SUM(BF61:BI61)</f>
        <v>8</v>
      </c>
    </row>
    <row r="62" spans="1:62" x14ac:dyDescent="0.25">
      <c r="A62" s="4" t="s">
        <v>437</v>
      </c>
      <c r="B62" s="3" t="s">
        <v>438</v>
      </c>
      <c r="C62" s="10">
        <v>6953156253032</v>
      </c>
      <c r="D62" s="10" t="str">
        <f>IF(J62&gt;0,1,"")</f>
        <v/>
      </c>
      <c r="E62" s="10">
        <f>IF(K62&gt;0,1,"")</f>
        <v>1</v>
      </c>
      <c r="F62" s="10">
        <f>IF(L62&gt;0,1,"")</f>
        <v>1</v>
      </c>
      <c r="G62" s="105" t="str">
        <f>IF(M62&gt;0,1,"")</f>
        <v/>
      </c>
      <c r="H62" s="264">
        <v>139</v>
      </c>
      <c r="I62" s="262" t="str">
        <f>IF(SUM(D62:G62)&lt;2,IF(H62&gt;100,"Not OK",""),"")</f>
        <v/>
      </c>
      <c r="J62" s="68"/>
      <c r="K62" s="64">
        <v>3</v>
      </c>
      <c r="L62" s="64">
        <v>8</v>
      </c>
      <c r="M62" s="64"/>
      <c r="N62" s="129">
        <f>SUM(J62:M62)</f>
        <v>11</v>
      </c>
      <c r="O62" s="79"/>
      <c r="P62" s="13">
        <v>12.049999999999997</v>
      </c>
      <c r="Q62" s="13">
        <v>12.049999999999997</v>
      </c>
      <c r="R62" s="71"/>
      <c r="S62" s="78">
        <f>IF(P62&gt;0,P62,O62)</f>
        <v>12.049999999999997</v>
      </c>
      <c r="T62" s="83"/>
      <c r="U62" s="71">
        <v>24.5</v>
      </c>
      <c r="V62" s="71">
        <v>24.5</v>
      </c>
      <c r="W62" s="84"/>
      <c r="X62" s="79"/>
      <c r="Y62" s="71">
        <v>49</v>
      </c>
      <c r="Z62" s="71">
        <v>49</v>
      </c>
      <c r="AA62" s="74"/>
      <c r="AB62" s="92"/>
      <c r="AC62" s="93">
        <v>4</v>
      </c>
      <c r="AD62" s="93"/>
      <c r="AE62" s="94"/>
      <c r="AF62" s="129">
        <f>SUM(AB62:AE62)</f>
        <v>4</v>
      </c>
      <c r="AG62" s="99"/>
      <c r="AH62" s="93">
        <v>5</v>
      </c>
      <c r="AI62" s="93">
        <v>4</v>
      </c>
      <c r="AJ62" s="94"/>
      <c r="AK62" s="133">
        <f>SUM(AG62:AJ62)</f>
        <v>9</v>
      </c>
      <c r="AL62" s="92"/>
      <c r="AM62" s="93">
        <v>9</v>
      </c>
      <c r="AN62" s="93">
        <v>5</v>
      </c>
      <c r="AO62" s="94"/>
      <c r="AP62" s="133">
        <f>SUM(AL62:AO62)</f>
        <v>14</v>
      </c>
      <c r="AQ62" s="92"/>
      <c r="AR62" s="93">
        <v>10</v>
      </c>
      <c r="AS62" s="93">
        <v>9</v>
      </c>
      <c r="AT62" s="94"/>
      <c r="AU62" s="129">
        <f>SUM(AQ62:AT62)</f>
        <v>19</v>
      </c>
      <c r="AV62" s="64"/>
      <c r="AW62" s="6">
        <v>4</v>
      </c>
      <c r="AX62" s="6">
        <v>4</v>
      </c>
      <c r="AY62" s="102"/>
      <c r="AZ62" s="133">
        <f>SUM(AV62:AY62)</f>
        <v>8</v>
      </c>
      <c r="BA62" s="68"/>
      <c r="BB62" s="6">
        <v>4</v>
      </c>
      <c r="BC62" s="6">
        <v>1</v>
      </c>
      <c r="BD62" s="102"/>
      <c r="BE62" s="129">
        <f>SUM(BA62:BD62)</f>
        <v>5</v>
      </c>
      <c r="BF62" s="68"/>
      <c r="BG62" s="6">
        <v>0</v>
      </c>
      <c r="BH62" s="6">
        <v>1</v>
      </c>
      <c r="BI62" s="102"/>
      <c r="BJ62" s="129">
        <f>SUM(BF62:BI62)</f>
        <v>1</v>
      </c>
    </row>
    <row r="63" spans="1:62" x14ac:dyDescent="0.25">
      <c r="A63" s="4" t="s">
        <v>435</v>
      </c>
      <c r="B63" s="3" t="s">
        <v>436</v>
      </c>
      <c r="C63" s="10">
        <v>6953156253049</v>
      </c>
      <c r="D63" s="10" t="str">
        <f>IF(J63&gt;0,1,"")</f>
        <v/>
      </c>
      <c r="E63" s="10">
        <f>IF(K63&gt;0,1,"")</f>
        <v>1</v>
      </c>
      <c r="F63" s="10" t="str">
        <f>IF(L63&gt;0,1,"")</f>
        <v/>
      </c>
      <c r="G63" s="105" t="str">
        <f>IF(M63&gt;0,1,"")</f>
        <v/>
      </c>
      <c r="H63" s="264"/>
      <c r="I63" s="262" t="str">
        <f>IF(SUM(D63:G63)&lt;2,IF(H63&gt;100,"Not OK",""),"")</f>
        <v/>
      </c>
      <c r="J63" s="68"/>
      <c r="K63" s="64">
        <v>2</v>
      </c>
      <c r="L63" s="64"/>
      <c r="M63" s="64"/>
      <c r="N63" s="129">
        <f>SUM(J63:M63)</f>
        <v>2</v>
      </c>
      <c r="O63" s="79"/>
      <c r="P63" s="13">
        <v>11.109999999999998</v>
      </c>
      <c r="Q63" s="13"/>
      <c r="R63" s="71"/>
      <c r="S63" s="78">
        <f>IF(P63&gt;0,P63,O63)</f>
        <v>11.109999999999998</v>
      </c>
      <c r="T63" s="83"/>
      <c r="U63" s="71">
        <v>24.5</v>
      </c>
      <c r="V63" s="71"/>
      <c r="W63" s="84"/>
      <c r="X63" s="79"/>
      <c r="Y63" s="71">
        <v>49</v>
      </c>
      <c r="Z63" s="71"/>
      <c r="AA63" s="74"/>
      <c r="AB63" s="92"/>
      <c r="AC63" s="93">
        <v>2</v>
      </c>
      <c r="AD63" s="93"/>
      <c r="AE63" s="94"/>
      <c r="AF63" s="129">
        <f>SUM(AB63:AE63)</f>
        <v>2</v>
      </c>
      <c r="AG63" s="99"/>
      <c r="AH63" s="93">
        <v>1</v>
      </c>
      <c r="AI63" s="93"/>
      <c r="AJ63" s="94"/>
      <c r="AK63" s="133">
        <f>SUM(AG63:AJ63)</f>
        <v>1</v>
      </c>
      <c r="AL63" s="92"/>
      <c r="AM63" s="93">
        <v>1</v>
      </c>
      <c r="AN63" s="93"/>
      <c r="AO63" s="94"/>
      <c r="AP63" s="133">
        <f>SUM(AL63:AO63)</f>
        <v>1</v>
      </c>
      <c r="AQ63" s="92"/>
      <c r="AR63" s="93">
        <v>0</v>
      </c>
      <c r="AS63" s="93"/>
      <c r="AT63" s="94"/>
      <c r="AU63" s="129">
        <f>SUM(AQ63:AT63)</f>
        <v>0</v>
      </c>
      <c r="AV63" s="64"/>
      <c r="AW63" s="6">
        <v>0</v>
      </c>
      <c r="AX63" s="6"/>
      <c r="AY63" s="102"/>
      <c r="AZ63" s="133">
        <f>SUM(AV63:AY63)</f>
        <v>0</v>
      </c>
      <c r="BA63" s="68"/>
      <c r="BB63" s="6">
        <v>1</v>
      </c>
      <c r="BC63" s="6"/>
      <c r="BD63" s="102"/>
      <c r="BE63" s="129">
        <f>SUM(BA63:BD63)</f>
        <v>1</v>
      </c>
      <c r="BF63" s="68"/>
      <c r="BG63" s="6">
        <v>0</v>
      </c>
      <c r="BH63" s="6"/>
      <c r="BI63" s="102"/>
      <c r="BJ63" s="129">
        <f>SUM(BF63:BI63)</f>
        <v>0</v>
      </c>
    </row>
    <row r="64" spans="1:62" x14ac:dyDescent="0.25">
      <c r="A64" s="4" t="s">
        <v>441</v>
      </c>
      <c r="B64" s="3" t="s">
        <v>436</v>
      </c>
      <c r="C64" s="10">
        <v>6953156253056</v>
      </c>
      <c r="D64" s="10" t="str">
        <f>IF(J64&gt;0,1,"")</f>
        <v/>
      </c>
      <c r="E64" s="10">
        <f>IF(K64&gt;0,1,"")</f>
        <v>1</v>
      </c>
      <c r="F64" s="10" t="str">
        <f>IF(L64&gt;0,1,"")</f>
        <v/>
      </c>
      <c r="G64" s="105" t="str">
        <f>IF(M64&gt;0,1,"")</f>
        <v/>
      </c>
      <c r="H64" s="264">
        <v>131</v>
      </c>
      <c r="I64" s="262" t="str">
        <f>IF(SUM(D64:G64)&lt;2,IF(H64&gt;100,"Not OK",""),"")</f>
        <v>Not OK</v>
      </c>
      <c r="J64" s="68"/>
      <c r="K64" s="64">
        <v>2</v>
      </c>
      <c r="L64" s="64"/>
      <c r="M64" s="64"/>
      <c r="N64" s="129">
        <f>SUM(J64:M64)</f>
        <v>2</v>
      </c>
      <c r="O64" s="79"/>
      <c r="P64" s="13">
        <v>11.109999999999996</v>
      </c>
      <c r="Q64" s="13"/>
      <c r="R64" s="71"/>
      <c r="S64" s="78">
        <f>IF(P64&gt;0,P64,O64)</f>
        <v>11.109999999999996</v>
      </c>
      <c r="T64" s="83"/>
      <c r="U64" s="71">
        <v>24.5</v>
      </c>
      <c r="V64" s="71"/>
      <c r="W64" s="84"/>
      <c r="X64" s="79"/>
      <c r="Y64" s="71">
        <v>49</v>
      </c>
      <c r="Z64" s="71"/>
      <c r="AA64" s="74"/>
      <c r="AB64" s="92"/>
      <c r="AC64" s="93">
        <v>3</v>
      </c>
      <c r="AD64" s="93"/>
      <c r="AE64" s="94"/>
      <c r="AF64" s="129">
        <f>SUM(AB64:AE64)</f>
        <v>3</v>
      </c>
      <c r="AG64" s="99"/>
      <c r="AH64" s="93">
        <v>0</v>
      </c>
      <c r="AI64" s="93"/>
      <c r="AJ64" s="94"/>
      <c r="AK64" s="133">
        <f>SUM(AG64:AJ64)</f>
        <v>0</v>
      </c>
      <c r="AL64" s="92"/>
      <c r="AM64" s="93">
        <v>6</v>
      </c>
      <c r="AN64" s="93"/>
      <c r="AO64" s="94"/>
      <c r="AP64" s="133">
        <f>SUM(AL64:AO64)</f>
        <v>6</v>
      </c>
      <c r="AQ64" s="92"/>
      <c r="AR64" s="93">
        <v>1</v>
      </c>
      <c r="AS64" s="93"/>
      <c r="AT64" s="94"/>
      <c r="AU64" s="129">
        <f>SUM(AQ64:AT64)</f>
        <v>1</v>
      </c>
      <c r="AV64" s="64"/>
      <c r="AW64" s="6">
        <v>0</v>
      </c>
      <c r="AX64" s="6"/>
      <c r="AY64" s="102"/>
      <c r="AZ64" s="133">
        <f>SUM(AV64:AY64)</f>
        <v>0</v>
      </c>
      <c r="BA64" s="68"/>
      <c r="BB64" s="6">
        <v>4</v>
      </c>
      <c r="BC64" s="6"/>
      <c r="BD64" s="102"/>
      <c r="BE64" s="129">
        <f>SUM(BA64:BD64)</f>
        <v>4</v>
      </c>
      <c r="BF64" s="68"/>
      <c r="BG64" s="6">
        <v>2</v>
      </c>
      <c r="BH64" s="6"/>
      <c r="BI64" s="102"/>
      <c r="BJ64" s="129">
        <f>SUM(BF64:BI64)</f>
        <v>2</v>
      </c>
    </row>
    <row r="65" spans="1:62" x14ac:dyDescent="0.25">
      <c r="A65" s="4" t="s">
        <v>466</v>
      </c>
      <c r="B65" s="3" t="s">
        <v>76</v>
      </c>
      <c r="C65" s="10">
        <v>6953156253063</v>
      </c>
      <c r="D65" s="10">
        <f>IF(J65&gt;0,1,"")</f>
        <v>1</v>
      </c>
      <c r="E65" s="10">
        <f>IF(K65&gt;0,1,"")</f>
        <v>1</v>
      </c>
      <c r="F65" s="10">
        <f>IF(L65&gt;0,1,"")</f>
        <v>1</v>
      </c>
      <c r="G65" s="105" t="str">
        <f>IF(M65&gt;0,1,"")</f>
        <v/>
      </c>
      <c r="H65" s="264">
        <v>523</v>
      </c>
      <c r="I65" s="262" t="str">
        <f>IF(SUM(D65:G65)&lt;2,IF(H65&gt;100,"Not OK",""),"")</f>
        <v/>
      </c>
      <c r="J65" s="68">
        <v>5</v>
      </c>
      <c r="K65" s="64">
        <v>12</v>
      </c>
      <c r="L65" s="64">
        <v>8</v>
      </c>
      <c r="M65" s="64"/>
      <c r="N65" s="129">
        <f>SUM(J65:M65)</f>
        <v>25</v>
      </c>
      <c r="O65" s="79">
        <v>11.529999999999927</v>
      </c>
      <c r="P65" s="13">
        <v>11.760000000000007</v>
      </c>
      <c r="Q65" s="13">
        <v>11.760000000000007</v>
      </c>
      <c r="R65" s="71"/>
      <c r="S65" s="78">
        <f>IF(P65&gt;0,P65,O65)</f>
        <v>11.760000000000007</v>
      </c>
      <c r="T65" s="83">
        <v>32.450000000000003</v>
      </c>
      <c r="U65" s="71">
        <v>24.5</v>
      </c>
      <c r="V65" s="71">
        <v>24.5</v>
      </c>
      <c r="W65" s="84"/>
      <c r="X65" s="79"/>
      <c r="Y65" s="71">
        <v>49</v>
      </c>
      <c r="Z65" s="71">
        <v>49</v>
      </c>
      <c r="AA65" s="74"/>
      <c r="AB65" s="92"/>
      <c r="AC65" s="93">
        <v>12</v>
      </c>
      <c r="AD65" s="93"/>
      <c r="AE65" s="94"/>
      <c r="AF65" s="129">
        <f>SUM(AB65:AE65)</f>
        <v>12</v>
      </c>
      <c r="AG65" s="99"/>
      <c r="AH65" s="93">
        <v>12</v>
      </c>
      <c r="AI65" s="93">
        <v>8</v>
      </c>
      <c r="AJ65" s="94"/>
      <c r="AK65" s="133">
        <f>SUM(AG65:AJ65)</f>
        <v>20</v>
      </c>
      <c r="AL65" s="92"/>
      <c r="AM65" s="93">
        <v>16</v>
      </c>
      <c r="AN65" s="93">
        <v>8</v>
      </c>
      <c r="AO65" s="94"/>
      <c r="AP65" s="133">
        <f>SUM(AL65:AO65)</f>
        <v>24</v>
      </c>
      <c r="AQ65" s="92"/>
      <c r="AR65" s="93">
        <v>21</v>
      </c>
      <c r="AS65" s="93">
        <v>13</v>
      </c>
      <c r="AT65" s="94"/>
      <c r="AU65" s="129">
        <f>SUM(AQ65:AT65)</f>
        <v>34</v>
      </c>
      <c r="AV65" s="64"/>
      <c r="AW65" s="6">
        <v>21</v>
      </c>
      <c r="AX65" s="6">
        <v>4</v>
      </c>
      <c r="AY65" s="102"/>
      <c r="AZ65" s="133">
        <f>SUM(AV65:AY65)</f>
        <v>25</v>
      </c>
      <c r="BA65" s="68"/>
      <c r="BB65" s="6">
        <v>11</v>
      </c>
      <c r="BC65" s="6">
        <v>3</v>
      </c>
      <c r="BD65" s="102"/>
      <c r="BE65" s="129">
        <f>SUM(BA65:BD65)</f>
        <v>14</v>
      </c>
      <c r="BF65" s="68">
        <v>0</v>
      </c>
      <c r="BG65" s="6">
        <v>6</v>
      </c>
      <c r="BH65" s="6">
        <v>9</v>
      </c>
      <c r="BI65" s="102"/>
      <c r="BJ65" s="129">
        <f>SUM(BF65:BI65)</f>
        <v>15</v>
      </c>
    </row>
    <row r="66" spans="1:62" x14ac:dyDescent="0.25">
      <c r="A66" s="4" t="s">
        <v>468</v>
      </c>
      <c r="B66" s="3" t="s">
        <v>77</v>
      </c>
      <c r="C66" s="10">
        <v>6953156253070</v>
      </c>
      <c r="D66" s="10">
        <f>IF(J66&gt;0,1,"")</f>
        <v>1</v>
      </c>
      <c r="E66" s="10">
        <f>IF(K66&gt;0,1,"")</f>
        <v>1</v>
      </c>
      <c r="F66" s="10">
        <f>IF(L66&gt;0,1,"")</f>
        <v>1</v>
      </c>
      <c r="G66" s="105" t="str">
        <f>IF(M66&gt;0,1,"")</f>
        <v/>
      </c>
      <c r="H66" s="264"/>
      <c r="I66" s="262" t="str">
        <f>IF(SUM(D66:G66)&lt;2,IF(H66&gt;100,"Not OK",""),"")</f>
        <v/>
      </c>
      <c r="J66" s="68">
        <v>5</v>
      </c>
      <c r="K66" s="64">
        <v>16</v>
      </c>
      <c r="L66" s="64">
        <v>16</v>
      </c>
      <c r="M66" s="64"/>
      <c r="N66" s="129">
        <f>SUM(J66:M66)</f>
        <v>37</v>
      </c>
      <c r="O66" s="79">
        <v>11.530000000000008</v>
      </c>
      <c r="P66" s="13">
        <v>11.76</v>
      </c>
      <c r="Q66" s="13">
        <v>11.76</v>
      </c>
      <c r="R66" s="71"/>
      <c r="S66" s="78">
        <f>IF(P66&gt;0,P66,O66)</f>
        <v>11.76</v>
      </c>
      <c r="T66" s="83">
        <v>32.450000000000003</v>
      </c>
      <c r="U66" s="71">
        <v>24</v>
      </c>
      <c r="V66" s="71">
        <v>24.5</v>
      </c>
      <c r="W66" s="84"/>
      <c r="X66" s="79"/>
      <c r="Y66" s="71">
        <v>49</v>
      </c>
      <c r="Z66" s="71">
        <v>49</v>
      </c>
      <c r="AA66" s="74"/>
      <c r="AB66" s="92"/>
      <c r="AC66" s="93">
        <v>1</v>
      </c>
      <c r="AD66" s="93"/>
      <c r="AE66" s="94"/>
      <c r="AF66" s="129">
        <f>SUM(AB66:AE66)</f>
        <v>1</v>
      </c>
      <c r="AG66" s="99"/>
      <c r="AH66" s="93">
        <v>2</v>
      </c>
      <c r="AI66" s="93">
        <v>8</v>
      </c>
      <c r="AJ66" s="94"/>
      <c r="AK66" s="133">
        <f>SUM(AG66:AJ66)</f>
        <v>10</v>
      </c>
      <c r="AL66" s="92"/>
      <c r="AM66" s="93">
        <v>10</v>
      </c>
      <c r="AN66" s="93">
        <v>5</v>
      </c>
      <c r="AO66" s="94"/>
      <c r="AP66" s="133">
        <f>SUM(AL66:AO66)</f>
        <v>15</v>
      </c>
      <c r="AQ66" s="92"/>
      <c r="AR66" s="93">
        <v>5</v>
      </c>
      <c r="AS66" s="93">
        <v>7</v>
      </c>
      <c r="AT66" s="94"/>
      <c r="AU66" s="129">
        <f>SUM(AQ66:AT66)</f>
        <v>12</v>
      </c>
      <c r="AV66" s="64"/>
      <c r="AW66" s="6">
        <v>6</v>
      </c>
      <c r="AX66" s="6">
        <v>3</v>
      </c>
      <c r="AY66" s="102"/>
      <c r="AZ66" s="133">
        <f>SUM(AV66:AY66)</f>
        <v>9</v>
      </c>
      <c r="BA66" s="68"/>
      <c r="BB66" s="6">
        <v>12</v>
      </c>
      <c r="BC66" s="6">
        <v>3</v>
      </c>
      <c r="BD66" s="102"/>
      <c r="BE66" s="129">
        <f>SUM(BA66:BD66)</f>
        <v>15</v>
      </c>
      <c r="BF66" s="68">
        <v>0</v>
      </c>
      <c r="BG66" s="6">
        <v>28</v>
      </c>
      <c r="BH66" s="6">
        <v>3</v>
      </c>
      <c r="BI66" s="102"/>
      <c r="BJ66" s="129">
        <f>SUM(BF66:BI66)</f>
        <v>31</v>
      </c>
    </row>
    <row r="67" spans="1:62" x14ac:dyDescent="0.25">
      <c r="A67" s="4" t="s">
        <v>522</v>
      </c>
      <c r="B67" s="3" t="s">
        <v>473</v>
      </c>
      <c r="C67" s="10">
        <v>6953156253087</v>
      </c>
      <c r="D67" s="10" t="str">
        <f>IF(J67&gt;0,1,"")</f>
        <v/>
      </c>
      <c r="E67" s="10" t="str">
        <f>IF(K67&gt;0,1,"")</f>
        <v/>
      </c>
      <c r="F67" s="10" t="str">
        <f>IF(L67&gt;0,1,"")</f>
        <v/>
      </c>
      <c r="G67" s="105" t="str">
        <f>IF(M67&gt;0,1,"")</f>
        <v/>
      </c>
      <c r="H67" s="264">
        <v>4</v>
      </c>
      <c r="I67" s="262" t="str">
        <f>IF(SUM(D67:G67)&lt;2,IF(H67&gt;100,"Not OK",""),"")</f>
        <v/>
      </c>
      <c r="J67" s="68"/>
      <c r="K67" s="64">
        <v>0</v>
      </c>
      <c r="L67" s="64"/>
      <c r="M67" s="64"/>
      <c r="N67" s="129">
        <f>SUM(J67:M67)</f>
        <v>0</v>
      </c>
      <c r="O67" s="79"/>
      <c r="P67" s="13">
        <v>11.760000000000002</v>
      </c>
      <c r="Q67" s="13"/>
      <c r="R67" s="71"/>
      <c r="S67" s="78">
        <f>IF(P67&gt;0,P67,O67)</f>
        <v>11.760000000000002</v>
      </c>
      <c r="T67" s="83"/>
      <c r="U67" s="71">
        <v>24.5</v>
      </c>
      <c r="V67" s="71"/>
      <c r="W67" s="84"/>
      <c r="X67" s="79"/>
      <c r="Y67" s="71">
        <v>49</v>
      </c>
      <c r="Z67" s="71"/>
      <c r="AA67" s="74"/>
      <c r="AB67" s="92"/>
      <c r="AC67" s="93">
        <v>0</v>
      </c>
      <c r="AD67" s="93"/>
      <c r="AE67" s="94"/>
      <c r="AF67" s="129">
        <f>SUM(AB67:AE67)</f>
        <v>0</v>
      </c>
      <c r="AG67" s="99"/>
      <c r="AH67" s="93">
        <v>3</v>
      </c>
      <c r="AI67" s="93"/>
      <c r="AJ67" s="94"/>
      <c r="AK67" s="133">
        <f>SUM(AG67:AJ67)</f>
        <v>3</v>
      </c>
      <c r="AL67" s="92"/>
      <c r="AM67" s="93">
        <v>2</v>
      </c>
      <c r="AN67" s="93"/>
      <c r="AO67" s="94"/>
      <c r="AP67" s="133">
        <f>SUM(AL67:AO67)</f>
        <v>2</v>
      </c>
      <c r="AQ67" s="92"/>
      <c r="AR67" s="93">
        <v>2</v>
      </c>
      <c r="AS67" s="93"/>
      <c r="AT67" s="94"/>
      <c r="AU67" s="129">
        <f>SUM(AQ67:AT67)</f>
        <v>2</v>
      </c>
      <c r="AV67" s="64"/>
      <c r="AW67" s="6">
        <v>0</v>
      </c>
      <c r="AX67" s="6"/>
      <c r="AY67" s="102"/>
      <c r="AZ67" s="133">
        <f>SUM(AV67:AY67)</f>
        <v>0</v>
      </c>
      <c r="BA67" s="68"/>
      <c r="BB67" s="6">
        <v>2</v>
      </c>
      <c r="BC67" s="6"/>
      <c r="BD67" s="102"/>
      <c r="BE67" s="129">
        <f>SUM(BA67:BD67)</f>
        <v>2</v>
      </c>
      <c r="BF67" s="68"/>
      <c r="BG67" s="6">
        <v>0</v>
      </c>
      <c r="BH67" s="6"/>
      <c r="BI67" s="102"/>
      <c r="BJ67" s="129">
        <f>SUM(BF67:BI67)</f>
        <v>0</v>
      </c>
    </row>
    <row r="68" spans="1:62" x14ac:dyDescent="0.25">
      <c r="A68" s="4" t="s">
        <v>472</v>
      </c>
      <c r="B68" s="3" t="s">
        <v>473</v>
      </c>
      <c r="C68" s="10">
        <v>6953156253094</v>
      </c>
      <c r="D68" s="10" t="str">
        <f>IF(J68&gt;0,1,"")</f>
        <v/>
      </c>
      <c r="E68" s="10">
        <f>IF(K68&gt;0,1,"")</f>
        <v>1</v>
      </c>
      <c r="F68" s="10" t="str">
        <f>IF(L68&gt;0,1,"")</f>
        <v/>
      </c>
      <c r="G68" s="105" t="str">
        <f>IF(M68&gt;0,1,"")</f>
        <v/>
      </c>
      <c r="H68" s="264"/>
      <c r="I68" s="262" t="str">
        <f>IF(SUM(D68:G68)&lt;2,IF(H68&gt;100,"Not OK",""),"")</f>
        <v/>
      </c>
      <c r="J68" s="68"/>
      <c r="K68" s="64">
        <v>6</v>
      </c>
      <c r="L68" s="64"/>
      <c r="M68" s="64"/>
      <c r="N68" s="129">
        <f>SUM(J68:M68)</f>
        <v>6</v>
      </c>
      <c r="O68" s="79"/>
      <c r="P68" s="13">
        <v>12.049999999999988</v>
      </c>
      <c r="Q68" s="13"/>
      <c r="R68" s="71"/>
      <c r="S68" s="78">
        <f>IF(P68&gt;0,P68,O68)</f>
        <v>12.049999999999988</v>
      </c>
      <c r="T68" s="83"/>
      <c r="U68" s="71">
        <v>24.5</v>
      </c>
      <c r="V68" s="71"/>
      <c r="W68" s="84"/>
      <c r="X68" s="79"/>
      <c r="Y68" s="71">
        <v>49</v>
      </c>
      <c r="Z68" s="71"/>
      <c r="AA68" s="74"/>
      <c r="AB68" s="92"/>
      <c r="AC68" s="93">
        <v>5</v>
      </c>
      <c r="AD68" s="93"/>
      <c r="AE68" s="94"/>
      <c r="AF68" s="129">
        <f>SUM(AB68:AE68)</f>
        <v>5</v>
      </c>
      <c r="AG68" s="99"/>
      <c r="AH68" s="93">
        <v>5</v>
      </c>
      <c r="AI68" s="93"/>
      <c r="AJ68" s="94"/>
      <c r="AK68" s="133">
        <f>SUM(AG68:AJ68)</f>
        <v>5</v>
      </c>
      <c r="AL68" s="92"/>
      <c r="AM68" s="93">
        <v>0</v>
      </c>
      <c r="AN68" s="93"/>
      <c r="AO68" s="94"/>
      <c r="AP68" s="133">
        <f>SUM(AL68:AO68)</f>
        <v>0</v>
      </c>
      <c r="AQ68" s="92"/>
      <c r="AR68" s="93">
        <v>9</v>
      </c>
      <c r="AS68" s="93"/>
      <c r="AT68" s="94"/>
      <c r="AU68" s="129">
        <f>SUM(AQ68:AT68)</f>
        <v>9</v>
      </c>
      <c r="AV68" s="64"/>
      <c r="AW68" s="6">
        <v>4</v>
      </c>
      <c r="AX68" s="6"/>
      <c r="AY68" s="102"/>
      <c r="AZ68" s="133">
        <f>SUM(AV68:AY68)</f>
        <v>4</v>
      </c>
      <c r="BA68" s="68"/>
      <c r="BB68" s="6">
        <v>5</v>
      </c>
      <c r="BC68" s="6"/>
      <c r="BD68" s="102"/>
      <c r="BE68" s="129">
        <f>SUM(BA68:BD68)</f>
        <v>5</v>
      </c>
      <c r="BF68" s="68"/>
      <c r="BG68" s="6">
        <v>6</v>
      </c>
      <c r="BH68" s="6"/>
      <c r="BI68" s="102"/>
      <c r="BJ68" s="129">
        <f>SUM(BF68:BI68)</f>
        <v>6</v>
      </c>
    </row>
    <row r="69" spans="1:62" x14ac:dyDescent="0.25">
      <c r="A69" s="4" t="s">
        <v>78</v>
      </c>
      <c r="B69" s="3" t="s">
        <v>79</v>
      </c>
      <c r="C69" s="10">
        <v>6953156253131</v>
      </c>
      <c r="D69" s="10">
        <f>IF(J69&gt;0,1,"")</f>
        <v>1</v>
      </c>
      <c r="E69" s="10" t="str">
        <f>IF(K69&gt;0,1,"")</f>
        <v/>
      </c>
      <c r="F69" s="10" t="str">
        <f>IF(L69&gt;0,1,"")</f>
        <v/>
      </c>
      <c r="G69" s="105" t="str">
        <f>IF(M69&gt;0,1,"")</f>
        <v/>
      </c>
      <c r="H69" s="264">
        <v>8</v>
      </c>
      <c r="I69" s="262" t="str">
        <f>IF(SUM(D69:G69)&lt;2,IF(H69&gt;100,"Not OK",""),"")</f>
        <v/>
      </c>
      <c r="J69" s="68">
        <v>5</v>
      </c>
      <c r="K69" s="64"/>
      <c r="L69" s="64"/>
      <c r="M69" s="64"/>
      <c r="N69" s="129">
        <f>SUM(J69:M69)</f>
        <v>5</v>
      </c>
      <c r="O69" s="79">
        <v>7.7600000000000069</v>
      </c>
      <c r="P69" s="13"/>
      <c r="Q69" s="13"/>
      <c r="R69" s="71"/>
      <c r="S69" s="78">
        <f>IF(P69&gt;0,P69,O69)</f>
        <v>7.7600000000000069</v>
      </c>
      <c r="T69" s="83">
        <v>26.95</v>
      </c>
      <c r="U69" s="71"/>
      <c r="V69" s="71"/>
      <c r="W69" s="84"/>
      <c r="X69" s="79"/>
      <c r="Y69" s="71"/>
      <c r="Z69" s="71"/>
      <c r="AA69" s="74"/>
      <c r="AB69" s="92"/>
      <c r="AC69" s="93"/>
      <c r="AD69" s="93"/>
      <c r="AE69" s="94"/>
      <c r="AF69" s="129">
        <f>SUM(AB69:AE69)</f>
        <v>0</v>
      </c>
      <c r="AG69" s="99"/>
      <c r="AH69" s="93"/>
      <c r="AI69" s="93"/>
      <c r="AJ69" s="94"/>
      <c r="AK69" s="133">
        <f>SUM(AG69:AJ69)</f>
        <v>0</v>
      </c>
      <c r="AL69" s="92"/>
      <c r="AM69" s="93"/>
      <c r="AN69" s="93"/>
      <c r="AO69" s="94"/>
      <c r="AP69" s="133">
        <f>SUM(AL69:AO69)</f>
        <v>0</v>
      </c>
      <c r="AQ69" s="92"/>
      <c r="AR69" s="93"/>
      <c r="AS69" s="93"/>
      <c r="AT69" s="94"/>
      <c r="AU69" s="129">
        <f>SUM(AQ69:AT69)</f>
        <v>0</v>
      </c>
      <c r="AV69" s="64"/>
      <c r="AW69" s="6"/>
      <c r="AX69" s="6"/>
      <c r="AY69" s="102"/>
      <c r="AZ69" s="133">
        <f>SUM(AV69:AY69)</f>
        <v>0</v>
      </c>
      <c r="BA69" s="68"/>
      <c r="BB69" s="6"/>
      <c r="BC69" s="6"/>
      <c r="BD69" s="102"/>
      <c r="BE69" s="129">
        <f>SUM(BA69:BD69)</f>
        <v>0</v>
      </c>
      <c r="BF69" s="68">
        <v>0</v>
      </c>
      <c r="BG69" s="6"/>
      <c r="BH69" s="6"/>
      <c r="BI69" s="102"/>
      <c r="BJ69" s="129">
        <f>SUM(BF69:BI69)</f>
        <v>0</v>
      </c>
    </row>
    <row r="70" spans="1:62" x14ac:dyDescent="0.25">
      <c r="A70" s="4" t="s">
        <v>80</v>
      </c>
      <c r="B70" s="3" t="s">
        <v>81</v>
      </c>
      <c r="C70" s="10">
        <v>6953156253742</v>
      </c>
      <c r="D70" s="10">
        <f>IF(J70&gt;0,1,"")</f>
        <v>1</v>
      </c>
      <c r="E70" s="10" t="str">
        <f>IF(K70&gt;0,1,"")</f>
        <v/>
      </c>
      <c r="F70" s="10" t="str">
        <f>IF(L70&gt;0,1,"")</f>
        <v/>
      </c>
      <c r="G70" s="105" t="str">
        <f>IF(M70&gt;0,1,"")</f>
        <v/>
      </c>
      <c r="H70" s="264">
        <v>5</v>
      </c>
      <c r="I70" s="262" t="str">
        <f>IF(SUM(D70:G70)&lt;2,IF(H70&gt;100,"Not OK",""),"")</f>
        <v/>
      </c>
      <c r="J70" s="68">
        <v>4</v>
      </c>
      <c r="K70" s="64"/>
      <c r="L70" s="64"/>
      <c r="M70" s="64"/>
      <c r="N70" s="129">
        <f>SUM(J70:M70)</f>
        <v>4</v>
      </c>
      <c r="O70" s="79">
        <v>3.6500000000000004</v>
      </c>
      <c r="P70" s="13"/>
      <c r="Q70" s="13"/>
      <c r="R70" s="71"/>
      <c r="S70" s="78">
        <f>IF(P70&gt;0,P70,O70)</f>
        <v>3.6500000000000004</v>
      </c>
      <c r="T70" s="83">
        <v>26.95</v>
      </c>
      <c r="U70" s="71"/>
      <c r="V70" s="71"/>
      <c r="W70" s="84"/>
      <c r="X70" s="79"/>
      <c r="Y70" s="71"/>
      <c r="Z70" s="71"/>
      <c r="AA70" s="74"/>
      <c r="AB70" s="92"/>
      <c r="AC70" s="93"/>
      <c r="AD70" s="93"/>
      <c r="AE70" s="94"/>
      <c r="AF70" s="129">
        <f>SUM(AB70:AE70)</f>
        <v>0</v>
      </c>
      <c r="AG70" s="99"/>
      <c r="AH70" s="93"/>
      <c r="AI70" s="93"/>
      <c r="AJ70" s="94"/>
      <c r="AK70" s="133">
        <f>SUM(AG70:AJ70)</f>
        <v>0</v>
      </c>
      <c r="AL70" s="92"/>
      <c r="AM70" s="93"/>
      <c r="AN70" s="93"/>
      <c r="AO70" s="94"/>
      <c r="AP70" s="133">
        <f>SUM(AL70:AO70)</f>
        <v>0</v>
      </c>
      <c r="AQ70" s="92"/>
      <c r="AR70" s="93"/>
      <c r="AS70" s="93"/>
      <c r="AT70" s="94"/>
      <c r="AU70" s="129">
        <f>SUM(AQ70:AT70)</f>
        <v>0</v>
      </c>
      <c r="AV70" s="64"/>
      <c r="AW70" s="6"/>
      <c r="AX70" s="6"/>
      <c r="AY70" s="102"/>
      <c r="AZ70" s="133">
        <f>SUM(AV70:AY70)</f>
        <v>0</v>
      </c>
      <c r="BA70" s="68">
        <v>1</v>
      </c>
      <c r="BB70" s="6"/>
      <c r="BC70" s="6"/>
      <c r="BD70" s="102"/>
      <c r="BE70" s="129">
        <f>SUM(BA70:BD70)</f>
        <v>1</v>
      </c>
      <c r="BF70" s="68">
        <v>0</v>
      </c>
      <c r="BG70" s="6"/>
      <c r="BH70" s="6"/>
      <c r="BI70" s="102"/>
      <c r="BJ70" s="129">
        <f>SUM(BF70:BI70)</f>
        <v>0</v>
      </c>
    </row>
    <row r="71" spans="1:62" x14ac:dyDescent="0.25">
      <c r="A71" s="4" t="s">
        <v>82</v>
      </c>
      <c r="B71" s="3" t="s">
        <v>83</v>
      </c>
      <c r="C71" s="10">
        <v>6953156253759</v>
      </c>
      <c r="D71" s="10">
        <f>IF(J71&gt;0,1,"")</f>
        <v>1</v>
      </c>
      <c r="E71" s="10" t="str">
        <f>IF(K71&gt;0,1,"")</f>
        <v/>
      </c>
      <c r="F71" s="10" t="str">
        <f>IF(L71&gt;0,1,"")</f>
        <v/>
      </c>
      <c r="G71" s="105" t="str">
        <f>IF(M71&gt;0,1,"")</f>
        <v/>
      </c>
      <c r="H71" s="264"/>
      <c r="I71" s="262" t="str">
        <f>IF(SUM(D71:G71)&lt;2,IF(H71&gt;100,"Not OK",""),"")</f>
        <v/>
      </c>
      <c r="J71" s="68">
        <v>4</v>
      </c>
      <c r="K71" s="64"/>
      <c r="L71" s="64"/>
      <c r="M71" s="64"/>
      <c r="N71" s="129">
        <f>SUM(J71:M71)</f>
        <v>4</v>
      </c>
      <c r="O71" s="79">
        <v>3.649999999999999</v>
      </c>
      <c r="P71" s="13"/>
      <c r="Q71" s="13"/>
      <c r="R71" s="71"/>
      <c r="S71" s="78">
        <f>IF(P71&gt;0,P71,O71)</f>
        <v>3.649999999999999</v>
      </c>
      <c r="T71" s="83">
        <v>26.95</v>
      </c>
      <c r="U71" s="71"/>
      <c r="V71" s="71"/>
      <c r="W71" s="84"/>
      <c r="X71" s="79"/>
      <c r="Y71" s="71"/>
      <c r="Z71" s="71"/>
      <c r="AA71" s="74"/>
      <c r="AB71" s="92"/>
      <c r="AC71" s="93"/>
      <c r="AD71" s="93"/>
      <c r="AE71" s="94"/>
      <c r="AF71" s="129">
        <f>SUM(AB71:AE71)</f>
        <v>0</v>
      </c>
      <c r="AG71" s="99"/>
      <c r="AH71" s="93"/>
      <c r="AI71" s="93"/>
      <c r="AJ71" s="94"/>
      <c r="AK71" s="133">
        <f>SUM(AG71:AJ71)</f>
        <v>0</v>
      </c>
      <c r="AL71" s="92"/>
      <c r="AM71" s="93"/>
      <c r="AN71" s="93"/>
      <c r="AO71" s="94"/>
      <c r="AP71" s="133">
        <f>SUM(AL71:AO71)</f>
        <v>0</v>
      </c>
      <c r="AQ71" s="92"/>
      <c r="AR71" s="93"/>
      <c r="AS71" s="93"/>
      <c r="AT71" s="94"/>
      <c r="AU71" s="129">
        <f>SUM(AQ71:AT71)</f>
        <v>0</v>
      </c>
      <c r="AV71" s="64"/>
      <c r="AW71" s="6"/>
      <c r="AX71" s="6"/>
      <c r="AY71" s="102"/>
      <c r="AZ71" s="133">
        <f>SUM(AV71:AY71)</f>
        <v>0</v>
      </c>
      <c r="BA71" s="68">
        <v>1</v>
      </c>
      <c r="BB71" s="6"/>
      <c r="BC71" s="6"/>
      <c r="BD71" s="102"/>
      <c r="BE71" s="129">
        <f>SUM(BA71:BD71)</f>
        <v>1</v>
      </c>
      <c r="BF71" s="68">
        <v>0</v>
      </c>
      <c r="BG71" s="6"/>
      <c r="BH71" s="6"/>
      <c r="BI71" s="102"/>
      <c r="BJ71" s="129">
        <f>SUM(BF71:BI71)</f>
        <v>0</v>
      </c>
    </row>
    <row r="72" spans="1:62" x14ac:dyDescent="0.25">
      <c r="A72" s="4" t="s">
        <v>84</v>
      </c>
      <c r="B72" s="3" t="s">
        <v>85</v>
      </c>
      <c r="C72" s="10">
        <v>6953156255098</v>
      </c>
      <c r="D72" s="10">
        <f>IF(J72&gt;0,1,"")</f>
        <v>1</v>
      </c>
      <c r="E72" s="10" t="str">
        <f>IF(K72&gt;0,1,"")</f>
        <v/>
      </c>
      <c r="F72" s="10" t="str">
        <f>IF(L72&gt;0,1,"")</f>
        <v/>
      </c>
      <c r="G72" s="105" t="str">
        <f>IF(M72&gt;0,1,"")</f>
        <v/>
      </c>
      <c r="H72" s="264">
        <v>134</v>
      </c>
      <c r="I72" s="262" t="str">
        <f>IF(SUM(D72:G72)&lt;2,IF(H72&gt;100,"Not OK",""),"")</f>
        <v>Not OK</v>
      </c>
      <c r="J72" s="68">
        <v>1</v>
      </c>
      <c r="K72" s="64"/>
      <c r="L72" s="64"/>
      <c r="M72" s="64"/>
      <c r="N72" s="129">
        <f>SUM(J72:M72)</f>
        <v>1</v>
      </c>
      <c r="O72" s="79">
        <v>3.6599999999999993</v>
      </c>
      <c r="P72" s="13"/>
      <c r="Q72" s="13"/>
      <c r="R72" s="71"/>
      <c r="S72" s="78">
        <f>IF(P72&gt;0,P72,O72)</f>
        <v>3.6599999999999993</v>
      </c>
      <c r="T72" s="83">
        <v>26.95</v>
      </c>
      <c r="U72" s="71"/>
      <c r="V72" s="71"/>
      <c r="W72" s="84"/>
      <c r="X72" s="79"/>
      <c r="Y72" s="71"/>
      <c r="Z72" s="71"/>
      <c r="AA72" s="74"/>
      <c r="AB72" s="92"/>
      <c r="AC72" s="93"/>
      <c r="AD72" s="93"/>
      <c r="AE72" s="94"/>
      <c r="AF72" s="129">
        <f>SUM(AB72:AE72)</f>
        <v>0</v>
      </c>
      <c r="AG72" s="99"/>
      <c r="AH72" s="93"/>
      <c r="AI72" s="93"/>
      <c r="AJ72" s="94"/>
      <c r="AK72" s="133">
        <f>SUM(AG72:AJ72)</f>
        <v>0</v>
      </c>
      <c r="AL72" s="92"/>
      <c r="AM72" s="93"/>
      <c r="AN72" s="93"/>
      <c r="AO72" s="94"/>
      <c r="AP72" s="133">
        <f>SUM(AL72:AO72)</f>
        <v>0</v>
      </c>
      <c r="AQ72" s="92"/>
      <c r="AR72" s="93"/>
      <c r="AS72" s="93"/>
      <c r="AT72" s="94"/>
      <c r="AU72" s="129">
        <f>SUM(AQ72:AT72)</f>
        <v>0</v>
      </c>
      <c r="AV72" s="64">
        <v>1</v>
      </c>
      <c r="AW72" s="6"/>
      <c r="AX72" s="6"/>
      <c r="AY72" s="102"/>
      <c r="AZ72" s="133">
        <f>SUM(AV72:AY72)</f>
        <v>1</v>
      </c>
      <c r="BA72" s="68">
        <v>1</v>
      </c>
      <c r="BB72" s="6"/>
      <c r="BC72" s="6"/>
      <c r="BD72" s="102"/>
      <c r="BE72" s="129">
        <f>SUM(BA72:BD72)</f>
        <v>1</v>
      </c>
      <c r="BF72" s="68">
        <v>1</v>
      </c>
      <c r="BG72" s="6"/>
      <c r="BH72" s="6"/>
      <c r="BI72" s="102"/>
      <c r="BJ72" s="129">
        <f>SUM(BF72:BI72)</f>
        <v>1</v>
      </c>
    </row>
    <row r="73" spans="1:62" x14ac:dyDescent="0.25">
      <c r="A73" s="4" t="s">
        <v>431</v>
      </c>
      <c r="B73" s="3" t="s">
        <v>432</v>
      </c>
      <c r="C73" s="10">
        <v>6953156255814</v>
      </c>
      <c r="D73" s="10" t="str">
        <f>IF(J73&gt;0,1,"")</f>
        <v/>
      </c>
      <c r="E73" s="10" t="str">
        <f>IF(K73&gt;0,1,"")</f>
        <v/>
      </c>
      <c r="F73" s="10" t="str">
        <f>IF(L73&gt;0,1,"")</f>
        <v/>
      </c>
      <c r="G73" s="105" t="str">
        <f>IF(M73&gt;0,1,"")</f>
        <v/>
      </c>
      <c r="H73" s="264">
        <v>1</v>
      </c>
      <c r="I73" s="262" t="str">
        <f>IF(SUM(D73:G73)&lt;2,IF(H73&gt;100,"Not OK",""),"")</f>
        <v/>
      </c>
      <c r="J73" s="68"/>
      <c r="K73" s="64">
        <v>0</v>
      </c>
      <c r="L73" s="64">
        <v>0</v>
      </c>
      <c r="M73" s="64"/>
      <c r="N73" s="129">
        <f>SUM(J73:M73)</f>
        <v>0</v>
      </c>
      <c r="O73" s="79"/>
      <c r="P73" s="13">
        <v>11</v>
      </c>
      <c r="Q73" s="13">
        <v>11</v>
      </c>
      <c r="R73" s="71"/>
      <c r="S73" s="78">
        <f>IF(P73&gt;0,P73,O73)</f>
        <v>11</v>
      </c>
      <c r="T73" s="83"/>
      <c r="U73" s="71">
        <v>24.5</v>
      </c>
      <c r="V73" s="71">
        <v>24.5</v>
      </c>
      <c r="W73" s="84"/>
      <c r="X73" s="79"/>
      <c r="Y73" s="71">
        <v>49</v>
      </c>
      <c r="Z73" s="71">
        <v>49</v>
      </c>
      <c r="AA73" s="74"/>
      <c r="AB73" s="92"/>
      <c r="AC73" s="93">
        <v>0</v>
      </c>
      <c r="AD73" s="93"/>
      <c r="AE73" s="94"/>
      <c r="AF73" s="129">
        <f>SUM(AB73:AE73)</f>
        <v>0</v>
      </c>
      <c r="AG73" s="99"/>
      <c r="AH73" s="93">
        <v>0</v>
      </c>
      <c r="AI73" s="93">
        <v>0</v>
      </c>
      <c r="AJ73" s="94"/>
      <c r="AK73" s="133">
        <f>SUM(AG73:AJ73)</f>
        <v>0</v>
      </c>
      <c r="AL73" s="92"/>
      <c r="AM73" s="93">
        <v>2</v>
      </c>
      <c r="AN73" s="93">
        <v>0</v>
      </c>
      <c r="AO73" s="94"/>
      <c r="AP73" s="133">
        <f>SUM(AL73:AO73)</f>
        <v>2</v>
      </c>
      <c r="AQ73" s="92"/>
      <c r="AR73" s="93">
        <v>0</v>
      </c>
      <c r="AS73" s="93">
        <v>0</v>
      </c>
      <c r="AT73" s="94"/>
      <c r="AU73" s="129">
        <f>SUM(AQ73:AT73)</f>
        <v>0</v>
      </c>
      <c r="AV73" s="64"/>
      <c r="AW73" s="6">
        <v>0</v>
      </c>
      <c r="AX73" s="6">
        <v>0</v>
      </c>
      <c r="AY73" s="102"/>
      <c r="AZ73" s="133">
        <f>SUM(AV73:AY73)</f>
        <v>0</v>
      </c>
      <c r="BA73" s="68"/>
      <c r="BB73" s="6">
        <v>0</v>
      </c>
      <c r="BC73" s="6">
        <v>0</v>
      </c>
      <c r="BD73" s="102"/>
      <c r="BE73" s="129">
        <f>SUM(BA73:BD73)</f>
        <v>0</v>
      </c>
      <c r="BF73" s="68"/>
      <c r="BG73" s="6">
        <v>0</v>
      </c>
      <c r="BH73" s="6">
        <v>0</v>
      </c>
      <c r="BI73" s="102"/>
      <c r="BJ73" s="129">
        <f>SUM(BF73:BI73)</f>
        <v>0</v>
      </c>
    </row>
    <row r="74" spans="1:62" x14ac:dyDescent="0.25">
      <c r="A74" s="4"/>
      <c r="B74" s="3" t="s">
        <v>229</v>
      </c>
      <c r="C74" s="10">
        <v>6953156256378</v>
      </c>
      <c r="D74" s="10" t="str">
        <f>IF(J74&gt;0,1,"")</f>
        <v/>
      </c>
      <c r="E74" s="10" t="str">
        <f>IF(K74&gt;0,1,"")</f>
        <v/>
      </c>
      <c r="F74" s="10" t="str">
        <f>IF(L74&gt;0,1,"")</f>
        <v/>
      </c>
      <c r="G74" s="105">
        <f>IF(M74&gt;0,1,"")</f>
        <v>1</v>
      </c>
      <c r="H74" s="264"/>
      <c r="I74" s="262" t="str">
        <f>IF(SUM(D74:G74)&lt;2,IF(H74&gt;100,"Not OK",""),"")</f>
        <v/>
      </c>
      <c r="J74" s="68"/>
      <c r="K74" s="64"/>
      <c r="L74" s="64"/>
      <c r="M74" s="64">
        <v>2</v>
      </c>
      <c r="N74" s="129">
        <f>SUM(J74:M74)</f>
        <v>2</v>
      </c>
      <c r="O74" s="79"/>
      <c r="P74" s="13"/>
      <c r="Q74" s="13"/>
      <c r="R74" s="71"/>
      <c r="S74" s="78">
        <f>IF(P74&gt;0,P74,O74)</f>
        <v>0</v>
      </c>
      <c r="T74" s="83"/>
      <c r="U74" s="71"/>
      <c r="V74" s="71"/>
      <c r="W74" s="84">
        <v>37.570500000000003</v>
      </c>
      <c r="X74" s="79"/>
      <c r="Y74" s="71"/>
      <c r="Z74" s="71"/>
      <c r="AA74" s="74">
        <v>69</v>
      </c>
      <c r="AB74" s="92"/>
      <c r="AC74" s="93"/>
      <c r="AD74" s="93"/>
      <c r="AE74" s="94"/>
      <c r="AF74" s="129">
        <f>SUM(AB74:AE74)</f>
        <v>0</v>
      </c>
      <c r="AG74" s="99"/>
      <c r="AH74" s="93"/>
      <c r="AI74" s="93"/>
      <c r="AJ74" s="94"/>
      <c r="AK74" s="133">
        <f>SUM(AG74:AJ74)</f>
        <v>0</v>
      </c>
      <c r="AL74" s="92"/>
      <c r="AM74" s="93"/>
      <c r="AN74" s="93"/>
      <c r="AO74" s="94">
        <v>0</v>
      </c>
      <c r="AP74" s="133">
        <f>SUM(AL74:AO74)</f>
        <v>0</v>
      </c>
      <c r="AQ74" s="92"/>
      <c r="AR74" s="93"/>
      <c r="AS74" s="93"/>
      <c r="AT74" s="94">
        <v>0</v>
      </c>
      <c r="AU74" s="129">
        <f>SUM(AQ74:AT74)</f>
        <v>0</v>
      </c>
      <c r="AV74" s="64"/>
      <c r="AW74" s="6"/>
      <c r="AX74" s="6"/>
      <c r="AY74" s="102">
        <v>4</v>
      </c>
      <c r="AZ74" s="133">
        <f>SUM(AV74:AY74)</f>
        <v>4</v>
      </c>
      <c r="BA74" s="68"/>
      <c r="BB74" s="6"/>
      <c r="BC74" s="6"/>
      <c r="BD74" s="102">
        <v>3</v>
      </c>
      <c r="BE74" s="129">
        <f>SUM(BA74:BD74)</f>
        <v>3</v>
      </c>
      <c r="BF74" s="68"/>
      <c r="BG74" s="6"/>
      <c r="BH74" s="6"/>
      <c r="BI74" s="102">
        <v>1</v>
      </c>
      <c r="BJ74" s="129">
        <f>SUM(BF74:BI74)</f>
        <v>1</v>
      </c>
    </row>
    <row r="75" spans="1:62" x14ac:dyDescent="0.25">
      <c r="A75" s="4"/>
      <c r="B75" s="3" t="s">
        <v>230</v>
      </c>
      <c r="C75" s="10">
        <v>6953156256385</v>
      </c>
      <c r="D75" s="10" t="str">
        <f>IF(J75&gt;0,1,"")</f>
        <v/>
      </c>
      <c r="E75" s="10" t="str">
        <f>IF(K75&gt;0,1,"")</f>
        <v/>
      </c>
      <c r="F75" s="10" t="str">
        <f>IF(L75&gt;0,1,"")</f>
        <v/>
      </c>
      <c r="G75" s="105">
        <f>IF(M75&gt;0,1,"")</f>
        <v>1</v>
      </c>
      <c r="H75" s="264">
        <v>2</v>
      </c>
      <c r="I75" s="262" t="str">
        <f>IF(SUM(D75:G75)&lt;2,IF(H75&gt;100,"Not OK",""),"")</f>
        <v/>
      </c>
      <c r="J75" s="68"/>
      <c r="K75" s="64"/>
      <c r="L75" s="64"/>
      <c r="M75" s="64">
        <v>4</v>
      </c>
      <c r="N75" s="129">
        <f>SUM(J75:M75)</f>
        <v>4</v>
      </c>
      <c r="O75" s="79"/>
      <c r="P75" s="13"/>
      <c r="Q75" s="13"/>
      <c r="R75" s="71"/>
      <c r="S75" s="78">
        <f>IF(P75&gt;0,P75,O75)</f>
        <v>0</v>
      </c>
      <c r="T75" s="83"/>
      <c r="U75" s="71"/>
      <c r="V75" s="71"/>
      <c r="W75" s="84">
        <v>37.570500000000003</v>
      </c>
      <c r="X75" s="79"/>
      <c r="Y75" s="71"/>
      <c r="Z75" s="71"/>
      <c r="AA75" s="74">
        <v>69</v>
      </c>
      <c r="AB75" s="92"/>
      <c r="AC75" s="93"/>
      <c r="AD75" s="93"/>
      <c r="AE75" s="94"/>
      <c r="AF75" s="129">
        <f>SUM(AB75:AE75)</f>
        <v>0</v>
      </c>
      <c r="AG75" s="99"/>
      <c r="AH75" s="93"/>
      <c r="AI75" s="93"/>
      <c r="AJ75" s="94"/>
      <c r="AK75" s="133">
        <f>SUM(AG75:AJ75)</f>
        <v>0</v>
      </c>
      <c r="AL75" s="92"/>
      <c r="AM75" s="93"/>
      <c r="AN75" s="93"/>
      <c r="AO75" s="94">
        <v>0</v>
      </c>
      <c r="AP75" s="133">
        <f>SUM(AL75:AO75)</f>
        <v>0</v>
      </c>
      <c r="AQ75" s="92"/>
      <c r="AR75" s="93"/>
      <c r="AS75" s="93"/>
      <c r="AT75" s="94">
        <v>1</v>
      </c>
      <c r="AU75" s="129">
        <f>SUM(AQ75:AT75)</f>
        <v>1</v>
      </c>
      <c r="AV75" s="64"/>
      <c r="AW75" s="6"/>
      <c r="AX75" s="6"/>
      <c r="AY75" s="102">
        <v>1</v>
      </c>
      <c r="AZ75" s="133">
        <f>SUM(AV75:AY75)</f>
        <v>1</v>
      </c>
      <c r="BA75" s="68"/>
      <c r="BB75" s="6"/>
      <c r="BC75" s="6"/>
      <c r="BD75" s="102">
        <v>2</v>
      </c>
      <c r="BE75" s="129">
        <f>SUM(BA75:BD75)</f>
        <v>2</v>
      </c>
      <c r="BF75" s="68"/>
      <c r="BG75" s="6"/>
      <c r="BH75" s="6"/>
      <c r="BI75" s="102">
        <v>2</v>
      </c>
      <c r="BJ75" s="129">
        <f>SUM(BF75:BI75)</f>
        <v>2</v>
      </c>
    </row>
    <row r="76" spans="1:62" x14ac:dyDescent="0.25">
      <c r="A76" s="4"/>
      <c r="B76" s="3" t="s">
        <v>231</v>
      </c>
      <c r="C76" s="10">
        <v>6953156256392</v>
      </c>
      <c r="D76" s="10" t="str">
        <f>IF(J76&gt;0,1,"")</f>
        <v/>
      </c>
      <c r="E76" s="10" t="str">
        <f>IF(K76&gt;0,1,"")</f>
        <v/>
      </c>
      <c r="F76" s="10" t="str">
        <f>IF(L76&gt;0,1,"")</f>
        <v/>
      </c>
      <c r="G76" s="105" t="str">
        <f>IF(M76&gt;0,1,"")</f>
        <v/>
      </c>
      <c r="H76" s="264">
        <v>1</v>
      </c>
      <c r="I76" s="262" t="str">
        <f>IF(SUM(D76:G76)&lt;2,IF(H76&gt;100,"Not OK",""),"")</f>
        <v/>
      </c>
      <c r="J76" s="68"/>
      <c r="K76" s="64"/>
      <c r="L76" s="64"/>
      <c r="M76" s="64">
        <v>0</v>
      </c>
      <c r="N76" s="129">
        <f>SUM(J76:M76)</f>
        <v>0</v>
      </c>
      <c r="O76" s="79"/>
      <c r="P76" s="13"/>
      <c r="Q76" s="13"/>
      <c r="R76" s="71"/>
      <c r="S76" s="78">
        <f>IF(P76&gt;0,P76,O76)</f>
        <v>0</v>
      </c>
      <c r="T76" s="83"/>
      <c r="U76" s="71"/>
      <c r="V76" s="71"/>
      <c r="W76" s="84">
        <v>37.570500000000003</v>
      </c>
      <c r="X76" s="79"/>
      <c r="Y76" s="71"/>
      <c r="Z76" s="71"/>
      <c r="AA76" s="74">
        <v>69</v>
      </c>
      <c r="AB76" s="92"/>
      <c r="AC76" s="93"/>
      <c r="AD76" s="93"/>
      <c r="AE76" s="94"/>
      <c r="AF76" s="129">
        <f>SUM(AB76:AE76)</f>
        <v>0</v>
      </c>
      <c r="AG76" s="99"/>
      <c r="AH76" s="93"/>
      <c r="AI76" s="93"/>
      <c r="AJ76" s="94"/>
      <c r="AK76" s="133">
        <f>SUM(AG76:AJ76)</f>
        <v>0</v>
      </c>
      <c r="AL76" s="92"/>
      <c r="AM76" s="93"/>
      <c r="AN76" s="93"/>
      <c r="AO76" s="94">
        <v>0</v>
      </c>
      <c r="AP76" s="133">
        <f>SUM(AL76:AO76)</f>
        <v>0</v>
      </c>
      <c r="AQ76" s="92"/>
      <c r="AR76" s="93"/>
      <c r="AS76" s="93"/>
      <c r="AT76" s="94">
        <v>2</v>
      </c>
      <c r="AU76" s="129">
        <f>SUM(AQ76:AT76)</f>
        <v>2</v>
      </c>
      <c r="AV76" s="64"/>
      <c r="AW76" s="6"/>
      <c r="AX76" s="6"/>
      <c r="AY76" s="102">
        <v>0</v>
      </c>
      <c r="AZ76" s="133">
        <f>SUM(AV76:AY76)</f>
        <v>0</v>
      </c>
      <c r="BA76" s="68"/>
      <c r="BB76" s="6"/>
      <c r="BC76" s="6"/>
      <c r="BD76" s="102">
        <v>7</v>
      </c>
      <c r="BE76" s="129">
        <f>SUM(BA76:BD76)</f>
        <v>7</v>
      </c>
      <c r="BF76" s="68"/>
      <c r="BG76" s="6"/>
      <c r="BH76" s="6"/>
      <c r="BI76" s="102">
        <v>1</v>
      </c>
      <c r="BJ76" s="129">
        <f>SUM(BF76:BI76)</f>
        <v>1</v>
      </c>
    </row>
    <row r="77" spans="1:62" x14ac:dyDescent="0.25">
      <c r="A77" s="4" t="s">
        <v>86</v>
      </c>
      <c r="B77" s="3" t="s">
        <v>87</v>
      </c>
      <c r="C77" s="10">
        <v>6953156256415</v>
      </c>
      <c r="D77" s="10">
        <f>IF(J77&gt;0,1,"")</f>
        <v>1</v>
      </c>
      <c r="E77" s="10" t="str">
        <f>IF(K77&gt;0,1,"")</f>
        <v/>
      </c>
      <c r="F77" s="10" t="str">
        <f>IF(L77&gt;0,1,"")</f>
        <v/>
      </c>
      <c r="G77" s="105" t="str">
        <f>IF(M77&gt;0,1,"")</f>
        <v/>
      </c>
      <c r="H77" s="264">
        <v>81</v>
      </c>
      <c r="I77" s="262" t="str">
        <f>IF(SUM(D77:G77)&lt;2,IF(H77&gt;100,"Not OK",""),"")</f>
        <v/>
      </c>
      <c r="J77" s="68">
        <v>3</v>
      </c>
      <c r="K77" s="64"/>
      <c r="L77" s="64"/>
      <c r="M77" s="64"/>
      <c r="N77" s="129">
        <f>SUM(J77:M77)</f>
        <v>3</v>
      </c>
      <c r="O77" s="79">
        <v>9.6599999999999984</v>
      </c>
      <c r="P77" s="13"/>
      <c r="Q77" s="13"/>
      <c r="R77" s="71"/>
      <c r="S77" s="78">
        <f>IF(P77&gt;0,P77,O77)</f>
        <v>9.6599999999999984</v>
      </c>
      <c r="T77" s="83">
        <v>37.950000000000003</v>
      </c>
      <c r="U77" s="71"/>
      <c r="V77" s="71"/>
      <c r="W77" s="84"/>
      <c r="X77" s="79"/>
      <c r="Y77" s="71"/>
      <c r="Z77" s="71"/>
      <c r="AA77" s="74"/>
      <c r="AB77" s="92"/>
      <c r="AC77" s="93"/>
      <c r="AD77" s="93"/>
      <c r="AE77" s="94"/>
      <c r="AF77" s="129">
        <f>SUM(AB77:AE77)</f>
        <v>0</v>
      </c>
      <c r="AG77" s="99"/>
      <c r="AH77" s="93"/>
      <c r="AI77" s="93"/>
      <c r="AJ77" s="94"/>
      <c r="AK77" s="133">
        <f>SUM(AG77:AJ77)</f>
        <v>0</v>
      </c>
      <c r="AL77" s="92"/>
      <c r="AM77" s="93"/>
      <c r="AN77" s="93"/>
      <c r="AO77" s="94"/>
      <c r="AP77" s="133">
        <f>SUM(AL77:AO77)</f>
        <v>0</v>
      </c>
      <c r="AQ77" s="92"/>
      <c r="AR77" s="93"/>
      <c r="AS77" s="93"/>
      <c r="AT77" s="94"/>
      <c r="AU77" s="129">
        <f>SUM(AQ77:AT77)</f>
        <v>0</v>
      </c>
      <c r="AV77" s="64"/>
      <c r="AW77" s="6"/>
      <c r="AX77" s="6"/>
      <c r="AY77" s="102"/>
      <c r="AZ77" s="133">
        <f>SUM(AV77:AY77)</f>
        <v>0</v>
      </c>
      <c r="BA77" s="68">
        <v>2</v>
      </c>
      <c r="BB77" s="6"/>
      <c r="BC77" s="6"/>
      <c r="BD77" s="102"/>
      <c r="BE77" s="129">
        <f>SUM(BA77:BD77)</f>
        <v>2</v>
      </c>
      <c r="BF77" s="68">
        <v>0</v>
      </c>
      <c r="BG77" s="6"/>
      <c r="BH77" s="6"/>
      <c r="BI77" s="102"/>
      <c r="BJ77" s="129">
        <f>SUM(BF77:BI77)</f>
        <v>0</v>
      </c>
    </row>
    <row r="78" spans="1:62" x14ac:dyDescent="0.25">
      <c r="A78" s="4" t="s">
        <v>88</v>
      </c>
      <c r="B78" s="3" t="s">
        <v>89</v>
      </c>
      <c r="C78" s="10">
        <v>6953156257153</v>
      </c>
      <c r="D78" s="10">
        <f>IF(J78&gt;0,1,"")</f>
        <v>1</v>
      </c>
      <c r="E78" s="10" t="str">
        <f>IF(K78&gt;0,1,"")</f>
        <v/>
      </c>
      <c r="F78" s="10" t="str">
        <f>IF(L78&gt;0,1,"")</f>
        <v/>
      </c>
      <c r="G78" s="105" t="str">
        <f>IF(M78&gt;0,1,"")</f>
        <v/>
      </c>
      <c r="H78" s="264">
        <v>3</v>
      </c>
      <c r="I78" s="262" t="str">
        <f>IF(SUM(D78:G78)&lt;2,IF(H78&gt;100,"Not OK",""),"")</f>
        <v/>
      </c>
      <c r="J78" s="68">
        <v>5</v>
      </c>
      <c r="K78" s="64"/>
      <c r="L78" s="64"/>
      <c r="M78" s="64"/>
      <c r="N78" s="129">
        <f>SUM(J78:M78)</f>
        <v>5</v>
      </c>
      <c r="O78" s="79">
        <v>4.8099999999999996</v>
      </c>
      <c r="P78" s="13"/>
      <c r="Q78" s="13"/>
      <c r="R78" s="71"/>
      <c r="S78" s="78">
        <f>IF(P78&gt;0,P78,O78)</f>
        <v>4.8099999999999996</v>
      </c>
      <c r="T78" s="83">
        <v>26.95</v>
      </c>
      <c r="U78" s="71"/>
      <c r="V78" s="71"/>
      <c r="W78" s="84"/>
      <c r="X78" s="79"/>
      <c r="Y78" s="71"/>
      <c r="Z78" s="71"/>
      <c r="AA78" s="74"/>
      <c r="AB78" s="92"/>
      <c r="AC78" s="93"/>
      <c r="AD78" s="93"/>
      <c r="AE78" s="94"/>
      <c r="AF78" s="129">
        <f>SUM(AB78:AE78)</f>
        <v>0</v>
      </c>
      <c r="AG78" s="99"/>
      <c r="AH78" s="93"/>
      <c r="AI78" s="93"/>
      <c r="AJ78" s="94"/>
      <c r="AK78" s="133">
        <f>SUM(AG78:AJ78)</f>
        <v>0</v>
      </c>
      <c r="AL78" s="92"/>
      <c r="AM78" s="93"/>
      <c r="AN78" s="93"/>
      <c r="AO78" s="94"/>
      <c r="AP78" s="133">
        <f>SUM(AL78:AO78)</f>
        <v>0</v>
      </c>
      <c r="AQ78" s="92"/>
      <c r="AR78" s="93"/>
      <c r="AS78" s="93"/>
      <c r="AT78" s="94"/>
      <c r="AU78" s="129">
        <f>SUM(AQ78:AT78)</f>
        <v>0</v>
      </c>
      <c r="AV78" s="64"/>
      <c r="AW78" s="6"/>
      <c r="AX78" s="6"/>
      <c r="AY78" s="102"/>
      <c r="AZ78" s="133">
        <f>SUM(AV78:AY78)</f>
        <v>0</v>
      </c>
      <c r="BA78" s="68"/>
      <c r="BB78" s="6"/>
      <c r="BC78" s="6"/>
      <c r="BD78" s="102"/>
      <c r="BE78" s="129">
        <f>SUM(BA78:BD78)</f>
        <v>0</v>
      </c>
      <c r="BF78" s="68">
        <v>0</v>
      </c>
      <c r="BG78" s="6"/>
      <c r="BH78" s="6"/>
      <c r="BI78" s="102"/>
      <c r="BJ78" s="129">
        <f>SUM(BF78:BI78)</f>
        <v>0</v>
      </c>
    </row>
    <row r="79" spans="1:62" x14ac:dyDescent="0.25">
      <c r="A79" s="4" t="s">
        <v>90</v>
      </c>
      <c r="B79" s="3" t="s">
        <v>91</v>
      </c>
      <c r="C79" s="10">
        <v>6953156257177</v>
      </c>
      <c r="D79" s="10">
        <f>IF(J79&gt;0,1,"")</f>
        <v>1</v>
      </c>
      <c r="E79" s="10" t="str">
        <f>IF(K79&gt;0,1,"")</f>
        <v/>
      </c>
      <c r="F79" s="10" t="str">
        <f>IF(L79&gt;0,1,"")</f>
        <v/>
      </c>
      <c r="G79" s="105" t="str">
        <f>IF(M79&gt;0,1,"")</f>
        <v/>
      </c>
      <c r="H79" s="264">
        <v>49</v>
      </c>
      <c r="I79" s="262" t="str">
        <f>IF(SUM(D79:G79)&lt;2,IF(H79&gt;100,"Not OK",""),"")</f>
        <v/>
      </c>
      <c r="J79" s="68">
        <v>5</v>
      </c>
      <c r="K79" s="64"/>
      <c r="L79" s="64"/>
      <c r="M79" s="64"/>
      <c r="N79" s="129">
        <f>SUM(J79:M79)</f>
        <v>5</v>
      </c>
      <c r="O79" s="79">
        <v>5.4899999999999958</v>
      </c>
      <c r="P79" s="13"/>
      <c r="Q79" s="13"/>
      <c r="R79" s="71"/>
      <c r="S79" s="78">
        <f>IF(P79&gt;0,P79,O79)</f>
        <v>5.4899999999999958</v>
      </c>
      <c r="T79" s="83">
        <v>26.95</v>
      </c>
      <c r="U79" s="71"/>
      <c r="V79" s="71"/>
      <c r="W79" s="84"/>
      <c r="X79" s="79"/>
      <c r="Y79" s="71"/>
      <c r="Z79" s="71"/>
      <c r="AA79" s="74"/>
      <c r="AB79" s="92"/>
      <c r="AC79" s="93"/>
      <c r="AD79" s="93"/>
      <c r="AE79" s="94"/>
      <c r="AF79" s="129">
        <f>SUM(AB79:AE79)</f>
        <v>0</v>
      </c>
      <c r="AG79" s="99"/>
      <c r="AH79" s="93"/>
      <c r="AI79" s="93"/>
      <c r="AJ79" s="94"/>
      <c r="AK79" s="133">
        <f>SUM(AG79:AJ79)</f>
        <v>0</v>
      </c>
      <c r="AL79" s="92"/>
      <c r="AM79" s="93"/>
      <c r="AN79" s="93"/>
      <c r="AO79" s="94"/>
      <c r="AP79" s="133">
        <f>SUM(AL79:AO79)</f>
        <v>0</v>
      </c>
      <c r="AQ79" s="92"/>
      <c r="AR79" s="93"/>
      <c r="AS79" s="93"/>
      <c r="AT79" s="94"/>
      <c r="AU79" s="129">
        <f>SUM(AQ79:AT79)</f>
        <v>0</v>
      </c>
      <c r="AV79" s="64"/>
      <c r="AW79" s="6"/>
      <c r="AX79" s="6"/>
      <c r="AY79" s="102"/>
      <c r="AZ79" s="133">
        <f>SUM(AV79:AY79)</f>
        <v>0</v>
      </c>
      <c r="BA79" s="68"/>
      <c r="BB79" s="6"/>
      <c r="BC79" s="6"/>
      <c r="BD79" s="102"/>
      <c r="BE79" s="129">
        <f>SUM(BA79:BD79)</f>
        <v>0</v>
      </c>
      <c r="BF79" s="68">
        <v>0</v>
      </c>
      <c r="BG79" s="6"/>
      <c r="BH79" s="6"/>
      <c r="BI79" s="102"/>
      <c r="BJ79" s="129">
        <f>SUM(BF79:BI79)</f>
        <v>0</v>
      </c>
    </row>
    <row r="80" spans="1:62" x14ac:dyDescent="0.25">
      <c r="A80" s="4" t="s">
        <v>92</v>
      </c>
      <c r="B80" s="3" t="s">
        <v>93</v>
      </c>
      <c r="C80" s="10">
        <v>6953156257184</v>
      </c>
      <c r="D80" s="10" t="str">
        <f>IF(J80&gt;0,1,"")</f>
        <v/>
      </c>
      <c r="E80" s="10" t="str">
        <f>IF(K80&gt;0,1,"")</f>
        <v/>
      </c>
      <c r="F80" s="10" t="str">
        <f>IF(L80&gt;0,1,"")</f>
        <v/>
      </c>
      <c r="G80" s="105" t="str">
        <f>IF(M80&gt;0,1,"")</f>
        <v/>
      </c>
      <c r="H80" s="264">
        <v>1</v>
      </c>
      <c r="I80" s="262" t="str">
        <f>IF(SUM(D80:G80)&lt;2,IF(H80&gt;100,"Not OK",""),"")</f>
        <v/>
      </c>
      <c r="J80" s="68">
        <v>0</v>
      </c>
      <c r="K80" s="64"/>
      <c r="L80" s="64"/>
      <c r="M80" s="64"/>
      <c r="N80" s="129">
        <f>SUM(J80:M80)</f>
        <v>0</v>
      </c>
      <c r="O80" s="79">
        <v>5.4600000000000239</v>
      </c>
      <c r="P80" s="13"/>
      <c r="Q80" s="13"/>
      <c r="R80" s="71"/>
      <c r="S80" s="78">
        <f>IF(P80&gt;0,P80,O80)</f>
        <v>5.4600000000000239</v>
      </c>
      <c r="T80" s="83">
        <v>26.95</v>
      </c>
      <c r="U80" s="71"/>
      <c r="V80" s="71"/>
      <c r="W80" s="84"/>
      <c r="X80" s="79"/>
      <c r="Y80" s="71"/>
      <c r="Z80" s="71"/>
      <c r="AA80" s="74"/>
      <c r="AB80" s="92"/>
      <c r="AC80" s="93"/>
      <c r="AD80" s="93"/>
      <c r="AE80" s="94"/>
      <c r="AF80" s="129">
        <f>SUM(AB80:AE80)</f>
        <v>0</v>
      </c>
      <c r="AG80" s="99"/>
      <c r="AH80" s="93"/>
      <c r="AI80" s="93"/>
      <c r="AJ80" s="94"/>
      <c r="AK80" s="133">
        <f>SUM(AG80:AJ80)</f>
        <v>0</v>
      </c>
      <c r="AL80" s="92"/>
      <c r="AM80" s="93"/>
      <c r="AN80" s="93"/>
      <c r="AO80" s="94"/>
      <c r="AP80" s="133">
        <f>SUM(AL80:AO80)</f>
        <v>0</v>
      </c>
      <c r="AQ80" s="92"/>
      <c r="AR80" s="93"/>
      <c r="AS80" s="93"/>
      <c r="AT80" s="94"/>
      <c r="AU80" s="129">
        <f>SUM(AQ80:AT80)</f>
        <v>0</v>
      </c>
      <c r="AV80" s="64"/>
      <c r="AW80" s="6"/>
      <c r="AX80" s="6"/>
      <c r="AY80" s="102"/>
      <c r="AZ80" s="133">
        <f>SUM(AV80:AY80)</f>
        <v>0</v>
      </c>
      <c r="BA80" s="68">
        <v>2</v>
      </c>
      <c r="BB80" s="6"/>
      <c r="BC80" s="6"/>
      <c r="BD80" s="102"/>
      <c r="BE80" s="129">
        <f>SUM(BA80:BD80)</f>
        <v>2</v>
      </c>
      <c r="BF80" s="68">
        <v>3</v>
      </c>
      <c r="BG80" s="6"/>
      <c r="BH80" s="6"/>
      <c r="BI80" s="102"/>
      <c r="BJ80" s="129">
        <f>SUM(BF80:BI80)</f>
        <v>3</v>
      </c>
    </row>
    <row r="81" spans="1:62" x14ac:dyDescent="0.25">
      <c r="A81" s="4" t="s">
        <v>539</v>
      </c>
      <c r="B81" s="3" t="s">
        <v>248</v>
      </c>
      <c r="C81" s="10">
        <v>6953156258396</v>
      </c>
      <c r="D81" s="10" t="str">
        <f>IF(J81&gt;0,1,"")</f>
        <v/>
      </c>
      <c r="E81" s="10" t="str">
        <f>IF(K81&gt;0,1,"")</f>
        <v/>
      </c>
      <c r="F81" s="10" t="str">
        <f>IF(L81&gt;0,1,"")</f>
        <v/>
      </c>
      <c r="G81" s="105">
        <f>IF(M81&gt;0,1,"")</f>
        <v>1</v>
      </c>
      <c r="H81" s="264">
        <v>4</v>
      </c>
      <c r="I81" s="262" t="str">
        <f>IF(SUM(D81:G81)&lt;2,IF(H81&gt;100,"Not OK",""),"")</f>
        <v/>
      </c>
      <c r="J81" s="68"/>
      <c r="K81" s="64">
        <v>0</v>
      </c>
      <c r="L81" s="64"/>
      <c r="M81" s="64">
        <v>2</v>
      </c>
      <c r="N81" s="129">
        <f>SUM(J81:M81)</f>
        <v>2</v>
      </c>
      <c r="O81" s="79"/>
      <c r="P81" s="13">
        <v>61</v>
      </c>
      <c r="Q81" s="13"/>
      <c r="R81" s="71"/>
      <c r="S81" s="78">
        <f>IF(P81&gt;0,P81,O81)</f>
        <v>61</v>
      </c>
      <c r="T81" s="83"/>
      <c r="U81" s="71">
        <v>124.5</v>
      </c>
      <c r="V81" s="71"/>
      <c r="W81" s="84">
        <v>146.47049999999999</v>
      </c>
      <c r="X81" s="79"/>
      <c r="Y81" s="71">
        <v>259</v>
      </c>
      <c r="Z81" s="71"/>
      <c r="AA81" s="74">
        <v>269</v>
      </c>
      <c r="AB81" s="92"/>
      <c r="AC81" s="93">
        <v>0</v>
      </c>
      <c r="AD81" s="93"/>
      <c r="AE81" s="94"/>
      <c r="AF81" s="129">
        <f>SUM(AB81:AE81)</f>
        <v>0</v>
      </c>
      <c r="AG81" s="99"/>
      <c r="AH81" s="93">
        <v>0</v>
      </c>
      <c r="AI81" s="93"/>
      <c r="AJ81" s="94"/>
      <c r="AK81" s="133">
        <f>SUM(AG81:AJ81)</f>
        <v>0</v>
      </c>
      <c r="AL81" s="92"/>
      <c r="AM81" s="93">
        <v>0</v>
      </c>
      <c r="AN81" s="93"/>
      <c r="AO81" s="94">
        <v>0</v>
      </c>
      <c r="AP81" s="133">
        <f>SUM(AL81:AO81)</f>
        <v>0</v>
      </c>
      <c r="AQ81" s="92"/>
      <c r="AR81" s="93">
        <v>0</v>
      </c>
      <c r="AS81" s="93"/>
      <c r="AT81" s="94">
        <v>0</v>
      </c>
      <c r="AU81" s="129">
        <f>SUM(AQ81:AT81)</f>
        <v>0</v>
      </c>
      <c r="AV81" s="64"/>
      <c r="AW81" s="6">
        <v>0</v>
      </c>
      <c r="AX81" s="6"/>
      <c r="AY81" s="102">
        <v>0</v>
      </c>
      <c r="AZ81" s="133">
        <f>SUM(AV81:AY81)</f>
        <v>0</v>
      </c>
      <c r="BA81" s="68"/>
      <c r="BB81" s="6">
        <v>0</v>
      </c>
      <c r="BC81" s="6"/>
      <c r="BD81" s="102">
        <v>0</v>
      </c>
      <c r="BE81" s="129">
        <f>SUM(BA81:BD81)</f>
        <v>0</v>
      </c>
      <c r="BF81" s="68"/>
      <c r="BG81" s="6">
        <v>0</v>
      </c>
      <c r="BH81" s="6"/>
      <c r="BI81" s="102">
        <v>0</v>
      </c>
      <c r="BJ81" s="129">
        <f>SUM(BF81:BI81)</f>
        <v>0</v>
      </c>
    </row>
    <row r="82" spans="1:62" x14ac:dyDescent="0.25">
      <c r="A82" s="4"/>
      <c r="B82" s="3" t="s">
        <v>247</v>
      </c>
      <c r="C82" s="10">
        <v>6953156258402</v>
      </c>
      <c r="D82" s="10" t="str">
        <f>IF(J82&gt;0,1,"")</f>
        <v/>
      </c>
      <c r="E82" s="10" t="str">
        <f>IF(K82&gt;0,1,"")</f>
        <v/>
      </c>
      <c r="F82" s="10" t="str">
        <f>IF(L82&gt;0,1,"")</f>
        <v/>
      </c>
      <c r="G82" s="105">
        <f>IF(M82&gt;0,1,"")</f>
        <v>1</v>
      </c>
      <c r="H82" s="264"/>
      <c r="I82" s="262" t="str">
        <f>IF(SUM(D82:G82)&lt;2,IF(H82&gt;100,"Not OK",""),"")</f>
        <v/>
      </c>
      <c r="J82" s="68"/>
      <c r="K82" s="64"/>
      <c r="L82" s="64"/>
      <c r="M82" s="64">
        <v>3</v>
      </c>
      <c r="N82" s="129">
        <f>SUM(J82:M82)</f>
        <v>3</v>
      </c>
      <c r="O82" s="79"/>
      <c r="P82" s="13"/>
      <c r="Q82" s="13"/>
      <c r="R82" s="71"/>
      <c r="S82" s="78">
        <f>IF(P82&gt;0,P82,O82)</f>
        <v>0</v>
      </c>
      <c r="T82" s="83"/>
      <c r="U82" s="71"/>
      <c r="V82" s="71"/>
      <c r="W82" s="84">
        <v>64.795500000000004</v>
      </c>
      <c r="X82" s="79"/>
      <c r="Y82" s="71"/>
      <c r="Z82" s="71"/>
      <c r="AA82" s="74">
        <v>119</v>
      </c>
      <c r="AB82" s="92"/>
      <c r="AC82" s="93"/>
      <c r="AD82" s="93"/>
      <c r="AE82" s="94"/>
      <c r="AF82" s="129">
        <f>SUM(AB82:AE82)</f>
        <v>0</v>
      </c>
      <c r="AG82" s="99"/>
      <c r="AH82" s="93"/>
      <c r="AI82" s="93"/>
      <c r="AJ82" s="94"/>
      <c r="AK82" s="133">
        <f>SUM(AG82:AJ82)</f>
        <v>0</v>
      </c>
      <c r="AL82" s="92"/>
      <c r="AM82" s="93"/>
      <c r="AN82" s="93"/>
      <c r="AO82" s="94">
        <v>0</v>
      </c>
      <c r="AP82" s="133">
        <f>SUM(AL82:AO82)</f>
        <v>0</v>
      </c>
      <c r="AQ82" s="92"/>
      <c r="AR82" s="93"/>
      <c r="AS82" s="93"/>
      <c r="AT82" s="94">
        <v>0</v>
      </c>
      <c r="AU82" s="129">
        <f>SUM(AQ82:AT82)</f>
        <v>0</v>
      </c>
      <c r="AV82" s="64"/>
      <c r="AW82" s="6"/>
      <c r="AX82" s="6"/>
      <c r="AY82" s="102">
        <v>0</v>
      </c>
      <c r="AZ82" s="133">
        <f>SUM(AV82:AY82)</f>
        <v>0</v>
      </c>
      <c r="BA82" s="68"/>
      <c r="BB82" s="6"/>
      <c r="BC82" s="6"/>
      <c r="BD82" s="102">
        <v>0</v>
      </c>
      <c r="BE82" s="129">
        <f>SUM(BA82:BD82)</f>
        <v>0</v>
      </c>
      <c r="BF82" s="68"/>
      <c r="BG82" s="6"/>
      <c r="BH82" s="6"/>
      <c r="BI82" s="102">
        <v>0</v>
      </c>
      <c r="BJ82" s="129">
        <f>SUM(BF82:BI82)</f>
        <v>0</v>
      </c>
    </row>
    <row r="83" spans="1:62" x14ac:dyDescent="0.25">
      <c r="A83" s="4" t="s">
        <v>94</v>
      </c>
      <c r="B83" s="3" t="s">
        <v>95</v>
      </c>
      <c r="C83" s="10">
        <v>6953156259133</v>
      </c>
      <c r="D83" s="10">
        <f>IF(J83&gt;0,1,"")</f>
        <v>1</v>
      </c>
      <c r="E83" s="10" t="str">
        <f>IF(K83&gt;0,1,"")</f>
        <v/>
      </c>
      <c r="F83" s="10" t="str">
        <f>IF(L83&gt;0,1,"")</f>
        <v/>
      </c>
      <c r="G83" s="105" t="str">
        <f>IF(M83&gt;0,1,"")</f>
        <v/>
      </c>
      <c r="H83" s="264">
        <v>27</v>
      </c>
      <c r="I83" s="262" t="str">
        <f>IF(SUM(D83:G83)&lt;2,IF(H83&gt;100,"Not OK",""),"")</f>
        <v/>
      </c>
      <c r="J83" s="68">
        <v>1</v>
      </c>
      <c r="K83" s="64"/>
      <c r="L83" s="64"/>
      <c r="M83" s="64"/>
      <c r="N83" s="129">
        <f>SUM(J83:M83)</f>
        <v>1</v>
      </c>
      <c r="O83" s="79">
        <v>20.210000000000004</v>
      </c>
      <c r="P83" s="13"/>
      <c r="Q83" s="13"/>
      <c r="R83" s="71"/>
      <c r="S83" s="78">
        <f>IF(P83&gt;0,P83,O83)</f>
        <v>20.210000000000004</v>
      </c>
      <c r="T83" s="83">
        <v>48.95</v>
      </c>
      <c r="U83" s="71"/>
      <c r="V83" s="71"/>
      <c r="W83" s="84"/>
      <c r="X83" s="79"/>
      <c r="Y83" s="71"/>
      <c r="Z83" s="71"/>
      <c r="AA83" s="74"/>
      <c r="AB83" s="92"/>
      <c r="AC83" s="93"/>
      <c r="AD83" s="93"/>
      <c r="AE83" s="94"/>
      <c r="AF83" s="129">
        <f>SUM(AB83:AE83)</f>
        <v>0</v>
      </c>
      <c r="AG83" s="99"/>
      <c r="AH83" s="93"/>
      <c r="AI83" s="93"/>
      <c r="AJ83" s="94"/>
      <c r="AK83" s="133">
        <f>SUM(AG83:AJ83)</f>
        <v>0</v>
      </c>
      <c r="AL83" s="92"/>
      <c r="AM83" s="93"/>
      <c r="AN83" s="93"/>
      <c r="AO83" s="94"/>
      <c r="AP83" s="133">
        <f>SUM(AL83:AO83)</f>
        <v>0</v>
      </c>
      <c r="AQ83" s="92"/>
      <c r="AR83" s="93"/>
      <c r="AS83" s="93"/>
      <c r="AT83" s="94"/>
      <c r="AU83" s="129">
        <f>SUM(AQ83:AT83)</f>
        <v>0</v>
      </c>
      <c r="AV83" s="64">
        <v>1</v>
      </c>
      <c r="AW83" s="6"/>
      <c r="AX83" s="6"/>
      <c r="AY83" s="102"/>
      <c r="AZ83" s="133">
        <f>SUM(AV83:AY83)</f>
        <v>1</v>
      </c>
      <c r="BA83" s="68"/>
      <c r="BB83" s="6"/>
      <c r="BC83" s="6"/>
      <c r="BD83" s="102"/>
      <c r="BE83" s="129">
        <f>SUM(BA83:BD83)</f>
        <v>0</v>
      </c>
      <c r="BF83" s="68">
        <v>0</v>
      </c>
      <c r="BG83" s="6"/>
      <c r="BH83" s="6"/>
      <c r="BI83" s="102"/>
      <c r="BJ83" s="129">
        <f>SUM(BF83:BI83)</f>
        <v>0</v>
      </c>
    </row>
    <row r="84" spans="1:62" x14ac:dyDescent="0.25">
      <c r="A84" s="4" t="s">
        <v>96</v>
      </c>
      <c r="B84" s="3" t="s">
        <v>97</v>
      </c>
      <c r="C84" s="10">
        <v>6953156259157</v>
      </c>
      <c r="D84" s="10">
        <f>IF(J84&gt;0,1,"")</f>
        <v>1</v>
      </c>
      <c r="E84" s="10" t="str">
        <f>IF(K84&gt;0,1,"")</f>
        <v/>
      </c>
      <c r="F84" s="10" t="str">
        <f>IF(L84&gt;0,1,"")</f>
        <v/>
      </c>
      <c r="G84" s="105" t="str">
        <f>IF(M84&gt;0,1,"")</f>
        <v/>
      </c>
      <c r="H84" s="264"/>
      <c r="I84" s="262" t="str">
        <f>IF(SUM(D84:G84)&lt;2,IF(H84&gt;100,"Not OK",""),"")</f>
        <v/>
      </c>
      <c r="J84" s="68">
        <v>3</v>
      </c>
      <c r="K84" s="64"/>
      <c r="L84" s="64"/>
      <c r="M84" s="64"/>
      <c r="N84" s="129">
        <f>SUM(J84:M84)</f>
        <v>3</v>
      </c>
      <c r="O84" s="79">
        <v>19.420000000000005</v>
      </c>
      <c r="P84" s="13"/>
      <c r="Q84" s="13"/>
      <c r="R84" s="71"/>
      <c r="S84" s="78">
        <f>IF(P84&gt;0,P84,O84)</f>
        <v>19.420000000000005</v>
      </c>
      <c r="T84" s="83">
        <v>48.95</v>
      </c>
      <c r="U84" s="71"/>
      <c r="V84" s="71"/>
      <c r="W84" s="84"/>
      <c r="X84" s="79"/>
      <c r="Y84" s="71"/>
      <c r="Z84" s="71"/>
      <c r="AA84" s="74"/>
      <c r="AB84" s="92"/>
      <c r="AC84" s="93"/>
      <c r="AD84" s="93"/>
      <c r="AE84" s="94"/>
      <c r="AF84" s="129">
        <f>SUM(AB84:AE84)</f>
        <v>0</v>
      </c>
      <c r="AG84" s="99"/>
      <c r="AH84" s="93"/>
      <c r="AI84" s="93"/>
      <c r="AJ84" s="94"/>
      <c r="AK84" s="133">
        <f>SUM(AG84:AJ84)</f>
        <v>0</v>
      </c>
      <c r="AL84" s="92"/>
      <c r="AM84" s="93"/>
      <c r="AN84" s="93"/>
      <c r="AO84" s="94"/>
      <c r="AP84" s="133">
        <f>SUM(AL84:AO84)</f>
        <v>0</v>
      </c>
      <c r="AQ84" s="92"/>
      <c r="AR84" s="93"/>
      <c r="AS84" s="93"/>
      <c r="AT84" s="94"/>
      <c r="AU84" s="129">
        <f>SUM(AQ84:AT84)</f>
        <v>0</v>
      </c>
      <c r="AV84" s="64">
        <v>1</v>
      </c>
      <c r="AW84" s="6"/>
      <c r="AX84" s="6"/>
      <c r="AY84" s="102"/>
      <c r="AZ84" s="133">
        <f>SUM(AV84:AY84)</f>
        <v>1</v>
      </c>
      <c r="BA84" s="68">
        <v>2</v>
      </c>
      <c r="BB84" s="6"/>
      <c r="BC84" s="6"/>
      <c r="BD84" s="102"/>
      <c r="BE84" s="129">
        <f>SUM(BA84:BD84)</f>
        <v>2</v>
      </c>
      <c r="BF84" s="68">
        <v>0</v>
      </c>
      <c r="BG84" s="6"/>
      <c r="BH84" s="6"/>
      <c r="BI84" s="102"/>
      <c r="BJ84" s="129">
        <f>SUM(BF84:BI84)</f>
        <v>0</v>
      </c>
    </row>
    <row r="85" spans="1:62" x14ac:dyDescent="0.25">
      <c r="A85" s="4" t="s">
        <v>98</v>
      </c>
      <c r="B85" s="3" t="s">
        <v>99</v>
      </c>
      <c r="C85" s="10">
        <v>6953156259164</v>
      </c>
      <c r="D85" s="10">
        <f>IF(J85&gt;0,1,"")</f>
        <v>1</v>
      </c>
      <c r="E85" s="10" t="str">
        <f>IF(K85&gt;0,1,"")</f>
        <v/>
      </c>
      <c r="F85" s="10" t="str">
        <f>IF(L85&gt;0,1,"")</f>
        <v/>
      </c>
      <c r="G85" s="105" t="str">
        <f>IF(M85&gt;0,1,"")</f>
        <v/>
      </c>
      <c r="H85" s="264"/>
      <c r="I85" s="262" t="str">
        <f>IF(SUM(D85:G85)&lt;2,IF(H85&gt;100,"Not OK",""),"")</f>
        <v/>
      </c>
      <c r="J85" s="68">
        <v>1</v>
      </c>
      <c r="K85" s="64"/>
      <c r="L85" s="64"/>
      <c r="M85" s="64"/>
      <c r="N85" s="129">
        <f>SUM(J85:M85)</f>
        <v>1</v>
      </c>
      <c r="O85" s="79">
        <v>19.420000000000002</v>
      </c>
      <c r="P85" s="13"/>
      <c r="Q85" s="13"/>
      <c r="R85" s="71"/>
      <c r="S85" s="78">
        <f>IF(P85&gt;0,P85,O85)</f>
        <v>19.420000000000002</v>
      </c>
      <c r="T85" s="83">
        <v>48.95</v>
      </c>
      <c r="U85" s="71"/>
      <c r="V85" s="71"/>
      <c r="W85" s="84"/>
      <c r="X85" s="79"/>
      <c r="Y85" s="71"/>
      <c r="Z85" s="71"/>
      <c r="AA85" s="74"/>
      <c r="AB85" s="92"/>
      <c r="AC85" s="93"/>
      <c r="AD85" s="93"/>
      <c r="AE85" s="94"/>
      <c r="AF85" s="129">
        <f>SUM(AB85:AE85)</f>
        <v>0</v>
      </c>
      <c r="AG85" s="99"/>
      <c r="AH85" s="93"/>
      <c r="AI85" s="93"/>
      <c r="AJ85" s="94"/>
      <c r="AK85" s="133">
        <f>SUM(AG85:AJ85)</f>
        <v>0</v>
      </c>
      <c r="AL85" s="92"/>
      <c r="AM85" s="93"/>
      <c r="AN85" s="93"/>
      <c r="AO85" s="94"/>
      <c r="AP85" s="133">
        <f>SUM(AL85:AO85)</f>
        <v>0</v>
      </c>
      <c r="AQ85" s="92"/>
      <c r="AR85" s="93"/>
      <c r="AS85" s="93"/>
      <c r="AT85" s="94"/>
      <c r="AU85" s="129">
        <f>SUM(AQ85:AT85)</f>
        <v>0</v>
      </c>
      <c r="AV85" s="64">
        <v>2</v>
      </c>
      <c r="AW85" s="6"/>
      <c r="AX85" s="6"/>
      <c r="AY85" s="102"/>
      <c r="AZ85" s="133">
        <f>SUM(AV85:AY85)</f>
        <v>2</v>
      </c>
      <c r="BA85" s="68"/>
      <c r="BB85" s="6"/>
      <c r="BC85" s="6"/>
      <c r="BD85" s="102"/>
      <c r="BE85" s="129">
        <f>SUM(BA85:BD85)</f>
        <v>0</v>
      </c>
      <c r="BF85" s="68">
        <v>1</v>
      </c>
      <c r="BG85" s="6"/>
      <c r="BH85" s="6"/>
      <c r="BI85" s="102"/>
      <c r="BJ85" s="129">
        <f>SUM(BF85:BI85)</f>
        <v>1</v>
      </c>
    </row>
    <row r="86" spans="1:62" x14ac:dyDescent="0.25">
      <c r="A86" s="4" t="s">
        <v>439</v>
      </c>
      <c r="B86" s="3" t="s">
        <v>440</v>
      </c>
      <c r="C86" s="10">
        <v>6953156259362</v>
      </c>
      <c r="D86" s="10" t="str">
        <f>IF(J86&gt;0,1,"")</f>
        <v/>
      </c>
      <c r="E86" s="10">
        <f>IF(K86&gt;0,1,"")</f>
        <v>1</v>
      </c>
      <c r="F86" s="10" t="str">
        <f>IF(L86&gt;0,1,"")</f>
        <v/>
      </c>
      <c r="G86" s="105" t="str">
        <f>IF(M86&gt;0,1,"")</f>
        <v/>
      </c>
      <c r="H86" s="264">
        <v>38</v>
      </c>
      <c r="I86" s="262" t="str">
        <f>IF(SUM(D86:G86)&lt;2,IF(H86&gt;100,"Not OK",""),"")</f>
        <v/>
      </c>
      <c r="J86" s="68"/>
      <c r="K86" s="64">
        <v>1</v>
      </c>
      <c r="L86" s="64"/>
      <c r="M86" s="64"/>
      <c r="N86" s="129">
        <f>SUM(J86:M86)</f>
        <v>1</v>
      </c>
      <c r="O86" s="79"/>
      <c r="P86" s="13">
        <v>11.109999999999989</v>
      </c>
      <c r="Q86" s="13"/>
      <c r="R86" s="71"/>
      <c r="S86" s="78">
        <f>IF(P86&gt;0,P86,O86)</f>
        <v>11.109999999999989</v>
      </c>
      <c r="T86" s="83"/>
      <c r="U86" s="71">
        <v>24.5</v>
      </c>
      <c r="V86" s="71"/>
      <c r="W86" s="84"/>
      <c r="X86" s="79"/>
      <c r="Y86" s="71">
        <v>49</v>
      </c>
      <c r="Z86" s="71"/>
      <c r="AA86" s="74"/>
      <c r="AB86" s="92"/>
      <c r="AC86" s="93">
        <v>1</v>
      </c>
      <c r="AD86" s="93"/>
      <c r="AE86" s="94"/>
      <c r="AF86" s="129">
        <f>SUM(AB86:AE86)</f>
        <v>1</v>
      </c>
      <c r="AG86" s="99"/>
      <c r="AH86" s="93">
        <v>2</v>
      </c>
      <c r="AI86" s="93"/>
      <c r="AJ86" s="94"/>
      <c r="AK86" s="133">
        <f>SUM(AG86:AJ86)</f>
        <v>2</v>
      </c>
      <c r="AL86" s="92"/>
      <c r="AM86" s="93">
        <v>0</v>
      </c>
      <c r="AN86" s="93"/>
      <c r="AO86" s="94"/>
      <c r="AP86" s="133">
        <f>SUM(AL86:AO86)</f>
        <v>0</v>
      </c>
      <c r="AQ86" s="92"/>
      <c r="AR86" s="93">
        <v>0</v>
      </c>
      <c r="AS86" s="93"/>
      <c r="AT86" s="94"/>
      <c r="AU86" s="129">
        <f>SUM(AQ86:AT86)</f>
        <v>0</v>
      </c>
      <c r="AV86" s="64"/>
      <c r="AW86" s="6">
        <v>2</v>
      </c>
      <c r="AX86" s="6"/>
      <c r="AY86" s="102"/>
      <c r="AZ86" s="133">
        <f>SUM(AV86:AY86)</f>
        <v>2</v>
      </c>
      <c r="BA86" s="68"/>
      <c r="BB86" s="6">
        <v>1</v>
      </c>
      <c r="BC86" s="6"/>
      <c r="BD86" s="102"/>
      <c r="BE86" s="129">
        <f>SUM(BA86:BD86)</f>
        <v>1</v>
      </c>
      <c r="BF86" s="68"/>
      <c r="BG86" s="6">
        <v>0</v>
      </c>
      <c r="BH86" s="6"/>
      <c r="BI86" s="102"/>
      <c r="BJ86" s="129">
        <f>SUM(BF86:BI86)</f>
        <v>0</v>
      </c>
    </row>
    <row r="87" spans="1:62" x14ac:dyDescent="0.25">
      <c r="A87" s="4" t="s">
        <v>470</v>
      </c>
      <c r="B87" s="3" t="s">
        <v>471</v>
      </c>
      <c r="C87" s="10">
        <v>6953156259379</v>
      </c>
      <c r="D87" s="10" t="str">
        <f>IF(J87&gt;0,1,"")</f>
        <v/>
      </c>
      <c r="E87" s="10" t="str">
        <f>IF(K87&gt;0,1,"")</f>
        <v/>
      </c>
      <c r="F87" s="10" t="str">
        <f>IF(L87&gt;0,1,"")</f>
        <v/>
      </c>
      <c r="G87" s="105" t="str">
        <f>IF(M87&gt;0,1,"")</f>
        <v/>
      </c>
      <c r="H87" s="264">
        <v>1</v>
      </c>
      <c r="I87" s="262" t="str">
        <f>IF(SUM(D87:G87)&lt;2,IF(H87&gt;100,"Not OK",""),"")</f>
        <v/>
      </c>
      <c r="J87" s="68"/>
      <c r="K87" s="64">
        <v>0</v>
      </c>
      <c r="L87" s="64"/>
      <c r="M87" s="64"/>
      <c r="N87" s="129">
        <f>SUM(J87:M87)</f>
        <v>0</v>
      </c>
      <c r="O87" s="79"/>
      <c r="P87" s="13">
        <v>11.76</v>
      </c>
      <c r="Q87" s="13"/>
      <c r="R87" s="71"/>
      <c r="S87" s="78">
        <f>IF(P87&gt;0,P87,O87)</f>
        <v>11.76</v>
      </c>
      <c r="T87" s="83"/>
      <c r="U87" s="71">
        <v>24.5</v>
      </c>
      <c r="V87" s="71"/>
      <c r="W87" s="84"/>
      <c r="X87" s="79"/>
      <c r="Y87" s="71">
        <v>49</v>
      </c>
      <c r="Z87" s="71"/>
      <c r="AA87" s="74"/>
      <c r="AB87" s="92"/>
      <c r="AC87" s="93">
        <v>4</v>
      </c>
      <c r="AD87" s="93"/>
      <c r="AE87" s="94"/>
      <c r="AF87" s="129">
        <f>SUM(AB87:AE87)</f>
        <v>4</v>
      </c>
      <c r="AG87" s="99"/>
      <c r="AH87" s="93">
        <v>2</v>
      </c>
      <c r="AI87" s="93"/>
      <c r="AJ87" s="94"/>
      <c r="AK87" s="133">
        <f>SUM(AG87:AJ87)</f>
        <v>2</v>
      </c>
      <c r="AL87" s="92"/>
      <c r="AM87" s="93">
        <v>7</v>
      </c>
      <c r="AN87" s="93"/>
      <c r="AO87" s="94"/>
      <c r="AP87" s="133">
        <f>SUM(AL87:AO87)</f>
        <v>7</v>
      </c>
      <c r="AQ87" s="92"/>
      <c r="AR87" s="93">
        <v>2</v>
      </c>
      <c r="AS87" s="93"/>
      <c r="AT87" s="94"/>
      <c r="AU87" s="129">
        <f>SUM(AQ87:AT87)</f>
        <v>2</v>
      </c>
      <c r="AV87" s="64"/>
      <c r="AW87" s="6">
        <v>0</v>
      </c>
      <c r="AX87" s="6"/>
      <c r="AY87" s="102"/>
      <c r="AZ87" s="133">
        <f>SUM(AV87:AY87)</f>
        <v>0</v>
      </c>
      <c r="BA87" s="68"/>
      <c r="BB87" s="6">
        <v>0</v>
      </c>
      <c r="BC87" s="6"/>
      <c r="BD87" s="102"/>
      <c r="BE87" s="129">
        <f>SUM(BA87:BD87)</f>
        <v>0</v>
      </c>
      <c r="BF87" s="68"/>
      <c r="BG87" s="6">
        <v>0</v>
      </c>
      <c r="BH87" s="6"/>
      <c r="BI87" s="102"/>
      <c r="BJ87" s="129">
        <f>SUM(BF87:BI87)</f>
        <v>0</v>
      </c>
    </row>
    <row r="88" spans="1:62" x14ac:dyDescent="0.25">
      <c r="A88" s="4" t="s">
        <v>100</v>
      </c>
      <c r="B88" s="3" t="s">
        <v>101</v>
      </c>
      <c r="C88" s="10">
        <v>6953156259706</v>
      </c>
      <c r="D88" s="10">
        <f>IF(J88&gt;0,1,"")</f>
        <v>1</v>
      </c>
      <c r="E88" s="10" t="str">
        <f>IF(K88&gt;0,1,"")</f>
        <v/>
      </c>
      <c r="F88" s="10" t="str">
        <f>IF(L88&gt;0,1,"")</f>
        <v/>
      </c>
      <c r="G88" s="105">
        <f>IF(M88&gt;0,1,"")</f>
        <v>1</v>
      </c>
      <c r="H88" s="264">
        <v>7</v>
      </c>
      <c r="I88" s="262" t="str">
        <f>IF(SUM(D88:G88)&lt;2,IF(H88&gt;100,"Not OK",""),"")</f>
        <v/>
      </c>
      <c r="J88" s="68">
        <v>4</v>
      </c>
      <c r="K88" s="64"/>
      <c r="L88" s="64"/>
      <c r="M88" s="64">
        <v>4</v>
      </c>
      <c r="N88" s="129">
        <f>SUM(J88:M88)</f>
        <v>8</v>
      </c>
      <c r="O88" s="79">
        <v>7.1899999999999977</v>
      </c>
      <c r="P88" s="13"/>
      <c r="Q88" s="13"/>
      <c r="R88" s="71"/>
      <c r="S88" s="78">
        <f>IF(P88&gt;0,P88,O88)</f>
        <v>7.1899999999999977</v>
      </c>
      <c r="T88" s="83">
        <v>32.450000000000003</v>
      </c>
      <c r="U88" s="71"/>
      <c r="V88" s="71"/>
      <c r="W88" s="85">
        <v>32.125500000000002</v>
      </c>
      <c r="X88" s="79"/>
      <c r="Y88" s="71"/>
      <c r="Z88" s="71"/>
      <c r="AA88" s="75">
        <v>59</v>
      </c>
      <c r="AB88" s="95"/>
      <c r="AC88" s="96"/>
      <c r="AD88" s="96"/>
      <c r="AE88" s="75"/>
      <c r="AF88" s="132">
        <f>SUM(AB88:AE88)</f>
        <v>0</v>
      </c>
      <c r="AG88" s="97"/>
      <c r="AH88" s="96"/>
      <c r="AI88" s="96"/>
      <c r="AJ88" s="75"/>
      <c r="AK88" s="134">
        <f>SUM(AG88:AJ88)</f>
        <v>0</v>
      </c>
      <c r="AL88" s="95"/>
      <c r="AM88" s="96"/>
      <c r="AN88" s="96"/>
      <c r="AO88" s="75">
        <v>0</v>
      </c>
      <c r="AP88" s="135">
        <f>SUM(AL88:AO88)</f>
        <v>0</v>
      </c>
      <c r="AQ88" s="95"/>
      <c r="AR88" s="96"/>
      <c r="AS88" s="96"/>
      <c r="AT88" s="75">
        <v>1</v>
      </c>
      <c r="AU88" s="136">
        <f>SUM(AQ88:AT88)</f>
        <v>1</v>
      </c>
      <c r="AV88" s="64"/>
      <c r="AW88" s="6"/>
      <c r="AX88" s="6"/>
      <c r="AY88" s="102">
        <v>0</v>
      </c>
      <c r="AZ88" s="135">
        <f>SUM(AV88:AY88)</f>
        <v>0</v>
      </c>
      <c r="BA88" s="68">
        <v>1</v>
      </c>
      <c r="BB88" s="6"/>
      <c r="BC88" s="6"/>
      <c r="BD88" s="102">
        <v>1</v>
      </c>
      <c r="BE88" s="136">
        <f>SUM(BA88:BD88)</f>
        <v>2</v>
      </c>
      <c r="BF88" s="68">
        <v>0</v>
      </c>
      <c r="BG88" s="6"/>
      <c r="BH88" s="6"/>
      <c r="BI88" s="102">
        <v>0</v>
      </c>
      <c r="BJ88" s="136">
        <f>SUM(BF88:BI88)</f>
        <v>0</v>
      </c>
    </row>
    <row r="89" spans="1:62" x14ac:dyDescent="0.25">
      <c r="A89" s="4" t="s">
        <v>102</v>
      </c>
      <c r="B89" s="3" t="s">
        <v>103</v>
      </c>
      <c r="C89" s="10">
        <v>6953156259713</v>
      </c>
      <c r="D89" s="10">
        <f>IF(J89&gt;0,1,"")</f>
        <v>1</v>
      </c>
      <c r="E89" s="10" t="str">
        <f>IF(K89&gt;0,1,"")</f>
        <v/>
      </c>
      <c r="F89" s="10" t="str">
        <f>IF(L89&gt;0,1,"")</f>
        <v/>
      </c>
      <c r="G89" s="105">
        <f>IF(M89&gt;0,1,"")</f>
        <v>1</v>
      </c>
      <c r="H89" s="264">
        <v>33</v>
      </c>
      <c r="I89" s="262" t="str">
        <f>IF(SUM(D89:G89)&lt;2,IF(H89&gt;100,"Not OK",""),"")</f>
        <v/>
      </c>
      <c r="J89" s="68">
        <v>5</v>
      </c>
      <c r="K89" s="64"/>
      <c r="L89" s="64"/>
      <c r="M89" s="64">
        <v>6</v>
      </c>
      <c r="N89" s="129">
        <f>SUM(J89:M89)</f>
        <v>11</v>
      </c>
      <c r="O89" s="79">
        <v>7.19</v>
      </c>
      <c r="P89" s="13"/>
      <c r="Q89" s="13"/>
      <c r="R89" s="71"/>
      <c r="S89" s="78">
        <f>IF(P89&gt;0,P89,O89)</f>
        <v>7.19</v>
      </c>
      <c r="T89" s="83">
        <v>32.450000000000003</v>
      </c>
      <c r="U89" s="71"/>
      <c r="V89" s="71"/>
      <c r="W89" s="85">
        <v>32.125500000000002</v>
      </c>
      <c r="X89" s="79"/>
      <c r="Y89" s="71"/>
      <c r="Z89" s="71"/>
      <c r="AA89" s="75">
        <v>59</v>
      </c>
      <c r="AB89" s="95"/>
      <c r="AC89" s="96"/>
      <c r="AD89" s="96"/>
      <c r="AE89" s="75"/>
      <c r="AF89" s="132">
        <f>SUM(AB89:AE89)</f>
        <v>0</v>
      </c>
      <c r="AG89" s="97"/>
      <c r="AH89" s="96"/>
      <c r="AI89" s="96"/>
      <c r="AJ89" s="75"/>
      <c r="AK89" s="134">
        <f>SUM(AG89:AJ89)</f>
        <v>0</v>
      </c>
      <c r="AL89" s="95"/>
      <c r="AM89" s="96"/>
      <c r="AN89" s="96"/>
      <c r="AO89" s="75">
        <v>0</v>
      </c>
      <c r="AP89" s="135">
        <f>SUM(AL89:AO89)</f>
        <v>0</v>
      </c>
      <c r="AQ89" s="95"/>
      <c r="AR89" s="96"/>
      <c r="AS89" s="96"/>
      <c r="AT89" s="75">
        <v>0</v>
      </c>
      <c r="AU89" s="136">
        <f>SUM(AQ89:AT89)</f>
        <v>0</v>
      </c>
      <c r="AV89" s="64"/>
      <c r="AW89" s="6"/>
      <c r="AX89" s="6"/>
      <c r="AY89" s="102">
        <v>0</v>
      </c>
      <c r="AZ89" s="135">
        <f>SUM(AV89:AY89)</f>
        <v>0</v>
      </c>
      <c r="BA89" s="68"/>
      <c r="BB89" s="6"/>
      <c r="BC89" s="6"/>
      <c r="BD89" s="102">
        <v>0</v>
      </c>
      <c r="BE89" s="136">
        <f>SUM(BA89:BD89)</f>
        <v>0</v>
      </c>
      <c r="BF89" s="68">
        <v>0</v>
      </c>
      <c r="BG89" s="6"/>
      <c r="BH89" s="6"/>
      <c r="BI89" s="102">
        <v>0</v>
      </c>
      <c r="BJ89" s="136">
        <f>SUM(BF89:BI89)</f>
        <v>0</v>
      </c>
    </row>
    <row r="90" spans="1:62" x14ac:dyDescent="0.25">
      <c r="A90" s="4"/>
      <c r="B90" s="3" t="s">
        <v>256</v>
      </c>
      <c r="C90" s="10">
        <v>6953156259720</v>
      </c>
      <c r="D90" s="10" t="str">
        <f>IF(J90&gt;0,1,"")</f>
        <v/>
      </c>
      <c r="E90" s="10" t="str">
        <f>IF(K90&gt;0,1,"")</f>
        <v/>
      </c>
      <c r="F90" s="10" t="str">
        <f>IF(L90&gt;0,1,"")</f>
        <v/>
      </c>
      <c r="G90" s="105">
        <f>IF(M90&gt;0,1,"")</f>
        <v>1</v>
      </c>
      <c r="H90" s="264">
        <v>25</v>
      </c>
      <c r="I90" s="262" t="str">
        <f>IF(SUM(D90:G90)&lt;2,IF(H90&gt;100,"Not OK",""),"")</f>
        <v/>
      </c>
      <c r="J90" s="68"/>
      <c r="K90" s="64"/>
      <c r="L90" s="64"/>
      <c r="M90" s="64">
        <v>6</v>
      </c>
      <c r="N90" s="129">
        <f>SUM(J90:M90)</f>
        <v>6</v>
      </c>
      <c r="O90" s="79"/>
      <c r="P90" s="13"/>
      <c r="Q90" s="13"/>
      <c r="R90" s="71"/>
      <c r="S90" s="78">
        <f>IF(P90&gt;0,P90,O90)</f>
        <v>0</v>
      </c>
      <c r="T90" s="83"/>
      <c r="U90" s="71"/>
      <c r="V90" s="71"/>
      <c r="W90" s="84">
        <v>32.125500000000002</v>
      </c>
      <c r="X90" s="79"/>
      <c r="Y90" s="71"/>
      <c r="Z90" s="71"/>
      <c r="AA90" s="74">
        <v>59</v>
      </c>
      <c r="AB90" s="92"/>
      <c r="AC90" s="93"/>
      <c r="AD90" s="93"/>
      <c r="AE90" s="94"/>
      <c r="AF90" s="129">
        <f>SUM(AB90:AE90)</f>
        <v>0</v>
      </c>
      <c r="AG90" s="99"/>
      <c r="AH90" s="93"/>
      <c r="AI90" s="93"/>
      <c r="AJ90" s="94"/>
      <c r="AK90" s="133">
        <f>SUM(AG90:AJ90)</f>
        <v>0</v>
      </c>
      <c r="AL90" s="92"/>
      <c r="AM90" s="93"/>
      <c r="AN90" s="93"/>
      <c r="AO90" s="94">
        <v>0</v>
      </c>
      <c r="AP90" s="133">
        <f>SUM(AL90:AO90)</f>
        <v>0</v>
      </c>
      <c r="AQ90" s="92"/>
      <c r="AR90" s="93"/>
      <c r="AS90" s="93"/>
      <c r="AT90" s="94">
        <v>0</v>
      </c>
      <c r="AU90" s="129">
        <f>SUM(AQ90:AT90)</f>
        <v>0</v>
      </c>
      <c r="AV90" s="64"/>
      <c r="AW90" s="6"/>
      <c r="AX90" s="6"/>
      <c r="AY90" s="102">
        <v>0</v>
      </c>
      <c r="AZ90" s="133">
        <f>SUM(AV90:AY90)</f>
        <v>0</v>
      </c>
      <c r="BA90" s="68"/>
      <c r="BB90" s="6"/>
      <c r="BC90" s="6"/>
      <c r="BD90" s="102">
        <v>0</v>
      </c>
      <c r="BE90" s="129">
        <f>SUM(BA90:BD90)</f>
        <v>0</v>
      </c>
      <c r="BF90" s="68"/>
      <c r="BG90" s="6"/>
      <c r="BH90" s="6"/>
      <c r="BI90" s="102">
        <v>0</v>
      </c>
      <c r="BJ90" s="129">
        <f>SUM(BF90:BI90)</f>
        <v>0</v>
      </c>
    </row>
    <row r="91" spans="1:62" x14ac:dyDescent="0.25">
      <c r="A91" s="4"/>
      <c r="B91" s="3" t="s">
        <v>257</v>
      </c>
      <c r="C91" s="10">
        <v>6953156259737</v>
      </c>
      <c r="D91" s="10" t="str">
        <f>IF(J91&gt;0,1,"")</f>
        <v/>
      </c>
      <c r="E91" s="10" t="str">
        <f>IF(K91&gt;0,1,"")</f>
        <v/>
      </c>
      <c r="F91" s="10" t="str">
        <f>IF(L91&gt;0,1,"")</f>
        <v/>
      </c>
      <c r="G91" s="105">
        <f>IF(M91&gt;0,1,"")</f>
        <v>1</v>
      </c>
      <c r="H91" s="264">
        <v>46</v>
      </c>
      <c r="I91" s="262" t="str">
        <f>IF(SUM(D91:G91)&lt;2,IF(H91&gt;100,"Not OK",""),"")</f>
        <v/>
      </c>
      <c r="J91" s="68"/>
      <c r="K91" s="64"/>
      <c r="L91" s="64"/>
      <c r="M91" s="64">
        <v>5</v>
      </c>
      <c r="N91" s="129">
        <f>SUM(J91:M91)</f>
        <v>5</v>
      </c>
      <c r="O91" s="79"/>
      <c r="P91" s="13"/>
      <c r="Q91" s="13"/>
      <c r="R91" s="71"/>
      <c r="S91" s="78">
        <f>IF(P91&gt;0,P91,O91)</f>
        <v>0</v>
      </c>
      <c r="T91" s="83"/>
      <c r="U91" s="71"/>
      <c r="V91" s="71"/>
      <c r="W91" s="84">
        <v>32.125500000000002</v>
      </c>
      <c r="X91" s="79"/>
      <c r="Y91" s="71"/>
      <c r="Z91" s="71"/>
      <c r="AA91" s="74">
        <v>59</v>
      </c>
      <c r="AB91" s="92"/>
      <c r="AC91" s="93"/>
      <c r="AD91" s="93"/>
      <c r="AE91" s="94"/>
      <c r="AF91" s="129">
        <f>SUM(AB91:AE91)</f>
        <v>0</v>
      </c>
      <c r="AG91" s="99"/>
      <c r="AH91" s="93"/>
      <c r="AI91" s="93"/>
      <c r="AJ91" s="94"/>
      <c r="AK91" s="133">
        <f>SUM(AG91:AJ91)</f>
        <v>0</v>
      </c>
      <c r="AL91" s="92"/>
      <c r="AM91" s="93"/>
      <c r="AN91" s="93"/>
      <c r="AO91" s="94">
        <v>0</v>
      </c>
      <c r="AP91" s="133">
        <f>SUM(AL91:AO91)</f>
        <v>0</v>
      </c>
      <c r="AQ91" s="92"/>
      <c r="AR91" s="93"/>
      <c r="AS91" s="93"/>
      <c r="AT91" s="94">
        <v>1</v>
      </c>
      <c r="AU91" s="129">
        <f>SUM(AQ91:AT91)</f>
        <v>1</v>
      </c>
      <c r="AV91" s="64"/>
      <c r="AW91" s="6"/>
      <c r="AX91" s="6"/>
      <c r="AY91" s="102">
        <v>0</v>
      </c>
      <c r="AZ91" s="133">
        <f>SUM(AV91:AY91)</f>
        <v>0</v>
      </c>
      <c r="BA91" s="68"/>
      <c r="BB91" s="6"/>
      <c r="BC91" s="6"/>
      <c r="BD91" s="102">
        <v>0</v>
      </c>
      <c r="BE91" s="129">
        <f>SUM(BA91:BD91)</f>
        <v>0</v>
      </c>
      <c r="BF91" s="68"/>
      <c r="BG91" s="6"/>
      <c r="BH91" s="6"/>
      <c r="BI91" s="102">
        <v>0</v>
      </c>
      <c r="BJ91" s="129">
        <f>SUM(BF91:BI91)</f>
        <v>0</v>
      </c>
    </row>
    <row r="92" spans="1:62" x14ac:dyDescent="0.25">
      <c r="A92" s="4" t="s">
        <v>446</v>
      </c>
      <c r="B92" s="3" t="s">
        <v>447</v>
      </c>
      <c r="C92" s="10">
        <v>6953156259850</v>
      </c>
      <c r="D92" s="10" t="str">
        <f>IF(J92&gt;0,1,"")</f>
        <v/>
      </c>
      <c r="E92" s="10" t="str">
        <f>IF(K92&gt;0,1,"")</f>
        <v/>
      </c>
      <c r="F92" s="10">
        <f>IF(L92&gt;0,1,"")</f>
        <v>1</v>
      </c>
      <c r="G92" s="105" t="str">
        <f>IF(M92&gt;0,1,"")</f>
        <v/>
      </c>
      <c r="H92" s="264">
        <v>6</v>
      </c>
      <c r="I92" s="262" t="str">
        <f>IF(SUM(D92:G92)&lt;2,IF(H92&gt;100,"Not OK",""),"")</f>
        <v/>
      </c>
      <c r="J92" s="68"/>
      <c r="K92" s="64">
        <v>0</v>
      </c>
      <c r="L92" s="64">
        <v>16</v>
      </c>
      <c r="M92" s="64"/>
      <c r="N92" s="129">
        <f>SUM(J92:M92)</f>
        <v>16</v>
      </c>
      <c r="O92" s="79"/>
      <c r="P92" s="13">
        <v>13.479999999999993</v>
      </c>
      <c r="Q92" s="13">
        <v>13.479999999999993</v>
      </c>
      <c r="R92" s="71"/>
      <c r="S92" s="78">
        <f>IF(P92&gt;0,P92,O92)</f>
        <v>13.479999999999993</v>
      </c>
      <c r="T92" s="83"/>
      <c r="U92" s="71">
        <v>29.5</v>
      </c>
      <c r="V92" s="71">
        <v>29.5</v>
      </c>
      <c r="W92" s="84"/>
      <c r="X92" s="79"/>
      <c r="Y92" s="71">
        <v>59</v>
      </c>
      <c r="Z92" s="71">
        <v>59</v>
      </c>
      <c r="AA92" s="74"/>
      <c r="AB92" s="92"/>
      <c r="AC92" s="93">
        <v>5</v>
      </c>
      <c r="AD92" s="93"/>
      <c r="AE92" s="94"/>
      <c r="AF92" s="129">
        <f>SUM(AB92:AE92)</f>
        <v>5</v>
      </c>
      <c r="AG92" s="99"/>
      <c r="AH92" s="93">
        <v>1</v>
      </c>
      <c r="AI92" s="93">
        <v>10</v>
      </c>
      <c r="AJ92" s="94"/>
      <c r="AK92" s="133">
        <f>SUM(AG92:AJ92)</f>
        <v>11</v>
      </c>
      <c r="AL92" s="92"/>
      <c r="AM92" s="93">
        <v>4</v>
      </c>
      <c r="AN92" s="93">
        <v>2</v>
      </c>
      <c r="AO92" s="94"/>
      <c r="AP92" s="133">
        <f>SUM(AL92:AO92)</f>
        <v>6</v>
      </c>
      <c r="AQ92" s="92"/>
      <c r="AR92" s="93">
        <v>1</v>
      </c>
      <c r="AS92" s="93">
        <v>3</v>
      </c>
      <c r="AT92" s="94"/>
      <c r="AU92" s="129">
        <f>SUM(AQ92:AT92)</f>
        <v>4</v>
      </c>
      <c r="AV92" s="64"/>
      <c r="AW92" s="6">
        <v>0</v>
      </c>
      <c r="AX92" s="6">
        <v>1</v>
      </c>
      <c r="AY92" s="102"/>
      <c r="AZ92" s="133">
        <f>SUM(AV92:AY92)</f>
        <v>1</v>
      </c>
      <c r="BA92" s="68"/>
      <c r="BB92" s="6">
        <v>0</v>
      </c>
      <c r="BC92" s="6">
        <v>2</v>
      </c>
      <c r="BD92" s="102"/>
      <c r="BE92" s="129">
        <f>SUM(BA92:BD92)</f>
        <v>2</v>
      </c>
      <c r="BF92" s="68"/>
      <c r="BG92" s="6">
        <v>0</v>
      </c>
      <c r="BH92" s="6">
        <v>2</v>
      </c>
      <c r="BI92" s="102"/>
      <c r="BJ92" s="129">
        <f>SUM(BF92:BI92)</f>
        <v>2</v>
      </c>
    </row>
    <row r="93" spans="1:62" x14ac:dyDescent="0.25">
      <c r="A93" s="4" t="s">
        <v>448</v>
      </c>
      <c r="B93" s="3" t="s">
        <v>449</v>
      </c>
      <c r="C93" s="10">
        <v>6953156259867</v>
      </c>
      <c r="D93" s="10" t="str">
        <f>IF(J93&gt;0,1,"")</f>
        <v/>
      </c>
      <c r="E93" s="10" t="str">
        <f>IF(K93&gt;0,1,"")</f>
        <v/>
      </c>
      <c r="F93" s="10" t="str">
        <f>IF(L93&gt;0,1,"")</f>
        <v/>
      </c>
      <c r="G93" s="105" t="str">
        <f>IF(M93&gt;0,1,"")</f>
        <v/>
      </c>
      <c r="H93" s="264"/>
      <c r="I93" s="262" t="str">
        <f>IF(SUM(D93:G93)&lt;2,IF(H93&gt;100,"Not OK",""),"")</f>
        <v/>
      </c>
      <c r="J93" s="68"/>
      <c r="K93" s="64">
        <v>0</v>
      </c>
      <c r="L93" s="64"/>
      <c r="M93" s="64"/>
      <c r="N93" s="129">
        <f>SUM(J93:M93)</f>
        <v>0</v>
      </c>
      <c r="O93" s="79"/>
      <c r="P93" s="13">
        <v>13.51</v>
      </c>
      <c r="Q93" s="13"/>
      <c r="R93" s="71"/>
      <c r="S93" s="78">
        <f>IF(P93&gt;0,P93,O93)</f>
        <v>13.51</v>
      </c>
      <c r="T93" s="83"/>
      <c r="U93" s="71">
        <v>29.5</v>
      </c>
      <c r="V93" s="71"/>
      <c r="W93" s="84"/>
      <c r="X93" s="79"/>
      <c r="Y93" s="71">
        <v>59</v>
      </c>
      <c r="Z93" s="71"/>
      <c r="AA93" s="74"/>
      <c r="AB93" s="92"/>
      <c r="AC93" s="93">
        <v>3</v>
      </c>
      <c r="AD93" s="93"/>
      <c r="AE93" s="94"/>
      <c r="AF93" s="129">
        <f>SUM(AB93:AE93)</f>
        <v>3</v>
      </c>
      <c r="AG93" s="99"/>
      <c r="AH93" s="93">
        <v>2</v>
      </c>
      <c r="AI93" s="93"/>
      <c r="AJ93" s="94"/>
      <c r="AK93" s="133">
        <f>SUM(AG93:AJ93)</f>
        <v>2</v>
      </c>
      <c r="AL93" s="92"/>
      <c r="AM93" s="93">
        <v>0</v>
      </c>
      <c r="AN93" s="93"/>
      <c r="AO93" s="94"/>
      <c r="AP93" s="133">
        <f>SUM(AL93:AO93)</f>
        <v>0</v>
      </c>
      <c r="AQ93" s="92"/>
      <c r="AR93" s="93">
        <v>0</v>
      </c>
      <c r="AS93" s="93"/>
      <c r="AT93" s="94"/>
      <c r="AU93" s="129">
        <f>SUM(AQ93:AT93)</f>
        <v>0</v>
      </c>
      <c r="AV93" s="64"/>
      <c r="AW93" s="6">
        <v>0</v>
      </c>
      <c r="AX93" s="6"/>
      <c r="AY93" s="102"/>
      <c r="AZ93" s="133">
        <f>SUM(AV93:AY93)</f>
        <v>0</v>
      </c>
      <c r="BA93" s="68"/>
      <c r="BB93" s="6">
        <v>0</v>
      </c>
      <c r="BC93" s="6"/>
      <c r="BD93" s="102"/>
      <c r="BE93" s="129">
        <f>SUM(BA93:BD93)</f>
        <v>0</v>
      </c>
      <c r="BF93" s="68"/>
      <c r="BG93" s="6">
        <v>0</v>
      </c>
      <c r="BH93" s="6"/>
      <c r="BI93" s="102"/>
      <c r="BJ93" s="129">
        <f>SUM(BF93:BI93)</f>
        <v>0</v>
      </c>
    </row>
    <row r="94" spans="1:62" x14ac:dyDescent="0.25">
      <c r="A94" s="4" t="s">
        <v>458</v>
      </c>
      <c r="B94" s="3" t="s">
        <v>459</v>
      </c>
      <c r="C94" s="10">
        <v>6953156260573</v>
      </c>
      <c r="D94" s="10" t="str">
        <f>IF(J94&gt;0,1,"")</f>
        <v/>
      </c>
      <c r="E94" s="10" t="str">
        <f>IF(K94&gt;0,1,"")</f>
        <v/>
      </c>
      <c r="F94" s="10" t="str">
        <f>IF(L94&gt;0,1,"")</f>
        <v/>
      </c>
      <c r="G94" s="105" t="str">
        <f>IF(M94&gt;0,1,"")</f>
        <v/>
      </c>
      <c r="H94" s="264">
        <v>81</v>
      </c>
      <c r="I94" s="262" t="str">
        <f>IF(SUM(D94:G94)&lt;2,IF(H94&gt;100,"Not OK",""),"")</f>
        <v/>
      </c>
      <c r="J94" s="68"/>
      <c r="K94" s="64">
        <v>0</v>
      </c>
      <c r="L94" s="64"/>
      <c r="M94" s="64"/>
      <c r="N94" s="129">
        <f>SUM(J94:M94)</f>
        <v>0</v>
      </c>
      <c r="O94" s="79"/>
      <c r="P94" s="13">
        <v>12.04999999999999</v>
      </c>
      <c r="Q94" s="13"/>
      <c r="R94" s="71"/>
      <c r="S94" s="78">
        <f>IF(P94&gt;0,P94,O94)</f>
        <v>12.04999999999999</v>
      </c>
      <c r="T94" s="83"/>
      <c r="U94" s="71">
        <v>29.5</v>
      </c>
      <c r="V94" s="71"/>
      <c r="W94" s="84"/>
      <c r="X94" s="79"/>
      <c r="Y94" s="71">
        <v>59</v>
      </c>
      <c r="Z94" s="71"/>
      <c r="AA94" s="74"/>
      <c r="AB94" s="92"/>
      <c r="AC94" s="93">
        <v>0</v>
      </c>
      <c r="AD94" s="93"/>
      <c r="AE94" s="94"/>
      <c r="AF94" s="129">
        <f>SUM(AB94:AE94)</f>
        <v>0</v>
      </c>
      <c r="AG94" s="99"/>
      <c r="AH94" s="93">
        <v>0</v>
      </c>
      <c r="AI94" s="93"/>
      <c r="AJ94" s="94"/>
      <c r="AK94" s="133">
        <f>SUM(AG94:AJ94)</f>
        <v>0</v>
      </c>
      <c r="AL94" s="92"/>
      <c r="AM94" s="93">
        <v>0</v>
      </c>
      <c r="AN94" s="93"/>
      <c r="AO94" s="94"/>
      <c r="AP94" s="133">
        <f>SUM(AL94:AO94)</f>
        <v>0</v>
      </c>
      <c r="AQ94" s="92"/>
      <c r="AR94" s="93">
        <v>0</v>
      </c>
      <c r="AS94" s="93"/>
      <c r="AT94" s="94"/>
      <c r="AU94" s="129">
        <f>SUM(AQ94:AT94)</f>
        <v>0</v>
      </c>
      <c r="AV94" s="64"/>
      <c r="AW94" s="6">
        <v>0</v>
      </c>
      <c r="AX94" s="6"/>
      <c r="AY94" s="102"/>
      <c r="AZ94" s="133">
        <f>SUM(AV94:AY94)</f>
        <v>0</v>
      </c>
      <c r="BA94" s="68"/>
      <c r="BB94" s="6">
        <v>0</v>
      </c>
      <c r="BC94" s="6"/>
      <c r="BD94" s="102"/>
      <c r="BE94" s="129">
        <f>SUM(BA94:BD94)</f>
        <v>0</v>
      </c>
      <c r="BF94" s="68"/>
      <c r="BG94" s="6">
        <v>0</v>
      </c>
      <c r="BH94" s="6"/>
      <c r="BI94" s="102"/>
      <c r="BJ94" s="129">
        <f>SUM(BF94:BI94)</f>
        <v>0</v>
      </c>
    </row>
    <row r="95" spans="1:62" x14ac:dyDescent="0.25">
      <c r="A95" s="4" t="s">
        <v>460</v>
      </c>
      <c r="B95" s="3" t="s">
        <v>461</v>
      </c>
      <c r="C95" s="10">
        <v>6953156260580</v>
      </c>
      <c r="D95" s="10" t="str">
        <f>IF(J95&gt;0,1,"")</f>
        <v/>
      </c>
      <c r="E95" s="10" t="str">
        <f>IF(K95&gt;0,1,"")</f>
        <v/>
      </c>
      <c r="F95" s="10" t="str">
        <f>IF(L95&gt;0,1,"")</f>
        <v/>
      </c>
      <c r="G95" s="105" t="str">
        <f>IF(M95&gt;0,1,"")</f>
        <v/>
      </c>
      <c r="H95" s="264">
        <v>11</v>
      </c>
      <c r="I95" s="262" t="str">
        <f>IF(SUM(D95:G95)&lt;2,IF(H95&gt;100,"Not OK",""),"")</f>
        <v/>
      </c>
      <c r="J95" s="68"/>
      <c r="K95" s="64">
        <v>0</v>
      </c>
      <c r="L95" s="64"/>
      <c r="M95" s="64"/>
      <c r="N95" s="129">
        <f>SUM(J95:M95)</f>
        <v>0</v>
      </c>
      <c r="O95" s="79"/>
      <c r="P95" s="13">
        <v>11.760000000000034</v>
      </c>
      <c r="Q95" s="13"/>
      <c r="R95" s="71"/>
      <c r="S95" s="78">
        <f>IF(P95&gt;0,P95,O95)</f>
        <v>11.760000000000034</v>
      </c>
      <c r="T95" s="83"/>
      <c r="U95" s="71">
        <v>29.5</v>
      </c>
      <c r="V95" s="71"/>
      <c r="W95" s="84"/>
      <c r="X95" s="79"/>
      <c r="Y95" s="71">
        <v>59</v>
      </c>
      <c r="Z95" s="71"/>
      <c r="AA95" s="74"/>
      <c r="AB95" s="92"/>
      <c r="AC95" s="93">
        <v>0</v>
      </c>
      <c r="AD95" s="93"/>
      <c r="AE95" s="94"/>
      <c r="AF95" s="129">
        <f>SUM(AB95:AE95)</f>
        <v>0</v>
      </c>
      <c r="AG95" s="99"/>
      <c r="AH95" s="93">
        <v>0</v>
      </c>
      <c r="AI95" s="93"/>
      <c r="AJ95" s="94"/>
      <c r="AK95" s="133">
        <f>SUM(AG95:AJ95)</f>
        <v>0</v>
      </c>
      <c r="AL95" s="92"/>
      <c r="AM95" s="93">
        <v>0</v>
      </c>
      <c r="AN95" s="93"/>
      <c r="AO95" s="94"/>
      <c r="AP95" s="133">
        <f>SUM(AL95:AO95)</f>
        <v>0</v>
      </c>
      <c r="AQ95" s="92"/>
      <c r="AR95" s="93">
        <v>0</v>
      </c>
      <c r="AS95" s="93"/>
      <c r="AT95" s="94"/>
      <c r="AU95" s="129">
        <f>SUM(AQ95:AT95)</f>
        <v>0</v>
      </c>
      <c r="AV95" s="64"/>
      <c r="AW95" s="6">
        <v>0</v>
      </c>
      <c r="AX95" s="6"/>
      <c r="AY95" s="102"/>
      <c r="AZ95" s="133">
        <f>SUM(AV95:AY95)</f>
        <v>0</v>
      </c>
      <c r="BA95" s="68"/>
      <c r="BB95" s="6">
        <v>0</v>
      </c>
      <c r="BC95" s="6"/>
      <c r="BD95" s="102"/>
      <c r="BE95" s="129">
        <f>SUM(BA95:BD95)</f>
        <v>0</v>
      </c>
      <c r="BF95" s="68"/>
      <c r="BG95" s="6">
        <v>0</v>
      </c>
      <c r="BH95" s="6"/>
      <c r="BI95" s="102"/>
      <c r="BJ95" s="129">
        <f>SUM(BF95:BI95)</f>
        <v>0</v>
      </c>
    </row>
    <row r="96" spans="1:62" x14ac:dyDescent="0.25">
      <c r="A96" s="4" t="s">
        <v>462</v>
      </c>
      <c r="B96" s="3" t="s">
        <v>463</v>
      </c>
      <c r="C96" s="10">
        <v>6953156260597</v>
      </c>
      <c r="D96" s="10" t="str">
        <f>IF(J96&gt;0,1,"")</f>
        <v/>
      </c>
      <c r="E96" s="10" t="str">
        <f>IF(K96&gt;0,1,"")</f>
        <v/>
      </c>
      <c r="F96" s="10" t="str">
        <f>IF(L96&gt;0,1,"")</f>
        <v/>
      </c>
      <c r="G96" s="105" t="str">
        <f>IF(M96&gt;0,1,"")</f>
        <v/>
      </c>
      <c r="H96" s="264">
        <v>100</v>
      </c>
      <c r="I96" s="262" t="str">
        <f>IF(SUM(D96:G96)&lt;2,IF(H96&gt;100,"Not OK",""),"")</f>
        <v/>
      </c>
      <c r="J96" s="68"/>
      <c r="K96" s="64">
        <v>0</v>
      </c>
      <c r="L96" s="64"/>
      <c r="M96" s="64"/>
      <c r="N96" s="129">
        <f>SUM(J96:M96)</f>
        <v>0</v>
      </c>
      <c r="O96" s="79"/>
      <c r="P96" s="13">
        <v>11.65</v>
      </c>
      <c r="Q96" s="13"/>
      <c r="R96" s="71"/>
      <c r="S96" s="78">
        <f>IF(P96&gt;0,P96,O96)</f>
        <v>11.65</v>
      </c>
      <c r="T96" s="83"/>
      <c r="U96" s="71">
        <v>29.5</v>
      </c>
      <c r="V96" s="71"/>
      <c r="W96" s="84"/>
      <c r="X96" s="79"/>
      <c r="Y96" s="71">
        <v>59</v>
      </c>
      <c r="Z96" s="71"/>
      <c r="AA96" s="74"/>
      <c r="AB96" s="92"/>
      <c r="AC96" s="93">
        <v>0</v>
      </c>
      <c r="AD96" s="93"/>
      <c r="AE96" s="94"/>
      <c r="AF96" s="129">
        <f>SUM(AB96:AE96)</f>
        <v>0</v>
      </c>
      <c r="AG96" s="99"/>
      <c r="AH96" s="93">
        <v>0</v>
      </c>
      <c r="AI96" s="93"/>
      <c r="AJ96" s="94"/>
      <c r="AK96" s="133">
        <f>SUM(AG96:AJ96)</f>
        <v>0</v>
      </c>
      <c r="AL96" s="92"/>
      <c r="AM96" s="93">
        <v>0</v>
      </c>
      <c r="AN96" s="93"/>
      <c r="AO96" s="94"/>
      <c r="AP96" s="133">
        <f>SUM(AL96:AO96)</f>
        <v>0</v>
      </c>
      <c r="AQ96" s="92"/>
      <c r="AR96" s="93">
        <v>0</v>
      </c>
      <c r="AS96" s="93"/>
      <c r="AT96" s="94"/>
      <c r="AU96" s="129">
        <f>SUM(AQ96:AT96)</f>
        <v>0</v>
      </c>
      <c r="AV96" s="64"/>
      <c r="AW96" s="6">
        <v>0</v>
      </c>
      <c r="AX96" s="6"/>
      <c r="AY96" s="102"/>
      <c r="AZ96" s="133">
        <f>SUM(AV96:AY96)</f>
        <v>0</v>
      </c>
      <c r="BA96" s="68"/>
      <c r="BB96" s="6">
        <v>0</v>
      </c>
      <c r="BC96" s="6"/>
      <c r="BD96" s="102"/>
      <c r="BE96" s="129">
        <f>SUM(BA96:BD96)</f>
        <v>0</v>
      </c>
      <c r="BF96" s="68"/>
      <c r="BG96" s="6">
        <v>0</v>
      </c>
      <c r="BH96" s="6"/>
      <c r="BI96" s="102"/>
      <c r="BJ96" s="129">
        <f>SUM(BF96:BI96)</f>
        <v>0</v>
      </c>
    </row>
    <row r="97" spans="1:62" x14ac:dyDescent="0.25">
      <c r="A97" s="4" t="s">
        <v>464</v>
      </c>
      <c r="B97" s="3" t="s">
        <v>104</v>
      </c>
      <c r="C97" s="10">
        <v>6953156260603</v>
      </c>
      <c r="D97" s="10">
        <f>IF(J97&gt;0,1,"")</f>
        <v>1</v>
      </c>
      <c r="E97" s="10" t="str">
        <f>IF(K97&gt;0,1,"")</f>
        <v/>
      </c>
      <c r="F97" s="10" t="str">
        <f>IF(L97&gt;0,1,"")</f>
        <v/>
      </c>
      <c r="G97" s="105" t="str">
        <f>IF(M97&gt;0,1,"")</f>
        <v/>
      </c>
      <c r="H97" s="264">
        <v>61</v>
      </c>
      <c r="I97" s="262" t="str">
        <f>IF(SUM(D97:G97)&lt;2,IF(H97&gt;100,"Not OK",""),"")</f>
        <v/>
      </c>
      <c r="J97" s="68">
        <v>4</v>
      </c>
      <c r="K97" s="64">
        <v>0</v>
      </c>
      <c r="L97" s="64"/>
      <c r="M97" s="64"/>
      <c r="N97" s="129">
        <f>SUM(J97:M97)</f>
        <v>4</v>
      </c>
      <c r="O97" s="79">
        <v>11.397999999999989</v>
      </c>
      <c r="P97" s="13">
        <v>11.699999999999987</v>
      </c>
      <c r="Q97" s="13"/>
      <c r="R97" s="71"/>
      <c r="S97" s="78">
        <f>IF(P97&gt;0,P97,O97)</f>
        <v>11.699999999999987</v>
      </c>
      <c r="T97" s="83">
        <v>37.950000000000003</v>
      </c>
      <c r="U97" s="71">
        <v>24.5</v>
      </c>
      <c r="V97" s="71"/>
      <c r="W97" s="84"/>
      <c r="X97" s="79"/>
      <c r="Y97" s="71">
        <v>49</v>
      </c>
      <c r="Z97" s="71"/>
      <c r="AA97" s="74"/>
      <c r="AB97" s="92"/>
      <c r="AC97" s="93">
        <v>0</v>
      </c>
      <c r="AD97" s="93"/>
      <c r="AE97" s="94"/>
      <c r="AF97" s="129">
        <f>SUM(AB97:AE97)</f>
        <v>0</v>
      </c>
      <c r="AG97" s="99"/>
      <c r="AH97" s="93">
        <v>0</v>
      </c>
      <c r="AI97" s="93"/>
      <c r="AJ97" s="94"/>
      <c r="AK97" s="133">
        <f>SUM(AG97:AJ97)</f>
        <v>0</v>
      </c>
      <c r="AL97" s="92"/>
      <c r="AM97" s="93">
        <v>0</v>
      </c>
      <c r="AN97" s="93"/>
      <c r="AO97" s="94"/>
      <c r="AP97" s="133">
        <f>SUM(AL97:AO97)</f>
        <v>0</v>
      </c>
      <c r="AQ97" s="92"/>
      <c r="AR97" s="93">
        <v>0</v>
      </c>
      <c r="AS97" s="93"/>
      <c r="AT97" s="94"/>
      <c r="AU97" s="129">
        <f>SUM(AQ97:AT97)</f>
        <v>0</v>
      </c>
      <c r="AV97" s="64">
        <v>1</v>
      </c>
      <c r="AW97" s="6">
        <v>0</v>
      </c>
      <c r="AX97" s="6"/>
      <c r="AY97" s="102"/>
      <c r="AZ97" s="133">
        <f>SUM(AV97:AY97)</f>
        <v>1</v>
      </c>
      <c r="BA97" s="68"/>
      <c r="BB97" s="6">
        <v>0</v>
      </c>
      <c r="BC97" s="6"/>
      <c r="BD97" s="102"/>
      <c r="BE97" s="129">
        <f>SUM(BA97:BD97)</f>
        <v>0</v>
      </c>
      <c r="BF97" s="68">
        <v>0</v>
      </c>
      <c r="BG97" s="6">
        <v>0</v>
      </c>
      <c r="BH97" s="6"/>
      <c r="BI97" s="102"/>
      <c r="BJ97" s="129">
        <f>SUM(BF97:BI97)</f>
        <v>0</v>
      </c>
    </row>
    <row r="98" spans="1:62" x14ac:dyDescent="0.25">
      <c r="A98" s="4" t="s">
        <v>681</v>
      </c>
      <c r="B98" s="3" t="s">
        <v>682</v>
      </c>
      <c r="C98" s="10">
        <v>6953156261358</v>
      </c>
      <c r="D98" s="10" t="str">
        <f>IF(J98&gt;0,1,"")</f>
        <v/>
      </c>
      <c r="E98" s="10">
        <f>IF(K98&gt;0,1,"")</f>
        <v>1</v>
      </c>
      <c r="F98" s="10">
        <f>IF(L98&gt;0,1,"")</f>
        <v>1</v>
      </c>
      <c r="G98" s="105" t="str">
        <f>IF(M98&gt;0,1,"")</f>
        <v/>
      </c>
      <c r="H98" s="264">
        <v>10</v>
      </c>
      <c r="I98" s="262" t="str">
        <f>IF(SUM(D98:G98)&lt;2,IF(H98&gt;100,"Not OK",""),"")</f>
        <v/>
      </c>
      <c r="J98" s="68"/>
      <c r="K98" s="64">
        <v>8</v>
      </c>
      <c r="L98" s="64">
        <v>13</v>
      </c>
      <c r="M98" s="64"/>
      <c r="N98" s="129">
        <f>SUM(J98:M98)</f>
        <v>21</v>
      </c>
      <c r="O98" s="79"/>
      <c r="P98" s="13">
        <v>14</v>
      </c>
      <c r="Q98" s="13">
        <v>14</v>
      </c>
      <c r="R98" s="71"/>
      <c r="S98" s="78">
        <f>IF(P98&gt;0,P98,O98)</f>
        <v>14</v>
      </c>
      <c r="T98" s="83"/>
      <c r="U98" s="71">
        <v>35</v>
      </c>
      <c r="V98" s="71">
        <v>39.5</v>
      </c>
      <c r="W98" s="84"/>
      <c r="X98" s="79"/>
      <c r="Y98" s="71">
        <v>73</v>
      </c>
      <c r="Z98" s="71">
        <v>79</v>
      </c>
      <c r="AA98" s="74"/>
      <c r="AB98" s="92"/>
      <c r="AC98" s="93"/>
      <c r="AD98" s="93"/>
      <c r="AE98" s="94"/>
      <c r="AF98" s="129">
        <f>SUM(AB98:AE98)</f>
        <v>0</v>
      </c>
      <c r="AG98" s="99"/>
      <c r="AH98" s="93"/>
      <c r="AI98" s="93"/>
      <c r="AJ98" s="94"/>
      <c r="AK98" s="133">
        <f>SUM(AG98:AJ98)</f>
        <v>0</v>
      </c>
      <c r="AL98" s="92"/>
      <c r="AM98" s="93"/>
      <c r="AN98" s="93"/>
      <c r="AO98" s="94"/>
      <c r="AP98" s="133">
        <f>SUM(AL98:AO98)</f>
        <v>0</v>
      </c>
      <c r="AQ98" s="92"/>
      <c r="AR98" s="93">
        <v>0</v>
      </c>
      <c r="AS98" s="93">
        <v>0</v>
      </c>
      <c r="AT98" s="94"/>
      <c r="AU98" s="129">
        <f>SUM(AQ98:AT98)</f>
        <v>0</v>
      </c>
      <c r="AV98" s="64"/>
      <c r="AW98" s="6">
        <v>2</v>
      </c>
      <c r="AX98" s="6">
        <v>0</v>
      </c>
      <c r="AY98" s="102"/>
      <c r="AZ98" s="133">
        <f>SUM(AV98:AY98)</f>
        <v>2</v>
      </c>
      <c r="BA98" s="68"/>
      <c r="BB98" s="6">
        <v>14</v>
      </c>
      <c r="BC98" s="6">
        <v>0</v>
      </c>
      <c r="BD98" s="102"/>
      <c r="BE98" s="129">
        <f>SUM(BA98:BD98)</f>
        <v>14</v>
      </c>
      <c r="BF98" s="68"/>
      <c r="BG98" s="6">
        <v>16</v>
      </c>
      <c r="BH98" s="6">
        <v>2</v>
      </c>
      <c r="BI98" s="102"/>
      <c r="BJ98" s="129">
        <f>SUM(BF98:BI98)</f>
        <v>18</v>
      </c>
    </row>
    <row r="99" spans="1:62" x14ac:dyDescent="0.25">
      <c r="A99" s="4" t="s">
        <v>683</v>
      </c>
      <c r="B99" s="3" t="s">
        <v>684</v>
      </c>
      <c r="C99" s="10">
        <v>6953156261365</v>
      </c>
      <c r="D99" s="10" t="str">
        <f>IF(J99&gt;0,1,"")</f>
        <v/>
      </c>
      <c r="E99" s="10" t="str">
        <f>IF(K99&gt;0,1,"")</f>
        <v/>
      </c>
      <c r="F99" s="10" t="str">
        <f>IF(L99&gt;0,1,"")</f>
        <v/>
      </c>
      <c r="G99" s="105" t="str">
        <f>IF(M99&gt;0,1,"")</f>
        <v/>
      </c>
      <c r="H99" s="264">
        <v>1</v>
      </c>
      <c r="I99" s="262" t="str">
        <f>IF(SUM(D99:G99)&lt;2,IF(H99&gt;100,"Not OK",""),"")</f>
        <v/>
      </c>
      <c r="J99" s="68"/>
      <c r="K99" s="64">
        <v>0</v>
      </c>
      <c r="L99" s="64">
        <v>0</v>
      </c>
      <c r="M99" s="64"/>
      <c r="N99" s="129">
        <f>SUM(J99:M99)</f>
        <v>0</v>
      </c>
      <c r="O99" s="79"/>
      <c r="P99" s="13">
        <v>14</v>
      </c>
      <c r="Q99" s="13">
        <v>14</v>
      </c>
      <c r="R99" s="71"/>
      <c r="S99" s="78">
        <f>IF(P99&gt;0,P99,O99)</f>
        <v>14</v>
      </c>
      <c r="T99" s="83"/>
      <c r="U99" s="71">
        <v>35</v>
      </c>
      <c r="V99" s="71">
        <v>39.5</v>
      </c>
      <c r="W99" s="84"/>
      <c r="X99" s="79"/>
      <c r="Y99" s="71">
        <v>73</v>
      </c>
      <c r="Z99" s="71">
        <v>79</v>
      </c>
      <c r="AA99" s="74"/>
      <c r="AB99" s="92"/>
      <c r="AC99" s="93"/>
      <c r="AD99" s="93"/>
      <c r="AE99" s="94"/>
      <c r="AF99" s="129">
        <f>SUM(AB99:AE99)</f>
        <v>0</v>
      </c>
      <c r="AG99" s="99"/>
      <c r="AH99" s="93"/>
      <c r="AI99" s="93"/>
      <c r="AJ99" s="94"/>
      <c r="AK99" s="133">
        <f>SUM(AG99:AJ99)</f>
        <v>0</v>
      </c>
      <c r="AL99" s="92"/>
      <c r="AM99" s="93"/>
      <c r="AN99" s="93"/>
      <c r="AO99" s="94"/>
      <c r="AP99" s="133">
        <f>SUM(AL99:AO99)</f>
        <v>0</v>
      </c>
      <c r="AQ99" s="92"/>
      <c r="AR99" s="93">
        <v>0</v>
      </c>
      <c r="AS99" s="93">
        <v>0</v>
      </c>
      <c r="AT99" s="94"/>
      <c r="AU99" s="129">
        <f>SUM(AQ99:AT99)</f>
        <v>0</v>
      </c>
      <c r="AV99" s="64"/>
      <c r="AW99" s="6">
        <v>0</v>
      </c>
      <c r="AX99" s="6">
        <v>0</v>
      </c>
      <c r="AY99" s="102"/>
      <c r="AZ99" s="133">
        <f>SUM(AV99:AY99)</f>
        <v>0</v>
      </c>
      <c r="BA99" s="68"/>
      <c r="BB99" s="6">
        <v>0</v>
      </c>
      <c r="BC99" s="6">
        <v>0</v>
      </c>
      <c r="BD99" s="102"/>
      <c r="BE99" s="129">
        <f>SUM(BA99:BD99)</f>
        <v>0</v>
      </c>
      <c r="BF99" s="68"/>
      <c r="BG99" s="6">
        <v>0</v>
      </c>
      <c r="BH99" s="6">
        <v>0</v>
      </c>
      <c r="BI99" s="102"/>
      <c r="BJ99" s="129">
        <f>SUM(BF99:BI99)</f>
        <v>0</v>
      </c>
    </row>
    <row r="100" spans="1:62" x14ac:dyDescent="0.25">
      <c r="A100" s="4" t="s">
        <v>105</v>
      </c>
      <c r="B100" s="3" t="s">
        <v>106</v>
      </c>
      <c r="C100" s="10">
        <v>6953156261372</v>
      </c>
      <c r="D100" s="10">
        <f>IF(J100&gt;0,1,"")</f>
        <v>1</v>
      </c>
      <c r="E100" s="10" t="str">
        <f>IF(K100&gt;0,1,"")</f>
        <v/>
      </c>
      <c r="F100" s="10" t="str">
        <f>IF(L100&gt;0,1,"")</f>
        <v/>
      </c>
      <c r="G100" s="105" t="str">
        <f>IF(M100&gt;0,1,"")</f>
        <v/>
      </c>
      <c r="H100" s="264"/>
      <c r="I100" s="262" t="str">
        <f>IF(SUM(D100:G100)&lt;2,IF(H100&gt;100,"Not OK",""),"")</f>
        <v/>
      </c>
      <c r="J100" s="68">
        <v>2</v>
      </c>
      <c r="K100" s="64"/>
      <c r="L100" s="64"/>
      <c r="M100" s="64"/>
      <c r="N100" s="129">
        <f>SUM(J100:M100)</f>
        <v>2</v>
      </c>
      <c r="O100" s="79"/>
      <c r="P100" s="13"/>
      <c r="Q100" s="13"/>
      <c r="R100" s="71"/>
      <c r="S100" s="78">
        <f>IF(P100&gt;0,P100,O100)</f>
        <v>0</v>
      </c>
      <c r="T100" s="83">
        <v>37.950000000000003</v>
      </c>
      <c r="U100" s="71"/>
      <c r="V100" s="71"/>
      <c r="W100" s="84"/>
      <c r="X100" s="79"/>
      <c r="Y100" s="71"/>
      <c r="Z100" s="71"/>
      <c r="AA100" s="74"/>
      <c r="AB100" s="92"/>
      <c r="AC100" s="93"/>
      <c r="AD100" s="93"/>
      <c r="AE100" s="94"/>
      <c r="AF100" s="129">
        <f>SUM(AB100:AE100)</f>
        <v>0</v>
      </c>
      <c r="AG100" s="99"/>
      <c r="AH100" s="93"/>
      <c r="AI100" s="93"/>
      <c r="AJ100" s="94"/>
      <c r="AK100" s="133">
        <f>SUM(AG100:AJ100)</f>
        <v>0</v>
      </c>
      <c r="AL100" s="92"/>
      <c r="AM100" s="93"/>
      <c r="AN100" s="93"/>
      <c r="AO100" s="94"/>
      <c r="AP100" s="133">
        <f>SUM(AL100:AO100)</f>
        <v>0</v>
      </c>
      <c r="AQ100" s="92"/>
      <c r="AR100" s="93"/>
      <c r="AS100" s="93"/>
      <c r="AT100" s="94"/>
      <c r="AU100" s="129">
        <f>SUM(AQ100:AT100)</f>
        <v>0</v>
      </c>
      <c r="AV100" s="64"/>
      <c r="AW100" s="6"/>
      <c r="AX100" s="6"/>
      <c r="AY100" s="102"/>
      <c r="AZ100" s="133">
        <f>SUM(AV100:AY100)</f>
        <v>0</v>
      </c>
      <c r="BA100" s="68"/>
      <c r="BB100" s="6"/>
      <c r="BC100" s="6"/>
      <c r="BD100" s="102"/>
      <c r="BE100" s="129">
        <f>SUM(BA100:BD100)</f>
        <v>0</v>
      </c>
      <c r="BF100" s="68">
        <v>0</v>
      </c>
      <c r="BG100" s="6"/>
      <c r="BH100" s="6"/>
      <c r="BI100" s="102"/>
      <c r="BJ100" s="129">
        <f>SUM(BF100:BI100)</f>
        <v>0</v>
      </c>
    </row>
    <row r="101" spans="1:62" x14ac:dyDescent="0.25">
      <c r="A101" s="4"/>
      <c r="B101" s="3" t="s">
        <v>259</v>
      </c>
      <c r="C101" s="10">
        <v>6953156261389</v>
      </c>
      <c r="D101" s="10" t="str">
        <f>IF(J101&gt;0,1,"")</f>
        <v/>
      </c>
      <c r="E101" s="10" t="str">
        <f>IF(K101&gt;0,1,"")</f>
        <v/>
      </c>
      <c r="F101" s="10" t="str">
        <f>IF(L101&gt;0,1,"")</f>
        <v/>
      </c>
      <c r="G101" s="105">
        <f>IF(M101&gt;0,1,"")</f>
        <v>1</v>
      </c>
      <c r="H101" s="264">
        <v>4</v>
      </c>
      <c r="I101" s="262" t="str">
        <f>IF(SUM(D101:G101)&lt;2,IF(H101&gt;100,"Not OK",""),"")</f>
        <v/>
      </c>
      <c r="J101" s="68"/>
      <c r="K101" s="64"/>
      <c r="L101" s="64"/>
      <c r="M101" s="64">
        <v>5</v>
      </c>
      <c r="N101" s="129">
        <f>SUM(J101:M101)</f>
        <v>5</v>
      </c>
      <c r="O101" s="79"/>
      <c r="P101" s="13"/>
      <c r="Q101" s="13"/>
      <c r="R101" s="71"/>
      <c r="S101" s="78">
        <f>IF(P101&gt;0,P101,O101)</f>
        <v>0</v>
      </c>
      <c r="T101" s="83"/>
      <c r="U101" s="71"/>
      <c r="V101" s="71"/>
      <c r="W101" s="84">
        <v>26.680499999999999</v>
      </c>
      <c r="X101" s="79"/>
      <c r="Y101" s="71"/>
      <c r="Z101" s="71"/>
      <c r="AA101" s="74">
        <v>49</v>
      </c>
      <c r="AB101" s="92"/>
      <c r="AC101" s="93"/>
      <c r="AD101" s="93"/>
      <c r="AE101" s="94"/>
      <c r="AF101" s="129">
        <f>SUM(AB101:AE101)</f>
        <v>0</v>
      </c>
      <c r="AG101" s="99"/>
      <c r="AH101" s="93"/>
      <c r="AI101" s="93"/>
      <c r="AJ101" s="94"/>
      <c r="AK101" s="133">
        <f>SUM(AG101:AJ101)</f>
        <v>0</v>
      </c>
      <c r="AL101" s="92"/>
      <c r="AM101" s="93"/>
      <c r="AN101" s="93"/>
      <c r="AO101" s="94">
        <v>0</v>
      </c>
      <c r="AP101" s="133">
        <f>SUM(AL101:AO101)</f>
        <v>0</v>
      </c>
      <c r="AQ101" s="92"/>
      <c r="AR101" s="93"/>
      <c r="AS101" s="93"/>
      <c r="AT101" s="94">
        <v>0</v>
      </c>
      <c r="AU101" s="129">
        <f>SUM(AQ101:AT101)</f>
        <v>0</v>
      </c>
      <c r="AV101" s="64"/>
      <c r="AW101" s="6"/>
      <c r="AX101" s="6"/>
      <c r="AY101" s="102">
        <v>0</v>
      </c>
      <c r="AZ101" s="133">
        <f>SUM(AV101:AY101)</f>
        <v>0</v>
      </c>
      <c r="BA101" s="68"/>
      <c r="BB101" s="6"/>
      <c r="BC101" s="6"/>
      <c r="BD101" s="102">
        <v>0</v>
      </c>
      <c r="BE101" s="129">
        <f>SUM(BA101:BD101)</f>
        <v>0</v>
      </c>
      <c r="BF101" s="68"/>
      <c r="BG101" s="6"/>
      <c r="BH101" s="6"/>
      <c r="BI101" s="102">
        <v>0</v>
      </c>
      <c r="BJ101" s="129">
        <f>SUM(BF101:BI101)</f>
        <v>0</v>
      </c>
    </row>
    <row r="102" spans="1:62" x14ac:dyDescent="0.25">
      <c r="A102" s="4" t="s">
        <v>537</v>
      </c>
      <c r="B102" s="3" t="s">
        <v>538</v>
      </c>
      <c r="C102" s="10">
        <v>6953156261631</v>
      </c>
      <c r="D102" s="10" t="str">
        <f>IF(J102&gt;0,1,"")</f>
        <v/>
      </c>
      <c r="E102" s="10">
        <f>IF(K102&gt;0,1,"")</f>
        <v>1</v>
      </c>
      <c r="F102" s="10" t="str">
        <f>IF(L102&gt;0,1,"")</f>
        <v/>
      </c>
      <c r="G102" s="105" t="str">
        <f>IF(M102&gt;0,1,"")</f>
        <v/>
      </c>
      <c r="H102" s="264">
        <v>1</v>
      </c>
      <c r="I102" s="262" t="str">
        <f>IF(SUM(D102:G102)&lt;2,IF(H102&gt;100,"Not OK",""),"")</f>
        <v/>
      </c>
      <c r="J102" s="68"/>
      <c r="K102" s="64">
        <v>1</v>
      </c>
      <c r="L102" s="64"/>
      <c r="M102" s="64"/>
      <c r="N102" s="129">
        <f>SUM(J102:M102)</f>
        <v>1</v>
      </c>
      <c r="O102" s="79"/>
      <c r="P102" s="13">
        <v>65</v>
      </c>
      <c r="Q102" s="13"/>
      <c r="R102" s="71"/>
      <c r="S102" s="78">
        <f>IF(P102&gt;0,P102,O102)</f>
        <v>65</v>
      </c>
      <c r="T102" s="83"/>
      <c r="U102" s="71">
        <v>129.5</v>
      </c>
      <c r="V102" s="71"/>
      <c r="W102" s="84"/>
      <c r="X102" s="79"/>
      <c r="Y102" s="71">
        <v>269</v>
      </c>
      <c r="Z102" s="71"/>
      <c r="AA102" s="74"/>
      <c r="AB102" s="92"/>
      <c r="AC102" s="93">
        <v>1</v>
      </c>
      <c r="AD102" s="93"/>
      <c r="AE102" s="94"/>
      <c r="AF102" s="129">
        <f>SUM(AB102:AE102)</f>
        <v>1</v>
      </c>
      <c r="AG102" s="99"/>
      <c r="AH102" s="93">
        <v>0</v>
      </c>
      <c r="AI102" s="93"/>
      <c r="AJ102" s="94"/>
      <c r="AK102" s="133">
        <f>SUM(AG102:AJ102)</f>
        <v>0</v>
      </c>
      <c r="AL102" s="92"/>
      <c r="AM102" s="93">
        <v>0</v>
      </c>
      <c r="AN102" s="93"/>
      <c r="AO102" s="94"/>
      <c r="AP102" s="133">
        <f>SUM(AL102:AO102)</f>
        <v>0</v>
      </c>
      <c r="AQ102" s="92"/>
      <c r="AR102" s="93">
        <v>0</v>
      </c>
      <c r="AS102" s="93"/>
      <c r="AT102" s="94"/>
      <c r="AU102" s="129">
        <f>SUM(AQ102:AT102)</f>
        <v>0</v>
      </c>
      <c r="AV102" s="64"/>
      <c r="AW102" s="6">
        <v>0</v>
      </c>
      <c r="AX102" s="6"/>
      <c r="AY102" s="102"/>
      <c r="AZ102" s="133">
        <f>SUM(AV102:AY102)</f>
        <v>0</v>
      </c>
      <c r="BA102" s="68"/>
      <c r="BB102" s="6">
        <v>0</v>
      </c>
      <c r="BC102" s="6"/>
      <c r="BD102" s="102"/>
      <c r="BE102" s="129">
        <f>SUM(BA102:BD102)</f>
        <v>0</v>
      </c>
      <c r="BF102" s="68"/>
      <c r="BG102" s="6">
        <v>0</v>
      </c>
      <c r="BH102" s="6"/>
      <c r="BI102" s="102"/>
      <c r="BJ102" s="129">
        <f>SUM(BF102:BI102)</f>
        <v>0</v>
      </c>
    </row>
    <row r="103" spans="1:62" x14ac:dyDescent="0.25">
      <c r="A103" s="4"/>
      <c r="B103" s="3" t="s">
        <v>251</v>
      </c>
      <c r="C103" s="10">
        <v>6953156262522</v>
      </c>
      <c r="D103" s="10" t="str">
        <f>IF(J103&gt;0,1,"")</f>
        <v/>
      </c>
      <c r="E103" s="10" t="str">
        <f>IF(K103&gt;0,1,"")</f>
        <v/>
      </c>
      <c r="F103" s="10" t="str">
        <f>IF(L103&gt;0,1,"")</f>
        <v/>
      </c>
      <c r="G103" s="105">
        <f>IF(M103&gt;0,1,"")</f>
        <v>1</v>
      </c>
      <c r="H103" s="264">
        <v>56</v>
      </c>
      <c r="I103" s="262" t="str">
        <f>IF(SUM(D103:G103)&lt;2,IF(H103&gt;100,"Not OK",""),"")</f>
        <v/>
      </c>
      <c r="J103" s="68"/>
      <c r="K103" s="64"/>
      <c r="L103" s="64"/>
      <c r="M103" s="64">
        <v>2</v>
      </c>
      <c r="N103" s="129">
        <f>SUM(J103:M103)</f>
        <v>2</v>
      </c>
      <c r="O103" s="79"/>
      <c r="P103" s="13"/>
      <c r="Q103" s="13"/>
      <c r="R103" s="71"/>
      <c r="S103" s="78">
        <f>IF(P103&gt;0,P103,O103)</f>
        <v>0</v>
      </c>
      <c r="T103" s="83"/>
      <c r="U103" s="71"/>
      <c r="V103" s="71"/>
      <c r="W103" s="84">
        <v>64.795500000000004</v>
      </c>
      <c r="X103" s="79"/>
      <c r="Y103" s="71"/>
      <c r="Z103" s="71"/>
      <c r="AA103" s="74">
        <v>119</v>
      </c>
      <c r="AB103" s="92"/>
      <c r="AC103" s="93"/>
      <c r="AD103" s="93"/>
      <c r="AE103" s="94"/>
      <c r="AF103" s="129">
        <f>SUM(AB103:AE103)</f>
        <v>0</v>
      </c>
      <c r="AG103" s="99"/>
      <c r="AH103" s="93"/>
      <c r="AI103" s="93"/>
      <c r="AJ103" s="94"/>
      <c r="AK103" s="133">
        <f>SUM(AG103:AJ103)</f>
        <v>0</v>
      </c>
      <c r="AL103" s="92"/>
      <c r="AM103" s="93"/>
      <c r="AN103" s="93"/>
      <c r="AO103" s="94">
        <v>1</v>
      </c>
      <c r="AP103" s="133">
        <f>SUM(AL103:AO103)</f>
        <v>1</v>
      </c>
      <c r="AQ103" s="92"/>
      <c r="AR103" s="93"/>
      <c r="AS103" s="93"/>
      <c r="AT103" s="94">
        <v>0</v>
      </c>
      <c r="AU103" s="129">
        <f>SUM(AQ103:AT103)</f>
        <v>0</v>
      </c>
      <c r="AV103" s="64"/>
      <c r="AW103" s="6"/>
      <c r="AX103" s="6"/>
      <c r="AY103" s="102">
        <v>0</v>
      </c>
      <c r="AZ103" s="133">
        <f>SUM(AV103:AY103)</f>
        <v>0</v>
      </c>
      <c r="BA103" s="68"/>
      <c r="BB103" s="6"/>
      <c r="BC103" s="6"/>
      <c r="BD103" s="102">
        <v>0</v>
      </c>
      <c r="BE103" s="129">
        <f>SUM(BA103:BD103)</f>
        <v>0</v>
      </c>
      <c r="BF103" s="68"/>
      <c r="BG103" s="6"/>
      <c r="BH103" s="6"/>
      <c r="BI103" s="102">
        <v>0</v>
      </c>
      <c r="BJ103" s="129">
        <f>SUM(BF103:BI103)</f>
        <v>0</v>
      </c>
    </row>
    <row r="104" spans="1:62" x14ac:dyDescent="0.25">
      <c r="A104" s="4"/>
      <c r="B104" s="3" t="s">
        <v>246</v>
      </c>
      <c r="C104" s="10">
        <v>6953156262751</v>
      </c>
      <c r="D104" s="10" t="str">
        <f>IF(J104&gt;0,1,"")</f>
        <v/>
      </c>
      <c r="E104" s="10" t="str">
        <f>IF(K104&gt;0,1,"")</f>
        <v/>
      </c>
      <c r="F104" s="10" t="str">
        <f>IF(L104&gt;0,1,"")</f>
        <v/>
      </c>
      <c r="G104" s="105">
        <f>IF(M104&gt;0,1,"")</f>
        <v>1</v>
      </c>
      <c r="H104" s="264">
        <v>1</v>
      </c>
      <c r="I104" s="262" t="str">
        <f>IF(SUM(D104:G104)&lt;2,IF(H104&gt;100,"Not OK",""),"")</f>
        <v/>
      </c>
      <c r="J104" s="68"/>
      <c r="K104" s="64"/>
      <c r="L104" s="64"/>
      <c r="M104" s="64">
        <v>3</v>
      </c>
      <c r="N104" s="129">
        <f>SUM(J104:M104)</f>
        <v>3</v>
      </c>
      <c r="O104" s="79"/>
      <c r="P104" s="13"/>
      <c r="Q104" s="13"/>
      <c r="R104" s="71"/>
      <c r="S104" s="78">
        <f>IF(P104&gt;0,P104,O104)</f>
        <v>0</v>
      </c>
      <c r="T104" s="83"/>
      <c r="U104" s="71"/>
      <c r="V104" s="71"/>
      <c r="W104" s="84">
        <v>53.905500000000004</v>
      </c>
      <c r="X104" s="79"/>
      <c r="Y104" s="71"/>
      <c r="Z104" s="71"/>
      <c r="AA104" s="74">
        <v>99</v>
      </c>
      <c r="AB104" s="92"/>
      <c r="AC104" s="93"/>
      <c r="AD104" s="93"/>
      <c r="AE104" s="94"/>
      <c r="AF104" s="129">
        <f>SUM(AB104:AE104)</f>
        <v>0</v>
      </c>
      <c r="AG104" s="99"/>
      <c r="AH104" s="93"/>
      <c r="AI104" s="93"/>
      <c r="AJ104" s="94"/>
      <c r="AK104" s="133">
        <f>SUM(AG104:AJ104)</f>
        <v>0</v>
      </c>
      <c r="AL104" s="92"/>
      <c r="AM104" s="93"/>
      <c r="AN104" s="93"/>
      <c r="AO104" s="94">
        <v>0</v>
      </c>
      <c r="AP104" s="133">
        <f>SUM(AL104:AO104)</f>
        <v>0</v>
      </c>
      <c r="AQ104" s="92"/>
      <c r="AR104" s="93"/>
      <c r="AS104" s="93"/>
      <c r="AT104" s="94">
        <v>0</v>
      </c>
      <c r="AU104" s="129">
        <f>SUM(AQ104:AT104)</f>
        <v>0</v>
      </c>
      <c r="AV104" s="64"/>
      <c r="AW104" s="6"/>
      <c r="AX104" s="6"/>
      <c r="AY104" s="102">
        <v>0</v>
      </c>
      <c r="AZ104" s="133">
        <f>SUM(AV104:AY104)</f>
        <v>0</v>
      </c>
      <c r="BA104" s="68"/>
      <c r="BB104" s="6"/>
      <c r="BC104" s="6"/>
      <c r="BD104" s="102">
        <v>0</v>
      </c>
      <c r="BE104" s="129">
        <f>SUM(BA104:BD104)</f>
        <v>0</v>
      </c>
      <c r="BF104" s="68"/>
      <c r="BG104" s="6"/>
      <c r="BH104" s="6"/>
      <c r="BI104" s="102">
        <v>0</v>
      </c>
      <c r="BJ104" s="129">
        <f>SUM(BF104:BI104)</f>
        <v>0</v>
      </c>
    </row>
    <row r="105" spans="1:62" x14ac:dyDescent="0.25">
      <c r="A105" s="4"/>
      <c r="B105" s="3" t="s">
        <v>218</v>
      </c>
      <c r="C105" s="10">
        <v>6953156263178</v>
      </c>
      <c r="D105" s="10" t="str">
        <f>IF(J105&gt;0,1,"")</f>
        <v/>
      </c>
      <c r="E105" s="10" t="str">
        <f>IF(K105&gt;0,1,"")</f>
        <v/>
      </c>
      <c r="F105" s="10" t="str">
        <f>IF(L105&gt;0,1,"")</f>
        <v/>
      </c>
      <c r="G105" s="105">
        <f>IF(M105&gt;0,1,"")</f>
        <v>1</v>
      </c>
      <c r="H105" s="264">
        <v>63</v>
      </c>
      <c r="I105" s="262" t="str">
        <f>IF(SUM(D105:G105)&lt;2,IF(H105&gt;100,"Not OK",""),"")</f>
        <v/>
      </c>
      <c r="J105" s="68"/>
      <c r="K105" s="64"/>
      <c r="L105" s="64"/>
      <c r="M105" s="64">
        <v>3</v>
      </c>
      <c r="N105" s="129">
        <f>SUM(J105:M105)</f>
        <v>3</v>
      </c>
      <c r="O105" s="79"/>
      <c r="P105" s="13"/>
      <c r="Q105" s="13"/>
      <c r="R105" s="71"/>
      <c r="S105" s="78">
        <f>IF(P105&gt;0,P105,O105)</f>
        <v>0</v>
      </c>
      <c r="T105" s="83"/>
      <c r="U105" s="71"/>
      <c r="V105" s="71"/>
      <c r="W105" s="84">
        <v>119.24550000000001</v>
      </c>
      <c r="X105" s="79"/>
      <c r="Y105" s="71"/>
      <c r="Z105" s="71"/>
      <c r="AA105" s="74">
        <v>219</v>
      </c>
      <c r="AB105" s="92"/>
      <c r="AC105" s="93"/>
      <c r="AD105" s="93"/>
      <c r="AE105" s="94"/>
      <c r="AF105" s="129">
        <f>SUM(AB105:AE105)</f>
        <v>0</v>
      </c>
      <c r="AG105" s="99"/>
      <c r="AH105" s="93"/>
      <c r="AI105" s="93"/>
      <c r="AJ105" s="94"/>
      <c r="AK105" s="133">
        <f>SUM(AG105:AJ105)</f>
        <v>0</v>
      </c>
      <c r="AL105" s="92"/>
      <c r="AM105" s="93"/>
      <c r="AN105" s="93"/>
      <c r="AO105" s="94">
        <v>0</v>
      </c>
      <c r="AP105" s="133">
        <f>SUM(AL105:AO105)</f>
        <v>0</v>
      </c>
      <c r="AQ105" s="92"/>
      <c r="AR105" s="93"/>
      <c r="AS105" s="93"/>
      <c r="AT105" s="94">
        <v>0</v>
      </c>
      <c r="AU105" s="129">
        <f>SUM(AQ105:AT105)</f>
        <v>0</v>
      </c>
      <c r="AV105" s="64"/>
      <c r="AW105" s="6"/>
      <c r="AX105" s="6"/>
      <c r="AY105" s="102">
        <v>0</v>
      </c>
      <c r="AZ105" s="133">
        <f>SUM(AV105:AY105)</f>
        <v>0</v>
      </c>
      <c r="BA105" s="68"/>
      <c r="BB105" s="6"/>
      <c r="BC105" s="6"/>
      <c r="BD105" s="102">
        <v>0</v>
      </c>
      <c r="BE105" s="129">
        <f>SUM(BA105:BD105)</f>
        <v>0</v>
      </c>
      <c r="BF105" s="68"/>
      <c r="BG105" s="6"/>
      <c r="BH105" s="6"/>
      <c r="BI105" s="102">
        <v>0</v>
      </c>
      <c r="BJ105" s="129">
        <f>SUM(BF105:BI105)</f>
        <v>0</v>
      </c>
    </row>
    <row r="106" spans="1:62" x14ac:dyDescent="0.25">
      <c r="A106" s="4"/>
      <c r="B106" s="3" t="s">
        <v>219</v>
      </c>
      <c r="C106" s="10">
        <v>6953156263192</v>
      </c>
      <c r="D106" s="10" t="str">
        <f>IF(J106&gt;0,1,"")</f>
        <v/>
      </c>
      <c r="E106" s="10" t="str">
        <f>IF(K106&gt;0,1,"")</f>
        <v/>
      </c>
      <c r="F106" s="10" t="str">
        <f>IF(L106&gt;0,1,"")</f>
        <v/>
      </c>
      <c r="G106" s="105" t="str">
        <f>IF(M106&gt;0,1,"")</f>
        <v/>
      </c>
      <c r="H106" s="264">
        <v>35</v>
      </c>
      <c r="I106" s="262" t="str">
        <f>IF(SUM(D106:G106)&lt;2,IF(H106&gt;100,"Not OK",""),"")</f>
        <v/>
      </c>
      <c r="J106" s="68"/>
      <c r="K106" s="64"/>
      <c r="L106" s="64"/>
      <c r="M106" s="64">
        <v>0</v>
      </c>
      <c r="N106" s="129">
        <f>SUM(J106:M106)</f>
        <v>0</v>
      </c>
      <c r="O106" s="79"/>
      <c r="P106" s="13"/>
      <c r="Q106" s="13"/>
      <c r="R106" s="71"/>
      <c r="S106" s="78">
        <f>IF(P106&gt;0,P106,O106)</f>
        <v>0</v>
      </c>
      <c r="T106" s="83"/>
      <c r="U106" s="71"/>
      <c r="V106" s="71"/>
      <c r="W106" s="84">
        <v>119.24550000000001</v>
      </c>
      <c r="X106" s="79"/>
      <c r="Y106" s="71"/>
      <c r="Z106" s="71"/>
      <c r="AA106" s="74">
        <v>219</v>
      </c>
      <c r="AB106" s="92"/>
      <c r="AC106" s="93"/>
      <c r="AD106" s="93"/>
      <c r="AE106" s="94"/>
      <c r="AF106" s="129">
        <f>SUM(AB106:AE106)</f>
        <v>0</v>
      </c>
      <c r="AG106" s="99"/>
      <c r="AH106" s="93"/>
      <c r="AI106" s="93"/>
      <c r="AJ106" s="94"/>
      <c r="AK106" s="133">
        <f>SUM(AG106:AJ106)</f>
        <v>0</v>
      </c>
      <c r="AL106" s="92"/>
      <c r="AM106" s="93"/>
      <c r="AN106" s="93"/>
      <c r="AO106" s="94">
        <v>0</v>
      </c>
      <c r="AP106" s="133">
        <f>SUM(AL106:AO106)</f>
        <v>0</v>
      </c>
      <c r="AQ106" s="92"/>
      <c r="AR106" s="93"/>
      <c r="AS106" s="93"/>
      <c r="AT106" s="94">
        <v>0</v>
      </c>
      <c r="AU106" s="129">
        <f>SUM(AQ106:AT106)</f>
        <v>0</v>
      </c>
      <c r="AV106" s="64"/>
      <c r="AW106" s="6"/>
      <c r="AX106" s="6"/>
      <c r="AY106" s="102">
        <v>1</v>
      </c>
      <c r="AZ106" s="133">
        <f>SUM(AV106:AY106)</f>
        <v>1</v>
      </c>
      <c r="BA106" s="68"/>
      <c r="BB106" s="6"/>
      <c r="BC106" s="6"/>
      <c r="BD106" s="102">
        <v>0</v>
      </c>
      <c r="BE106" s="129">
        <f>SUM(BA106:BD106)</f>
        <v>0</v>
      </c>
      <c r="BF106" s="68"/>
      <c r="BG106" s="6"/>
      <c r="BH106" s="6"/>
      <c r="BI106" s="102">
        <v>0</v>
      </c>
      <c r="BJ106" s="129">
        <f>SUM(BF106:BI106)</f>
        <v>0</v>
      </c>
    </row>
    <row r="107" spans="1:62" x14ac:dyDescent="0.25">
      <c r="A107" s="4"/>
      <c r="B107" s="3" t="s">
        <v>254</v>
      </c>
      <c r="C107" s="10">
        <v>6953156263383</v>
      </c>
      <c r="D107" s="10" t="str">
        <f>IF(J107&gt;0,1,"")</f>
        <v/>
      </c>
      <c r="E107" s="10" t="str">
        <f>IF(K107&gt;0,1,"")</f>
        <v/>
      </c>
      <c r="F107" s="10" t="str">
        <f>IF(L107&gt;0,1,"")</f>
        <v/>
      </c>
      <c r="G107" s="105">
        <f>IF(M107&gt;0,1,"")</f>
        <v>1</v>
      </c>
      <c r="H107" s="264"/>
      <c r="I107" s="262" t="str">
        <f>IF(SUM(D107:G107)&lt;2,IF(H107&gt;100,"Not OK",""),"")</f>
        <v/>
      </c>
      <c r="J107" s="68"/>
      <c r="K107" s="64"/>
      <c r="L107" s="64"/>
      <c r="M107" s="64">
        <v>4</v>
      </c>
      <c r="N107" s="129">
        <f>SUM(J107:M107)</f>
        <v>4</v>
      </c>
      <c r="O107" s="79"/>
      <c r="P107" s="13"/>
      <c r="Q107" s="13"/>
      <c r="R107" s="71"/>
      <c r="S107" s="78">
        <f>IF(P107&gt;0,P107,O107)</f>
        <v>0</v>
      </c>
      <c r="T107" s="83"/>
      <c r="U107" s="71"/>
      <c r="V107" s="71"/>
      <c r="W107" s="84">
        <v>32.125500000000002</v>
      </c>
      <c r="X107" s="79"/>
      <c r="Y107" s="71"/>
      <c r="Z107" s="71"/>
      <c r="AA107" s="74">
        <v>59</v>
      </c>
      <c r="AB107" s="92"/>
      <c r="AC107" s="93"/>
      <c r="AD107" s="93"/>
      <c r="AE107" s="94"/>
      <c r="AF107" s="129">
        <f>SUM(AB107:AE107)</f>
        <v>0</v>
      </c>
      <c r="AG107" s="99"/>
      <c r="AH107" s="93"/>
      <c r="AI107" s="93"/>
      <c r="AJ107" s="94"/>
      <c r="AK107" s="133">
        <f>SUM(AG107:AJ107)</f>
        <v>0</v>
      </c>
      <c r="AL107" s="92"/>
      <c r="AM107" s="93"/>
      <c r="AN107" s="93"/>
      <c r="AO107" s="94">
        <v>5</v>
      </c>
      <c r="AP107" s="133">
        <f>SUM(AL107:AO107)</f>
        <v>5</v>
      </c>
      <c r="AQ107" s="92"/>
      <c r="AR107" s="93"/>
      <c r="AS107" s="93"/>
      <c r="AT107" s="94">
        <v>0</v>
      </c>
      <c r="AU107" s="129">
        <f>SUM(AQ107:AT107)</f>
        <v>0</v>
      </c>
      <c r="AV107" s="64"/>
      <c r="AW107" s="6"/>
      <c r="AX107" s="6"/>
      <c r="AY107" s="102">
        <v>0</v>
      </c>
      <c r="AZ107" s="133">
        <f>SUM(AV107:AY107)</f>
        <v>0</v>
      </c>
      <c r="BA107" s="68"/>
      <c r="BB107" s="6"/>
      <c r="BC107" s="6"/>
      <c r="BD107" s="102">
        <v>0</v>
      </c>
      <c r="BE107" s="129">
        <f>SUM(BA107:BD107)</f>
        <v>0</v>
      </c>
      <c r="BF107" s="68"/>
      <c r="BG107" s="6"/>
      <c r="BH107" s="6"/>
      <c r="BI107" s="102">
        <v>1</v>
      </c>
      <c r="BJ107" s="129">
        <f>SUM(BF107:BI107)</f>
        <v>1</v>
      </c>
    </row>
    <row r="108" spans="1:62" x14ac:dyDescent="0.25">
      <c r="A108" s="4"/>
      <c r="B108" s="3" t="s">
        <v>255</v>
      </c>
      <c r="C108" s="10">
        <v>6953156263390</v>
      </c>
      <c r="D108" s="10" t="str">
        <f>IF(J108&gt;0,1,"")</f>
        <v/>
      </c>
      <c r="E108" s="10" t="str">
        <f>IF(K108&gt;0,1,"")</f>
        <v/>
      </c>
      <c r="F108" s="10" t="str">
        <f>IF(L108&gt;0,1,"")</f>
        <v/>
      </c>
      <c r="G108" s="105">
        <f>IF(M108&gt;0,1,"")</f>
        <v>1</v>
      </c>
      <c r="H108" s="264">
        <v>6</v>
      </c>
      <c r="I108" s="262" t="str">
        <f>IF(SUM(D108:G108)&lt;2,IF(H108&gt;100,"Not OK",""),"")</f>
        <v/>
      </c>
      <c r="J108" s="68"/>
      <c r="K108" s="64"/>
      <c r="L108" s="64"/>
      <c r="M108" s="64">
        <v>5</v>
      </c>
      <c r="N108" s="129">
        <f>SUM(J108:M108)</f>
        <v>5</v>
      </c>
      <c r="O108" s="79"/>
      <c r="P108" s="13"/>
      <c r="Q108" s="13"/>
      <c r="R108" s="71"/>
      <c r="S108" s="78">
        <f>IF(P108&gt;0,P108,O108)</f>
        <v>0</v>
      </c>
      <c r="T108" s="83"/>
      <c r="U108" s="71"/>
      <c r="V108" s="71"/>
      <c r="W108" s="84">
        <v>32.125500000000002</v>
      </c>
      <c r="X108" s="79"/>
      <c r="Y108" s="71"/>
      <c r="Z108" s="71"/>
      <c r="AA108" s="74">
        <v>59</v>
      </c>
      <c r="AB108" s="92"/>
      <c r="AC108" s="93"/>
      <c r="AD108" s="93"/>
      <c r="AE108" s="94"/>
      <c r="AF108" s="129">
        <f>SUM(AB108:AE108)</f>
        <v>0</v>
      </c>
      <c r="AG108" s="99"/>
      <c r="AH108" s="93"/>
      <c r="AI108" s="93"/>
      <c r="AJ108" s="94"/>
      <c r="AK108" s="133">
        <f>SUM(AG108:AJ108)</f>
        <v>0</v>
      </c>
      <c r="AL108" s="92"/>
      <c r="AM108" s="93"/>
      <c r="AN108" s="93"/>
      <c r="AO108" s="94">
        <v>1</v>
      </c>
      <c r="AP108" s="133">
        <f>SUM(AL108:AO108)</f>
        <v>1</v>
      </c>
      <c r="AQ108" s="92"/>
      <c r="AR108" s="93"/>
      <c r="AS108" s="93"/>
      <c r="AT108" s="94">
        <v>0</v>
      </c>
      <c r="AU108" s="129">
        <f>SUM(AQ108:AT108)</f>
        <v>0</v>
      </c>
      <c r="AV108" s="64"/>
      <c r="AW108" s="6"/>
      <c r="AX108" s="6"/>
      <c r="AY108" s="102">
        <v>3</v>
      </c>
      <c r="AZ108" s="133">
        <f>SUM(AV108:AY108)</f>
        <v>3</v>
      </c>
      <c r="BA108" s="68"/>
      <c r="BB108" s="6"/>
      <c r="BC108" s="6"/>
      <c r="BD108" s="102">
        <v>0</v>
      </c>
      <c r="BE108" s="129">
        <f>SUM(BA108:BD108)</f>
        <v>0</v>
      </c>
      <c r="BF108" s="68"/>
      <c r="BG108" s="6"/>
      <c r="BH108" s="6"/>
      <c r="BI108" s="102">
        <v>1</v>
      </c>
      <c r="BJ108" s="129">
        <f>SUM(BF108:BI108)</f>
        <v>1</v>
      </c>
    </row>
    <row r="109" spans="1:62" x14ac:dyDescent="0.25">
      <c r="A109" s="4"/>
      <c r="B109" s="3" t="s">
        <v>237</v>
      </c>
      <c r="C109" s="10">
        <v>6953156264489</v>
      </c>
      <c r="D109" s="10" t="str">
        <f>IF(J109&gt;0,1,"")</f>
        <v/>
      </c>
      <c r="E109" s="10" t="str">
        <f>IF(K109&gt;0,1,"")</f>
        <v/>
      </c>
      <c r="F109" s="10" t="str">
        <f>IF(L109&gt;0,1,"")</f>
        <v/>
      </c>
      <c r="G109" s="105">
        <f>IF(M109&gt;0,1,"")</f>
        <v>1</v>
      </c>
      <c r="H109" s="264">
        <v>6</v>
      </c>
      <c r="I109" s="262" t="str">
        <f>IF(SUM(D109:G109)&lt;2,IF(H109&gt;100,"Not OK",""),"")</f>
        <v/>
      </c>
      <c r="J109" s="68"/>
      <c r="K109" s="64"/>
      <c r="L109" s="64"/>
      <c r="M109" s="64">
        <v>3</v>
      </c>
      <c r="N109" s="129">
        <f>SUM(J109:M109)</f>
        <v>3</v>
      </c>
      <c r="O109" s="79"/>
      <c r="P109" s="13"/>
      <c r="Q109" s="13"/>
      <c r="R109" s="71"/>
      <c r="S109" s="78">
        <f>IF(P109&gt;0,P109,O109)</f>
        <v>0</v>
      </c>
      <c r="T109" s="83"/>
      <c r="U109" s="71"/>
      <c r="V109" s="71"/>
      <c r="W109" s="84">
        <v>124.6905</v>
      </c>
      <c r="X109" s="79"/>
      <c r="Y109" s="71"/>
      <c r="Z109" s="71"/>
      <c r="AA109" s="74">
        <v>219</v>
      </c>
      <c r="AB109" s="92"/>
      <c r="AC109" s="93"/>
      <c r="AD109" s="93"/>
      <c r="AE109" s="94"/>
      <c r="AF109" s="129">
        <f>SUM(AB109:AE109)</f>
        <v>0</v>
      </c>
      <c r="AG109" s="99"/>
      <c r="AH109" s="93"/>
      <c r="AI109" s="93"/>
      <c r="AJ109" s="94"/>
      <c r="AK109" s="133">
        <f>SUM(AG109:AJ109)</f>
        <v>0</v>
      </c>
      <c r="AL109" s="92"/>
      <c r="AM109" s="93"/>
      <c r="AN109" s="93"/>
      <c r="AO109" s="94">
        <v>0</v>
      </c>
      <c r="AP109" s="133">
        <f>SUM(AL109:AO109)</f>
        <v>0</v>
      </c>
      <c r="AQ109" s="92"/>
      <c r="AR109" s="93"/>
      <c r="AS109" s="93"/>
      <c r="AT109" s="94">
        <v>0</v>
      </c>
      <c r="AU109" s="129">
        <f>SUM(AQ109:AT109)</f>
        <v>0</v>
      </c>
      <c r="AV109" s="64"/>
      <c r="AW109" s="6"/>
      <c r="AX109" s="6"/>
      <c r="AY109" s="102">
        <v>0</v>
      </c>
      <c r="AZ109" s="133">
        <f>SUM(AV109:AY109)</f>
        <v>0</v>
      </c>
      <c r="BA109" s="68"/>
      <c r="BB109" s="6"/>
      <c r="BC109" s="6"/>
      <c r="BD109" s="102">
        <v>0</v>
      </c>
      <c r="BE109" s="129">
        <f>SUM(BA109:BD109)</f>
        <v>0</v>
      </c>
      <c r="BF109" s="68"/>
      <c r="BG109" s="6"/>
      <c r="BH109" s="6"/>
      <c r="BI109" s="102">
        <v>0</v>
      </c>
      <c r="BJ109" s="129">
        <f>SUM(BF109:BI109)</f>
        <v>0</v>
      </c>
    </row>
    <row r="110" spans="1:62" x14ac:dyDescent="0.25">
      <c r="A110" s="4"/>
      <c r="B110" s="3" t="s">
        <v>238</v>
      </c>
      <c r="C110" s="10">
        <v>6953156264496</v>
      </c>
      <c r="D110" s="10" t="str">
        <f>IF(J110&gt;0,1,"")</f>
        <v/>
      </c>
      <c r="E110" s="10" t="str">
        <f>IF(K110&gt;0,1,"")</f>
        <v/>
      </c>
      <c r="F110" s="10" t="str">
        <f>IF(L110&gt;0,1,"")</f>
        <v/>
      </c>
      <c r="G110" s="105">
        <f>IF(M110&gt;0,1,"")</f>
        <v>1</v>
      </c>
      <c r="H110" s="264">
        <v>39</v>
      </c>
      <c r="I110" s="262" t="str">
        <f>IF(SUM(D110:G110)&lt;2,IF(H110&gt;100,"Not OK",""),"")</f>
        <v/>
      </c>
      <c r="J110" s="68"/>
      <c r="K110" s="64"/>
      <c r="L110" s="64"/>
      <c r="M110" s="64">
        <v>3</v>
      </c>
      <c r="N110" s="129">
        <f>SUM(J110:M110)</f>
        <v>3</v>
      </c>
      <c r="O110" s="79"/>
      <c r="P110" s="13"/>
      <c r="Q110" s="13"/>
      <c r="R110" s="71"/>
      <c r="S110" s="78">
        <f>IF(P110&gt;0,P110,O110)</f>
        <v>0</v>
      </c>
      <c r="T110" s="83"/>
      <c r="U110" s="71"/>
      <c r="V110" s="71"/>
      <c r="W110" s="84">
        <v>119.24550000000001</v>
      </c>
      <c r="X110" s="79"/>
      <c r="Y110" s="71"/>
      <c r="Z110" s="71"/>
      <c r="AA110" s="74">
        <v>219</v>
      </c>
      <c r="AB110" s="92"/>
      <c r="AC110" s="93"/>
      <c r="AD110" s="93"/>
      <c r="AE110" s="94"/>
      <c r="AF110" s="129">
        <f>SUM(AB110:AE110)</f>
        <v>0</v>
      </c>
      <c r="AG110" s="99"/>
      <c r="AH110" s="93"/>
      <c r="AI110" s="93"/>
      <c r="AJ110" s="94"/>
      <c r="AK110" s="133">
        <f>SUM(AG110:AJ110)</f>
        <v>0</v>
      </c>
      <c r="AL110" s="92"/>
      <c r="AM110" s="93"/>
      <c r="AN110" s="93"/>
      <c r="AO110" s="94">
        <v>0</v>
      </c>
      <c r="AP110" s="133">
        <f>SUM(AL110:AO110)</f>
        <v>0</v>
      </c>
      <c r="AQ110" s="92"/>
      <c r="AR110" s="93"/>
      <c r="AS110" s="93"/>
      <c r="AT110" s="94">
        <v>0</v>
      </c>
      <c r="AU110" s="129">
        <f>SUM(AQ110:AT110)</f>
        <v>0</v>
      </c>
      <c r="AV110" s="64"/>
      <c r="AW110" s="6"/>
      <c r="AX110" s="6"/>
      <c r="AY110" s="102">
        <v>0</v>
      </c>
      <c r="AZ110" s="133">
        <f>SUM(AV110:AY110)</f>
        <v>0</v>
      </c>
      <c r="BA110" s="68"/>
      <c r="BB110" s="6"/>
      <c r="BC110" s="6"/>
      <c r="BD110" s="102">
        <v>0</v>
      </c>
      <c r="BE110" s="129">
        <f>SUM(BA110:BD110)</f>
        <v>0</v>
      </c>
      <c r="BF110" s="68"/>
      <c r="BG110" s="6"/>
      <c r="BH110" s="6"/>
      <c r="BI110" s="102">
        <v>0</v>
      </c>
      <c r="BJ110" s="129">
        <f>SUM(BF110:BI110)</f>
        <v>0</v>
      </c>
    </row>
    <row r="111" spans="1:62" x14ac:dyDescent="0.25">
      <c r="A111" s="4" t="s">
        <v>357</v>
      </c>
      <c r="B111" s="3" t="s">
        <v>358</v>
      </c>
      <c r="C111" s="10">
        <v>6953156264502</v>
      </c>
      <c r="D111" s="10" t="str">
        <f>IF(J111&gt;0,1,"")</f>
        <v/>
      </c>
      <c r="E111" s="10" t="str">
        <f>IF(K111&gt;0,1,"")</f>
        <v/>
      </c>
      <c r="F111" s="10" t="str">
        <f>IF(L111&gt;0,1,"")</f>
        <v/>
      </c>
      <c r="G111" s="105" t="str">
        <f>IF(M111&gt;0,1,"")</f>
        <v/>
      </c>
      <c r="H111" s="264">
        <v>52</v>
      </c>
      <c r="I111" s="262" t="str">
        <f>IF(SUM(D111:G111)&lt;2,IF(H111&gt;100,"Not OK",""),"")</f>
        <v/>
      </c>
      <c r="J111" s="68"/>
      <c r="K111" s="64">
        <v>0</v>
      </c>
      <c r="L111" s="64"/>
      <c r="M111" s="64"/>
      <c r="N111" s="129">
        <f>SUM(J111:M111)</f>
        <v>0</v>
      </c>
      <c r="O111" s="79"/>
      <c r="P111" s="13">
        <v>46.370000000000033</v>
      </c>
      <c r="Q111" s="13"/>
      <c r="R111" s="71"/>
      <c r="S111" s="78">
        <f>IF(P111&gt;0,P111,O111)</f>
        <v>46.370000000000033</v>
      </c>
      <c r="T111" s="83"/>
      <c r="U111" s="71">
        <v>99.5</v>
      </c>
      <c r="V111" s="71"/>
      <c r="W111" s="84"/>
      <c r="X111" s="79"/>
      <c r="Y111" s="71">
        <v>209</v>
      </c>
      <c r="Z111" s="71"/>
      <c r="AA111" s="74"/>
      <c r="AB111" s="92"/>
      <c r="AC111" s="93">
        <v>0</v>
      </c>
      <c r="AD111" s="93"/>
      <c r="AE111" s="94"/>
      <c r="AF111" s="129">
        <f>SUM(AB111:AE111)</f>
        <v>0</v>
      </c>
      <c r="AG111" s="99"/>
      <c r="AH111" s="93">
        <v>0</v>
      </c>
      <c r="AI111" s="93"/>
      <c r="AJ111" s="94"/>
      <c r="AK111" s="133">
        <f>SUM(AG111:AJ111)</f>
        <v>0</v>
      </c>
      <c r="AL111" s="92"/>
      <c r="AM111" s="93">
        <v>0</v>
      </c>
      <c r="AN111" s="93"/>
      <c r="AO111" s="94"/>
      <c r="AP111" s="133">
        <f>SUM(AL111:AO111)</f>
        <v>0</v>
      </c>
      <c r="AQ111" s="92"/>
      <c r="AR111" s="93">
        <v>0</v>
      </c>
      <c r="AS111" s="93"/>
      <c r="AT111" s="94"/>
      <c r="AU111" s="129">
        <f>SUM(AQ111:AT111)</f>
        <v>0</v>
      </c>
      <c r="AV111" s="64"/>
      <c r="AW111" s="6">
        <v>0</v>
      </c>
      <c r="AX111" s="6"/>
      <c r="AY111" s="102"/>
      <c r="AZ111" s="133">
        <f>SUM(AV111:AY111)</f>
        <v>0</v>
      </c>
      <c r="BA111" s="68"/>
      <c r="BB111" s="6">
        <v>0</v>
      </c>
      <c r="BC111" s="6"/>
      <c r="BD111" s="102"/>
      <c r="BE111" s="129">
        <f>SUM(BA111:BD111)</f>
        <v>0</v>
      </c>
      <c r="BF111" s="68"/>
      <c r="BG111" s="6">
        <v>0</v>
      </c>
      <c r="BH111" s="6"/>
      <c r="BI111" s="102"/>
      <c r="BJ111" s="129">
        <f>SUM(BF111:BI111)</f>
        <v>0</v>
      </c>
    </row>
    <row r="112" spans="1:62" x14ac:dyDescent="0.25">
      <c r="A112" s="4" t="s">
        <v>355</v>
      </c>
      <c r="B112" s="3" t="s">
        <v>239</v>
      </c>
      <c r="C112" s="10">
        <v>6953156264519</v>
      </c>
      <c r="D112" s="10" t="str">
        <f>IF(J112&gt;0,1,"")</f>
        <v/>
      </c>
      <c r="E112" s="10" t="str">
        <f>IF(K112&gt;0,1,"")</f>
        <v/>
      </c>
      <c r="F112" s="10" t="str">
        <f>IF(L112&gt;0,1,"")</f>
        <v/>
      </c>
      <c r="G112" s="105">
        <f>IF(M112&gt;0,1,"")</f>
        <v>1</v>
      </c>
      <c r="H112" s="264">
        <v>1</v>
      </c>
      <c r="I112" s="262" t="str">
        <f>IF(SUM(D112:G112)&lt;2,IF(H112&gt;100,"Not OK",""),"")</f>
        <v/>
      </c>
      <c r="J112" s="68"/>
      <c r="K112" s="64">
        <v>0</v>
      </c>
      <c r="L112" s="64"/>
      <c r="M112" s="64">
        <v>1</v>
      </c>
      <c r="N112" s="129">
        <f>SUM(J112:M112)</f>
        <v>1</v>
      </c>
      <c r="O112" s="79"/>
      <c r="P112" s="13">
        <v>46.64</v>
      </c>
      <c r="Q112" s="13"/>
      <c r="R112" s="71"/>
      <c r="S112" s="78">
        <f>IF(P112&gt;0,P112,O112)</f>
        <v>46.64</v>
      </c>
      <c r="T112" s="83"/>
      <c r="U112" s="71">
        <v>99.5</v>
      </c>
      <c r="V112" s="71"/>
      <c r="W112" s="84">
        <v>119.24550000000001</v>
      </c>
      <c r="X112" s="79"/>
      <c r="Y112" s="71">
        <v>209</v>
      </c>
      <c r="Z112" s="71"/>
      <c r="AA112" s="74">
        <v>219</v>
      </c>
      <c r="AB112" s="92"/>
      <c r="AC112" s="93">
        <v>0</v>
      </c>
      <c r="AD112" s="93"/>
      <c r="AE112" s="94"/>
      <c r="AF112" s="129">
        <f>SUM(AB112:AE112)</f>
        <v>0</v>
      </c>
      <c r="AG112" s="99"/>
      <c r="AH112" s="93">
        <v>0</v>
      </c>
      <c r="AI112" s="93"/>
      <c r="AJ112" s="94"/>
      <c r="AK112" s="133">
        <f>SUM(AG112:AJ112)</f>
        <v>0</v>
      </c>
      <c r="AL112" s="92"/>
      <c r="AM112" s="93">
        <v>0</v>
      </c>
      <c r="AN112" s="93"/>
      <c r="AO112" s="94">
        <v>2</v>
      </c>
      <c r="AP112" s="133">
        <f>SUM(AL112:AO112)</f>
        <v>2</v>
      </c>
      <c r="AQ112" s="92"/>
      <c r="AR112" s="93">
        <v>0</v>
      </c>
      <c r="AS112" s="93"/>
      <c r="AT112" s="94">
        <v>0</v>
      </c>
      <c r="AU112" s="129">
        <f>SUM(AQ112:AT112)</f>
        <v>0</v>
      </c>
      <c r="AV112" s="64"/>
      <c r="AW112" s="6">
        <v>0</v>
      </c>
      <c r="AX112" s="6"/>
      <c r="AY112" s="102">
        <v>0</v>
      </c>
      <c r="AZ112" s="133">
        <f>SUM(AV112:AY112)</f>
        <v>0</v>
      </c>
      <c r="BA112" s="68"/>
      <c r="BB112" s="6">
        <v>0</v>
      </c>
      <c r="BC112" s="6"/>
      <c r="BD112" s="102">
        <v>0</v>
      </c>
      <c r="BE112" s="129">
        <f>SUM(BA112:BD112)</f>
        <v>0</v>
      </c>
      <c r="BF112" s="68"/>
      <c r="BG112" s="6">
        <v>0</v>
      </c>
      <c r="BH112" s="6"/>
      <c r="BI112" s="102">
        <v>0</v>
      </c>
      <c r="BJ112" s="129">
        <f>SUM(BF112:BI112)</f>
        <v>0</v>
      </c>
    </row>
    <row r="113" spans="1:62" x14ac:dyDescent="0.25">
      <c r="A113" s="4" t="s">
        <v>429</v>
      </c>
      <c r="B113" s="3" t="s">
        <v>430</v>
      </c>
      <c r="C113" s="10">
        <v>6953156265608</v>
      </c>
      <c r="D113" s="10" t="str">
        <f>IF(J113&gt;0,1,"")</f>
        <v/>
      </c>
      <c r="E113" s="10">
        <f>IF(K113&gt;0,1,"")</f>
        <v>1</v>
      </c>
      <c r="F113" s="10" t="str">
        <f>IF(L113&gt;0,1,"")</f>
        <v/>
      </c>
      <c r="G113" s="105" t="str">
        <f>IF(M113&gt;0,1,"")</f>
        <v/>
      </c>
      <c r="H113" s="264">
        <v>272</v>
      </c>
      <c r="I113" s="262" t="str">
        <f>IF(SUM(D113:G113)&lt;2,IF(H113&gt;100,"Not OK",""),"")</f>
        <v>Not OK</v>
      </c>
      <c r="J113" s="68"/>
      <c r="K113" s="64">
        <v>17</v>
      </c>
      <c r="L113" s="64"/>
      <c r="M113" s="64"/>
      <c r="N113" s="129">
        <f>SUM(J113:M113)</f>
        <v>17</v>
      </c>
      <c r="O113" s="79"/>
      <c r="P113" s="13">
        <v>11.770000000000003</v>
      </c>
      <c r="Q113" s="13"/>
      <c r="R113" s="71"/>
      <c r="S113" s="78">
        <f>IF(P113&gt;0,P113,O113)</f>
        <v>11.770000000000003</v>
      </c>
      <c r="T113" s="83"/>
      <c r="U113" s="71">
        <v>49.5</v>
      </c>
      <c r="V113" s="71"/>
      <c r="W113" s="84"/>
      <c r="X113" s="79"/>
      <c r="Y113" s="71">
        <v>109</v>
      </c>
      <c r="Z113" s="71"/>
      <c r="AA113" s="74"/>
      <c r="AB113" s="92"/>
      <c r="AC113" s="93">
        <v>0</v>
      </c>
      <c r="AD113" s="93"/>
      <c r="AE113" s="94"/>
      <c r="AF113" s="129">
        <f>SUM(AB113:AE113)</f>
        <v>0</v>
      </c>
      <c r="AG113" s="99"/>
      <c r="AH113" s="93">
        <v>1</v>
      </c>
      <c r="AI113" s="93"/>
      <c r="AJ113" s="94"/>
      <c r="AK113" s="133">
        <f>SUM(AG113:AJ113)</f>
        <v>1</v>
      </c>
      <c r="AL113" s="92"/>
      <c r="AM113" s="93">
        <v>14</v>
      </c>
      <c r="AN113" s="93"/>
      <c r="AO113" s="94"/>
      <c r="AP113" s="133">
        <f>SUM(AL113:AO113)</f>
        <v>14</v>
      </c>
      <c r="AQ113" s="92"/>
      <c r="AR113" s="93">
        <v>14</v>
      </c>
      <c r="AS113" s="93"/>
      <c r="AT113" s="94"/>
      <c r="AU113" s="129">
        <f>SUM(AQ113:AT113)</f>
        <v>14</v>
      </c>
      <c r="AV113" s="64"/>
      <c r="AW113" s="6">
        <v>6</v>
      </c>
      <c r="AX113" s="6"/>
      <c r="AY113" s="102"/>
      <c r="AZ113" s="133">
        <f>SUM(AV113:AY113)</f>
        <v>6</v>
      </c>
      <c r="BA113" s="68"/>
      <c r="BB113" s="6">
        <v>15</v>
      </c>
      <c r="BC113" s="6"/>
      <c r="BD113" s="102"/>
      <c r="BE113" s="129">
        <f>SUM(BA113:BD113)</f>
        <v>15</v>
      </c>
      <c r="BF113" s="68"/>
      <c r="BG113" s="6">
        <v>2</v>
      </c>
      <c r="BH113" s="6"/>
      <c r="BI113" s="102"/>
      <c r="BJ113" s="129">
        <f>SUM(BF113:BI113)</f>
        <v>2</v>
      </c>
    </row>
    <row r="114" spans="1:62" x14ac:dyDescent="0.25">
      <c r="A114" s="4" t="s">
        <v>421</v>
      </c>
      <c r="B114" s="3" t="s">
        <v>422</v>
      </c>
      <c r="C114" s="10">
        <v>6953156267503</v>
      </c>
      <c r="D114" s="10" t="str">
        <f>IF(J114&gt;0,1,"")</f>
        <v/>
      </c>
      <c r="E114" s="10">
        <f>IF(K114&gt;0,1,"")</f>
        <v>1</v>
      </c>
      <c r="F114" s="10" t="str">
        <f>IF(L114&gt;0,1,"")</f>
        <v/>
      </c>
      <c r="G114" s="105" t="str">
        <f>IF(M114&gt;0,1,"")</f>
        <v/>
      </c>
      <c r="H114" s="264">
        <v>36</v>
      </c>
      <c r="I114" s="262" t="str">
        <f>IF(SUM(D114:G114)&lt;2,IF(H114&gt;100,"Not OK",""),"")</f>
        <v/>
      </c>
      <c r="J114" s="68"/>
      <c r="K114" s="64">
        <v>1</v>
      </c>
      <c r="L114" s="64"/>
      <c r="M114" s="64"/>
      <c r="N114" s="129">
        <f>SUM(J114:M114)</f>
        <v>1</v>
      </c>
      <c r="O114" s="79"/>
      <c r="P114" s="13">
        <v>47.3</v>
      </c>
      <c r="Q114" s="13"/>
      <c r="R114" s="71"/>
      <c r="S114" s="78">
        <f>IF(P114&gt;0,P114,O114)</f>
        <v>47.3</v>
      </c>
      <c r="T114" s="83"/>
      <c r="U114" s="71">
        <v>104.5</v>
      </c>
      <c r="V114" s="71"/>
      <c r="W114" s="84"/>
      <c r="X114" s="79"/>
      <c r="Y114" s="71">
        <v>219</v>
      </c>
      <c r="Z114" s="71"/>
      <c r="AA114" s="74"/>
      <c r="AB114" s="92"/>
      <c r="AC114" s="93">
        <v>2</v>
      </c>
      <c r="AD114" s="93"/>
      <c r="AE114" s="94"/>
      <c r="AF114" s="129">
        <f>SUM(AB114:AE114)</f>
        <v>2</v>
      </c>
      <c r="AG114" s="99"/>
      <c r="AH114" s="93">
        <v>0</v>
      </c>
      <c r="AI114" s="93"/>
      <c r="AJ114" s="94"/>
      <c r="AK114" s="133">
        <f>SUM(AG114:AJ114)</f>
        <v>0</v>
      </c>
      <c r="AL114" s="92"/>
      <c r="AM114" s="93">
        <v>0</v>
      </c>
      <c r="AN114" s="93"/>
      <c r="AO114" s="94"/>
      <c r="AP114" s="133">
        <f>SUM(AL114:AO114)</f>
        <v>0</v>
      </c>
      <c r="AQ114" s="92"/>
      <c r="AR114" s="93">
        <v>0</v>
      </c>
      <c r="AS114" s="93"/>
      <c r="AT114" s="94"/>
      <c r="AU114" s="129">
        <f>SUM(AQ114:AT114)</f>
        <v>0</v>
      </c>
      <c r="AV114" s="64"/>
      <c r="AW114" s="6">
        <v>1</v>
      </c>
      <c r="AX114" s="6"/>
      <c r="AY114" s="102"/>
      <c r="AZ114" s="133">
        <f>SUM(AV114:AY114)</f>
        <v>1</v>
      </c>
      <c r="BA114" s="68"/>
      <c r="BB114" s="6">
        <v>0</v>
      </c>
      <c r="BC114" s="6"/>
      <c r="BD114" s="102"/>
      <c r="BE114" s="129">
        <f>SUM(BA114:BD114)</f>
        <v>0</v>
      </c>
      <c r="BF114" s="68"/>
      <c r="BG114" s="6">
        <v>0</v>
      </c>
      <c r="BH114" s="6"/>
      <c r="BI114" s="102"/>
      <c r="BJ114" s="129">
        <f>SUM(BF114:BI114)</f>
        <v>0</v>
      </c>
    </row>
    <row r="115" spans="1:62" x14ac:dyDescent="0.25">
      <c r="A115" s="4" t="s">
        <v>107</v>
      </c>
      <c r="B115" s="3" t="s">
        <v>108</v>
      </c>
      <c r="C115" s="10">
        <v>6953156268074</v>
      </c>
      <c r="D115" s="10">
        <f>IF(J115&gt;0,1,"")</f>
        <v>1</v>
      </c>
      <c r="E115" s="10" t="str">
        <f>IF(K115&gt;0,1,"")</f>
        <v/>
      </c>
      <c r="F115" s="10" t="str">
        <f>IF(L115&gt;0,1,"")</f>
        <v/>
      </c>
      <c r="G115" s="105" t="str">
        <f>IF(M115&gt;0,1,"")</f>
        <v/>
      </c>
      <c r="H115" s="264">
        <v>6</v>
      </c>
      <c r="I115" s="262" t="str">
        <f>IF(SUM(D115:G115)&lt;2,IF(H115&gt;100,"Not OK",""),"")</f>
        <v/>
      </c>
      <c r="J115" s="68">
        <v>4</v>
      </c>
      <c r="K115" s="64"/>
      <c r="L115" s="64"/>
      <c r="M115" s="64"/>
      <c r="N115" s="129">
        <f>SUM(J115:M115)</f>
        <v>4</v>
      </c>
      <c r="O115" s="79">
        <v>15.089999999999977</v>
      </c>
      <c r="P115" s="13"/>
      <c r="Q115" s="13"/>
      <c r="R115" s="71"/>
      <c r="S115" s="78">
        <f>IF(P115&gt;0,P115,O115)</f>
        <v>15.089999999999977</v>
      </c>
      <c r="T115" s="83">
        <v>37.950000000000003</v>
      </c>
      <c r="U115" s="71"/>
      <c r="V115" s="71"/>
      <c r="W115" s="84"/>
      <c r="X115" s="79"/>
      <c r="Y115" s="71"/>
      <c r="Z115" s="71"/>
      <c r="AA115" s="74"/>
      <c r="AB115" s="92"/>
      <c r="AC115" s="93"/>
      <c r="AD115" s="93"/>
      <c r="AE115" s="94"/>
      <c r="AF115" s="129">
        <f>SUM(AB115:AE115)</f>
        <v>0</v>
      </c>
      <c r="AG115" s="99"/>
      <c r="AH115" s="93"/>
      <c r="AI115" s="93"/>
      <c r="AJ115" s="94"/>
      <c r="AK115" s="133">
        <f>SUM(AG115:AJ115)</f>
        <v>0</v>
      </c>
      <c r="AL115" s="92"/>
      <c r="AM115" s="93"/>
      <c r="AN115" s="93"/>
      <c r="AO115" s="94"/>
      <c r="AP115" s="133">
        <f>SUM(AL115:AO115)</f>
        <v>0</v>
      </c>
      <c r="AQ115" s="92"/>
      <c r="AR115" s="93"/>
      <c r="AS115" s="93"/>
      <c r="AT115" s="94"/>
      <c r="AU115" s="129">
        <f>SUM(AQ115:AT115)</f>
        <v>0</v>
      </c>
      <c r="AV115" s="64"/>
      <c r="AW115" s="6"/>
      <c r="AX115" s="6"/>
      <c r="AY115" s="102"/>
      <c r="AZ115" s="133">
        <f>SUM(AV115:AY115)</f>
        <v>0</v>
      </c>
      <c r="BA115" s="68"/>
      <c r="BB115" s="6"/>
      <c r="BC115" s="6"/>
      <c r="BD115" s="102"/>
      <c r="BE115" s="129">
        <f>SUM(BA115:BD115)</f>
        <v>0</v>
      </c>
      <c r="BF115" s="68">
        <v>1</v>
      </c>
      <c r="BG115" s="6"/>
      <c r="BH115" s="6"/>
      <c r="BI115" s="102"/>
      <c r="BJ115" s="129">
        <f>SUM(BF115:BI115)</f>
        <v>1</v>
      </c>
    </row>
    <row r="116" spans="1:62" x14ac:dyDescent="0.25">
      <c r="A116" s="4"/>
      <c r="B116" s="3" t="s">
        <v>249</v>
      </c>
      <c r="C116" s="10">
        <v>6953156269323</v>
      </c>
      <c r="D116" s="10" t="str">
        <f>IF(J116&gt;0,1,"")</f>
        <v/>
      </c>
      <c r="E116" s="10" t="str">
        <f>IF(K116&gt;0,1,"")</f>
        <v/>
      </c>
      <c r="F116" s="10" t="str">
        <f>IF(L116&gt;0,1,"")</f>
        <v/>
      </c>
      <c r="G116" s="105">
        <f>IF(M116&gt;0,1,"")</f>
        <v>1</v>
      </c>
      <c r="H116" s="264">
        <v>90</v>
      </c>
      <c r="I116" s="262" t="str">
        <f>IF(SUM(D116:G116)&lt;2,IF(H116&gt;100,"Not OK",""),"")</f>
        <v/>
      </c>
      <c r="J116" s="68"/>
      <c r="K116" s="64"/>
      <c r="L116" s="64"/>
      <c r="M116" s="64">
        <v>2</v>
      </c>
      <c r="N116" s="129">
        <f>SUM(J116:M116)</f>
        <v>2</v>
      </c>
      <c r="O116" s="79"/>
      <c r="P116" s="13"/>
      <c r="Q116" s="13"/>
      <c r="R116" s="71"/>
      <c r="S116" s="78">
        <f>IF(P116&gt;0,P116,O116)</f>
        <v>0</v>
      </c>
      <c r="T116" s="83"/>
      <c r="U116" s="71"/>
      <c r="V116" s="71"/>
      <c r="W116" s="84">
        <v>37.570500000000003</v>
      </c>
      <c r="X116" s="79"/>
      <c r="Y116" s="71"/>
      <c r="Z116" s="71"/>
      <c r="AA116" s="74">
        <v>69</v>
      </c>
      <c r="AB116" s="92"/>
      <c r="AC116" s="93"/>
      <c r="AD116" s="93"/>
      <c r="AE116" s="94"/>
      <c r="AF116" s="129">
        <f>SUM(AB116:AE116)</f>
        <v>0</v>
      </c>
      <c r="AG116" s="99"/>
      <c r="AH116" s="93"/>
      <c r="AI116" s="93"/>
      <c r="AJ116" s="94"/>
      <c r="AK116" s="133">
        <f>SUM(AG116:AJ116)</f>
        <v>0</v>
      </c>
      <c r="AL116" s="92"/>
      <c r="AM116" s="93"/>
      <c r="AN116" s="93"/>
      <c r="AO116" s="94">
        <v>1</v>
      </c>
      <c r="AP116" s="133">
        <f>SUM(AL116:AO116)</f>
        <v>1</v>
      </c>
      <c r="AQ116" s="92"/>
      <c r="AR116" s="93"/>
      <c r="AS116" s="93"/>
      <c r="AT116" s="94">
        <v>0</v>
      </c>
      <c r="AU116" s="129">
        <f>SUM(AQ116:AT116)</f>
        <v>0</v>
      </c>
      <c r="AV116" s="64"/>
      <c r="AW116" s="6"/>
      <c r="AX116" s="6"/>
      <c r="AY116" s="102">
        <v>0</v>
      </c>
      <c r="AZ116" s="133">
        <f>SUM(AV116:AY116)</f>
        <v>0</v>
      </c>
      <c r="BA116" s="68"/>
      <c r="BB116" s="6"/>
      <c r="BC116" s="6"/>
      <c r="BD116" s="102">
        <v>0</v>
      </c>
      <c r="BE116" s="129">
        <f>SUM(BA116:BD116)</f>
        <v>0</v>
      </c>
      <c r="BF116" s="68"/>
      <c r="BG116" s="6"/>
      <c r="BH116" s="6"/>
      <c r="BI116" s="102">
        <v>0</v>
      </c>
      <c r="BJ116" s="129">
        <f>SUM(BF116:BI116)</f>
        <v>0</v>
      </c>
    </row>
    <row r="117" spans="1:62" x14ac:dyDescent="0.25">
      <c r="A117" s="4"/>
      <c r="B117" s="3" t="s">
        <v>250</v>
      </c>
      <c r="C117" s="10">
        <v>6953156269330</v>
      </c>
      <c r="D117" s="10" t="str">
        <f>IF(J117&gt;0,1,"")</f>
        <v/>
      </c>
      <c r="E117" s="10" t="str">
        <f>IF(K117&gt;0,1,"")</f>
        <v/>
      </c>
      <c r="F117" s="10" t="str">
        <f>IF(L117&gt;0,1,"")</f>
        <v/>
      </c>
      <c r="G117" s="105">
        <f>IF(M117&gt;0,1,"")</f>
        <v>1</v>
      </c>
      <c r="H117" s="264">
        <v>97</v>
      </c>
      <c r="I117" s="262" t="str">
        <f>IF(SUM(D117:G117)&lt;2,IF(H117&gt;100,"Not OK",""),"")</f>
        <v/>
      </c>
      <c r="J117" s="68"/>
      <c r="K117" s="64"/>
      <c r="L117" s="64"/>
      <c r="M117" s="64">
        <v>3</v>
      </c>
      <c r="N117" s="129">
        <f>SUM(J117:M117)</f>
        <v>3</v>
      </c>
      <c r="O117" s="79"/>
      <c r="P117" s="13"/>
      <c r="Q117" s="13"/>
      <c r="R117" s="71"/>
      <c r="S117" s="78">
        <f>IF(P117&gt;0,P117,O117)</f>
        <v>0</v>
      </c>
      <c r="T117" s="83"/>
      <c r="U117" s="71"/>
      <c r="V117" s="71"/>
      <c r="W117" s="84">
        <v>37.570500000000003</v>
      </c>
      <c r="X117" s="79"/>
      <c r="Y117" s="71"/>
      <c r="Z117" s="71"/>
      <c r="AA117" s="74">
        <v>69</v>
      </c>
      <c r="AB117" s="92"/>
      <c r="AC117" s="93"/>
      <c r="AD117" s="93"/>
      <c r="AE117" s="94"/>
      <c r="AF117" s="129">
        <f>SUM(AB117:AE117)</f>
        <v>0</v>
      </c>
      <c r="AG117" s="99"/>
      <c r="AH117" s="93"/>
      <c r="AI117" s="93"/>
      <c r="AJ117" s="94"/>
      <c r="AK117" s="133">
        <f>SUM(AG117:AJ117)</f>
        <v>0</v>
      </c>
      <c r="AL117" s="92"/>
      <c r="AM117" s="93"/>
      <c r="AN117" s="93"/>
      <c r="AO117" s="94">
        <v>0</v>
      </c>
      <c r="AP117" s="133">
        <f>SUM(AL117:AO117)</f>
        <v>0</v>
      </c>
      <c r="AQ117" s="92"/>
      <c r="AR117" s="93"/>
      <c r="AS117" s="93"/>
      <c r="AT117" s="94">
        <v>0</v>
      </c>
      <c r="AU117" s="129">
        <f>SUM(AQ117:AT117)</f>
        <v>0</v>
      </c>
      <c r="AV117" s="64"/>
      <c r="AW117" s="6"/>
      <c r="AX117" s="6"/>
      <c r="AY117" s="102">
        <v>0</v>
      </c>
      <c r="AZ117" s="133">
        <f>SUM(AV117:AY117)</f>
        <v>0</v>
      </c>
      <c r="BA117" s="68"/>
      <c r="BB117" s="6"/>
      <c r="BC117" s="6"/>
      <c r="BD117" s="102">
        <v>0</v>
      </c>
      <c r="BE117" s="129">
        <f>SUM(BA117:BD117)</f>
        <v>0</v>
      </c>
      <c r="BF117" s="68"/>
      <c r="BG117" s="6"/>
      <c r="BH117" s="6"/>
      <c r="BI117" s="102">
        <v>0</v>
      </c>
      <c r="BJ117" s="129">
        <f>SUM(BF117:BI117)</f>
        <v>0</v>
      </c>
    </row>
    <row r="118" spans="1:62" x14ac:dyDescent="0.25">
      <c r="A118" s="4"/>
      <c r="B118" s="3" t="s">
        <v>240</v>
      </c>
      <c r="C118" s="10">
        <v>6953156269873</v>
      </c>
      <c r="D118" s="10" t="str">
        <f>IF(J118&gt;0,1,"")</f>
        <v/>
      </c>
      <c r="E118" s="10" t="str">
        <f>IF(K118&gt;0,1,"")</f>
        <v/>
      </c>
      <c r="F118" s="10" t="str">
        <f>IF(L118&gt;0,1,"")</f>
        <v/>
      </c>
      <c r="G118" s="105">
        <f>IF(M118&gt;0,1,"")</f>
        <v>1</v>
      </c>
      <c r="H118" s="264">
        <v>9</v>
      </c>
      <c r="I118" s="262" t="str">
        <f>IF(SUM(D118:G118)&lt;2,IF(H118&gt;100,"Not OK",""),"")</f>
        <v/>
      </c>
      <c r="J118" s="68"/>
      <c r="K118" s="64"/>
      <c r="L118" s="64"/>
      <c r="M118" s="64">
        <v>1</v>
      </c>
      <c r="N118" s="129">
        <f>SUM(J118:M118)</f>
        <v>1</v>
      </c>
      <c r="O118" s="79"/>
      <c r="P118" s="13"/>
      <c r="Q118" s="13"/>
      <c r="R118" s="71"/>
      <c r="S118" s="78">
        <f>IF(P118&gt;0,P118,O118)</f>
        <v>0</v>
      </c>
      <c r="T118" s="83"/>
      <c r="U118" s="71"/>
      <c r="V118" s="71"/>
      <c r="W118" s="84">
        <v>113.8005</v>
      </c>
      <c r="X118" s="79"/>
      <c r="Y118" s="71"/>
      <c r="Z118" s="71"/>
      <c r="AA118" s="74">
        <v>209</v>
      </c>
      <c r="AB118" s="92"/>
      <c r="AC118" s="93"/>
      <c r="AD118" s="93"/>
      <c r="AE118" s="94"/>
      <c r="AF118" s="129">
        <f>SUM(AB118:AE118)</f>
        <v>0</v>
      </c>
      <c r="AG118" s="99"/>
      <c r="AH118" s="93"/>
      <c r="AI118" s="93"/>
      <c r="AJ118" s="94"/>
      <c r="AK118" s="133">
        <f>SUM(AG118:AJ118)</f>
        <v>0</v>
      </c>
      <c r="AL118" s="92"/>
      <c r="AM118" s="93"/>
      <c r="AN118" s="93"/>
      <c r="AO118" s="94">
        <v>0</v>
      </c>
      <c r="AP118" s="133">
        <f>SUM(AL118:AO118)</f>
        <v>0</v>
      </c>
      <c r="AQ118" s="92"/>
      <c r="AR118" s="93"/>
      <c r="AS118" s="93"/>
      <c r="AT118" s="94">
        <v>1</v>
      </c>
      <c r="AU118" s="129">
        <f>SUM(AQ118:AT118)</f>
        <v>1</v>
      </c>
      <c r="AV118" s="64"/>
      <c r="AW118" s="6"/>
      <c r="AX118" s="6"/>
      <c r="AY118" s="102">
        <v>0</v>
      </c>
      <c r="AZ118" s="133">
        <f>SUM(AV118:AY118)</f>
        <v>0</v>
      </c>
      <c r="BA118" s="68"/>
      <c r="BB118" s="6"/>
      <c r="BC118" s="6"/>
      <c r="BD118" s="102">
        <v>1</v>
      </c>
      <c r="BE118" s="129">
        <f>SUM(BA118:BD118)</f>
        <v>1</v>
      </c>
      <c r="BF118" s="68"/>
      <c r="BG118" s="6"/>
      <c r="BH118" s="6"/>
      <c r="BI118" s="102">
        <v>0</v>
      </c>
      <c r="BJ118" s="129">
        <f>SUM(BF118:BI118)</f>
        <v>0</v>
      </c>
    </row>
    <row r="119" spans="1:62" x14ac:dyDescent="0.25">
      <c r="A119" s="4"/>
      <c r="B119" s="3" t="s">
        <v>241</v>
      </c>
      <c r="C119" s="10">
        <v>6953156269880</v>
      </c>
      <c r="D119" s="10" t="str">
        <f>IF(J119&gt;0,1,"")</f>
        <v/>
      </c>
      <c r="E119" s="10" t="str">
        <f>IF(K119&gt;0,1,"")</f>
        <v/>
      </c>
      <c r="F119" s="10" t="str">
        <f>IF(L119&gt;0,1,"")</f>
        <v/>
      </c>
      <c r="G119" s="105">
        <f>IF(M119&gt;0,1,"")</f>
        <v>1</v>
      </c>
      <c r="H119" s="264">
        <v>2</v>
      </c>
      <c r="I119" s="262" t="str">
        <f>IF(SUM(D119:G119)&lt;2,IF(H119&gt;100,"Not OK",""),"")</f>
        <v/>
      </c>
      <c r="J119" s="68"/>
      <c r="K119" s="64"/>
      <c r="L119" s="64"/>
      <c r="M119" s="64">
        <v>1</v>
      </c>
      <c r="N119" s="129">
        <f>SUM(J119:M119)</f>
        <v>1</v>
      </c>
      <c r="O119" s="79"/>
      <c r="P119" s="13"/>
      <c r="Q119" s="13"/>
      <c r="R119" s="71"/>
      <c r="S119" s="78">
        <f>IF(P119&gt;0,P119,O119)</f>
        <v>0</v>
      </c>
      <c r="T119" s="83"/>
      <c r="U119" s="71"/>
      <c r="V119" s="71"/>
      <c r="W119" s="84">
        <v>113.8005</v>
      </c>
      <c r="X119" s="79"/>
      <c r="Y119" s="71"/>
      <c r="Z119" s="71"/>
      <c r="AA119" s="74">
        <v>209</v>
      </c>
      <c r="AB119" s="92"/>
      <c r="AC119" s="93"/>
      <c r="AD119" s="93"/>
      <c r="AE119" s="94"/>
      <c r="AF119" s="129">
        <f>SUM(AB119:AE119)</f>
        <v>0</v>
      </c>
      <c r="AG119" s="99"/>
      <c r="AH119" s="93"/>
      <c r="AI119" s="93"/>
      <c r="AJ119" s="94"/>
      <c r="AK119" s="133">
        <f>SUM(AG119:AJ119)</f>
        <v>0</v>
      </c>
      <c r="AL119" s="92"/>
      <c r="AM119" s="93"/>
      <c r="AN119" s="93"/>
      <c r="AO119" s="94">
        <v>0</v>
      </c>
      <c r="AP119" s="133">
        <f>SUM(AL119:AO119)</f>
        <v>0</v>
      </c>
      <c r="AQ119" s="92"/>
      <c r="AR119" s="93"/>
      <c r="AS119" s="93"/>
      <c r="AT119" s="94">
        <v>0</v>
      </c>
      <c r="AU119" s="129">
        <f>SUM(AQ119:AT119)</f>
        <v>0</v>
      </c>
      <c r="AV119" s="64"/>
      <c r="AW119" s="6"/>
      <c r="AX119" s="6"/>
      <c r="AY119" s="102">
        <v>0</v>
      </c>
      <c r="AZ119" s="133">
        <f>SUM(AV119:AY119)</f>
        <v>0</v>
      </c>
      <c r="BA119" s="68"/>
      <c r="BB119" s="6"/>
      <c r="BC119" s="6"/>
      <c r="BD119" s="102">
        <v>1</v>
      </c>
      <c r="BE119" s="129">
        <f>SUM(BA119:BD119)</f>
        <v>1</v>
      </c>
      <c r="BF119" s="68"/>
      <c r="BG119" s="6"/>
      <c r="BH119" s="6"/>
      <c r="BI119" s="102">
        <v>1</v>
      </c>
      <c r="BJ119" s="129">
        <f>SUM(BF119:BI119)</f>
        <v>1</v>
      </c>
    </row>
    <row r="120" spans="1:62" x14ac:dyDescent="0.25">
      <c r="A120" s="4"/>
      <c r="B120" s="3" t="s">
        <v>242</v>
      </c>
      <c r="C120" s="10">
        <v>6953156269897</v>
      </c>
      <c r="D120" s="10" t="str">
        <f>IF(J120&gt;0,1,"")</f>
        <v/>
      </c>
      <c r="E120" s="10" t="str">
        <f>IF(K120&gt;0,1,"")</f>
        <v/>
      </c>
      <c r="F120" s="10" t="str">
        <f>IF(L120&gt;0,1,"")</f>
        <v/>
      </c>
      <c r="G120" s="105">
        <f>IF(M120&gt;0,1,"")</f>
        <v>1</v>
      </c>
      <c r="H120" s="264">
        <v>13</v>
      </c>
      <c r="I120" s="262" t="str">
        <f>IF(SUM(D120:G120)&lt;2,IF(H120&gt;100,"Not OK",""),"")</f>
        <v/>
      </c>
      <c r="J120" s="68"/>
      <c r="K120" s="64"/>
      <c r="L120" s="64"/>
      <c r="M120" s="64">
        <v>2</v>
      </c>
      <c r="N120" s="129">
        <f>SUM(J120:M120)</f>
        <v>2</v>
      </c>
      <c r="O120" s="79"/>
      <c r="P120" s="13"/>
      <c r="Q120" s="13"/>
      <c r="R120" s="71"/>
      <c r="S120" s="78">
        <f>IF(P120&gt;0,P120,O120)</f>
        <v>0</v>
      </c>
      <c r="T120" s="83"/>
      <c r="U120" s="71"/>
      <c r="V120" s="71"/>
      <c r="W120" s="84">
        <v>113.8005</v>
      </c>
      <c r="X120" s="79"/>
      <c r="Y120" s="71"/>
      <c r="Z120" s="71"/>
      <c r="AA120" s="74">
        <v>209</v>
      </c>
      <c r="AB120" s="92"/>
      <c r="AC120" s="93"/>
      <c r="AD120" s="93"/>
      <c r="AE120" s="94"/>
      <c r="AF120" s="129">
        <f>SUM(AB120:AE120)</f>
        <v>0</v>
      </c>
      <c r="AG120" s="99"/>
      <c r="AH120" s="93"/>
      <c r="AI120" s="93"/>
      <c r="AJ120" s="94"/>
      <c r="AK120" s="133">
        <f>SUM(AG120:AJ120)</f>
        <v>0</v>
      </c>
      <c r="AL120" s="92"/>
      <c r="AM120" s="93"/>
      <c r="AN120" s="93"/>
      <c r="AO120" s="94">
        <v>0</v>
      </c>
      <c r="AP120" s="133">
        <f>SUM(AL120:AO120)</f>
        <v>0</v>
      </c>
      <c r="AQ120" s="92"/>
      <c r="AR120" s="93"/>
      <c r="AS120" s="93"/>
      <c r="AT120" s="94">
        <v>0</v>
      </c>
      <c r="AU120" s="129">
        <f>SUM(AQ120:AT120)</f>
        <v>0</v>
      </c>
      <c r="AV120" s="64"/>
      <c r="AW120" s="6"/>
      <c r="AX120" s="6"/>
      <c r="AY120" s="102">
        <v>0</v>
      </c>
      <c r="AZ120" s="133">
        <f>SUM(AV120:AY120)</f>
        <v>0</v>
      </c>
      <c r="BA120" s="68"/>
      <c r="BB120" s="6"/>
      <c r="BC120" s="6"/>
      <c r="BD120" s="102">
        <v>0</v>
      </c>
      <c r="BE120" s="129">
        <f>SUM(BA120:BD120)</f>
        <v>0</v>
      </c>
      <c r="BF120" s="68"/>
      <c r="BG120" s="6"/>
      <c r="BH120" s="6"/>
      <c r="BI120" s="102">
        <v>1</v>
      </c>
      <c r="BJ120" s="129">
        <f>SUM(BF120:BI120)</f>
        <v>1</v>
      </c>
    </row>
    <row r="121" spans="1:62" x14ac:dyDescent="0.25">
      <c r="A121" s="4" t="s">
        <v>577</v>
      </c>
      <c r="B121" s="3" t="s">
        <v>578</v>
      </c>
      <c r="C121" s="10">
        <v>6953156270640</v>
      </c>
      <c r="D121" s="10" t="str">
        <f>IF(J121&gt;0,1,"")</f>
        <v/>
      </c>
      <c r="E121" s="10" t="str">
        <f>IF(K121&gt;0,1,"")</f>
        <v/>
      </c>
      <c r="F121" s="10">
        <f>IF(L121&gt;0,1,"")</f>
        <v>1</v>
      </c>
      <c r="G121" s="105" t="str">
        <f>IF(M121&gt;0,1,"")</f>
        <v/>
      </c>
      <c r="H121" s="264">
        <v>30</v>
      </c>
      <c r="I121" s="262" t="str">
        <f>IF(SUM(D121:G121)&lt;2,IF(H121&gt;100,"Not OK",""),"")</f>
        <v/>
      </c>
      <c r="J121" s="68"/>
      <c r="K121" s="64">
        <v>0</v>
      </c>
      <c r="L121" s="64">
        <v>8</v>
      </c>
      <c r="M121" s="64"/>
      <c r="N121" s="129">
        <f>SUM(J121:M121)</f>
        <v>8</v>
      </c>
      <c r="O121" s="79"/>
      <c r="P121" s="13">
        <v>46.776027397260265</v>
      </c>
      <c r="Q121" s="13">
        <v>46.776027397260265</v>
      </c>
      <c r="R121" s="71"/>
      <c r="S121" s="78">
        <f>IF(P121&gt;0,P121,O121)</f>
        <v>46.776027397260265</v>
      </c>
      <c r="T121" s="83"/>
      <c r="U121" s="71">
        <v>89.5</v>
      </c>
      <c r="V121" s="71">
        <v>94.5</v>
      </c>
      <c r="W121" s="84"/>
      <c r="X121" s="79"/>
      <c r="Y121" s="71">
        <v>189</v>
      </c>
      <c r="Z121" s="71">
        <v>189</v>
      </c>
      <c r="AA121" s="74"/>
      <c r="AB121" s="92"/>
      <c r="AC121" s="93">
        <v>5</v>
      </c>
      <c r="AD121" s="93"/>
      <c r="AE121" s="94"/>
      <c r="AF121" s="129">
        <f>SUM(AB121:AE121)</f>
        <v>5</v>
      </c>
      <c r="AG121" s="99"/>
      <c r="AH121" s="93">
        <v>2</v>
      </c>
      <c r="AI121" s="93">
        <v>16</v>
      </c>
      <c r="AJ121" s="94"/>
      <c r="AK121" s="133">
        <f>SUM(AG121:AJ121)</f>
        <v>18</v>
      </c>
      <c r="AL121" s="92"/>
      <c r="AM121" s="93">
        <v>0</v>
      </c>
      <c r="AN121" s="93">
        <v>7</v>
      </c>
      <c r="AO121" s="94"/>
      <c r="AP121" s="133">
        <f>SUM(AL121:AO121)</f>
        <v>7</v>
      </c>
      <c r="AQ121" s="92"/>
      <c r="AR121" s="93">
        <v>0</v>
      </c>
      <c r="AS121" s="93">
        <v>15</v>
      </c>
      <c r="AT121" s="94"/>
      <c r="AU121" s="129">
        <f>SUM(AQ121:AT121)</f>
        <v>15</v>
      </c>
      <c r="AV121" s="64"/>
      <c r="AW121" s="6">
        <v>0</v>
      </c>
      <c r="AX121" s="6">
        <v>6</v>
      </c>
      <c r="AY121" s="102"/>
      <c r="AZ121" s="133">
        <f>SUM(AV121:AY121)</f>
        <v>6</v>
      </c>
      <c r="BA121" s="68"/>
      <c r="BB121" s="6">
        <v>0</v>
      </c>
      <c r="BC121" s="6">
        <v>5</v>
      </c>
      <c r="BD121" s="102"/>
      <c r="BE121" s="129">
        <f>SUM(BA121:BD121)</f>
        <v>5</v>
      </c>
      <c r="BF121" s="68"/>
      <c r="BG121" s="6">
        <v>0</v>
      </c>
      <c r="BH121" s="6">
        <v>7</v>
      </c>
      <c r="BI121" s="102"/>
      <c r="BJ121" s="129">
        <f>SUM(BF121:BI121)</f>
        <v>7</v>
      </c>
    </row>
    <row r="122" spans="1:62" x14ac:dyDescent="0.25">
      <c r="A122" s="4" t="s">
        <v>541</v>
      </c>
      <c r="B122" s="3" t="s">
        <v>542</v>
      </c>
      <c r="C122" s="10">
        <v>6953156270954</v>
      </c>
      <c r="D122" s="10" t="str">
        <f>IF(J122&gt;0,1,"")</f>
        <v/>
      </c>
      <c r="E122" s="10">
        <f>IF(K122&gt;0,1,"")</f>
        <v>1</v>
      </c>
      <c r="F122" s="10" t="str">
        <f>IF(L122&gt;0,1,"")</f>
        <v/>
      </c>
      <c r="G122" s="105" t="str">
        <f>IF(M122&gt;0,1,"")</f>
        <v/>
      </c>
      <c r="H122" s="264">
        <v>15</v>
      </c>
      <c r="I122" s="262" t="str">
        <f>IF(SUM(D122:G122)&lt;2,IF(H122&gt;100,"Not OK",""),"")</f>
        <v/>
      </c>
      <c r="J122" s="68"/>
      <c r="K122" s="64">
        <v>1</v>
      </c>
      <c r="L122" s="64"/>
      <c r="M122" s="64"/>
      <c r="N122" s="129">
        <f>SUM(J122:M122)</f>
        <v>1</v>
      </c>
      <c r="O122" s="79"/>
      <c r="P122" s="13">
        <v>40.99</v>
      </c>
      <c r="Q122" s="13"/>
      <c r="R122" s="71"/>
      <c r="S122" s="78">
        <f>IF(P122&gt;0,P122,O122)</f>
        <v>40.99</v>
      </c>
      <c r="T122" s="83"/>
      <c r="U122" s="71">
        <v>89.5</v>
      </c>
      <c r="V122" s="71"/>
      <c r="W122" s="84"/>
      <c r="X122" s="79"/>
      <c r="Y122" s="71">
        <v>189</v>
      </c>
      <c r="Z122" s="71"/>
      <c r="AA122" s="74"/>
      <c r="AB122" s="92"/>
      <c r="AC122" s="93">
        <v>3</v>
      </c>
      <c r="AD122" s="93"/>
      <c r="AE122" s="94"/>
      <c r="AF122" s="129">
        <f>SUM(AB122:AE122)</f>
        <v>3</v>
      </c>
      <c r="AG122" s="99"/>
      <c r="AH122" s="93">
        <v>2</v>
      </c>
      <c r="AI122" s="93"/>
      <c r="AJ122" s="94"/>
      <c r="AK122" s="133">
        <f>SUM(AG122:AJ122)</f>
        <v>2</v>
      </c>
      <c r="AL122" s="92"/>
      <c r="AM122" s="93">
        <v>4</v>
      </c>
      <c r="AN122" s="93"/>
      <c r="AO122" s="94"/>
      <c r="AP122" s="133">
        <f>SUM(AL122:AO122)</f>
        <v>4</v>
      </c>
      <c r="AQ122" s="92"/>
      <c r="AR122" s="93">
        <v>0</v>
      </c>
      <c r="AS122" s="93"/>
      <c r="AT122" s="94"/>
      <c r="AU122" s="129">
        <f>SUM(AQ122:AT122)</f>
        <v>0</v>
      </c>
      <c r="AV122" s="64"/>
      <c r="AW122" s="6">
        <v>1</v>
      </c>
      <c r="AX122" s="6"/>
      <c r="AY122" s="102"/>
      <c r="AZ122" s="133">
        <f>SUM(AV122:AY122)</f>
        <v>1</v>
      </c>
      <c r="BA122" s="68"/>
      <c r="BB122" s="6">
        <v>0</v>
      </c>
      <c r="BC122" s="6"/>
      <c r="BD122" s="102"/>
      <c r="BE122" s="129">
        <f>SUM(BA122:BD122)</f>
        <v>0</v>
      </c>
      <c r="BF122" s="68"/>
      <c r="BG122" s="6">
        <v>0</v>
      </c>
      <c r="BH122" s="6"/>
      <c r="BI122" s="102"/>
      <c r="BJ122" s="129">
        <f>SUM(BF122:BI122)</f>
        <v>0</v>
      </c>
    </row>
    <row r="123" spans="1:62" x14ac:dyDescent="0.25">
      <c r="A123" s="4" t="s">
        <v>535</v>
      </c>
      <c r="B123" s="3" t="s">
        <v>536</v>
      </c>
      <c r="C123" s="10">
        <v>6953156270961</v>
      </c>
      <c r="D123" s="10" t="str">
        <f>IF(J123&gt;0,1,"")</f>
        <v/>
      </c>
      <c r="E123" s="10" t="str">
        <f>IF(K123&gt;0,1,"")</f>
        <v/>
      </c>
      <c r="F123" s="10" t="str">
        <f>IF(L123&gt;0,1,"")</f>
        <v/>
      </c>
      <c r="G123" s="105" t="str">
        <f>IF(M123&gt;0,1,"")</f>
        <v/>
      </c>
      <c r="H123" s="264">
        <v>19</v>
      </c>
      <c r="I123" s="262" t="str">
        <f>IF(SUM(D123:G123)&lt;2,IF(H123&gt;100,"Not OK",""),"")</f>
        <v/>
      </c>
      <c r="J123" s="68"/>
      <c r="K123" s="64">
        <v>0</v>
      </c>
      <c r="L123" s="64"/>
      <c r="M123" s="64"/>
      <c r="N123" s="129">
        <f>SUM(J123:M123)</f>
        <v>0</v>
      </c>
      <c r="O123" s="79"/>
      <c r="P123" s="13">
        <v>161.90999999999917</v>
      </c>
      <c r="Q123" s="13"/>
      <c r="R123" s="71"/>
      <c r="S123" s="78">
        <f>IF(P123&gt;0,P123,O123)</f>
        <v>161.90999999999917</v>
      </c>
      <c r="T123" s="83"/>
      <c r="U123" s="71">
        <v>344.5</v>
      </c>
      <c r="V123" s="71"/>
      <c r="W123" s="84"/>
      <c r="X123" s="79"/>
      <c r="Y123" s="71">
        <v>719</v>
      </c>
      <c r="Z123" s="71"/>
      <c r="AA123" s="74"/>
      <c r="AB123" s="92"/>
      <c r="AC123" s="93">
        <v>1</v>
      </c>
      <c r="AD123" s="93"/>
      <c r="AE123" s="94"/>
      <c r="AF123" s="129">
        <f>SUM(AB123:AE123)</f>
        <v>1</v>
      </c>
      <c r="AG123" s="99"/>
      <c r="AH123" s="93">
        <v>1</v>
      </c>
      <c r="AI123" s="93"/>
      <c r="AJ123" s="94"/>
      <c r="AK123" s="133">
        <f>SUM(AG123:AJ123)</f>
        <v>1</v>
      </c>
      <c r="AL123" s="92"/>
      <c r="AM123" s="93">
        <v>1</v>
      </c>
      <c r="AN123" s="93"/>
      <c r="AO123" s="94"/>
      <c r="AP123" s="133">
        <f>SUM(AL123:AO123)</f>
        <v>1</v>
      </c>
      <c r="AQ123" s="92"/>
      <c r="AR123" s="93">
        <v>0</v>
      </c>
      <c r="AS123" s="93"/>
      <c r="AT123" s="94"/>
      <c r="AU123" s="129">
        <f>SUM(AQ123:AT123)</f>
        <v>0</v>
      </c>
      <c r="AV123" s="64"/>
      <c r="AW123" s="6">
        <v>0</v>
      </c>
      <c r="AX123" s="6"/>
      <c r="AY123" s="102"/>
      <c r="AZ123" s="133">
        <f>SUM(AV123:AY123)</f>
        <v>0</v>
      </c>
      <c r="BA123" s="68"/>
      <c r="BB123" s="6">
        <v>0</v>
      </c>
      <c r="BC123" s="6"/>
      <c r="BD123" s="102"/>
      <c r="BE123" s="129">
        <f>SUM(BA123:BD123)</f>
        <v>0</v>
      </c>
      <c r="BF123" s="68"/>
      <c r="BG123" s="6">
        <v>0</v>
      </c>
      <c r="BH123" s="6"/>
      <c r="BI123" s="102"/>
      <c r="BJ123" s="129">
        <f>SUM(BF123:BI123)</f>
        <v>0</v>
      </c>
    </row>
    <row r="124" spans="1:62" x14ac:dyDescent="0.25">
      <c r="A124" s="4" t="s">
        <v>395</v>
      </c>
      <c r="B124" s="3" t="s">
        <v>220</v>
      </c>
      <c r="C124" s="10">
        <v>6953156271197</v>
      </c>
      <c r="D124" s="10" t="str">
        <f>IF(J124&gt;0,1,"")</f>
        <v/>
      </c>
      <c r="E124" s="10">
        <f>IF(K124&gt;0,1,"")</f>
        <v>1</v>
      </c>
      <c r="F124" s="10" t="str">
        <f>IF(L124&gt;0,1,"")</f>
        <v/>
      </c>
      <c r="G124" s="105">
        <f>IF(M124&gt;0,1,"")</f>
        <v>1</v>
      </c>
      <c r="H124" s="264">
        <v>40</v>
      </c>
      <c r="I124" s="262" t="str">
        <f>IF(SUM(D124:G124)&lt;2,IF(H124&gt;100,"Not OK",""),"")</f>
        <v/>
      </c>
      <c r="J124" s="68"/>
      <c r="K124" s="64">
        <v>11</v>
      </c>
      <c r="L124" s="64"/>
      <c r="M124" s="64">
        <v>3</v>
      </c>
      <c r="N124" s="129">
        <f>SUM(J124:M124)</f>
        <v>14</v>
      </c>
      <c r="O124" s="79"/>
      <c r="P124" s="13">
        <v>61.89</v>
      </c>
      <c r="Q124" s="13"/>
      <c r="R124" s="71"/>
      <c r="S124" s="78">
        <f>IF(P124&gt;0,P124,O124)</f>
        <v>61.89</v>
      </c>
      <c r="T124" s="83"/>
      <c r="U124" s="71">
        <v>119.5</v>
      </c>
      <c r="V124" s="71"/>
      <c r="W124" s="84">
        <v>141.02549999999999</v>
      </c>
      <c r="X124" s="79"/>
      <c r="Y124" s="71">
        <v>249</v>
      </c>
      <c r="Z124" s="71"/>
      <c r="AA124" s="74">
        <v>259</v>
      </c>
      <c r="AB124" s="92"/>
      <c r="AC124" s="93">
        <v>1</v>
      </c>
      <c r="AD124" s="93"/>
      <c r="AE124" s="94"/>
      <c r="AF124" s="129">
        <f>SUM(AB124:AE124)</f>
        <v>1</v>
      </c>
      <c r="AG124" s="99"/>
      <c r="AH124" s="93">
        <v>0</v>
      </c>
      <c r="AI124" s="93"/>
      <c r="AJ124" s="94"/>
      <c r="AK124" s="133">
        <f>SUM(AG124:AJ124)</f>
        <v>0</v>
      </c>
      <c r="AL124" s="92"/>
      <c r="AM124" s="93">
        <v>0</v>
      </c>
      <c r="AN124" s="93"/>
      <c r="AO124" s="94">
        <v>0</v>
      </c>
      <c r="AP124" s="133">
        <f>SUM(AL124:AO124)</f>
        <v>0</v>
      </c>
      <c r="AQ124" s="92"/>
      <c r="AR124" s="93">
        <v>4</v>
      </c>
      <c r="AS124" s="93"/>
      <c r="AT124" s="94">
        <v>1</v>
      </c>
      <c r="AU124" s="129">
        <f>SUM(AQ124:AT124)</f>
        <v>5</v>
      </c>
      <c r="AV124" s="64"/>
      <c r="AW124" s="6">
        <v>5</v>
      </c>
      <c r="AX124" s="6"/>
      <c r="AY124" s="102">
        <v>0</v>
      </c>
      <c r="AZ124" s="133">
        <f>SUM(AV124:AY124)</f>
        <v>5</v>
      </c>
      <c r="BA124" s="68"/>
      <c r="BB124" s="6">
        <v>5</v>
      </c>
      <c r="BC124" s="6"/>
      <c r="BD124" s="102">
        <v>1</v>
      </c>
      <c r="BE124" s="129">
        <f>SUM(BA124:BD124)</f>
        <v>6</v>
      </c>
      <c r="BF124" s="68"/>
      <c r="BG124" s="6">
        <v>7</v>
      </c>
      <c r="BH124" s="6"/>
      <c r="BI124" s="102">
        <v>0</v>
      </c>
      <c r="BJ124" s="129">
        <f>SUM(BF124:BI124)</f>
        <v>7</v>
      </c>
    </row>
    <row r="125" spans="1:62" x14ac:dyDescent="0.25">
      <c r="A125" s="4" t="s">
        <v>397</v>
      </c>
      <c r="B125" s="3" t="s">
        <v>221</v>
      </c>
      <c r="C125" s="10">
        <v>6953156271203</v>
      </c>
      <c r="D125" s="10" t="str">
        <f>IF(J125&gt;0,1,"")</f>
        <v/>
      </c>
      <c r="E125" s="10">
        <f>IF(K125&gt;0,1,"")</f>
        <v>1</v>
      </c>
      <c r="F125" s="10" t="str">
        <f>IF(L125&gt;0,1,"")</f>
        <v/>
      </c>
      <c r="G125" s="105">
        <f>IF(M125&gt;0,1,"")</f>
        <v>1</v>
      </c>
      <c r="H125" s="264">
        <v>33</v>
      </c>
      <c r="I125" s="262" t="str">
        <f>IF(SUM(D125:G125)&lt;2,IF(H125&gt;100,"Not OK",""),"")</f>
        <v/>
      </c>
      <c r="J125" s="68"/>
      <c r="K125" s="64">
        <v>3</v>
      </c>
      <c r="L125" s="64"/>
      <c r="M125" s="64">
        <v>4</v>
      </c>
      <c r="N125" s="129">
        <f>SUM(J125:M125)</f>
        <v>7</v>
      </c>
      <c r="O125" s="79"/>
      <c r="P125" s="13">
        <v>63.400000000000006</v>
      </c>
      <c r="Q125" s="13"/>
      <c r="R125" s="71"/>
      <c r="S125" s="78">
        <f>IF(P125&gt;0,P125,O125)</f>
        <v>63.400000000000006</v>
      </c>
      <c r="T125" s="83"/>
      <c r="U125" s="71">
        <v>119.5</v>
      </c>
      <c r="V125" s="71"/>
      <c r="W125" s="84">
        <v>141.02549999999999</v>
      </c>
      <c r="X125" s="79"/>
      <c r="Y125" s="71">
        <v>249</v>
      </c>
      <c r="Z125" s="71"/>
      <c r="AA125" s="74">
        <v>259</v>
      </c>
      <c r="AB125" s="92"/>
      <c r="AC125" s="93">
        <v>0</v>
      </c>
      <c r="AD125" s="93"/>
      <c r="AE125" s="94"/>
      <c r="AF125" s="129">
        <f>SUM(AB125:AE125)</f>
        <v>0</v>
      </c>
      <c r="AG125" s="99"/>
      <c r="AH125" s="93">
        <v>0</v>
      </c>
      <c r="AI125" s="93"/>
      <c r="AJ125" s="94"/>
      <c r="AK125" s="133">
        <f>SUM(AG125:AJ125)</f>
        <v>0</v>
      </c>
      <c r="AL125" s="92"/>
      <c r="AM125" s="93">
        <v>1</v>
      </c>
      <c r="AN125" s="93"/>
      <c r="AO125" s="94">
        <v>0</v>
      </c>
      <c r="AP125" s="133">
        <f>SUM(AL125:AO125)</f>
        <v>1</v>
      </c>
      <c r="AQ125" s="92"/>
      <c r="AR125" s="93">
        <v>1</v>
      </c>
      <c r="AS125" s="93"/>
      <c r="AT125" s="94">
        <v>1</v>
      </c>
      <c r="AU125" s="129">
        <f>SUM(AQ125:AT125)</f>
        <v>2</v>
      </c>
      <c r="AV125" s="64"/>
      <c r="AW125" s="6">
        <v>4</v>
      </c>
      <c r="AX125" s="6"/>
      <c r="AY125" s="102">
        <v>0</v>
      </c>
      <c r="AZ125" s="133">
        <f>SUM(AV125:AY125)</f>
        <v>4</v>
      </c>
      <c r="BA125" s="68"/>
      <c r="BB125" s="6">
        <v>4</v>
      </c>
      <c r="BC125" s="6"/>
      <c r="BD125" s="102">
        <v>0</v>
      </c>
      <c r="BE125" s="129">
        <f>SUM(BA125:BD125)</f>
        <v>4</v>
      </c>
      <c r="BF125" s="68"/>
      <c r="BG125" s="6">
        <v>3</v>
      </c>
      <c r="BH125" s="6"/>
      <c r="BI125" s="102">
        <v>0</v>
      </c>
      <c r="BJ125" s="129">
        <f>SUM(BF125:BI125)</f>
        <v>3</v>
      </c>
    </row>
    <row r="126" spans="1:62" x14ac:dyDescent="0.25">
      <c r="A126" s="4" t="s">
        <v>399</v>
      </c>
      <c r="B126" s="3" t="s">
        <v>222</v>
      </c>
      <c r="C126" s="10">
        <v>6953156271210</v>
      </c>
      <c r="D126" s="10" t="str">
        <f>IF(J126&gt;0,1,"")</f>
        <v/>
      </c>
      <c r="E126" s="10" t="str">
        <f>IF(K126&gt;0,1,"")</f>
        <v/>
      </c>
      <c r="F126" s="10" t="str">
        <f>IF(L126&gt;0,1,"")</f>
        <v/>
      </c>
      <c r="G126" s="105">
        <f>IF(M126&gt;0,1,"")</f>
        <v>1</v>
      </c>
      <c r="H126" s="264">
        <v>27</v>
      </c>
      <c r="I126" s="262" t="str">
        <f>IF(SUM(D126:G126)&lt;2,IF(H126&gt;100,"Not OK",""),"")</f>
        <v/>
      </c>
      <c r="J126" s="68"/>
      <c r="K126" s="64">
        <v>0</v>
      </c>
      <c r="L126" s="64"/>
      <c r="M126" s="64">
        <v>2</v>
      </c>
      <c r="N126" s="129">
        <f>SUM(J126:M126)</f>
        <v>2</v>
      </c>
      <c r="O126" s="79"/>
      <c r="P126" s="13">
        <v>63.400000000000006</v>
      </c>
      <c r="Q126" s="13"/>
      <c r="R126" s="71"/>
      <c r="S126" s="78">
        <f>IF(P126&gt;0,P126,O126)</f>
        <v>63.400000000000006</v>
      </c>
      <c r="T126" s="83"/>
      <c r="U126" s="71">
        <v>119.5</v>
      </c>
      <c r="V126" s="71"/>
      <c r="W126" s="84">
        <v>141.02549999999999</v>
      </c>
      <c r="X126" s="79"/>
      <c r="Y126" s="71">
        <v>249</v>
      </c>
      <c r="Z126" s="71"/>
      <c r="AA126" s="74">
        <v>259</v>
      </c>
      <c r="AB126" s="92"/>
      <c r="AC126" s="93">
        <v>0</v>
      </c>
      <c r="AD126" s="93"/>
      <c r="AE126" s="94"/>
      <c r="AF126" s="129">
        <f>SUM(AB126:AE126)</f>
        <v>0</v>
      </c>
      <c r="AG126" s="99"/>
      <c r="AH126" s="93">
        <v>0</v>
      </c>
      <c r="AI126" s="93"/>
      <c r="AJ126" s="94"/>
      <c r="AK126" s="133">
        <f>SUM(AG126:AJ126)</f>
        <v>0</v>
      </c>
      <c r="AL126" s="92"/>
      <c r="AM126" s="93">
        <v>2</v>
      </c>
      <c r="AN126" s="93"/>
      <c r="AO126" s="94">
        <v>3</v>
      </c>
      <c r="AP126" s="133">
        <f>SUM(AL126:AO126)</f>
        <v>5</v>
      </c>
      <c r="AQ126" s="92"/>
      <c r="AR126" s="93">
        <v>1</v>
      </c>
      <c r="AS126" s="93"/>
      <c r="AT126" s="94">
        <v>0</v>
      </c>
      <c r="AU126" s="129">
        <f>SUM(AQ126:AT126)</f>
        <v>1</v>
      </c>
      <c r="AV126" s="64"/>
      <c r="AW126" s="6">
        <v>2</v>
      </c>
      <c r="AX126" s="6"/>
      <c r="AY126" s="102">
        <v>0</v>
      </c>
      <c r="AZ126" s="133">
        <f>SUM(AV126:AY126)</f>
        <v>2</v>
      </c>
      <c r="BA126" s="68"/>
      <c r="BB126" s="6">
        <v>1</v>
      </c>
      <c r="BC126" s="6"/>
      <c r="BD126" s="102">
        <v>0</v>
      </c>
      <c r="BE126" s="129">
        <f>SUM(BA126:BD126)</f>
        <v>1</v>
      </c>
      <c r="BF126" s="68"/>
      <c r="BG126" s="6">
        <v>0</v>
      </c>
      <c r="BH126" s="6"/>
      <c r="BI126" s="102">
        <v>0</v>
      </c>
      <c r="BJ126" s="129">
        <f>SUM(BF126:BI126)</f>
        <v>0</v>
      </c>
    </row>
    <row r="127" spans="1:62" x14ac:dyDescent="0.25">
      <c r="A127" s="4" t="s">
        <v>587</v>
      </c>
      <c r="B127" s="3" t="s">
        <v>588</v>
      </c>
      <c r="C127" s="10">
        <v>6953156271357</v>
      </c>
      <c r="D127" s="10" t="str">
        <f>IF(J127&gt;0,1,"")</f>
        <v/>
      </c>
      <c r="E127" s="10">
        <f>IF(K127&gt;0,1,"")</f>
        <v>1</v>
      </c>
      <c r="F127" s="10" t="str">
        <f>IF(L127&gt;0,1,"")</f>
        <v/>
      </c>
      <c r="G127" s="105" t="str">
        <f>IF(M127&gt;0,1,"")</f>
        <v/>
      </c>
      <c r="H127" s="264">
        <v>34</v>
      </c>
      <c r="I127" s="262" t="str">
        <f>IF(SUM(D127:G127)&lt;2,IF(H127&gt;100,"Not OK",""),"")</f>
        <v/>
      </c>
      <c r="J127" s="68"/>
      <c r="K127" s="64">
        <v>5</v>
      </c>
      <c r="L127" s="64"/>
      <c r="M127" s="64"/>
      <c r="N127" s="129">
        <f>SUM(J127:M127)</f>
        <v>5</v>
      </c>
      <c r="O127" s="79"/>
      <c r="P127" s="13">
        <v>27.24</v>
      </c>
      <c r="Q127" s="13"/>
      <c r="R127" s="71"/>
      <c r="S127" s="78">
        <f>IF(P127&gt;0,P127,O127)</f>
        <v>27.24</v>
      </c>
      <c r="T127" s="83"/>
      <c r="U127" s="71">
        <v>49.5</v>
      </c>
      <c r="V127" s="71"/>
      <c r="W127" s="84"/>
      <c r="X127" s="79"/>
      <c r="Y127" s="71">
        <v>99</v>
      </c>
      <c r="Z127" s="71"/>
      <c r="AA127" s="74"/>
      <c r="AB127" s="92"/>
      <c r="AC127" s="93">
        <v>0</v>
      </c>
      <c r="AD127" s="93"/>
      <c r="AE127" s="94"/>
      <c r="AF127" s="129">
        <f>SUM(AB127:AE127)</f>
        <v>0</v>
      </c>
      <c r="AG127" s="99"/>
      <c r="AH127" s="93">
        <v>1</v>
      </c>
      <c r="AI127" s="93"/>
      <c r="AJ127" s="94"/>
      <c r="AK127" s="133">
        <f>SUM(AG127:AJ127)</f>
        <v>1</v>
      </c>
      <c r="AL127" s="92"/>
      <c r="AM127" s="93">
        <v>0</v>
      </c>
      <c r="AN127" s="93"/>
      <c r="AO127" s="94"/>
      <c r="AP127" s="133">
        <f>SUM(AL127:AO127)</f>
        <v>0</v>
      </c>
      <c r="AQ127" s="92"/>
      <c r="AR127" s="93">
        <v>0</v>
      </c>
      <c r="AS127" s="93"/>
      <c r="AT127" s="94"/>
      <c r="AU127" s="129">
        <f>SUM(AQ127:AT127)</f>
        <v>0</v>
      </c>
      <c r="AV127" s="64"/>
      <c r="AW127" s="6">
        <v>0</v>
      </c>
      <c r="AX127" s="6"/>
      <c r="AY127" s="102"/>
      <c r="AZ127" s="133">
        <f>SUM(AV127:AY127)</f>
        <v>0</v>
      </c>
      <c r="BA127" s="68"/>
      <c r="BB127" s="6">
        <v>0</v>
      </c>
      <c r="BC127" s="6"/>
      <c r="BD127" s="102"/>
      <c r="BE127" s="129">
        <f>SUM(BA127:BD127)</f>
        <v>0</v>
      </c>
      <c r="BF127" s="68"/>
      <c r="BG127" s="6">
        <v>0</v>
      </c>
      <c r="BH127" s="6"/>
      <c r="BI127" s="102"/>
      <c r="BJ127" s="129">
        <f>SUM(BF127:BI127)</f>
        <v>0</v>
      </c>
    </row>
    <row r="128" spans="1:62" x14ac:dyDescent="0.25">
      <c r="A128" s="4" t="s">
        <v>591</v>
      </c>
      <c r="B128" s="3" t="s">
        <v>592</v>
      </c>
      <c r="C128" s="10">
        <v>6953156271364</v>
      </c>
      <c r="D128" s="10" t="str">
        <f>IF(J128&gt;0,1,"")</f>
        <v/>
      </c>
      <c r="E128" s="10" t="str">
        <f>IF(K128&gt;0,1,"")</f>
        <v/>
      </c>
      <c r="F128" s="10" t="str">
        <f>IF(L128&gt;0,1,"")</f>
        <v/>
      </c>
      <c r="G128" s="105" t="str">
        <f>IF(M128&gt;0,1,"")</f>
        <v/>
      </c>
      <c r="H128" s="264">
        <v>20</v>
      </c>
      <c r="I128" s="262" t="str">
        <f>IF(SUM(D128:G128)&lt;2,IF(H128&gt;100,"Not OK",""),"")</f>
        <v/>
      </c>
      <c r="J128" s="68"/>
      <c r="K128" s="64">
        <v>0</v>
      </c>
      <c r="L128" s="64"/>
      <c r="M128" s="64"/>
      <c r="N128" s="129">
        <f>SUM(J128:M128)</f>
        <v>0</v>
      </c>
      <c r="O128" s="79"/>
      <c r="P128" s="13">
        <v>27.24</v>
      </c>
      <c r="Q128" s="13"/>
      <c r="R128" s="71"/>
      <c r="S128" s="78">
        <f>IF(P128&gt;0,P128,O128)</f>
        <v>27.24</v>
      </c>
      <c r="T128" s="83"/>
      <c r="U128" s="71">
        <v>49.5</v>
      </c>
      <c r="V128" s="71"/>
      <c r="W128" s="84"/>
      <c r="X128" s="79"/>
      <c r="Y128" s="71">
        <v>99</v>
      </c>
      <c r="Z128" s="71"/>
      <c r="AA128" s="74"/>
      <c r="AB128" s="92"/>
      <c r="AC128" s="93">
        <v>0</v>
      </c>
      <c r="AD128" s="93"/>
      <c r="AE128" s="94"/>
      <c r="AF128" s="129">
        <f>SUM(AB128:AE128)</f>
        <v>0</v>
      </c>
      <c r="AG128" s="99"/>
      <c r="AH128" s="93">
        <v>0</v>
      </c>
      <c r="AI128" s="93"/>
      <c r="AJ128" s="94"/>
      <c r="AK128" s="133">
        <f>SUM(AG128:AJ128)</f>
        <v>0</v>
      </c>
      <c r="AL128" s="92"/>
      <c r="AM128" s="93">
        <v>0</v>
      </c>
      <c r="AN128" s="93"/>
      <c r="AO128" s="94"/>
      <c r="AP128" s="133">
        <f>SUM(AL128:AO128)</f>
        <v>0</v>
      </c>
      <c r="AQ128" s="92"/>
      <c r="AR128" s="93">
        <v>0</v>
      </c>
      <c r="AS128" s="93"/>
      <c r="AT128" s="94"/>
      <c r="AU128" s="129">
        <f>SUM(AQ128:AT128)</f>
        <v>0</v>
      </c>
      <c r="AV128" s="64"/>
      <c r="AW128" s="6">
        <v>0</v>
      </c>
      <c r="AX128" s="6"/>
      <c r="AY128" s="102"/>
      <c r="AZ128" s="133">
        <f>SUM(AV128:AY128)</f>
        <v>0</v>
      </c>
      <c r="BA128" s="68"/>
      <c r="BB128" s="6">
        <v>0</v>
      </c>
      <c r="BC128" s="6"/>
      <c r="BD128" s="102"/>
      <c r="BE128" s="129">
        <f>SUM(BA128:BD128)</f>
        <v>0</v>
      </c>
      <c r="BF128" s="68"/>
      <c r="BG128" s="6">
        <v>0</v>
      </c>
      <c r="BH128" s="6"/>
      <c r="BI128" s="102"/>
      <c r="BJ128" s="129">
        <f>SUM(BF128:BI128)</f>
        <v>0</v>
      </c>
    </row>
    <row r="129" spans="1:62" x14ac:dyDescent="0.25">
      <c r="A129" s="4" t="s">
        <v>589</v>
      </c>
      <c r="B129" s="3" t="s">
        <v>590</v>
      </c>
      <c r="C129" s="10">
        <v>6953156271371</v>
      </c>
      <c r="D129" s="10" t="str">
        <f>IF(J129&gt;0,1,"")</f>
        <v/>
      </c>
      <c r="E129" s="10" t="str">
        <f>IF(K129&gt;0,1,"")</f>
        <v/>
      </c>
      <c r="F129" s="10" t="str">
        <f>IF(L129&gt;0,1,"")</f>
        <v/>
      </c>
      <c r="G129" s="105" t="str">
        <f>IF(M129&gt;0,1,"")</f>
        <v/>
      </c>
      <c r="H129" s="264"/>
      <c r="I129" s="262" t="str">
        <f>IF(SUM(D129:G129)&lt;2,IF(H129&gt;100,"Not OK",""),"")</f>
        <v/>
      </c>
      <c r="J129" s="68"/>
      <c r="K129" s="64">
        <v>0</v>
      </c>
      <c r="L129" s="64"/>
      <c r="M129" s="64"/>
      <c r="N129" s="129">
        <f>SUM(J129:M129)</f>
        <v>0</v>
      </c>
      <c r="O129" s="79"/>
      <c r="P129" s="13">
        <v>26.99</v>
      </c>
      <c r="Q129" s="13"/>
      <c r="R129" s="71"/>
      <c r="S129" s="78">
        <f>IF(P129&gt;0,P129,O129)</f>
        <v>26.99</v>
      </c>
      <c r="T129" s="83"/>
      <c r="U129" s="71">
        <v>49.5</v>
      </c>
      <c r="V129" s="71"/>
      <c r="W129" s="84"/>
      <c r="X129" s="79"/>
      <c r="Y129" s="71">
        <v>99</v>
      </c>
      <c r="Z129" s="71"/>
      <c r="AA129" s="74"/>
      <c r="AB129" s="92"/>
      <c r="AC129" s="93">
        <v>0</v>
      </c>
      <c r="AD129" s="93"/>
      <c r="AE129" s="94"/>
      <c r="AF129" s="129">
        <f>SUM(AB129:AE129)</f>
        <v>0</v>
      </c>
      <c r="AG129" s="99"/>
      <c r="AH129" s="93">
        <v>0</v>
      </c>
      <c r="AI129" s="93"/>
      <c r="AJ129" s="94"/>
      <c r="AK129" s="133">
        <f>SUM(AG129:AJ129)</f>
        <v>0</v>
      </c>
      <c r="AL129" s="92"/>
      <c r="AM129" s="93">
        <v>0</v>
      </c>
      <c r="AN129" s="93"/>
      <c r="AO129" s="94"/>
      <c r="AP129" s="133">
        <f>SUM(AL129:AO129)</f>
        <v>0</v>
      </c>
      <c r="AQ129" s="92"/>
      <c r="AR129" s="93">
        <v>0</v>
      </c>
      <c r="AS129" s="93"/>
      <c r="AT129" s="94"/>
      <c r="AU129" s="129">
        <f>SUM(AQ129:AT129)</f>
        <v>0</v>
      </c>
      <c r="AV129" s="64"/>
      <c r="AW129" s="6">
        <v>0</v>
      </c>
      <c r="AX129" s="6"/>
      <c r="AY129" s="102"/>
      <c r="AZ129" s="133">
        <f>SUM(AV129:AY129)</f>
        <v>0</v>
      </c>
      <c r="BA129" s="68"/>
      <c r="BB129" s="6">
        <v>0</v>
      </c>
      <c r="BC129" s="6"/>
      <c r="BD129" s="102"/>
      <c r="BE129" s="129">
        <f>SUM(BA129:BD129)</f>
        <v>0</v>
      </c>
      <c r="BF129" s="68"/>
      <c r="BG129" s="6">
        <v>0</v>
      </c>
      <c r="BH129" s="6"/>
      <c r="BI129" s="102"/>
      <c r="BJ129" s="129">
        <f>SUM(BF129:BI129)</f>
        <v>0</v>
      </c>
    </row>
    <row r="130" spans="1:62" x14ac:dyDescent="0.25">
      <c r="A130" s="4" t="s">
        <v>359</v>
      </c>
      <c r="B130" s="3" t="s">
        <v>360</v>
      </c>
      <c r="C130" s="10">
        <v>6953156271685</v>
      </c>
      <c r="D130" s="10" t="str">
        <f>IF(J130&gt;0,1,"")</f>
        <v/>
      </c>
      <c r="E130" s="10" t="str">
        <f>IF(K130&gt;0,1,"")</f>
        <v/>
      </c>
      <c r="F130" s="10" t="str">
        <f>IF(L130&gt;0,1,"")</f>
        <v/>
      </c>
      <c r="G130" s="105" t="str">
        <f>IF(M130&gt;0,1,"")</f>
        <v/>
      </c>
      <c r="H130" s="264">
        <v>47</v>
      </c>
      <c r="I130" s="262" t="str">
        <f>IF(SUM(D130:G130)&lt;2,IF(H130&gt;100,"Not OK",""),"")</f>
        <v/>
      </c>
      <c r="J130" s="68"/>
      <c r="K130" s="64">
        <v>0</v>
      </c>
      <c r="L130" s="64"/>
      <c r="M130" s="64"/>
      <c r="N130" s="129">
        <f>SUM(J130:M130)</f>
        <v>0</v>
      </c>
      <c r="O130" s="79"/>
      <c r="P130" s="13">
        <v>31.09</v>
      </c>
      <c r="Q130" s="13"/>
      <c r="R130" s="71"/>
      <c r="S130" s="78">
        <f>IF(P130&gt;0,P130,O130)</f>
        <v>31.09</v>
      </c>
      <c r="T130" s="83"/>
      <c r="U130" s="71">
        <v>79.5</v>
      </c>
      <c r="V130" s="71"/>
      <c r="W130" s="84"/>
      <c r="X130" s="79"/>
      <c r="Y130" s="71">
        <v>169</v>
      </c>
      <c r="Z130" s="71"/>
      <c r="AA130" s="74"/>
      <c r="AB130" s="92"/>
      <c r="AC130" s="93">
        <v>0</v>
      </c>
      <c r="AD130" s="93"/>
      <c r="AE130" s="94"/>
      <c r="AF130" s="129">
        <f>SUM(AB130:AE130)</f>
        <v>0</v>
      </c>
      <c r="AG130" s="99"/>
      <c r="AH130" s="93">
        <v>1</v>
      </c>
      <c r="AI130" s="93"/>
      <c r="AJ130" s="94"/>
      <c r="AK130" s="133">
        <f>SUM(AG130:AJ130)</f>
        <v>1</v>
      </c>
      <c r="AL130" s="92"/>
      <c r="AM130" s="93">
        <v>0</v>
      </c>
      <c r="AN130" s="93"/>
      <c r="AO130" s="94"/>
      <c r="AP130" s="133">
        <f>SUM(AL130:AO130)</f>
        <v>0</v>
      </c>
      <c r="AQ130" s="92"/>
      <c r="AR130" s="93">
        <v>0</v>
      </c>
      <c r="AS130" s="93"/>
      <c r="AT130" s="94"/>
      <c r="AU130" s="129">
        <f>SUM(AQ130:AT130)</f>
        <v>0</v>
      </c>
      <c r="AV130" s="64"/>
      <c r="AW130" s="6">
        <v>0</v>
      </c>
      <c r="AX130" s="6"/>
      <c r="AY130" s="102"/>
      <c r="AZ130" s="133">
        <f>SUM(AV130:AY130)</f>
        <v>0</v>
      </c>
      <c r="BA130" s="68"/>
      <c r="BB130" s="6">
        <v>0</v>
      </c>
      <c r="BC130" s="6"/>
      <c r="BD130" s="102"/>
      <c r="BE130" s="129">
        <f>SUM(BA130:BD130)</f>
        <v>0</v>
      </c>
      <c r="BF130" s="68"/>
      <c r="BG130" s="6">
        <v>0</v>
      </c>
      <c r="BH130" s="6"/>
      <c r="BI130" s="102"/>
      <c r="BJ130" s="129">
        <f>SUM(BF130:BI130)</f>
        <v>0</v>
      </c>
    </row>
    <row r="131" spans="1:62" x14ac:dyDescent="0.25">
      <c r="A131" s="4" t="s">
        <v>361</v>
      </c>
      <c r="B131" s="3" t="s">
        <v>362</v>
      </c>
      <c r="C131" s="10">
        <v>6953156271692</v>
      </c>
      <c r="D131" s="10" t="str">
        <f>IF(J131&gt;0,1,"")</f>
        <v/>
      </c>
      <c r="E131" s="10" t="str">
        <f>IF(K131&gt;0,1,"")</f>
        <v/>
      </c>
      <c r="F131" s="10" t="str">
        <f>IF(L131&gt;0,1,"")</f>
        <v/>
      </c>
      <c r="G131" s="105" t="str">
        <f>IF(M131&gt;0,1,"")</f>
        <v/>
      </c>
      <c r="H131" s="264">
        <v>60</v>
      </c>
      <c r="I131" s="262" t="str">
        <f>IF(SUM(D131:G131)&lt;2,IF(H131&gt;100,"Not OK",""),"")</f>
        <v/>
      </c>
      <c r="J131" s="68"/>
      <c r="K131" s="64">
        <v>0</v>
      </c>
      <c r="L131" s="64"/>
      <c r="M131" s="64"/>
      <c r="N131" s="129">
        <f>SUM(J131:M131)</f>
        <v>0</v>
      </c>
      <c r="O131" s="79"/>
      <c r="P131" s="13">
        <v>31.03</v>
      </c>
      <c r="Q131" s="13"/>
      <c r="R131" s="71"/>
      <c r="S131" s="78">
        <f>IF(P131&gt;0,P131,O131)</f>
        <v>31.03</v>
      </c>
      <c r="T131" s="83"/>
      <c r="U131" s="71">
        <v>79.5</v>
      </c>
      <c r="V131" s="71"/>
      <c r="W131" s="84"/>
      <c r="X131" s="79"/>
      <c r="Y131" s="71">
        <v>169</v>
      </c>
      <c r="Z131" s="71"/>
      <c r="AA131" s="74"/>
      <c r="AB131" s="92"/>
      <c r="AC131" s="93">
        <v>1</v>
      </c>
      <c r="AD131" s="93"/>
      <c r="AE131" s="94"/>
      <c r="AF131" s="129">
        <f>SUM(AB131:AE131)</f>
        <v>1</v>
      </c>
      <c r="AG131" s="99"/>
      <c r="AH131" s="93">
        <v>0</v>
      </c>
      <c r="AI131" s="93"/>
      <c r="AJ131" s="94"/>
      <c r="AK131" s="133">
        <f>SUM(AG131:AJ131)</f>
        <v>0</v>
      </c>
      <c r="AL131" s="92"/>
      <c r="AM131" s="93">
        <v>0</v>
      </c>
      <c r="AN131" s="93"/>
      <c r="AO131" s="94"/>
      <c r="AP131" s="133">
        <f>SUM(AL131:AO131)</f>
        <v>0</v>
      </c>
      <c r="AQ131" s="92"/>
      <c r="AR131" s="93">
        <v>0</v>
      </c>
      <c r="AS131" s="93"/>
      <c r="AT131" s="94"/>
      <c r="AU131" s="129">
        <f>SUM(AQ131:AT131)</f>
        <v>0</v>
      </c>
      <c r="AV131" s="64"/>
      <c r="AW131" s="6">
        <v>0</v>
      </c>
      <c r="AX131" s="6"/>
      <c r="AY131" s="102"/>
      <c r="AZ131" s="133">
        <f>SUM(AV131:AY131)</f>
        <v>0</v>
      </c>
      <c r="BA131" s="68"/>
      <c r="BB131" s="6">
        <v>0</v>
      </c>
      <c r="BC131" s="6"/>
      <c r="BD131" s="102"/>
      <c r="BE131" s="129">
        <f>SUM(BA131:BD131)</f>
        <v>0</v>
      </c>
      <c r="BF131" s="68"/>
      <c r="BG131" s="6">
        <v>0</v>
      </c>
      <c r="BH131" s="6"/>
      <c r="BI131" s="102"/>
      <c r="BJ131" s="129">
        <f>SUM(BF131:BI131)</f>
        <v>0</v>
      </c>
    </row>
    <row r="132" spans="1:62" x14ac:dyDescent="0.25">
      <c r="A132" s="4" t="s">
        <v>669</v>
      </c>
      <c r="B132" s="3" t="s">
        <v>109</v>
      </c>
      <c r="C132" s="10">
        <v>6953156271791</v>
      </c>
      <c r="D132" s="10">
        <f>IF(J132&gt;0,1,"")</f>
        <v>1</v>
      </c>
      <c r="E132" s="10">
        <f>IF(K132&gt;0,1,"")</f>
        <v>1</v>
      </c>
      <c r="F132" s="10">
        <f>IF(L132&gt;0,1,"")</f>
        <v>1</v>
      </c>
      <c r="G132" s="105" t="str">
        <f>IF(M132&gt;0,1,"")</f>
        <v/>
      </c>
      <c r="H132" s="264">
        <v>119</v>
      </c>
      <c r="I132" s="262" t="str">
        <f>IF(SUM(D132:G132)&lt;2,IF(H132&gt;100,"Not OK",""),"")</f>
        <v/>
      </c>
      <c r="J132" s="68">
        <v>5</v>
      </c>
      <c r="K132" s="64">
        <v>24</v>
      </c>
      <c r="L132" s="64">
        <v>16</v>
      </c>
      <c r="M132" s="64"/>
      <c r="N132" s="129">
        <f>SUM(J132:M132)</f>
        <v>45</v>
      </c>
      <c r="O132" s="79">
        <v>29.113564356435642</v>
      </c>
      <c r="P132" s="13">
        <v>37.130000000000003</v>
      </c>
      <c r="Q132" s="13">
        <v>37.130000000000003</v>
      </c>
      <c r="R132" s="71"/>
      <c r="S132" s="78">
        <f>IF(P132&gt;0,P132,O132)</f>
        <v>37.130000000000003</v>
      </c>
      <c r="T132" s="83">
        <v>87.45</v>
      </c>
      <c r="U132" s="71">
        <v>74.5</v>
      </c>
      <c r="V132" s="71">
        <v>79.5</v>
      </c>
      <c r="W132" s="84"/>
      <c r="X132" s="79"/>
      <c r="Y132" s="71">
        <v>156</v>
      </c>
      <c r="Z132" s="71">
        <v>159</v>
      </c>
      <c r="AA132" s="74"/>
      <c r="AB132" s="92"/>
      <c r="AC132" s="93"/>
      <c r="AD132" s="93"/>
      <c r="AE132" s="94"/>
      <c r="AF132" s="129">
        <f>SUM(AB132:AE132)</f>
        <v>0</v>
      </c>
      <c r="AG132" s="99"/>
      <c r="AH132" s="93"/>
      <c r="AI132" s="93"/>
      <c r="AJ132" s="94"/>
      <c r="AK132" s="133">
        <f>SUM(AG132:AJ132)</f>
        <v>0</v>
      </c>
      <c r="AL132" s="92"/>
      <c r="AM132" s="93"/>
      <c r="AN132" s="93"/>
      <c r="AO132" s="94"/>
      <c r="AP132" s="133">
        <f>SUM(AL132:AO132)</f>
        <v>0</v>
      </c>
      <c r="AQ132" s="92"/>
      <c r="AR132" s="93">
        <v>8</v>
      </c>
      <c r="AS132" s="93">
        <v>0</v>
      </c>
      <c r="AT132" s="94"/>
      <c r="AU132" s="129">
        <f>SUM(AQ132:AT132)</f>
        <v>8</v>
      </c>
      <c r="AV132" s="64"/>
      <c r="AW132" s="6">
        <v>16</v>
      </c>
      <c r="AX132" s="6">
        <v>0</v>
      </c>
      <c r="AY132" s="102"/>
      <c r="AZ132" s="133">
        <f>SUM(AV132:AY132)</f>
        <v>16</v>
      </c>
      <c r="BA132" s="68"/>
      <c r="BB132" s="6">
        <v>9</v>
      </c>
      <c r="BC132" s="6">
        <v>2</v>
      </c>
      <c r="BD132" s="102"/>
      <c r="BE132" s="129">
        <f>SUM(BA132:BD132)</f>
        <v>11</v>
      </c>
      <c r="BF132" s="68">
        <v>0</v>
      </c>
      <c r="BG132" s="6">
        <v>12</v>
      </c>
      <c r="BH132" s="6">
        <v>2</v>
      </c>
      <c r="BI132" s="102"/>
      <c r="BJ132" s="129">
        <f>SUM(BF132:BI132)</f>
        <v>14</v>
      </c>
    </row>
    <row r="133" spans="1:62" x14ac:dyDescent="0.25">
      <c r="A133" s="4"/>
      <c r="B133" s="3" t="s">
        <v>243</v>
      </c>
      <c r="C133" s="10">
        <v>6953156271807</v>
      </c>
      <c r="D133" s="10" t="str">
        <f>IF(J133&gt;0,1,"")</f>
        <v/>
      </c>
      <c r="E133" s="10" t="str">
        <f>IF(K133&gt;0,1,"")</f>
        <v/>
      </c>
      <c r="F133" s="10" t="str">
        <f>IF(L133&gt;0,1,"")</f>
        <v/>
      </c>
      <c r="G133" s="105">
        <f>IF(M133&gt;0,1,"")</f>
        <v>1</v>
      </c>
      <c r="H133" s="264">
        <v>32</v>
      </c>
      <c r="I133" s="262" t="str">
        <f>IF(SUM(D133:G133)&lt;2,IF(H133&gt;100,"Not OK",""),"")</f>
        <v/>
      </c>
      <c r="J133" s="68"/>
      <c r="K133" s="64"/>
      <c r="L133" s="64"/>
      <c r="M133" s="64">
        <v>5</v>
      </c>
      <c r="N133" s="129">
        <f>SUM(J133:M133)</f>
        <v>5</v>
      </c>
      <c r="O133" s="79"/>
      <c r="P133" s="13"/>
      <c r="Q133" s="13"/>
      <c r="R133" s="71"/>
      <c r="S133" s="78">
        <f>IF(P133&gt;0,P133,O133)</f>
        <v>0</v>
      </c>
      <c r="T133" s="83"/>
      <c r="U133" s="71"/>
      <c r="V133" s="71"/>
      <c r="W133" s="84">
        <v>53.905500000000004</v>
      </c>
      <c r="X133" s="79"/>
      <c r="Y133" s="71"/>
      <c r="Z133" s="71"/>
      <c r="AA133" s="74">
        <v>99</v>
      </c>
      <c r="AB133" s="92"/>
      <c r="AC133" s="93"/>
      <c r="AD133" s="93"/>
      <c r="AE133" s="94"/>
      <c r="AF133" s="129">
        <f>SUM(AB133:AE133)</f>
        <v>0</v>
      </c>
      <c r="AG133" s="99"/>
      <c r="AH133" s="93"/>
      <c r="AI133" s="93"/>
      <c r="AJ133" s="94"/>
      <c r="AK133" s="133">
        <f>SUM(AG133:AJ133)</f>
        <v>0</v>
      </c>
      <c r="AL133" s="92"/>
      <c r="AM133" s="93"/>
      <c r="AN133" s="93"/>
      <c r="AO133" s="94">
        <v>0</v>
      </c>
      <c r="AP133" s="133">
        <f>SUM(AL133:AO133)</f>
        <v>0</v>
      </c>
      <c r="AQ133" s="92"/>
      <c r="AR133" s="93"/>
      <c r="AS133" s="93"/>
      <c r="AT133" s="94">
        <v>0</v>
      </c>
      <c r="AU133" s="129">
        <f>SUM(AQ133:AT133)</f>
        <v>0</v>
      </c>
      <c r="AV133" s="64"/>
      <c r="AW133" s="6"/>
      <c r="AX133" s="6"/>
      <c r="AY133" s="102">
        <v>0</v>
      </c>
      <c r="AZ133" s="133">
        <f>SUM(AV133:AY133)</f>
        <v>0</v>
      </c>
      <c r="BA133" s="68"/>
      <c r="BB133" s="6"/>
      <c r="BC133" s="6"/>
      <c r="BD133" s="102">
        <v>0</v>
      </c>
      <c r="BE133" s="129">
        <f>SUM(BA133:BD133)</f>
        <v>0</v>
      </c>
      <c r="BF133" s="68"/>
      <c r="BG133" s="6"/>
      <c r="BH133" s="6"/>
      <c r="BI133" s="102">
        <v>0</v>
      </c>
      <c r="BJ133" s="129">
        <f>SUM(BF133:BI133)</f>
        <v>0</v>
      </c>
    </row>
    <row r="134" spans="1:62" x14ac:dyDescent="0.25">
      <c r="A134" s="4" t="s">
        <v>575</v>
      </c>
      <c r="B134" s="3" t="s">
        <v>576</v>
      </c>
      <c r="C134" s="10">
        <v>6953156272668</v>
      </c>
      <c r="D134" s="10" t="str">
        <f>IF(J134&gt;0,1,"")</f>
        <v/>
      </c>
      <c r="E134" s="10" t="str">
        <f>IF(K134&gt;0,1,"")</f>
        <v/>
      </c>
      <c r="F134" s="10" t="str">
        <f>IF(L134&gt;0,1,"")</f>
        <v/>
      </c>
      <c r="G134" s="105" t="str">
        <f>IF(M134&gt;0,1,"")</f>
        <v/>
      </c>
      <c r="H134" s="264"/>
      <c r="I134" s="262" t="str">
        <f>IF(SUM(D134:G134)&lt;2,IF(H134&gt;100,"Not OK",""),"")</f>
        <v/>
      </c>
      <c r="J134" s="68"/>
      <c r="K134" s="64">
        <v>0</v>
      </c>
      <c r="L134" s="64"/>
      <c r="M134" s="64"/>
      <c r="N134" s="129">
        <f>SUM(J134:M134)</f>
        <v>0</v>
      </c>
      <c r="O134" s="79"/>
      <c r="P134" s="13">
        <v>63.54</v>
      </c>
      <c r="Q134" s="13"/>
      <c r="R134" s="71"/>
      <c r="S134" s="78">
        <f>IF(P134&gt;0,P134,O134)</f>
        <v>63.54</v>
      </c>
      <c r="T134" s="83"/>
      <c r="U134" s="71">
        <v>119.5</v>
      </c>
      <c r="V134" s="71"/>
      <c r="W134" s="84"/>
      <c r="X134" s="79"/>
      <c r="Y134" s="71">
        <v>249</v>
      </c>
      <c r="Z134" s="71"/>
      <c r="AA134" s="74"/>
      <c r="AB134" s="92"/>
      <c r="AC134" s="93">
        <v>3</v>
      </c>
      <c r="AD134" s="93"/>
      <c r="AE134" s="94"/>
      <c r="AF134" s="129">
        <f>SUM(AB134:AE134)</f>
        <v>3</v>
      </c>
      <c r="AG134" s="99"/>
      <c r="AH134" s="93">
        <v>1</v>
      </c>
      <c r="AI134" s="93"/>
      <c r="AJ134" s="94"/>
      <c r="AK134" s="133">
        <f>SUM(AG134:AJ134)</f>
        <v>1</v>
      </c>
      <c r="AL134" s="92"/>
      <c r="AM134" s="93">
        <v>1</v>
      </c>
      <c r="AN134" s="93"/>
      <c r="AO134" s="94"/>
      <c r="AP134" s="133">
        <f>SUM(AL134:AO134)</f>
        <v>1</v>
      </c>
      <c r="AQ134" s="92"/>
      <c r="AR134" s="93">
        <v>2</v>
      </c>
      <c r="AS134" s="93"/>
      <c r="AT134" s="94"/>
      <c r="AU134" s="129">
        <f>SUM(AQ134:AT134)</f>
        <v>2</v>
      </c>
      <c r="AV134" s="64"/>
      <c r="AW134" s="6">
        <v>0</v>
      </c>
      <c r="AX134" s="6"/>
      <c r="AY134" s="102"/>
      <c r="AZ134" s="133">
        <f>SUM(AV134:AY134)</f>
        <v>0</v>
      </c>
      <c r="BA134" s="68"/>
      <c r="BB134" s="6">
        <v>0</v>
      </c>
      <c r="BC134" s="6"/>
      <c r="BD134" s="102"/>
      <c r="BE134" s="129">
        <f>SUM(BA134:BD134)</f>
        <v>0</v>
      </c>
      <c r="BF134" s="68"/>
      <c r="BG134" s="6">
        <v>0</v>
      </c>
      <c r="BH134" s="6"/>
      <c r="BI134" s="102"/>
      <c r="BJ134" s="129">
        <f>SUM(BF134:BI134)</f>
        <v>0</v>
      </c>
    </row>
    <row r="135" spans="1:62" x14ac:dyDescent="0.25">
      <c r="A135" s="4" t="s">
        <v>369</v>
      </c>
      <c r="B135" s="3" t="s">
        <v>110</v>
      </c>
      <c r="C135" s="10">
        <v>6953156272965</v>
      </c>
      <c r="D135" s="10">
        <f>IF(J135&gt;0,1,"")</f>
        <v>1</v>
      </c>
      <c r="E135" s="10" t="str">
        <f>IF(K135&gt;0,1,"")</f>
        <v/>
      </c>
      <c r="F135" s="10" t="str">
        <f>IF(L135&gt;0,1,"")</f>
        <v/>
      </c>
      <c r="G135" s="105" t="str">
        <f>IF(M135&gt;0,1,"")</f>
        <v/>
      </c>
      <c r="H135" s="264">
        <v>4</v>
      </c>
      <c r="I135" s="262" t="str">
        <f>IF(SUM(D135:G135)&lt;2,IF(H135&gt;100,"Not OK",""),"")</f>
        <v/>
      </c>
      <c r="J135" s="68">
        <v>3</v>
      </c>
      <c r="K135" s="64">
        <v>0</v>
      </c>
      <c r="L135" s="64"/>
      <c r="M135" s="64"/>
      <c r="N135" s="129">
        <f>SUM(J135:M135)</f>
        <v>3</v>
      </c>
      <c r="O135" s="79">
        <v>25.970000000000013</v>
      </c>
      <c r="P135" s="13">
        <v>25.97</v>
      </c>
      <c r="Q135" s="13"/>
      <c r="R135" s="71"/>
      <c r="S135" s="78">
        <f>IF(P135&gt;0,P135,O135)</f>
        <v>25.97</v>
      </c>
      <c r="T135" s="83">
        <v>70.95</v>
      </c>
      <c r="U135" s="71">
        <v>54.5</v>
      </c>
      <c r="V135" s="71"/>
      <c r="W135" s="84"/>
      <c r="X135" s="79"/>
      <c r="Y135" s="71">
        <v>119</v>
      </c>
      <c r="Z135" s="71"/>
      <c r="AA135" s="74"/>
      <c r="AB135" s="92"/>
      <c r="AC135" s="93">
        <v>1</v>
      </c>
      <c r="AD135" s="93"/>
      <c r="AE135" s="94"/>
      <c r="AF135" s="129">
        <f>SUM(AB135:AE135)</f>
        <v>1</v>
      </c>
      <c r="AG135" s="99"/>
      <c r="AH135" s="93">
        <v>1</v>
      </c>
      <c r="AI135" s="93"/>
      <c r="AJ135" s="94"/>
      <c r="AK135" s="133">
        <f>SUM(AG135:AJ135)</f>
        <v>1</v>
      </c>
      <c r="AL135" s="92"/>
      <c r="AM135" s="93">
        <v>3</v>
      </c>
      <c r="AN135" s="93"/>
      <c r="AO135" s="94"/>
      <c r="AP135" s="133">
        <f>SUM(AL135:AO135)</f>
        <v>3</v>
      </c>
      <c r="AQ135" s="92"/>
      <c r="AR135" s="93">
        <v>0</v>
      </c>
      <c r="AS135" s="93"/>
      <c r="AT135" s="94"/>
      <c r="AU135" s="129">
        <f>SUM(AQ135:AT135)</f>
        <v>0</v>
      </c>
      <c r="AV135" s="64"/>
      <c r="AW135" s="6">
        <v>0</v>
      </c>
      <c r="AX135" s="6"/>
      <c r="AY135" s="102"/>
      <c r="AZ135" s="133">
        <f>SUM(AV135:AY135)</f>
        <v>0</v>
      </c>
      <c r="BA135" s="68"/>
      <c r="BB135" s="6">
        <v>0</v>
      </c>
      <c r="BC135" s="6"/>
      <c r="BD135" s="102"/>
      <c r="BE135" s="129">
        <f>SUM(BA135:BD135)</f>
        <v>0</v>
      </c>
      <c r="BF135" s="68">
        <v>0</v>
      </c>
      <c r="BG135" s="6">
        <v>0</v>
      </c>
      <c r="BH135" s="6"/>
      <c r="BI135" s="102"/>
      <c r="BJ135" s="129">
        <f>SUM(BF135:BI135)</f>
        <v>0</v>
      </c>
    </row>
    <row r="136" spans="1:62" x14ac:dyDescent="0.25">
      <c r="A136" s="4" t="s">
        <v>371</v>
      </c>
      <c r="B136" s="3" t="s">
        <v>372</v>
      </c>
      <c r="C136" s="10">
        <v>6953156272972</v>
      </c>
      <c r="D136" s="10" t="str">
        <f>IF(J136&gt;0,1,"")</f>
        <v/>
      </c>
      <c r="E136" s="10">
        <f>IF(K136&gt;0,1,"")</f>
        <v>1</v>
      </c>
      <c r="F136" s="10" t="str">
        <f>IF(L136&gt;0,1,"")</f>
        <v/>
      </c>
      <c r="G136" s="105" t="str">
        <f>IF(M136&gt;0,1,"")</f>
        <v/>
      </c>
      <c r="H136" s="264">
        <v>13</v>
      </c>
      <c r="I136" s="262" t="str">
        <f>IF(SUM(D136:G136)&lt;2,IF(H136&gt;100,"Not OK",""),"")</f>
        <v/>
      </c>
      <c r="J136" s="68"/>
      <c r="K136" s="64">
        <v>1</v>
      </c>
      <c r="L136" s="64"/>
      <c r="M136" s="64"/>
      <c r="N136" s="129">
        <f>SUM(J136:M136)</f>
        <v>1</v>
      </c>
      <c r="O136" s="79"/>
      <c r="P136" s="13">
        <v>25.65</v>
      </c>
      <c r="Q136" s="13"/>
      <c r="R136" s="71"/>
      <c r="S136" s="78">
        <f>IF(P136&gt;0,P136,O136)</f>
        <v>25.65</v>
      </c>
      <c r="T136" s="83"/>
      <c r="U136" s="71">
        <v>54.5</v>
      </c>
      <c r="V136" s="71"/>
      <c r="W136" s="84"/>
      <c r="X136" s="79"/>
      <c r="Y136" s="71">
        <v>119</v>
      </c>
      <c r="Z136" s="71"/>
      <c r="AA136" s="74"/>
      <c r="AB136" s="92"/>
      <c r="AC136" s="93">
        <v>3</v>
      </c>
      <c r="AD136" s="93"/>
      <c r="AE136" s="94"/>
      <c r="AF136" s="129">
        <f>SUM(AB136:AE136)</f>
        <v>3</v>
      </c>
      <c r="AG136" s="99"/>
      <c r="AH136" s="93">
        <v>0</v>
      </c>
      <c r="AI136" s="93"/>
      <c r="AJ136" s="94"/>
      <c r="AK136" s="133">
        <f>SUM(AG136:AJ136)</f>
        <v>0</v>
      </c>
      <c r="AL136" s="92"/>
      <c r="AM136" s="93">
        <v>1</v>
      </c>
      <c r="AN136" s="93"/>
      <c r="AO136" s="94"/>
      <c r="AP136" s="133">
        <f>SUM(AL136:AO136)</f>
        <v>1</v>
      </c>
      <c r="AQ136" s="92"/>
      <c r="AR136" s="93">
        <v>0</v>
      </c>
      <c r="AS136" s="93"/>
      <c r="AT136" s="94"/>
      <c r="AU136" s="129">
        <f>SUM(AQ136:AT136)</f>
        <v>0</v>
      </c>
      <c r="AV136" s="64"/>
      <c r="AW136" s="6">
        <v>0</v>
      </c>
      <c r="AX136" s="6"/>
      <c r="AY136" s="102"/>
      <c r="AZ136" s="133">
        <f>SUM(AV136:AY136)</f>
        <v>0</v>
      </c>
      <c r="BA136" s="68"/>
      <c r="BB136" s="6">
        <v>0</v>
      </c>
      <c r="BC136" s="6"/>
      <c r="BD136" s="102"/>
      <c r="BE136" s="129">
        <f>SUM(BA136:BD136)</f>
        <v>0</v>
      </c>
      <c r="BF136" s="68"/>
      <c r="BG136" s="6">
        <v>0</v>
      </c>
      <c r="BH136" s="6"/>
      <c r="BI136" s="102"/>
      <c r="BJ136" s="129">
        <f>SUM(BF136:BI136)</f>
        <v>0</v>
      </c>
    </row>
    <row r="137" spans="1:62" x14ac:dyDescent="0.25">
      <c r="A137" s="4" t="s">
        <v>385</v>
      </c>
      <c r="B137" s="3" t="s">
        <v>386</v>
      </c>
      <c r="C137" s="10">
        <v>6953156273016</v>
      </c>
      <c r="D137" s="10" t="str">
        <f>IF(J137&gt;0,1,"")</f>
        <v/>
      </c>
      <c r="E137" s="10" t="str">
        <f>IF(K137&gt;0,1,"")</f>
        <v/>
      </c>
      <c r="F137" s="10" t="str">
        <f>IF(L137&gt;0,1,"")</f>
        <v/>
      </c>
      <c r="G137" s="105" t="str">
        <f>IF(M137&gt;0,1,"")</f>
        <v/>
      </c>
      <c r="H137" s="264">
        <v>2</v>
      </c>
      <c r="I137" s="262" t="str">
        <f>IF(SUM(D137:G137)&lt;2,IF(H137&gt;100,"Not OK",""),"")</f>
        <v/>
      </c>
      <c r="J137" s="68"/>
      <c r="K137" s="64">
        <v>0</v>
      </c>
      <c r="L137" s="64"/>
      <c r="M137" s="64"/>
      <c r="N137" s="129">
        <f>SUM(J137:M137)</f>
        <v>0</v>
      </c>
      <c r="O137" s="79"/>
      <c r="P137" s="13">
        <v>43.38</v>
      </c>
      <c r="Q137" s="13"/>
      <c r="R137" s="71"/>
      <c r="S137" s="78">
        <f>IF(P137&gt;0,P137,O137)</f>
        <v>43.38</v>
      </c>
      <c r="T137" s="83"/>
      <c r="U137" s="71">
        <v>79.5</v>
      </c>
      <c r="V137" s="71"/>
      <c r="W137" s="84"/>
      <c r="X137" s="79"/>
      <c r="Y137" s="71">
        <v>169</v>
      </c>
      <c r="Z137" s="71"/>
      <c r="AA137" s="74"/>
      <c r="AB137" s="92"/>
      <c r="AC137" s="93">
        <v>4</v>
      </c>
      <c r="AD137" s="93"/>
      <c r="AE137" s="94"/>
      <c r="AF137" s="129">
        <f>SUM(AB137:AE137)</f>
        <v>4</v>
      </c>
      <c r="AG137" s="99"/>
      <c r="AH137" s="93">
        <v>3</v>
      </c>
      <c r="AI137" s="93"/>
      <c r="AJ137" s="94"/>
      <c r="AK137" s="133">
        <f>SUM(AG137:AJ137)</f>
        <v>3</v>
      </c>
      <c r="AL137" s="92"/>
      <c r="AM137" s="93">
        <v>4</v>
      </c>
      <c r="AN137" s="93"/>
      <c r="AO137" s="94"/>
      <c r="AP137" s="133">
        <f>SUM(AL137:AO137)</f>
        <v>4</v>
      </c>
      <c r="AQ137" s="92"/>
      <c r="AR137" s="93">
        <v>9</v>
      </c>
      <c r="AS137" s="93"/>
      <c r="AT137" s="94"/>
      <c r="AU137" s="129">
        <f>SUM(AQ137:AT137)</f>
        <v>9</v>
      </c>
      <c r="AV137" s="64"/>
      <c r="AW137" s="6">
        <v>0</v>
      </c>
      <c r="AX137" s="6"/>
      <c r="AY137" s="102"/>
      <c r="AZ137" s="133">
        <f>SUM(AV137:AY137)</f>
        <v>0</v>
      </c>
      <c r="BA137" s="68"/>
      <c r="BB137" s="6">
        <v>0</v>
      </c>
      <c r="BC137" s="6"/>
      <c r="BD137" s="102"/>
      <c r="BE137" s="129">
        <f>SUM(BA137:BD137)</f>
        <v>0</v>
      </c>
      <c r="BF137" s="68"/>
      <c r="BG137" s="6">
        <v>2</v>
      </c>
      <c r="BH137" s="6"/>
      <c r="BI137" s="102"/>
      <c r="BJ137" s="129">
        <f>SUM(BF137:BI137)</f>
        <v>2</v>
      </c>
    </row>
    <row r="138" spans="1:62" x14ac:dyDescent="0.25">
      <c r="A138" s="4" t="s">
        <v>387</v>
      </c>
      <c r="B138" s="3" t="s">
        <v>111</v>
      </c>
      <c r="C138" s="10">
        <v>6953156273023</v>
      </c>
      <c r="D138" s="10">
        <f>IF(J138&gt;0,1,"")</f>
        <v>1</v>
      </c>
      <c r="E138" s="10">
        <f>IF(K138&gt;0,1,"")</f>
        <v>1</v>
      </c>
      <c r="F138" s="10" t="str">
        <f>IF(L138&gt;0,1,"")</f>
        <v/>
      </c>
      <c r="G138" s="105" t="str">
        <f>IF(M138&gt;0,1,"")</f>
        <v/>
      </c>
      <c r="H138" s="264"/>
      <c r="I138" s="262" t="str">
        <f>IF(SUM(D138:G138)&lt;2,IF(H138&gt;100,"Not OK",""),"")</f>
        <v/>
      </c>
      <c r="J138" s="68">
        <v>2</v>
      </c>
      <c r="K138" s="64">
        <v>4</v>
      </c>
      <c r="L138" s="64"/>
      <c r="M138" s="64"/>
      <c r="N138" s="129">
        <f>SUM(J138:M138)</f>
        <v>6</v>
      </c>
      <c r="O138" s="79"/>
      <c r="P138" s="13">
        <v>43.134477611940298</v>
      </c>
      <c r="Q138" s="13"/>
      <c r="R138" s="71"/>
      <c r="S138" s="78">
        <f>IF(P138&gt;0,P138,O138)</f>
        <v>43.134477611940298</v>
      </c>
      <c r="T138" s="83">
        <v>98.45</v>
      </c>
      <c r="U138" s="71">
        <v>79.5</v>
      </c>
      <c r="V138" s="71"/>
      <c r="W138" s="84"/>
      <c r="X138" s="79"/>
      <c r="Y138" s="71">
        <v>169</v>
      </c>
      <c r="Z138" s="71"/>
      <c r="AA138" s="74"/>
      <c r="AB138" s="92"/>
      <c r="AC138" s="93">
        <v>1</v>
      </c>
      <c r="AD138" s="93"/>
      <c r="AE138" s="94"/>
      <c r="AF138" s="129">
        <f>SUM(AB138:AE138)</f>
        <v>1</v>
      </c>
      <c r="AG138" s="99"/>
      <c r="AH138" s="93">
        <v>1</v>
      </c>
      <c r="AI138" s="93"/>
      <c r="AJ138" s="94"/>
      <c r="AK138" s="133">
        <f>SUM(AG138:AJ138)</f>
        <v>1</v>
      </c>
      <c r="AL138" s="92"/>
      <c r="AM138" s="93">
        <v>5</v>
      </c>
      <c r="AN138" s="93"/>
      <c r="AO138" s="94"/>
      <c r="AP138" s="133">
        <f>SUM(AL138:AO138)</f>
        <v>5</v>
      </c>
      <c r="AQ138" s="92"/>
      <c r="AR138" s="93">
        <v>1</v>
      </c>
      <c r="AS138" s="93"/>
      <c r="AT138" s="94"/>
      <c r="AU138" s="129">
        <f>SUM(AQ138:AT138)</f>
        <v>1</v>
      </c>
      <c r="AV138" s="64"/>
      <c r="AW138" s="6">
        <v>0</v>
      </c>
      <c r="AX138" s="6"/>
      <c r="AY138" s="102"/>
      <c r="AZ138" s="133">
        <f>SUM(AV138:AY138)</f>
        <v>0</v>
      </c>
      <c r="BA138" s="68"/>
      <c r="BB138" s="6">
        <v>1</v>
      </c>
      <c r="BC138" s="6"/>
      <c r="BD138" s="102"/>
      <c r="BE138" s="129">
        <f>SUM(BA138:BD138)</f>
        <v>1</v>
      </c>
      <c r="BF138" s="68">
        <v>0</v>
      </c>
      <c r="BG138" s="6">
        <v>0</v>
      </c>
      <c r="BH138" s="6"/>
      <c r="BI138" s="102"/>
      <c r="BJ138" s="129">
        <f>SUM(BF138:BI138)</f>
        <v>0</v>
      </c>
    </row>
    <row r="139" spans="1:62" x14ac:dyDescent="0.25">
      <c r="A139" s="4" t="s">
        <v>415</v>
      </c>
      <c r="B139" s="3" t="s">
        <v>112</v>
      </c>
      <c r="C139" s="10">
        <v>6953156273030</v>
      </c>
      <c r="D139" s="10">
        <f>IF(J139&gt;0,1,"")</f>
        <v>1</v>
      </c>
      <c r="E139" s="10">
        <f>IF(K139&gt;0,1,"")</f>
        <v>1</v>
      </c>
      <c r="F139" s="10">
        <f>IF(L139&gt;0,1,"")</f>
        <v>1</v>
      </c>
      <c r="G139" s="105" t="str">
        <f>IF(M139&gt;0,1,"")</f>
        <v/>
      </c>
      <c r="H139" s="264">
        <v>60</v>
      </c>
      <c r="I139" s="262" t="str">
        <f>IF(SUM(D139:G139)&lt;2,IF(H139&gt;100,"Not OK",""),"")</f>
        <v/>
      </c>
      <c r="J139" s="68">
        <v>5</v>
      </c>
      <c r="K139" s="64">
        <v>12</v>
      </c>
      <c r="L139" s="64">
        <v>3</v>
      </c>
      <c r="M139" s="64"/>
      <c r="N139" s="129">
        <f>SUM(J139:M139)</f>
        <v>20</v>
      </c>
      <c r="O139" s="79">
        <v>24.310000000000038</v>
      </c>
      <c r="P139" s="13">
        <v>25.360000000000003</v>
      </c>
      <c r="Q139" s="13">
        <v>25.360000000000003</v>
      </c>
      <c r="R139" s="71"/>
      <c r="S139" s="78">
        <f>IF(P139&gt;0,P139,O139)</f>
        <v>25.360000000000003</v>
      </c>
      <c r="T139" s="83">
        <v>65.45</v>
      </c>
      <c r="U139" s="71">
        <v>49.5</v>
      </c>
      <c r="V139" s="71">
        <v>54.5</v>
      </c>
      <c r="W139" s="84"/>
      <c r="X139" s="79"/>
      <c r="Y139" s="71">
        <v>109</v>
      </c>
      <c r="Z139" s="71">
        <v>109</v>
      </c>
      <c r="AA139" s="74"/>
      <c r="AB139" s="92"/>
      <c r="AC139" s="93">
        <v>4</v>
      </c>
      <c r="AD139" s="93"/>
      <c r="AE139" s="94"/>
      <c r="AF139" s="129">
        <f>SUM(AB139:AE139)</f>
        <v>4</v>
      </c>
      <c r="AG139" s="99"/>
      <c r="AH139" s="93">
        <v>3</v>
      </c>
      <c r="AI139" s="93">
        <v>1</v>
      </c>
      <c r="AJ139" s="94"/>
      <c r="AK139" s="133">
        <f>SUM(AG139:AJ139)</f>
        <v>4</v>
      </c>
      <c r="AL139" s="92"/>
      <c r="AM139" s="93">
        <v>2</v>
      </c>
      <c r="AN139" s="93">
        <v>5</v>
      </c>
      <c r="AO139" s="94"/>
      <c r="AP139" s="133">
        <f>SUM(AL139:AO139)</f>
        <v>7</v>
      </c>
      <c r="AQ139" s="92"/>
      <c r="AR139" s="93">
        <v>10</v>
      </c>
      <c r="AS139" s="93">
        <v>1</v>
      </c>
      <c r="AT139" s="94"/>
      <c r="AU139" s="129">
        <f>SUM(AQ139:AT139)</f>
        <v>11</v>
      </c>
      <c r="AV139" s="64"/>
      <c r="AW139" s="6">
        <v>5</v>
      </c>
      <c r="AX139" s="6">
        <v>2</v>
      </c>
      <c r="AY139" s="102"/>
      <c r="AZ139" s="133">
        <f>SUM(AV139:AY139)</f>
        <v>7</v>
      </c>
      <c r="BA139" s="68"/>
      <c r="BB139" s="6">
        <v>11</v>
      </c>
      <c r="BC139" s="6">
        <v>0</v>
      </c>
      <c r="BD139" s="102"/>
      <c r="BE139" s="129">
        <f>SUM(BA139:BD139)</f>
        <v>11</v>
      </c>
      <c r="BF139" s="68">
        <v>0</v>
      </c>
      <c r="BG139" s="6">
        <v>9</v>
      </c>
      <c r="BH139" s="6">
        <v>1</v>
      </c>
      <c r="BI139" s="102"/>
      <c r="BJ139" s="129">
        <f>SUM(BF139:BI139)</f>
        <v>10</v>
      </c>
    </row>
    <row r="140" spans="1:62" x14ac:dyDescent="0.25">
      <c r="A140" s="4" t="s">
        <v>452</v>
      </c>
      <c r="B140" s="3" t="s">
        <v>453</v>
      </c>
      <c r="C140" s="10">
        <v>6953156273085</v>
      </c>
      <c r="D140" s="10" t="str">
        <f>IF(J140&gt;0,1,"")</f>
        <v/>
      </c>
      <c r="E140" s="10">
        <f>IF(K140&gt;0,1,"")</f>
        <v>1</v>
      </c>
      <c r="F140" s="10">
        <f>IF(L140&gt;0,1,"")</f>
        <v>1</v>
      </c>
      <c r="G140" s="105" t="str">
        <f>IF(M140&gt;0,1,"")</f>
        <v/>
      </c>
      <c r="H140" s="264">
        <v>777</v>
      </c>
      <c r="I140" s="262" t="str">
        <f>IF(SUM(D140:G140)&lt;2,IF(H140&gt;100,"Not OK",""),"")</f>
        <v/>
      </c>
      <c r="J140" s="68"/>
      <c r="K140" s="64">
        <v>31</v>
      </c>
      <c r="L140" s="64">
        <v>18</v>
      </c>
      <c r="M140" s="64"/>
      <c r="N140" s="129">
        <f>SUM(J140:M140)</f>
        <v>49</v>
      </c>
      <c r="O140" s="79"/>
      <c r="P140" s="13">
        <v>13.620000000000053</v>
      </c>
      <c r="Q140" s="13">
        <v>13.620000000000053</v>
      </c>
      <c r="R140" s="71"/>
      <c r="S140" s="78">
        <f>IF(P140&gt;0,P140,O140)</f>
        <v>13.620000000000053</v>
      </c>
      <c r="T140" s="83"/>
      <c r="U140" s="71">
        <v>34.5</v>
      </c>
      <c r="V140" s="71">
        <v>34.5</v>
      </c>
      <c r="W140" s="84"/>
      <c r="X140" s="79"/>
      <c r="Y140" s="71">
        <v>69</v>
      </c>
      <c r="Z140" s="71">
        <v>69</v>
      </c>
      <c r="AA140" s="74"/>
      <c r="AB140" s="92"/>
      <c r="AC140" s="93">
        <v>11</v>
      </c>
      <c r="AD140" s="93"/>
      <c r="AE140" s="94"/>
      <c r="AF140" s="129">
        <f>SUM(AB140:AE140)</f>
        <v>11</v>
      </c>
      <c r="AG140" s="99"/>
      <c r="AH140" s="93">
        <v>11</v>
      </c>
      <c r="AI140" s="93">
        <v>13</v>
      </c>
      <c r="AJ140" s="94"/>
      <c r="AK140" s="133">
        <f>SUM(AG140:AJ140)</f>
        <v>24</v>
      </c>
      <c r="AL140" s="92"/>
      <c r="AM140" s="93">
        <v>19</v>
      </c>
      <c r="AN140" s="93">
        <v>11</v>
      </c>
      <c r="AO140" s="94"/>
      <c r="AP140" s="133">
        <f>SUM(AL140:AO140)</f>
        <v>30</v>
      </c>
      <c r="AQ140" s="92"/>
      <c r="AR140" s="93">
        <v>26</v>
      </c>
      <c r="AS140" s="93">
        <v>11</v>
      </c>
      <c r="AT140" s="94"/>
      <c r="AU140" s="129">
        <f>SUM(AQ140:AT140)</f>
        <v>37</v>
      </c>
      <c r="AV140" s="64"/>
      <c r="AW140" s="6">
        <v>28</v>
      </c>
      <c r="AX140" s="6">
        <v>9</v>
      </c>
      <c r="AY140" s="102"/>
      <c r="AZ140" s="133">
        <f>SUM(AV140:AY140)</f>
        <v>37</v>
      </c>
      <c r="BA140" s="68"/>
      <c r="BB140" s="6">
        <v>23</v>
      </c>
      <c r="BC140" s="6">
        <v>11</v>
      </c>
      <c r="BD140" s="102"/>
      <c r="BE140" s="129">
        <f>SUM(BA140:BD140)</f>
        <v>34</v>
      </c>
      <c r="BF140" s="68"/>
      <c r="BG140" s="6">
        <v>30</v>
      </c>
      <c r="BH140" s="6">
        <v>12</v>
      </c>
      <c r="BI140" s="102"/>
      <c r="BJ140" s="129">
        <f>SUM(BF140:BI140)</f>
        <v>42</v>
      </c>
    </row>
    <row r="141" spans="1:62" x14ac:dyDescent="0.25">
      <c r="A141" s="4" t="s">
        <v>454</v>
      </c>
      <c r="B141" s="3" t="s">
        <v>455</v>
      </c>
      <c r="C141" s="10">
        <v>6953156273092</v>
      </c>
      <c r="D141" s="10" t="str">
        <f>IF(J141&gt;0,1,"")</f>
        <v/>
      </c>
      <c r="E141" s="10">
        <f>IF(K141&gt;0,1,"")</f>
        <v>1</v>
      </c>
      <c r="F141" s="10">
        <f>IF(L141&gt;0,1,"")</f>
        <v>1</v>
      </c>
      <c r="G141" s="105" t="str">
        <f>IF(M141&gt;0,1,"")</f>
        <v/>
      </c>
      <c r="H141" s="264">
        <v>15</v>
      </c>
      <c r="I141" s="262" t="str">
        <f>IF(SUM(D141:G141)&lt;2,IF(H141&gt;100,"Not OK",""),"")</f>
        <v/>
      </c>
      <c r="J141" s="68"/>
      <c r="K141" s="64">
        <v>16</v>
      </c>
      <c r="L141" s="64">
        <v>7</v>
      </c>
      <c r="M141" s="64"/>
      <c r="N141" s="129">
        <f>SUM(J141:M141)</f>
        <v>23</v>
      </c>
      <c r="O141" s="79"/>
      <c r="P141" s="13">
        <v>13.949999999999998</v>
      </c>
      <c r="Q141" s="13">
        <v>13.949999999999998</v>
      </c>
      <c r="R141" s="71"/>
      <c r="S141" s="78">
        <f>IF(P141&gt;0,P141,O141)</f>
        <v>13.949999999999998</v>
      </c>
      <c r="T141" s="83"/>
      <c r="U141" s="71">
        <v>34.5</v>
      </c>
      <c r="V141" s="71">
        <v>34.5</v>
      </c>
      <c r="W141" s="84"/>
      <c r="X141" s="79"/>
      <c r="Y141" s="71">
        <v>69</v>
      </c>
      <c r="Z141" s="71">
        <v>69</v>
      </c>
      <c r="AA141" s="74"/>
      <c r="AB141" s="92"/>
      <c r="AC141" s="93">
        <v>8</v>
      </c>
      <c r="AD141" s="93"/>
      <c r="AE141" s="94"/>
      <c r="AF141" s="129">
        <f>SUM(AB141:AE141)</f>
        <v>8</v>
      </c>
      <c r="AG141" s="99"/>
      <c r="AH141" s="93">
        <v>2</v>
      </c>
      <c r="AI141" s="93">
        <v>4</v>
      </c>
      <c r="AJ141" s="94"/>
      <c r="AK141" s="133">
        <f>SUM(AG141:AJ141)</f>
        <v>6</v>
      </c>
      <c r="AL141" s="92"/>
      <c r="AM141" s="93">
        <v>5</v>
      </c>
      <c r="AN141" s="93">
        <v>7</v>
      </c>
      <c r="AO141" s="94"/>
      <c r="AP141" s="133">
        <f>SUM(AL141:AO141)</f>
        <v>12</v>
      </c>
      <c r="AQ141" s="92"/>
      <c r="AR141" s="93">
        <v>8</v>
      </c>
      <c r="AS141" s="93">
        <v>4</v>
      </c>
      <c r="AT141" s="94"/>
      <c r="AU141" s="129">
        <f>SUM(AQ141:AT141)</f>
        <v>12</v>
      </c>
      <c r="AV141" s="64"/>
      <c r="AW141" s="6">
        <v>6</v>
      </c>
      <c r="AX141" s="6">
        <v>6</v>
      </c>
      <c r="AY141" s="102"/>
      <c r="AZ141" s="133">
        <f>SUM(AV141:AY141)</f>
        <v>12</v>
      </c>
      <c r="BA141" s="68"/>
      <c r="BB141" s="6">
        <v>5</v>
      </c>
      <c r="BC141" s="6">
        <v>1</v>
      </c>
      <c r="BD141" s="102"/>
      <c r="BE141" s="129">
        <f>SUM(BA141:BD141)</f>
        <v>6</v>
      </c>
      <c r="BF141" s="68"/>
      <c r="BG141" s="6">
        <v>9</v>
      </c>
      <c r="BH141" s="6">
        <v>4</v>
      </c>
      <c r="BI141" s="102"/>
      <c r="BJ141" s="129">
        <f>SUM(BF141:BI141)</f>
        <v>13</v>
      </c>
    </row>
    <row r="142" spans="1:62" x14ac:dyDescent="0.25">
      <c r="A142" s="4" t="s">
        <v>456</v>
      </c>
      <c r="B142" s="3" t="s">
        <v>457</v>
      </c>
      <c r="C142" s="10">
        <v>6953156273108</v>
      </c>
      <c r="D142" s="10" t="str">
        <f>IF(J142&gt;0,1,"")</f>
        <v/>
      </c>
      <c r="E142" s="10">
        <f>IF(K142&gt;0,1,"")</f>
        <v>1</v>
      </c>
      <c r="F142" s="10">
        <f>IF(L142&gt;0,1,"")</f>
        <v>1</v>
      </c>
      <c r="G142" s="105" t="str">
        <f>IF(M142&gt;0,1,"")</f>
        <v/>
      </c>
      <c r="H142" s="264">
        <v>264</v>
      </c>
      <c r="I142" s="262" t="str">
        <f>IF(SUM(D142:G142)&lt;2,IF(H142&gt;100,"Not OK",""),"")</f>
        <v/>
      </c>
      <c r="J142" s="68"/>
      <c r="K142" s="64">
        <v>33</v>
      </c>
      <c r="L142" s="64">
        <v>16</v>
      </c>
      <c r="M142" s="64"/>
      <c r="N142" s="129">
        <f>SUM(J142:M142)</f>
        <v>49</v>
      </c>
      <c r="O142" s="79"/>
      <c r="P142" s="13">
        <v>13.950000000000014</v>
      </c>
      <c r="Q142" s="13">
        <v>13.950000000000014</v>
      </c>
      <c r="R142" s="71"/>
      <c r="S142" s="78">
        <f>IF(P142&gt;0,P142,O142)</f>
        <v>13.950000000000014</v>
      </c>
      <c r="T142" s="83"/>
      <c r="U142" s="71">
        <v>34.5</v>
      </c>
      <c r="V142" s="71">
        <v>34.5</v>
      </c>
      <c r="W142" s="84"/>
      <c r="X142" s="79"/>
      <c r="Y142" s="71">
        <v>69</v>
      </c>
      <c r="Z142" s="71">
        <v>69</v>
      </c>
      <c r="AA142" s="74"/>
      <c r="AB142" s="92"/>
      <c r="AC142" s="93">
        <v>11</v>
      </c>
      <c r="AD142" s="93"/>
      <c r="AE142" s="94"/>
      <c r="AF142" s="129">
        <f>SUM(AB142:AE142)</f>
        <v>11</v>
      </c>
      <c r="AG142" s="99"/>
      <c r="AH142" s="93">
        <v>4</v>
      </c>
      <c r="AI142" s="93">
        <v>12</v>
      </c>
      <c r="AJ142" s="94"/>
      <c r="AK142" s="133">
        <f>SUM(AG142:AJ142)</f>
        <v>16</v>
      </c>
      <c r="AL142" s="92"/>
      <c r="AM142" s="93">
        <v>22</v>
      </c>
      <c r="AN142" s="93">
        <v>5</v>
      </c>
      <c r="AO142" s="94"/>
      <c r="AP142" s="133">
        <f>SUM(AL142:AO142)</f>
        <v>27</v>
      </c>
      <c r="AQ142" s="92"/>
      <c r="AR142" s="93">
        <v>18</v>
      </c>
      <c r="AS142" s="93">
        <v>12</v>
      </c>
      <c r="AT142" s="94"/>
      <c r="AU142" s="129">
        <f>SUM(AQ142:AT142)</f>
        <v>30</v>
      </c>
      <c r="AV142" s="64"/>
      <c r="AW142" s="6">
        <v>9</v>
      </c>
      <c r="AX142" s="6">
        <v>3</v>
      </c>
      <c r="AY142" s="102"/>
      <c r="AZ142" s="133">
        <f>SUM(AV142:AY142)</f>
        <v>12</v>
      </c>
      <c r="BA142" s="68"/>
      <c r="BB142" s="6">
        <v>8</v>
      </c>
      <c r="BC142" s="6">
        <v>4</v>
      </c>
      <c r="BD142" s="102"/>
      <c r="BE142" s="129">
        <f>SUM(BA142:BD142)</f>
        <v>12</v>
      </c>
      <c r="BF142" s="68"/>
      <c r="BG142" s="6">
        <v>14</v>
      </c>
      <c r="BH142" s="6">
        <v>15</v>
      </c>
      <c r="BI142" s="102"/>
      <c r="BJ142" s="129">
        <f>SUM(BF142:BI142)</f>
        <v>29</v>
      </c>
    </row>
    <row r="143" spans="1:62" x14ac:dyDescent="0.25">
      <c r="A143" s="4" t="s">
        <v>389</v>
      </c>
      <c r="B143" s="3" t="s">
        <v>113</v>
      </c>
      <c r="C143" s="10">
        <v>6953156273665</v>
      </c>
      <c r="D143" s="10">
        <f>IF(J143&gt;0,1,"")</f>
        <v>1</v>
      </c>
      <c r="E143" s="10" t="str">
        <f>IF(K143&gt;0,1,"")</f>
        <v/>
      </c>
      <c r="F143" s="10" t="str">
        <f>IF(L143&gt;0,1,"")</f>
        <v/>
      </c>
      <c r="G143" s="105">
        <f>IF(M143&gt;0,1,"")</f>
        <v>1</v>
      </c>
      <c r="H143" s="264">
        <v>18</v>
      </c>
      <c r="I143" s="262" t="str">
        <f>IF(SUM(D143:G143)&lt;2,IF(H143&gt;100,"Not OK",""),"")</f>
        <v/>
      </c>
      <c r="J143" s="68">
        <v>5</v>
      </c>
      <c r="K143" s="64">
        <v>0</v>
      </c>
      <c r="L143" s="64"/>
      <c r="M143" s="64">
        <v>2</v>
      </c>
      <c r="N143" s="129">
        <f>SUM(J143:M143)</f>
        <v>7</v>
      </c>
      <c r="O143" s="79">
        <v>26.900000000000013</v>
      </c>
      <c r="P143" s="13">
        <v>26.900000000000013</v>
      </c>
      <c r="Q143" s="13"/>
      <c r="R143" s="71"/>
      <c r="S143" s="78">
        <f>IF(P143&gt;0,P143,O143)</f>
        <v>26.900000000000013</v>
      </c>
      <c r="T143" s="83">
        <v>76.45</v>
      </c>
      <c r="U143" s="71">
        <v>59.5</v>
      </c>
      <c r="V143" s="71"/>
      <c r="W143" s="85">
        <v>75.685500000000005</v>
      </c>
      <c r="X143" s="79"/>
      <c r="Y143" s="71">
        <v>129</v>
      </c>
      <c r="Z143" s="71"/>
      <c r="AA143" s="75">
        <v>139</v>
      </c>
      <c r="AB143" s="95"/>
      <c r="AC143" s="96">
        <v>2</v>
      </c>
      <c r="AD143" s="96"/>
      <c r="AE143" s="75"/>
      <c r="AF143" s="132">
        <f>SUM(AB143:AE143)</f>
        <v>2</v>
      </c>
      <c r="AG143" s="97"/>
      <c r="AH143" s="96">
        <v>0</v>
      </c>
      <c r="AI143" s="96"/>
      <c r="AJ143" s="75"/>
      <c r="AK143" s="134">
        <f>SUM(AG143:AJ143)</f>
        <v>0</v>
      </c>
      <c r="AL143" s="95"/>
      <c r="AM143" s="96">
        <v>0</v>
      </c>
      <c r="AN143" s="96"/>
      <c r="AO143" s="75">
        <v>0</v>
      </c>
      <c r="AP143" s="135">
        <f>SUM(AL143:AO143)</f>
        <v>0</v>
      </c>
      <c r="AQ143" s="95"/>
      <c r="AR143" s="96">
        <v>4</v>
      </c>
      <c r="AS143" s="96"/>
      <c r="AT143" s="75">
        <v>0</v>
      </c>
      <c r="AU143" s="136">
        <f>SUM(AQ143:AT143)</f>
        <v>4</v>
      </c>
      <c r="AV143" s="64"/>
      <c r="AW143" s="6">
        <v>1</v>
      </c>
      <c r="AX143" s="6"/>
      <c r="AY143" s="102">
        <v>0</v>
      </c>
      <c r="AZ143" s="135">
        <f>SUM(AV143:AY143)</f>
        <v>1</v>
      </c>
      <c r="BA143" s="68"/>
      <c r="BB143" s="6">
        <v>1</v>
      </c>
      <c r="BC143" s="6"/>
      <c r="BD143" s="102">
        <v>1</v>
      </c>
      <c r="BE143" s="136">
        <f>SUM(BA143:BD143)</f>
        <v>2</v>
      </c>
      <c r="BF143" s="68">
        <v>0</v>
      </c>
      <c r="BG143" s="6">
        <v>0</v>
      </c>
      <c r="BH143" s="6"/>
      <c r="BI143" s="102">
        <v>0</v>
      </c>
      <c r="BJ143" s="136">
        <f>SUM(BF143:BI143)</f>
        <v>0</v>
      </c>
    </row>
    <row r="144" spans="1:62" x14ac:dyDescent="0.25">
      <c r="A144" s="4" t="s">
        <v>391</v>
      </c>
      <c r="B144" s="3" t="s">
        <v>215</v>
      </c>
      <c r="C144" s="10">
        <v>6953156273672</v>
      </c>
      <c r="D144" s="10" t="str">
        <f>IF(J144&gt;0,1,"")</f>
        <v/>
      </c>
      <c r="E144" s="10">
        <f>IF(K144&gt;0,1,"")</f>
        <v>1</v>
      </c>
      <c r="F144" s="10" t="str">
        <f>IF(L144&gt;0,1,"")</f>
        <v/>
      </c>
      <c r="G144" s="105">
        <f>IF(M144&gt;0,1,"")</f>
        <v>1</v>
      </c>
      <c r="H144" s="264">
        <v>13</v>
      </c>
      <c r="I144" s="262" t="str">
        <f>IF(SUM(D144:G144)&lt;2,IF(H144&gt;100,"Not OK",""),"")</f>
        <v/>
      </c>
      <c r="J144" s="68"/>
      <c r="K144" s="64">
        <v>9</v>
      </c>
      <c r="L144" s="64"/>
      <c r="M144" s="64">
        <v>1</v>
      </c>
      <c r="N144" s="129">
        <f>SUM(J144:M144)</f>
        <v>10</v>
      </c>
      <c r="O144" s="79"/>
      <c r="P144" s="13">
        <v>26.9</v>
      </c>
      <c r="Q144" s="13"/>
      <c r="R144" s="71"/>
      <c r="S144" s="78">
        <f>IF(P144&gt;0,P144,O144)</f>
        <v>26.9</v>
      </c>
      <c r="T144" s="83"/>
      <c r="U144" s="71">
        <v>59.5</v>
      </c>
      <c r="V144" s="71"/>
      <c r="W144" s="84">
        <v>75.685500000000005</v>
      </c>
      <c r="X144" s="79"/>
      <c r="Y144" s="71">
        <v>129</v>
      </c>
      <c r="Z144" s="71"/>
      <c r="AA144" s="74">
        <v>139</v>
      </c>
      <c r="AB144" s="92"/>
      <c r="AC144" s="93">
        <v>0</v>
      </c>
      <c r="AD144" s="93"/>
      <c r="AE144" s="94"/>
      <c r="AF144" s="129">
        <f>SUM(AB144:AE144)</f>
        <v>0</v>
      </c>
      <c r="AG144" s="99"/>
      <c r="AH144" s="93">
        <v>1</v>
      </c>
      <c r="AI144" s="93"/>
      <c r="AJ144" s="94"/>
      <c r="AK144" s="133">
        <f>SUM(AG144:AJ144)</f>
        <v>1</v>
      </c>
      <c r="AL144" s="92"/>
      <c r="AM144" s="93">
        <v>7</v>
      </c>
      <c r="AN144" s="93"/>
      <c r="AO144" s="94">
        <v>0</v>
      </c>
      <c r="AP144" s="133">
        <f>SUM(AL144:AO144)</f>
        <v>7</v>
      </c>
      <c r="AQ144" s="92"/>
      <c r="AR144" s="93">
        <v>5</v>
      </c>
      <c r="AS144" s="93"/>
      <c r="AT144" s="94">
        <v>0</v>
      </c>
      <c r="AU144" s="129">
        <f>SUM(AQ144:AT144)</f>
        <v>5</v>
      </c>
      <c r="AV144" s="64"/>
      <c r="AW144" s="6">
        <v>9</v>
      </c>
      <c r="AX144" s="6"/>
      <c r="AY144" s="102">
        <v>0</v>
      </c>
      <c r="AZ144" s="133">
        <f>SUM(AV144:AY144)</f>
        <v>9</v>
      </c>
      <c r="BA144" s="68"/>
      <c r="BB144" s="6">
        <v>5</v>
      </c>
      <c r="BC144" s="6"/>
      <c r="BD144" s="102">
        <v>0</v>
      </c>
      <c r="BE144" s="129">
        <f>SUM(BA144:BD144)</f>
        <v>5</v>
      </c>
      <c r="BF144" s="68"/>
      <c r="BG144" s="6">
        <v>5</v>
      </c>
      <c r="BH144" s="6"/>
      <c r="BI144" s="102">
        <v>1</v>
      </c>
      <c r="BJ144" s="129">
        <f>SUM(BF144:BI144)</f>
        <v>6</v>
      </c>
    </row>
    <row r="145" spans="1:62" x14ac:dyDescent="0.25">
      <c r="A145" s="4" t="s">
        <v>393</v>
      </c>
      <c r="B145" s="3" t="s">
        <v>216</v>
      </c>
      <c r="C145" s="10">
        <v>6953156273689</v>
      </c>
      <c r="D145" s="10" t="str">
        <f>IF(J145&gt;0,1,"")</f>
        <v/>
      </c>
      <c r="E145" s="10" t="str">
        <f>IF(K145&gt;0,1,"")</f>
        <v/>
      </c>
      <c r="F145" s="10" t="str">
        <f>IF(L145&gt;0,1,"")</f>
        <v/>
      </c>
      <c r="G145" s="105">
        <f>IF(M145&gt;0,1,"")</f>
        <v>1</v>
      </c>
      <c r="H145" s="264">
        <v>31</v>
      </c>
      <c r="I145" s="262" t="str">
        <f>IF(SUM(D145:G145)&lt;2,IF(H145&gt;100,"Not OK",""),"")</f>
        <v/>
      </c>
      <c r="J145" s="68"/>
      <c r="K145" s="64">
        <v>0</v>
      </c>
      <c r="L145" s="64"/>
      <c r="M145" s="64">
        <v>1</v>
      </c>
      <c r="N145" s="129">
        <f>SUM(J145:M145)</f>
        <v>1</v>
      </c>
      <c r="O145" s="79"/>
      <c r="P145" s="13">
        <v>26.960000000000004</v>
      </c>
      <c r="Q145" s="13"/>
      <c r="R145" s="71"/>
      <c r="S145" s="78">
        <f>IF(P145&gt;0,P145,O145)</f>
        <v>26.960000000000004</v>
      </c>
      <c r="T145" s="83"/>
      <c r="U145" s="71">
        <v>59.5</v>
      </c>
      <c r="V145" s="71"/>
      <c r="W145" s="84">
        <v>75.685500000000005</v>
      </c>
      <c r="X145" s="79"/>
      <c r="Y145" s="71">
        <v>129</v>
      </c>
      <c r="Z145" s="71"/>
      <c r="AA145" s="74">
        <v>139</v>
      </c>
      <c r="AB145" s="92"/>
      <c r="AC145" s="93">
        <v>0</v>
      </c>
      <c r="AD145" s="93"/>
      <c r="AE145" s="94"/>
      <c r="AF145" s="129">
        <f>SUM(AB145:AE145)</f>
        <v>0</v>
      </c>
      <c r="AG145" s="99"/>
      <c r="AH145" s="93">
        <v>0</v>
      </c>
      <c r="AI145" s="93"/>
      <c r="AJ145" s="94"/>
      <c r="AK145" s="133">
        <f>SUM(AG145:AJ145)</f>
        <v>0</v>
      </c>
      <c r="AL145" s="92"/>
      <c r="AM145" s="93">
        <v>0</v>
      </c>
      <c r="AN145" s="93"/>
      <c r="AO145" s="94">
        <v>0</v>
      </c>
      <c r="AP145" s="133">
        <f>SUM(AL145:AO145)</f>
        <v>0</v>
      </c>
      <c r="AQ145" s="92"/>
      <c r="AR145" s="93">
        <v>0</v>
      </c>
      <c r="AS145" s="93"/>
      <c r="AT145" s="94">
        <v>0</v>
      </c>
      <c r="AU145" s="129">
        <f>SUM(AQ145:AT145)</f>
        <v>0</v>
      </c>
      <c r="AV145" s="64"/>
      <c r="AW145" s="6">
        <v>0</v>
      </c>
      <c r="AX145" s="6"/>
      <c r="AY145" s="102">
        <v>0</v>
      </c>
      <c r="AZ145" s="133">
        <f>SUM(AV145:AY145)</f>
        <v>0</v>
      </c>
      <c r="BA145" s="68"/>
      <c r="BB145" s="6">
        <v>0</v>
      </c>
      <c r="BC145" s="6"/>
      <c r="BD145" s="102">
        <v>2</v>
      </c>
      <c r="BE145" s="129">
        <f>SUM(BA145:BD145)</f>
        <v>2</v>
      </c>
      <c r="BF145" s="68"/>
      <c r="BG145" s="6">
        <v>0</v>
      </c>
      <c r="BH145" s="6"/>
      <c r="BI145" s="102">
        <v>0</v>
      </c>
      <c r="BJ145" s="129">
        <f>SUM(BF145:BI145)</f>
        <v>0</v>
      </c>
    </row>
    <row r="146" spans="1:62" x14ac:dyDescent="0.25">
      <c r="A146" s="4" t="s">
        <v>373</v>
      </c>
      <c r="B146" s="3" t="s">
        <v>374</v>
      </c>
      <c r="C146" s="10">
        <v>6953156273825</v>
      </c>
      <c r="D146" s="10" t="str">
        <f>IF(J146&gt;0,1,"")</f>
        <v/>
      </c>
      <c r="E146" s="10" t="str">
        <f>IF(K146&gt;0,1,"")</f>
        <v/>
      </c>
      <c r="F146" s="10" t="str">
        <f>IF(L146&gt;0,1,"")</f>
        <v/>
      </c>
      <c r="G146" s="105" t="str">
        <f>IF(M146&gt;0,1,"")</f>
        <v/>
      </c>
      <c r="H146" s="264">
        <v>9</v>
      </c>
      <c r="I146" s="262" t="str">
        <f>IF(SUM(D146:G146)&lt;2,IF(H146&gt;100,"Not OK",""),"")</f>
        <v/>
      </c>
      <c r="J146" s="68"/>
      <c r="K146" s="64">
        <v>0</v>
      </c>
      <c r="L146" s="64"/>
      <c r="M146" s="64"/>
      <c r="N146" s="129">
        <f>SUM(J146:M146)</f>
        <v>0</v>
      </c>
      <c r="O146" s="79"/>
      <c r="P146" s="13">
        <v>24.62</v>
      </c>
      <c r="Q146" s="13"/>
      <c r="R146" s="71"/>
      <c r="S146" s="78">
        <f>IF(P146&gt;0,P146,O146)</f>
        <v>24.62</v>
      </c>
      <c r="T146" s="83"/>
      <c r="U146" s="71">
        <v>54.5</v>
      </c>
      <c r="V146" s="71"/>
      <c r="W146" s="84"/>
      <c r="X146" s="79"/>
      <c r="Y146" s="71">
        <v>119</v>
      </c>
      <c r="Z146" s="71"/>
      <c r="AA146" s="74"/>
      <c r="AB146" s="92"/>
      <c r="AC146" s="93">
        <v>1</v>
      </c>
      <c r="AD146" s="93"/>
      <c r="AE146" s="94"/>
      <c r="AF146" s="129">
        <f>SUM(AB146:AE146)</f>
        <v>1</v>
      </c>
      <c r="AG146" s="99"/>
      <c r="AH146" s="93">
        <v>2</v>
      </c>
      <c r="AI146" s="93"/>
      <c r="AJ146" s="94"/>
      <c r="AK146" s="133">
        <f>SUM(AG146:AJ146)</f>
        <v>2</v>
      </c>
      <c r="AL146" s="92"/>
      <c r="AM146" s="93">
        <v>2</v>
      </c>
      <c r="AN146" s="93"/>
      <c r="AO146" s="94"/>
      <c r="AP146" s="133">
        <f>SUM(AL146:AO146)</f>
        <v>2</v>
      </c>
      <c r="AQ146" s="92"/>
      <c r="AR146" s="93">
        <v>0</v>
      </c>
      <c r="AS146" s="93"/>
      <c r="AT146" s="94"/>
      <c r="AU146" s="129">
        <f>SUM(AQ146:AT146)</f>
        <v>0</v>
      </c>
      <c r="AV146" s="64"/>
      <c r="AW146" s="6">
        <v>0</v>
      </c>
      <c r="AX146" s="6"/>
      <c r="AY146" s="102"/>
      <c r="AZ146" s="133">
        <f>SUM(AV146:AY146)</f>
        <v>0</v>
      </c>
      <c r="BA146" s="68"/>
      <c r="BB146" s="6">
        <v>0</v>
      </c>
      <c r="BC146" s="6"/>
      <c r="BD146" s="102"/>
      <c r="BE146" s="129">
        <f>SUM(BA146:BD146)</f>
        <v>0</v>
      </c>
      <c r="BF146" s="68"/>
      <c r="BG146" s="6">
        <v>0</v>
      </c>
      <c r="BH146" s="6"/>
      <c r="BI146" s="102"/>
      <c r="BJ146" s="129">
        <f>SUM(BF146:BI146)</f>
        <v>0</v>
      </c>
    </row>
    <row r="147" spans="1:62" x14ac:dyDescent="0.25">
      <c r="A147" s="4" t="s">
        <v>351</v>
      </c>
      <c r="B147" s="3" t="s">
        <v>114</v>
      </c>
      <c r="C147" s="10">
        <v>6953156273887</v>
      </c>
      <c r="D147" s="10">
        <f>IF(J147&gt;0,1,"")</f>
        <v>1</v>
      </c>
      <c r="E147" s="10">
        <f>IF(K147&gt;0,1,"")</f>
        <v>1</v>
      </c>
      <c r="F147" s="10">
        <f>IF(L147&gt;0,1,"")</f>
        <v>1</v>
      </c>
      <c r="G147" s="105" t="str">
        <f>IF(M147&gt;0,1,"")</f>
        <v/>
      </c>
      <c r="H147" s="264">
        <v>4</v>
      </c>
      <c r="I147" s="262" t="str">
        <f>IF(SUM(D147:G147)&lt;2,IF(H147&gt;100,"Not OK",""),"")</f>
        <v/>
      </c>
      <c r="J147" s="68">
        <v>2</v>
      </c>
      <c r="K147" s="64">
        <v>7</v>
      </c>
      <c r="L147" s="64">
        <v>8</v>
      </c>
      <c r="M147" s="64"/>
      <c r="N147" s="129">
        <f>SUM(J147:M147)</f>
        <v>17</v>
      </c>
      <c r="O147" s="79">
        <v>53.340000000000039</v>
      </c>
      <c r="P147" s="13">
        <v>57.060000000000038</v>
      </c>
      <c r="Q147" s="13">
        <v>57.060000000000038</v>
      </c>
      <c r="R147" s="71"/>
      <c r="S147" s="78">
        <f>IF(P147&gt;0,P147,O147)</f>
        <v>57.060000000000038</v>
      </c>
      <c r="T147" s="83">
        <v>120.45</v>
      </c>
      <c r="U147" s="71">
        <v>104.5</v>
      </c>
      <c r="V147" s="71">
        <v>109.5</v>
      </c>
      <c r="W147" s="84"/>
      <c r="X147" s="79"/>
      <c r="Y147" s="71">
        <v>219</v>
      </c>
      <c r="Z147" s="71">
        <v>219</v>
      </c>
      <c r="AA147" s="74"/>
      <c r="AB147" s="92"/>
      <c r="AC147" s="93">
        <v>10</v>
      </c>
      <c r="AD147" s="93"/>
      <c r="AE147" s="94"/>
      <c r="AF147" s="129">
        <f>SUM(AB147:AE147)</f>
        <v>10</v>
      </c>
      <c r="AG147" s="99"/>
      <c r="AH147" s="93">
        <v>4</v>
      </c>
      <c r="AI147" s="93">
        <v>4</v>
      </c>
      <c r="AJ147" s="94"/>
      <c r="AK147" s="133">
        <f>SUM(AG147:AJ147)</f>
        <v>8</v>
      </c>
      <c r="AL147" s="92"/>
      <c r="AM147" s="93">
        <v>11</v>
      </c>
      <c r="AN147" s="93">
        <v>10</v>
      </c>
      <c r="AO147" s="94"/>
      <c r="AP147" s="133">
        <f>SUM(AL147:AO147)</f>
        <v>21</v>
      </c>
      <c r="AQ147" s="92"/>
      <c r="AR147" s="93">
        <v>5</v>
      </c>
      <c r="AS147" s="93">
        <v>3</v>
      </c>
      <c r="AT147" s="94"/>
      <c r="AU147" s="129">
        <f>SUM(AQ147:AT147)</f>
        <v>8</v>
      </c>
      <c r="AV147" s="64"/>
      <c r="AW147" s="6">
        <v>7</v>
      </c>
      <c r="AX147" s="6">
        <v>2</v>
      </c>
      <c r="AY147" s="102"/>
      <c r="AZ147" s="133">
        <f>SUM(AV147:AY147)</f>
        <v>9</v>
      </c>
      <c r="BA147" s="68">
        <v>3</v>
      </c>
      <c r="BB147" s="6">
        <v>1</v>
      </c>
      <c r="BC147" s="6">
        <v>6</v>
      </c>
      <c r="BD147" s="102"/>
      <c r="BE147" s="129">
        <f>SUM(BA147:BD147)</f>
        <v>10</v>
      </c>
      <c r="BF147" s="68">
        <v>1</v>
      </c>
      <c r="BG147" s="6">
        <v>3</v>
      </c>
      <c r="BH147" s="6">
        <v>6</v>
      </c>
      <c r="BI147" s="102"/>
      <c r="BJ147" s="129">
        <f>SUM(BF147:BI147)</f>
        <v>10</v>
      </c>
    </row>
    <row r="148" spans="1:62" x14ac:dyDescent="0.25">
      <c r="A148" s="4" t="s">
        <v>353</v>
      </c>
      <c r="B148" s="3" t="s">
        <v>354</v>
      </c>
      <c r="C148" s="10">
        <v>6953156273894</v>
      </c>
      <c r="D148" s="10" t="str">
        <f>IF(J148&gt;0,1,"")</f>
        <v/>
      </c>
      <c r="E148" s="10">
        <f>IF(K148&gt;0,1,"")</f>
        <v>1</v>
      </c>
      <c r="F148" s="10">
        <f>IF(L148&gt;0,1,"")</f>
        <v>1</v>
      </c>
      <c r="G148" s="105" t="str">
        <f>IF(M148&gt;0,1,"")</f>
        <v/>
      </c>
      <c r="H148" s="264">
        <v>51</v>
      </c>
      <c r="I148" s="262" t="str">
        <f>IF(SUM(D148:G148)&lt;2,IF(H148&gt;100,"Not OK",""),"")</f>
        <v/>
      </c>
      <c r="J148" s="68"/>
      <c r="K148" s="64">
        <v>6</v>
      </c>
      <c r="L148" s="64">
        <v>11</v>
      </c>
      <c r="M148" s="64"/>
      <c r="N148" s="129">
        <f>SUM(J148:M148)</f>
        <v>17</v>
      </c>
      <c r="O148" s="79"/>
      <c r="P148" s="13">
        <v>53.97</v>
      </c>
      <c r="Q148" s="13">
        <v>53.97</v>
      </c>
      <c r="R148" s="71"/>
      <c r="S148" s="78">
        <f>IF(P148&gt;0,P148,O148)</f>
        <v>53.97</v>
      </c>
      <c r="T148" s="83"/>
      <c r="U148" s="71">
        <v>104.5</v>
      </c>
      <c r="V148" s="71">
        <v>109.5</v>
      </c>
      <c r="W148" s="84"/>
      <c r="X148" s="79"/>
      <c r="Y148" s="71">
        <v>219</v>
      </c>
      <c r="Z148" s="71">
        <v>219</v>
      </c>
      <c r="AA148" s="74"/>
      <c r="AB148" s="92"/>
      <c r="AC148" s="93">
        <v>3</v>
      </c>
      <c r="AD148" s="93"/>
      <c r="AE148" s="94"/>
      <c r="AF148" s="129">
        <f>SUM(AB148:AE148)</f>
        <v>3</v>
      </c>
      <c r="AG148" s="99"/>
      <c r="AH148" s="93">
        <v>4</v>
      </c>
      <c r="AI148" s="93">
        <v>3</v>
      </c>
      <c r="AJ148" s="94"/>
      <c r="AK148" s="133">
        <f>SUM(AG148:AJ148)</f>
        <v>7</v>
      </c>
      <c r="AL148" s="92"/>
      <c r="AM148" s="93">
        <v>4</v>
      </c>
      <c r="AN148" s="93">
        <v>7</v>
      </c>
      <c r="AO148" s="94"/>
      <c r="AP148" s="133">
        <f>SUM(AL148:AO148)</f>
        <v>11</v>
      </c>
      <c r="AQ148" s="92"/>
      <c r="AR148" s="93">
        <v>4</v>
      </c>
      <c r="AS148" s="93">
        <v>3</v>
      </c>
      <c r="AT148" s="94"/>
      <c r="AU148" s="129">
        <f>SUM(AQ148:AT148)</f>
        <v>7</v>
      </c>
      <c r="AV148" s="64"/>
      <c r="AW148" s="6">
        <v>1</v>
      </c>
      <c r="AX148" s="6">
        <v>3</v>
      </c>
      <c r="AY148" s="102"/>
      <c r="AZ148" s="133">
        <f>SUM(AV148:AY148)</f>
        <v>4</v>
      </c>
      <c r="BA148" s="68"/>
      <c r="BB148" s="6">
        <v>1</v>
      </c>
      <c r="BC148" s="6">
        <v>2</v>
      </c>
      <c r="BD148" s="102"/>
      <c r="BE148" s="129">
        <f>SUM(BA148:BD148)</f>
        <v>3</v>
      </c>
      <c r="BF148" s="68"/>
      <c r="BG148" s="6">
        <v>0</v>
      </c>
      <c r="BH148" s="6">
        <v>5</v>
      </c>
      <c r="BI148" s="102"/>
      <c r="BJ148" s="129">
        <f>SUM(BF148:BI148)</f>
        <v>5</v>
      </c>
    </row>
    <row r="149" spans="1:62" x14ac:dyDescent="0.25">
      <c r="A149" s="4" t="s">
        <v>115</v>
      </c>
      <c r="B149" s="3" t="s">
        <v>116</v>
      </c>
      <c r="C149" s="10">
        <v>6953156273931</v>
      </c>
      <c r="D149" s="10">
        <f>IF(J149&gt;0,1,"")</f>
        <v>1</v>
      </c>
      <c r="E149" s="10" t="str">
        <f>IF(K149&gt;0,1,"")</f>
        <v/>
      </c>
      <c r="F149" s="10" t="str">
        <f>IF(L149&gt;0,1,"")</f>
        <v/>
      </c>
      <c r="G149" s="105" t="str">
        <f>IF(M149&gt;0,1,"")</f>
        <v/>
      </c>
      <c r="H149" s="264">
        <v>91</v>
      </c>
      <c r="I149" s="262" t="str">
        <f>IF(SUM(D149:G149)&lt;2,IF(H149&gt;100,"Not OK",""),"")</f>
        <v/>
      </c>
      <c r="J149" s="68">
        <v>2</v>
      </c>
      <c r="K149" s="64"/>
      <c r="L149" s="64"/>
      <c r="M149" s="64">
        <v>0</v>
      </c>
      <c r="N149" s="129">
        <f>SUM(J149:M149)</f>
        <v>2</v>
      </c>
      <c r="O149" s="79">
        <v>7.9897515527950302</v>
      </c>
      <c r="P149" s="13"/>
      <c r="Q149" s="13"/>
      <c r="R149" s="71"/>
      <c r="S149" s="78">
        <f>IF(P149&gt;0,P149,O149)</f>
        <v>7.9897515527950302</v>
      </c>
      <c r="T149" s="83">
        <v>32.450000000000003</v>
      </c>
      <c r="U149" s="71"/>
      <c r="V149" s="71"/>
      <c r="W149" s="85">
        <v>32.125500000000002</v>
      </c>
      <c r="X149" s="79"/>
      <c r="Y149" s="71"/>
      <c r="Z149" s="71"/>
      <c r="AA149" s="75">
        <v>59</v>
      </c>
      <c r="AB149" s="95"/>
      <c r="AC149" s="96"/>
      <c r="AD149" s="96"/>
      <c r="AE149" s="75"/>
      <c r="AF149" s="132">
        <f>SUM(AB149:AE149)</f>
        <v>0</v>
      </c>
      <c r="AG149" s="97"/>
      <c r="AH149" s="96"/>
      <c r="AI149" s="96"/>
      <c r="AJ149" s="75"/>
      <c r="AK149" s="134">
        <f>SUM(AG149:AJ149)</f>
        <v>0</v>
      </c>
      <c r="AL149" s="95"/>
      <c r="AM149" s="96"/>
      <c r="AN149" s="96"/>
      <c r="AO149" s="75">
        <v>1</v>
      </c>
      <c r="AP149" s="135">
        <f>SUM(AL149:AO149)</f>
        <v>1</v>
      </c>
      <c r="AQ149" s="95"/>
      <c r="AR149" s="96"/>
      <c r="AS149" s="96"/>
      <c r="AT149" s="75">
        <v>1</v>
      </c>
      <c r="AU149" s="136">
        <f>SUM(AQ149:AT149)</f>
        <v>1</v>
      </c>
      <c r="AV149" s="64">
        <v>1</v>
      </c>
      <c r="AW149" s="6"/>
      <c r="AX149" s="6"/>
      <c r="AY149" s="102">
        <v>2</v>
      </c>
      <c r="AZ149" s="135">
        <f>SUM(AV149:AY149)</f>
        <v>3</v>
      </c>
      <c r="BA149" s="68">
        <v>1</v>
      </c>
      <c r="BB149" s="6"/>
      <c r="BC149" s="6"/>
      <c r="BD149" s="102">
        <v>3</v>
      </c>
      <c r="BE149" s="136">
        <f>SUM(BA149:BD149)</f>
        <v>4</v>
      </c>
      <c r="BF149" s="68">
        <v>1</v>
      </c>
      <c r="BG149" s="6"/>
      <c r="BH149" s="6"/>
      <c r="BI149" s="102">
        <v>0</v>
      </c>
      <c r="BJ149" s="136">
        <f>SUM(BF149:BI149)</f>
        <v>1</v>
      </c>
    </row>
    <row r="150" spans="1:62" x14ac:dyDescent="0.25">
      <c r="A150" s="4" t="s">
        <v>117</v>
      </c>
      <c r="B150" s="3" t="s">
        <v>118</v>
      </c>
      <c r="C150" s="10">
        <v>6953156274778</v>
      </c>
      <c r="D150" s="10">
        <f>IF(J150&gt;0,1,"")</f>
        <v>1</v>
      </c>
      <c r="E150" s="10" t="str">
        <f>IF(K150&gt;0,1,"")</f>
        <v/>
      </c>
      <c r="F150" s="10" t="str">
        <f>IF(L150&gt;0,1,"")</f>
        <v/>
      </c>
      <c r="G150" s="105" t="str">
        <f>IF(M150&gt;0,1,"")</f>
        <v/>
      </c>
      <c r="H150" s="264">
        <v>19</v>
      </c>
      <c r="I150" s="262" t="str">
        <f>IF(SUM(D150:G150)&lt;2,IF(H150&gt;100,"Not OK",""),"")</f>
        <v/>
      </c>
      <c r="J150" s="68">
        <v>5</v>
      </c>
      <c r="K150" s="64"/>
      <c r="L150" s="64"/>
      <c r="M150" s="64">
        <v>0</v>
      </c>
      <c r="N150" s="129">
        <f>SUM(J150:M150)</f>
        <v>5</v>
      </c>
      <c r="O150" s="79">
        <v>7.8499999999999917</v>
      </c>
      <c r="P150" s="13"/>
      <c r="Q150" s="13"/>
      <c r="R150" s="71"/>
      <c r="S150" s="78">
        <f>IF(P150&gt;0,P150,O150)</f>
        <v>7.8499999999999917</v>
      </c>
      <c r="T150" s="83">
        <v>32.450000000000003</v>
      </c>
      <c r="U150" s="71"/>
      <c r="V150" s="71"/>
      <c r="W150" s="85">
        <v>32.125500000000002</v>
      </c>
      <c r="X150" s="79"/>
      <c r="Y150" s="71"/>
      <c r="Z150" s="71"/>
      <c r="AA150" s="75">
        <v>59</v>
      </c>
      <c r="AB150" s="95"/>
      <c r="AC150" s="96"/>
      <c r="AD150" s="96"/>
      <c r="AE150" s="75"/>
      <c r="AF150" s="132">
        <f>SUM(AB150:AE150)</f>
        <v>0</v>
      </c>
      <c r="AG150" s="97"/>
      <c r="AH150" s="96"/>
      <c r="AI150" s="96"/>
      <c r="AJ150" s="75"/>
      <c r="AK150" s="134">
        <f>SUM(AG150:AJ150)</f>
        <v>0</v>
      </c>
      <c r="AL150" s="95"/>
      <c r="AM150" s="96"/>
      <c r="AN150" s="96"/>
      <c r="AO150" s="75">
        <v>1</v>
      </c>
      <c r="AP150" s="135">
        <f>SUM(AL150:AO150)</f>
        <v>1</v>
      </c>
      <c r="AQ150" s="95"/>
      <c r="AR150" s="96"/>
      <c r="AS150" s="96"/>
      <c r="AT150" s="75">
        <v>1</v>
      </c>
      <c r="AU150" s="136">
        <f>SUM(AQ150:AT150)</f>
        <v>1</v>
      </c>
      <c r="AV150" s="64"/>
      <c r="AW150" s="6"/>
      <c r="AX150" s="6"/>
      <c r="AY150" s="102">
        <v>1</v>
      </c>
      <c r="AZ150" s="135">
        <f>SUM(AV150:AY150)</f>
        <v>1</v>
      </c>
      <c r="BA150" s="68"/>
      <c r="BB150" s="6"/>
      <c r="BC150" s="6"/>
      <c r="BD150" s="102">
        <v>2</v>
      </c>
      <c r="BE150" s="136">
        <f>SUM(BA150:BD150)</f>
        <v>2</v>
      </c>
      <c r="BF150" s="68">
        <v>0</v>
      </c>
      <c r="BG150" s="6"/>
      <c r="BH150" s="6"/>
      <c r="BI150" s="102">
        <v>0</v>
      </c>
      <c r="BJ150" s="136">
        <f>SUM(BF150:BI150)</f>
        <v>0</v>
      </c>
    </row>
    <row r="151" spans="1:62" x14ac:dyDescent="0.25">
      <c r="A151" s="4"/>
      <c r="B151" s="3" t="s">
        <v>228</v>
      </c>
      <c r="C151" s="10">
        <v>6953156274785</v>
      </c>
      <c r="D151" s="10" t="str">
        <f>IF(J151&gt;0,1,"")</f>
        <v/>
      </c>
      <c r="E151" s="10" t="str">
        <f>IF(K151&gt;0,1,"")</f>
        <v/>
      </c>
      <c r="F151" s="10" t="str">
        <f>IF(L151&gt;0,1,"")</f>
        <v/>
      </c>
      <c r="G151" s="105" t="str">
        <f>IF(M151&gt;0,1,"")</f>
        <v/>
      </c>
      <c r="H151" s="264">
        <v>32</v>
      </c>
      <c r="I151" s="262" t="str">
        <f>IF(SUM(D151:G151)&lt;2,IF(H151&gt;100,"Not OK",""),"")</f>
        <v/>
      </c>
      <c r="J151" s="68"/>
      <c r="K151" s="64"/>
      <c r="L151" s="64"/>
      <c r="M151" s="64">
        <v>0</v>
      </c>
      <c r="N151" s="129">
        <f>SUM(J151:M151)</f>
        <v>0</v>
      </c>
      <c r="O151" s="79"/>
      <c r="P151" s="13"/>
      <c r="Q151" s="13"/>
      <c r="R151" s="71"/>
      <c r="S151" s="78">
        <f>IF(P151&gt;0,P151,O151)</f>
        <v>0</v>
      </c>
      <c r="T151" s="83"/>
      <c r="U151" s="71"/>
      <c r="V151" s="71"/>
      <c r="W151" s="84">
        <v>32.125500000000002</v>
      </c>
      <c r="X151" s="79"/>
      <c r="Y151" s="71"/>
      <c r="Z151" s="71"/>
      <c r="AA151" s="74">
        <v>59</v>
      </c>
      <c r="AB151" s="92"/>
      <c r="AC151" s="93"/>
      <c r="AD151" s="93"/>
      <c r="AE151" s="94"/>
      <c r="AF151" s="129">
        <f>SUM(AB151:AE151)</f>
        <v>0</v>
      </c>
      <c r="AG151" s="99"/>
      <c r="AH151" s="93"/>
      <c r="AI151" s="93"/>
      <c r="AJ151" s="94"/>
      <c r="AK151" s="133">
        <f>SUM(AG151:AJ151)</f>
        <v>0</v>
      </c>
      <c r="AL151" s="92"/>
      <c r="AM151" s="93"/>
      <c r="AN151" s="93"/>
      <c r="AO151" s="94">
        <v>0</v>
      </c>
      <c r="AP151" s="133">
        <f>SUM(AL151:AO151)</f>
        <v>0</v>
      </c>
      <c r="AQ151" s="92"/>
      <c r="AR151" s="93"/>
      <c r="AS151" s="93"/>
      <c r="AT151" s="94">
        <v>0</v>
      </c>
      <c r="AU151" s="129">
        <f>SUM(AQ151:AT151)</f>
        <v>0</v>
      </c>
      <c r="AV151" s="64"/>
      <c r="AW151" s="6"/>
      <c r="AX151" s="6"/>
      <c r="AY151" s="102">
        <v>2</v>
      </c>
      <c r="AZ151" s="133">
        <f>SUM(AV151:AY151)</f>
        <v>2</v>
      </c>
      <c r="BA151" s="68"/>
      <c r="BB151" s="6"/>
      <c r="BC151" s="6"/>
      <c r="BD151" s="102">
        <v>2</v>
      </c>
      <c r="BE151" s="129">
        <f>SUM(BA151:BD151)</f>
        <v>2</v>
      </c>
      <c r="BF151" s="68"/>
      <c r="BG151" s="6"/>
      <c r="BH151" s="6"/>
      <c r="BI151" s="102">
        <v>1</v>
      </c>
      <c r="BJ151" s="129">
        <f>SUM(BF151:BI151)</f>
        <v>1</v>
      </c>
    </row>
    <row r="152" spans="1:62" x14ac:dyDescent="0.25">
      <c r="A152" s="4" t="s">
        <v>119</v>
      </c>
      <c r="B152" s="3" t="s">
        <v>120</v>
      </c>
      <c r="C152" s="10">
        <v>6953156274792</v>
      </c>
      <c r="D152" s="10">
        <f>IF(J152&gt;0,1,"")</f>
        <v>1</v>
      </c>
      <c r="E152" s="10" t="str">
        <f>IF(K152&gt;0,1,"")</f>
        <v/>
      </c>
      <c r="F152" s="10" t="str">
        <f>IF(L152&gt;0,1,"")</f>
        <v/>
      </c>
      <c r="G152" s="105" t="str">
        <f>IF(M152&gt;0,1,"")</f>
        <v/>
      </c>
      <c r="H152" s="264">
        <v>25</v>
      </c>
      <c r="I152" s="262" t="str">
        <f>IF(SUM(D152:G152)&lt;2,IF(H152&gt;100,"Not OK",""),"")</f>
        <v/>
      </c>
      <c r="J152" s="68">
        <v>2</v>
      </c>
      <c r="K152" s="64"/>
      <c r="L152" s="64"/>
      <c r="M152" s="64">
        <v>0</v>
      </c>
      <c r="N152" s="129">
        <f>SUM(J152:M152)</f>
        <v>2</v>
      </c>
      <c r="O152" s="79">
        <v>7.8499999999999979</v>
      </c>
      <c r="P152" s="13"/>
      <c r="Q152" s="13"/>
      <c r="R152" s="71"/>
      <c r="S152" s="78">
        <f>IF(P152&gt;0,P152,O152)</f>
        <v>7.8499999999999979</v>
      </c>
      <c r="T152" s="83">
        <v>32.450000000000003</v>
      </c>
      <c r="U152" s="71"/>
      <c r="V152" s="71"/>
      <c r="W152" s="85">
        <v>32.125500000000002</v>
      </c>
      <c r="X152" s="79"/>
      <c r="Y152" s="71"/>
      <c r="Z152" s="71"/>
      <c r="AA152" s="75">
        <v>59</v>
      </c>
      <c r="AB152" s="95"/>
      <c r="AC152" s="96"/>
      <c r="AD152" s="96"/>
      <c r="AE152" s="75"/>
      <c r="AF152" s="132">
        <f>SUM(AB152:AE152)</f>
        <v>0</v>
      </c>
      <c r="AG152" s="97"/>
      <c r="AH152" s="96"/>
      <c r="AI152" s="96"/>
      <c r="AJ152" s="75"/>
      <c r="AK152" s="134">
        <f>SUM(AG152:AJ152)</f>
        <v>0</v>
      </c>
      <c r="AL152" s="95"/>
      <c r="AM152" s="96"/>
      <c r="AN152" s="96"/>
      <c r="AO152" s="75">
        <v>0</v>
      </c>
      <c r="AP152" s="135">
        <f>SUM(AL152:AO152)</f>
        <v>0</v>
      </c>
      <c r="AQ152" s="95"/>
      <c r="AR152" s="96"/>
      <c r="AS152" s="96"/>
      <c r="AT152" s="75">
        <v>0</v>
      </c>
      <c r="AU152" s="136">
        <f>SUM(AQ152:AT152)</f>
        <v>0</v>
      </c>
      <c r="AV152" s="64"/>
      <c r="AW152" s="6"/>
      <c r="AX152" s="6"/>
      <c r="AY152" s="102">
        <v>0</v>
      </c>
      <c r="AZ152" s="135">
        <f>SUM(AV152:AY152)</f>
        <v>0</v>
      </c>
      <c r="BA152" s="68">
        <v>1</v>
      </c>
      <c r="BB152" s="6"/>
      <c r="BC152" s="6"/>
      <c r="BD152" s="102">
        <v>3</v>
      </c>
      <c r="BE152" s="136">
        <f>SUM(BA152:BD152)</f>
        <v>4</v>
      </c>
      <c r="BF152" s="68">
        <v>2</v>
      </c>
      <c r="BG152" s="6"/>
      <c r="BH152" s="6"/>
      <c r="BI152" s="102">
        <v>2</v>
      </c>
      <c r="BJ152" s="136">
        <f>SUM(BF152:BI152)</f>
        <v>4</v>
      </c>
    </row>
    <row r="153" spans="1:62" x14ac:dyDescent="0.25">
      <c r="A153" s="4" t="s">
        <v>401</v>
      </c>
      <c r="B153" s="3" t="s">
        <v>402</v>
      </c>
      <c r="C153" s="10">
        <v>6953156275188</v>
      </c>
      <c r="D153" s="10" t="str">
        <f>IF(J153&gt;0,1,"")</f>
        <v/>
      </c>
      <c r="E153" s="10">
        <f>IF(K153&gt;0,1,"")</f>
        <v>1</v>
      </c>
      <c r="F153" s="10" t="str">
        <f>IF(L153&gt;0,1,"")</f>
        <v/>
      </c>
      <c r="G153" s="105" t="str">
        <f>IF(M153&gt;0,1,"")</f>
        <v/>
      </c>
      <c r="H153" s="264">
        <v>3</v>
      </c>
      <c r="I153" s="262" t="str">
        <f>IF(SUM(D153:G153)&lt;2,IF(H153&gt;100,"Not OK",""),"")</f>
        <v/>
      </c>
      <c r="J153" s="68"/>
      <c r="K153" s="64">
        <v>3</v>
      </c>
      <c r="L153" s="64"/>
      <c r="M153" s="64"/>
      <c r="N153" s="129">
        <f>SUM(J153:M153)</f>
        <v>3</v>
      </c>
      <c r="O153" s="79"/>
      <c r="P153" s="13">
        <v>50.97</v>
      </c>
      <c r="Q153" s="13"/>
      <c r="R153" s="71"/>
      <c r="S153" s="78">
        <f>IF(P153&gt;0,P153,O153)</f>
        <v>50.97</v>
      </c>
      <c r="T153" s="83"/>
      <c r="U153" s="71">
        <v>109.5</v>
      </c>
      <c r="V153" s="71"/>
      <c r="W153" s="84"/>
      <c r="X153" s="79"/>
      <c r="Y153" s="71">
        <v>229</v>
      </c>
      <c r="Z153" s="71"/>
      <c r="AA153" s="74"/>
      <c r="AB153" s="92"/>
      <c r="AC153" s="93">
        <v>0</v>
      </c>
      <c r="AD153" s="93"/>
      <c r="AE153" s="94"/>
      <c r="AF153" s="129">
        <f>SUM(AB153:AE153)</f>
        <v>0</v>
      </c>
      <c r="AG153" s="99"/>
      <c r="AH153" s="93">
        <v>1</v>
      </c>
      <c r="AI153" s="93"/>
      <c r="AJ153" s="94"/>
      <c r="AK153" s="133">
        <f>SUM(AG153:AJ153)</f>
        <v>1</v>
      </c>
      <c r="AL153" s="92"/>
      <c r="AM153" s="93">
        <v>2</v>
      </c>
      <c r="AN153" s="93"/>
      <c r="AO153" s="94"/>
      <c r="AP153" s="133">
        <f>SUM(AL153:AO153)</f>
        <v>2</v>
      </c>
      <c r="AQ153" s="92"/>
      <c r="AR153" s="93">
        <v>0</v>
      </c>
      <c r="AS153" s="93"/>
      <c r="AT153" s="94"/>
      <c r="AU153" s="129">
        <f>SUM(AQ153:AT153)</f>
        <v>0</v>
      </c>
      <c r="AV153" s="64"/>
      <c r="AW153" s="6">
        <v>0</v>
      </c>
      <c r="AX153" s="6"/>
      <c r="AY153" s="102"/>
      <c r="AZ153" s="133">
        <f>SUM(AV153:AY153)</f>
        <v>0</v>
      </c>
      <c r="BA153" s="68"/>
      <c r="BB153" s="6">
        <v>0</v>
      </c>
      <c r="BC153" s="6"/>
      <c r="BD153" s="102"/>
      <c r="BE153" s="129">
        <f>SUM(BA153:BD153)</f>
        <v>0</v>
      </c>
      <c r="BF153" s="68"/>
      <c r="BG153" s="6">
        <v>0</v>
      </c>
      <c r="BH153" s="6"/>
      <c r="BI153" s="102"/>
      <c r="BJ153" s="129">
        <f>SUM(BF153:BI153)</f>
        <v>0</v>
      </c>
    </row>
    <row r="154" spans="1:62" x14ac:dyDescent="0.25">
      <c r="A154" s="4" t="s">
        <v>403</v>
      </c>
      <c r="B154" s="3" t="s">
        <v>404</v>
      </c>
      <c r="C154" s="10">
        <v>6953156275195</v>
      </c>
      <c r="D154" s="10" t="str">
        <f>IF(J154&gt;0,1,"")</f>
        <v/>
      </c>
      <c r="E154" s="10">
        <f>IF(K154&gt;0,1,"")</f>
        <v>1</v>
      </c>
      <c r="F154" s="10" t="str">
        <f>IF(L154&gt;0,1,"")</f>
        <v/>
      </c>
      <c r="G154" s="105" t="str">
        <f>IF(M154&gt;0,1,"")</f>
        <v/>
      </c>
      <c r="H154" s="264"/>
      <c r="I154" s="262" t="str">
        <f>IF(SUM(D154:G154)&lt;2,IF(H154&gt;100,"Not OK",""),"")</f>
        <v/>
      </c>
      <c r="J154" s="68"/>
      <c r="K154" s="64">
        <v>2</v>
      </c>
      <c r="L154" s="64"/>
      <c r="M154" s="64"/>
      <c r="N154" s="129">
        <f>SUM(J154:M154)</f>
        <v>2</v>
      </c>
      <c r="O154" s="79"/>
      <c r="P154" s="13">
        <v>49.81</v>
      </c>
      <c r="Q154" s="13"/>
      <c r="R154" s="71"/>
      <c r="S154" s="78">
        <f>IF(P154&gt;0,P154,O154)</f>
        <v>49.81</v>
      </c>
      <c r="T154" s="83"/>
      <c r="U154" s="71">
        <v>109.5</v>
      </c>
      <c r="V154" s="71"/>
      <c r="W154" s="84"/>
      <c r="X154" s="79"/>
      <c r="Y154" s="71">
        <v>229</v>
      </c>
      <c r="Z154" s="71"/>
      <c r="AA154" s="74"/>
      <c r="AB154" s="92"/>
      <c r="AC154" s="93">
        <v>0</v>
      </c>
      <c r="AD154" s="93"/>
      <c r="AE154" s="94"/>
      <c r="AF154" s="129">
        <f>SUM(AB154:AE154)</f>
        <v>0</v>
      </c>
      <c r="AG154" s="99"/>
      <c r="AH154" s="93">
        <v>0</v>
      </c>
      <c r="AI154" s="93"/>
      <c r="AJ154" s="94"/>
      <c r="AK154" s="133">
        <f>SUM(AG154:AJ154)</f>
        <v>0</v>
      </c>
      <c r="AL154" s="92"/>
      <c r="AM154" s="93">
        <v>5</v>
      </c>
      <c r="AN154" s="93"/>
      <c r="AO154" s="94"/>
      <c r="AP154" s="133">
        <f>SUM(AL154:AO154)</f>
        <v>5</v>
      </c>
      <c r="AQ154" s="92"/>
      <c r="AR154" s="93">
        <v>6</v>
      </c>
      <c r="AS154" s="93"/>
      <c r="AT154" s="94"/>
      <c r="AU154" s="129">
        <f>SUM(AQ154:AT154)</f>
        <v>6</v>
      </c>
      <c r="AV154" s="64"/>
      <c r="AW154" s="6">
        <v>6</v>
      </c>
      <c r="AX154" s="6"/>
      <c r="AY154" s="102"/>
      <c r="AZ154" s="133">
        <f>SUM(AV154:AY154)</f>
        <v>6</v>
      </c>
      <c r="BA154" s="68"/>
      <c r="BB154" s="6">
        <v>4</v>
      </c>
      <c r="BC154" s="6"/>
      <c r="BD154" s="102"/>
      <c r="BE154" s="129">
        <f>SUM(BA154:BD154)</f>
        <v>4</v>
      </c>
      <c r="BF154" s="68"/>
      <c r="BG154" s="6">
        <v>4</v>
      </c>
      <c r="BH154" s="6"/>
      <c r="BI154" s="102"/>
      <c r="BJ154" s="129">
        <f>SUM(BF154:BI154)</f>
        <v>4</v>
      </c>
    </row>
    <row r="155" spans="1:62" x14ac:dyDescent="0.25">
      <c r="A155" s="4" t="s">
        <v>405</v>
      </c>
      <c r="B155" s="3" t="s">
        <v>406</v>
      </c>
      <c r="C155" s="10">
        <v>6953156275201</v>
      </c>
      <c r="D155" s="10" t="str">
        <f>IF(J155&gt;0,1,"")</f>
        <v/>
      </c>
      <c r="E155" s="10">
        <f>IF(K155&gt;0,1,"")</f>
        <v>1</v>
      </c>
      <c r="F155" s="10" t="str">
        <f>IF(L155&gt;0,1,"")</f>
        <v/>
      </c>
      <c r="G155" s="105" t="str">
        <f>IF(M155&gt;0,1,"")</f>
        <v/>
      </c>
      <c r="H155" s="264">
        <v>23</v>
      </c>
      <c r="I155" s="262" t="str">
        <f>IF(SUM(D155:G155)&lt;2,IF(H155&gt;100,"Not OK",""),"")</f>
        <v/>
      </c>
      <c r="J155" s="68"/>
      <c r="K155" s="64">
        <v>1</v>
      </c>
      <c r="L155" s="64"/>
      <c r="M155" s="64"/>
      <c r="N155" s="129">
        <f>SUM(J155:M155)</f>
        <v>1</v>
      </c>
      <c r="O155" s="79"/>
      <c r="P155" s="13">
        <v>49.81</v>
      </c>
      <c r="Q155" s="13"/>
      <c r="R155" s="71"/>
      <c r="S155" s="78">
        <f>IF(P155&gt;0,P155,O155)</f>
        <v>49.81</v>
      </c>
      <c r="T155" s="83"/>
      <c r="U155" s="71">
        <v>109.5</v>
      </c>
      <c r="V155" s="71"/>
      <c r="W155" s="84"/>
      <c r="X155" s="79"/>
      <c r="Y155" s="71">
        <v>229</v>
      </c>
      <c r="Z155" s="71"/>
      <c r="AA155" s="74"/>
      <c r="AB155" s="92"/>
      <c r="AC155" s="93">
        <v>0</v>
      </c>
      <c r="AD155" s="93"/>
      <c r="AE155" s="94"/>
      <c r="AF155" s="129">
        <f>SUM(AB155:AE155)</f>
        <v>0</v>
      </c>
      <c r="AG155" s="99"/>
      <c r="AH155" s="93">
        <v>0</v>
      </c>
      <c r="AI155" s="93"/>
      <c r="AJ155" s="94"/>
      <c r="AK155" s="133">
        <f>SUM(AG155:AJ155)</f>
        <v>0</v>
      </c>
      <c r="AL155" s="92"/>
      <c r="AM155" s="93">
        <v>0</v>
      </c>
      <c r="AN155" s="93"/>
      <c r="AO155" s="94"/>
      <c r="AP155" s="133">
        <f>SUM(AL155:AO155)</f>
        <v>0</v>
      </c>
      <c r="AQ155" s="92"/>
      <c r="AR155" s="93">
        <v>0</v>
      </c>
      <c r="AS155" s="93"/>
      <c r="AT155" s="94"/>
      <c r="AU155" s="129">
        <f>SUM(AQ155:AT155)</f>
        <v>0</v>
      </c>
      <c r="AV155" s="64"/>
      <c r="AW155" s="6">
        <v>0</v>
      </c>
      <c r="AX155" s="6"/>
      <c r="AY155" s="102"/>
      <c r="AZ155" s="133">
        <f>SUM(AV155:AY155)</f>
        <v>0</v>
      </c>
      <c r="BA155" s="68"/>
      <c r="BB155" s="6">
        <v>0</v>
      </c>
      <c r="BC155" s="6"/>
      <c r="BD155" s="102"/>
      <c r="BE155" s="129">
        <f>SUM(BA155:BD155)</f>
        <v>0</v>
      </c>
      <c r="BF155" s="68"/>
      <c r="BG155" s="6">
        <v>0</v>
      </c>
      <c r="BH155" s="6"/>
      <c r="BI155" s="102"/>
      <c r="BJ155" s="129">
        <f>SUM(BF155:BI155)</f>
        <v>0</v>
      </c>
    </row>
    <row r="156" spans="1:62" x14ac:dyDescent="0.25">
      <c r="A156" s="4" t="s">
        <v>527</v>
      </c>
      <c r="B156" s="3" t="s">
        <v>121</v>
      </c>
      <c r="C156" s="10">
        <v>6953156275515</v>
      </c>
      <c r="D156" s="10">
        <f>IF(J156&gt;0,1,"")</f>
        <v>1</v>
      </c>
      <c r="E156" s="10" t="str">
        <f>IF(K156&gt;0,1,"")</f>
        <v/>
      </c>
      <c r="F156" s="10" t="str">
        <f>IF(L156&gt;0,1,"")</f>
        <v/>
      </c>
      <c r="G156" s="105" t="str">
        <f>IF(M156&gt;0,1,"")</f>
        <v/>
      </c>
      <c r="H156" s="264">
        <v>30</v>
      </c>
      <c r="I156" s="262" t="str">
        <f>IF(SUM(D156:G156)&lt;2,IF(H156&gt;100,"Not OK",""),"")</f>
        <v/>
      </c>
      <c r="J156" s="68">
        <v>3</v>
      </c>
      <c r="K156" s="64">
        <v>0</v>
      </c>
      <c r="L156" s="64"/>
      <c r="M156" s="64"/>
      <c r="N156" s="129">
        <f>SUM(J156:M156)</f>
        <v>3</v>
      </c>
      <c r="O156" s="79">
        <v>28.72</v>
      </c>
      <c r="P156" s="13">
        <v>28.719999999999995</v>
      </c>
      <c r="Q156" s="13"/>
      <c r="R156" s="71"/>
      <c r="S156" s="78">
        <f>IF(P156&gt;0,P156,O156)</f>
        <v>28.719999999999995</v>
      </c>
      <c r="T156" s="83">
        <v>76.45</v>
      </c>
      <c r="U156" s="71">
        <v>59.5</v>
      </c>
      <c r="V156" s="71"/>
      <c r="W156" s="84"/>
      <c r="X156" s="79"/>
      <c r="Y156" s="71">
        <v>129</v>
      </c>
      <c r="Z156" s="71"/>
      <c r="AA156" s="74"/>
      <c r="AB156" s="92"/>
      <c r="AC156" s="93">
        <v>0</v>
      </c>
      <c r="AD156" s="93"/>
      <c r="AE156" s="94"/>
      <c r="AF156" s="129">
        <f>SUM(AB156:AE156)</f>
        <v>0</v>
      </c>
      <c r="AG156" s="99"/>
      <c r="AH156" s="93">
        <v>0</v>
      </c>
      <c r="AI156" s="93"/>
      <c r="AJ156" s="94"/>
      <c r="AK156" s="133">
        <f>SUM(AG156:AJ156)</f>
        <v>0</v>
      </c>
      <c r="AL156" s="92"/>
      <c r="AM156" s="93">
        <v>0</v>
      </c>
      <c r="AN156" s="93"/>
      <c r="AO156" s="94"/>
      <c r="AP156" s="133">
        <f>SUM(AL156:AO156)</f>
        <v>0</v>
      </c>
      <c r="AQ156" s="92"/>
      <c r="AR156" s="93">
        <v>0</v>
      </c>
      <c r="AS156" s="93"/>
      <c r="AT156" s="94"/>
      <c r="AU156" s="129">
        <f>SUM(AQ156:AT156)</f>
        <v>0</v>
      </c>
      <c r="AV156" s="64"/>
      <c r="AW156" s="6">
        <v>0</v>
      </c>
      <c r="AX156" s="6"/>
      <c r="AY156" s="102"/>
      <c r="AZ156" s="133">
        <f>SUM(AV156:AY156)</f>
        <v>0</v>
      </c>
      <c r="BA156" s="68"/>
      <c r="BB156" s="6">
        <v>0</v>
      </c>
      <c r="BC156" s="6"/>
      <c r="BD156" s="102"/>
      <c r="BE156" s="129">
        <f>SUM(BA156:BD156)</f>
        <v>0</v>
      </c>
      <c r="BF156" s="68">
        <v>0</v>
      </c>
      <c r="BG156" s="6">
        <v>0</v>
      </c>
      <c r="BH156" s="6"/>
      <c r="BI156" s="102"/>
      <c r="BJ156" s="129">
        <f>SUM(BF156:BI156)</f>
        <v>0</v>
      </c>
    </row>
    <row r="157" spans="1:62" x14ac:dyDescent="0.25">
      <c r="A157" s="4" t="s">
        <v>525</v>
      </c>
      <c r="B157" s="3" t="s">
        <v>526</v>
      </c>
      <c r="C157" s="10">
        <v>6953156275522</v>
      </c>
      <c r="D157" s="10" t="str">
        <f>IF(J157&gt;0,1,"")</f>
        <v/>
      </c>
      <c r="E157" s="10" t="str">
        <f>IF(K157&gt;0,1,"")</f>
        <v/>
      </c>
      <c r="F157" s="10" t="str">
        <f>IF(L157&gt;0,1,"")</f>
        <v/>
      </c>
      <c r="G157" s="105" t="str">
        <f>IF(M157&gt;0,1,"")</f>
        <v/>
      </c>
      <c r="H157" s="264">
        <v>39</v>
      </c>
      <c r="I157" s="262" t="str">
        <f>IF(SUM(D157:G157)&lt;2,IF(H157&gt;100,"Not OK",""),"")</f>
        <v/>
      </c>
      <c r="J157" s="68"/>
      <c r="K157" s="64">
        <v>0</v>
      </c>
      <c r="L157" s="64"/>
      <c r="M157" s="64"/>
      <c r="N157" s="129">
        <f>SUM(J157:M157)</f>
        <v>0</v>
      </c>
      <c r="O157" s="79"/>
      <c r="P157" s="13">
        <v>28.72</v>
      </c>
      <c r="Q157" s="13"/>
      <c r="R157" s="71"/>
      <c r="S157" s="78">
        <f>IF(P157&gt;0,P157,O157)</f>
        <v>28.72</v>
      </c>
      <c r="T157" s="83"/>
      <c r="U157" s="71">
        <v>59.5</v>
      </c>
      <c r="V157" s="71"/>
      <c r="W157" s="84"/>
      <c r="X157" s="79"/>
      <c r="Y157" s="71">
        <v>129</v>
      </c>
      <c r="Z157" s="71"/>
      <c r="AA157" s="74"/>
      <c r="AB157" s="92"/>
      <c r="AC157" s="93">
        <v>0</v>
      </c>
      <c r="AD157" s="93"/>
      <c r="AE157" s="94"/>
      <c r="AF157" s="129">
        <f>SUM(AB157:AE157)</f>
        <v>0</v>
      </c>
      <c r="AG157" s="99"/>
      <c r="AH157" s="93">
        <v>1</v>
      </c>
      <c r="AI157" s="93"/>
      <c r="AJ157" s="94"/>
      <c r="AK157" s="133">
        <f>SUM(AG157:AJ157)</f>
        <v>1</v>
      </c>
      <c r="AL157" s="92"/>
      <c r="AM157" s="93">
        <v>0</v>
      </c>
      <c r="AN157" s="93"/>
      <c r="AO157" s="94"/>
      <c r="AP157" s="133">
        <f>SUM(AL157:AO157)</f>
        <v>0</v>
      </c>
      <c r="AQ157" s="92"/>
      <c r="AR157" s="93">
        <v>0</v>
      </c>
      <c r="AS157" s="93"/>
      <c r="AT157" s="94"/>
      <c r="AU157" s="129">
        <f>SUM(AQ157:AT157)</f>
        <v>0</v>
      </c>
      <c r="AV157" s="64"/>
      <c r="AW157" s="6">
        <v>0</v>
      </c>
      <c r="AX157" s="6"/>
      <c r="AY157" s="102"/>
      <c r="AZ157" s="133">
        <f>SUM(AV157:AY157)</f>
        <v>0</v>
      </c>
      <c r="BA157" s="68"/>
      <c r="BB157" s="6">
        <v>0</v>
      </c>
      <c r="BC157" s="6"/>
      <c r="BD157" s="102"/>
      <c r="BE157" s="129">
        <f>SUM(BA157:BD157)</f>
        <v>0</v>
      </c>
      <c r="BF157" s="68"/>
      <c r="BG157" s="6">
        <v>0</v>
      </c>
      <c r="BH157" s="6"/>
      <c r="BI157" s="102"/>
      <c r="BJ157" s="129">
        <f>SUM(BF157:BI157)</f>
        <v>0</v>
      </c>
    </row>
    <row r="158" spans="1:62" x14ac:dyDescent="0.25">
      <c r="A158" s="4"/>
      <c r="B158" s="3" t="s">
        <v>235</v>
      </c>
      <c r="C158" s="10">
        <v>6953156275614</v>
      </c>
      <c r="D158" s="10" t="str">
        <f>IF(J158&gt;0,1,"")</f>
        <v/>
      </c>
      <c r="E158" s="10" t="str">
        <f>IF(K158&gt;0,1,"")</f>
        <v/>
      </c>
      <c r="F158" s="10" t="str">
        <f>IF(L158&gt;0,1,"")</f>
        <v/>
      </c>
      <c r="G158" s="105">
        <f>IF(M158&gt;0,1,"")</f>
        <v>1</v>
      </c>
      <c r="H158" s="264">
        <v>26</v>
      </c>
      <c r="I158" s="262" t="str">
        <f>IF(SUM(D158:G158)&lt;2,IF(H158&gt;100,"Not OK",""),"")</f>
        <v/>
      </c>
      <c r="J158" s="68"/>
      <c r="K158" s="64"/>
      <c r="L158" s="64"/>
      <c r="M158" s="64">
        <v>3</v>
      </c>
      <c r="N158" s="129">
        <f>SUM(J158:M158)</f>
        <v>3</v>
      </c>
      <c r="O158" s="79"/>
      <c r="P158" s="13"/>
      <c r="Q158" s="13"/>
      <c r="R158" s="71"/>
      <c r="S158" s="78">
        <f>IF(P158&gt;0,P158,O158)</f>
        <v>0</v>
      </c>
      <c r="T158" s="83"/>
      <c r="U158" s="71"/>
      <c r="V158" s="71"/>
      <c r="W158" s="84">
        <v>124.6905</v>
      </c>
      <c r="X158" s="79"/>
      <c r="Y158" s="71"/>
      <c r="Z158" s="71"/>
      <c r="AA158" s="74">
        <v>229</v>
      </c>
      <c r="AB158" s="92"/>
      <c r="AC158" s="93"/>
      <c r="AD158" s="93"/>
      <c r="AE158" s="94"/>
      <c r="AF158" s="129">
        <f>SUM(AB158:AE158)</f>
        <v>0</v>
      </c>
      <c r="AG158" s="99"/>
      <c r="AH158" s="93"/>
      <c r="AI158" s="93"/>
      <c r="AJ158" s="94"/>
      <c r="AK158" s="133">
        <f>SUM(AG158:AJ158)</f>
        <v>0</v>
      </c>
      <c r="AL158" s="92"/>
      <c r="AM158" s="93"/>
      <c r="AN158" s="93"/>
      <c r="AO158" s="94">
        <v>0</v>
      </c>
      <c r="AP158" s="133">
        <f>SUM(AL158:AO158)</f>
        <v>0</v>
      </c>
      <c r="AQ158" s="92"/>
      <c r="AR158" s="93"/>
      <c r="AS158" s="93"/>
      <c r="AT158" s="94">
        <v>0</v>
      </c>
      <c r="AU158" s="129">
        <f>SUM(AQ158:AT158)</f>
        <v>0</v>
      </c>
      <c r="AV158" s="64"/>
      <c r="AW158" s="6"/>
      <c r="AX158" s="6"/>
      <c r="AY158" s="102">
        <v>0</v>
      </c>
      <c r="AZ158" s="133">
        <f>SUM(AV158:AY158)</f>
        <v>0</v>
      </c>
      <c r="BA158" s="68"/>
      <c r="BB158" s="6"/>
      <c r="BC158" s="6"/>
      <c r="BD158" s="102">
        <v>0</v>
      </c>
      <c r="BE158" s="129">
        <f>SUM(BA158:BD158)</f>
        <v>0</v>
      </c>
      <c r="BF158" s="68"/>
      <c r="BG158" s="6"/>
      <c r="BH158" s="6"/>
      <c r="BI158" s="102">
        <v>0</v>
      </c>
      <c r="BJ158" s="129">
        <f>SUM(BF158:BI158)</f>
        <v>0</v>
      </c>
    </row>
    <row r="159" spans="1:62" x14ac:dyDescent="0.25">
      <c r="A159" s="4"/>
      <c r="B159" s="3" t="s">
        <v>236</v>
      </c>
      <c r="C159" s="10">
        <v>6953156275621</v>
      </c>
      <c r="D159" s="10" t="str">
        <f>IF(J159&gt;0,1,"")</f>
        <v/>
      </c>
      <c r="E159" s="10" t="str">
        <f>IF(K159&gt;0,1,"")</f>
        <v/>
      </c>
      <c r="F159" s="10" t="str">
        <f>IF(L159&gt;0,1,"")</f>
        <v/>
      </c>
      <c r="G159" s="105">
        <f>IF(M159&gt;0,1,"")</f>
        <v>1</v>
      </c>
      <c r="H159" s="264">
        <v>6</v>
      </c>
      <c r="I159" s="262" t="str">
        <f>IF(SUM(D159:G159)&lt;2,IF(H159&gt;100,"Not OK",""),"")</f>
        <v/>
      </c>
      <c r="J159" s="68"/>
      <c r="K159" s="64"/>
      <c r="L159" s="64"/>
      <c r="M159" s="64">
        <v>2</v>
      </c>
      <c r="N159" s="129">
        <f>SUM(J159:M159)</f>
        <v>2</v>
      </c>
      <c r="O159" s="79"/>
      <c r="P159" s="13"/>
      <c r="Q159" s="13"/>
      <c r="R159" s="71"/>
      <c r="S159" s="78">
        <f>IF(P159&gt;0,P159,O159)</f>
        <v>0</v>
      </c>
      <c r="T159" s="83"/>
      <c r="U159" s="71"/>
      <c r="V159" s="71"/>
      <c r="W159" s="84">
        <v>124.6905</v>
      </c>
      <c r="X159" s="79"/>
      <c r="Y159" s="71"/>
      <c r="Z159" s="71"/>
      <c r="AA159" s="74">
        <v>229</v>
      </c>
      <c r="AB159" s="92"/>
      <c r="AC159" s="93"/>
      <c r="AD159" s="93"/>
      <c r="AE159" s="94"/>
      <c r="AF159" s="129">
        <f>SUM(AB159:AE159)</f>
        <v>0</v>
      </c>
      <c r="AG159" s="99"/>
      <c r="AH159" s="93"/>
      <c r="AI159" s="93"/>
      <c r="AJ159" s="94"/>
      <c r="AK159" s="133">
        <f>SUM(AG159:AJ159)</f>
        <v>0</v>
      </c>
      <c r="AL159" s="92"/>
      <c r="AM159" s="93"/>
      <c r="AN159" s="93"/>
      <c r="AO159" s="94">
        <v>0</v>
      </c>
      <c r="AP159" s="133">
        <f>SUM(AL159:AO159)</f>
        <v>0</v>
      </c>
      <c r="AQ159" s="92"/>
      <c r="AR159" s="93"/>
      <c r="AS159" s="93"/>
      <c r="AT159" s="94">
        <v>0</v>
      </c>
      <c r="AU159" s="129">
        <f>SUM(AQ159:AT159)</f>
        <v>0</v>
      </c>
      <c r="AV159" s="64"/>
      <c r="AW159" s="6"/>
      <c r="AX159" s="6"/>
      <c r="AY159" s="102">
        <v>0</v>
      </c>
      <c r="AZ159" s="133">
        <f>SUM(AV159:AY159)</f>
        <v>0</v>
      </c>
      <c r="BA159" s="68"/>
      <c r="BB159" s="6"/>
      <c r="BC159" s="6"/>
      <c r="BD159" s="102">
        <v>0</v>
      </c>
      <c r="BE159" s="129">
        <f>SUM(BA159:BD159)</f>
        <v>0</v>
      </c>
      <c r="BF159" s="68"/>
      <c r="BG159" s="6"/>
      <c r="BH159" s="6"/>
      <c r="BI159" s="102">
        <v>1</v>
      </c>
      <c r="BJ159" s="129">
        <f>SUM(BF159:BI159)</f>
        <v>1</v>
      </c>
    </row>
    <row r="160" spans="1:62" x14ac:dyDescent="0.25">
      <c r="A160" s="4" t="s">
        <v>375</v>
      </c>
      <c r="B160" s="3" t="s">
        <v>122</v>
      </c>
      <c r="C160" s="10">
        <v>6953156276390</v>
      </c>
      <c r="D160" s="10">
        <f>IF(J160&gt;0,1,"")</f>
        <v>1</v>
      </c>
      <c r="E160" s="10" t="str">
        <f>IF(K160&gt;0,1,"")</f>
        <v/>
      </c>
      <c r="F160" s="10" t="str">
        <f>IF(L160&gt;0,1,"")</f>
        <v/>
      </c>
      <c r="G160" s="105" t="str">
        <f>IF(M160&gt;0,1,"")</f>
        <v/>
      </c>
      <c r="H160" s="264">
        <v>6</v>
      </c>
      <c r="I160" s="262" t="str">
        <f>IF(SUM(D160:G160)&lt;2,IF(H160&gt;100,"Not OK",""),"")</f>
        <v/>
      </c>
      <c r="J160" s="68">
        <v>5</v>
      </c>
      <c r="K160" s="64">
        <v>0</v>
      </c>
      <c r="L160" s="64"/>
      <c r="M160" s="64"/>
      <c r="N160" s="129">
        <f>SUM(J160:M160)</f>
        <v>5</v>
      </c>
      <c r="O160" s="79">
        <v>77.209999999999923</v>
      </c>
      <c r="P160" s="13">
        <v>77.209999999999994</v>
      </c>
      <c r="Q160" s="13"/>
      <c r="R160" s="71"/>
      <c r="S160" s="78">
        <f>IF(P160&gt;0,P160,O160)</f>
        <v>77.209999999999994</v>
      </c>
      <c r="T160" s="83">
        <v>164.45</v>
      </c>
      <c r="U160" s="71">
        <v>139.5</v>
      </c>
      <c r="V160" s="71"/>
      <c r="W160" s="84"/>
      <c r="X160" s="79"/>
      <c r="Y160" s="71">
        <v>289</v>
      </c>
      <c r="Z160" s="71"/>
      <c r="AA160" s="74"/>
      <c r="AB160" s="92"/>
      <c r="AC160" s="93">
        <v>5</v>
      </c>
      <c r="AD160" s="93"/>
      <c r="AE160" s="94"/>
      <c r="AF160" s="129">
        <f>SUM(AB160:AE160)</f>
        <v>5</v>
      </c>
      <c r="AG160" s="99"/>
      <c r="AH160" s="93">
        <v>1</v>
      </c>
      <c r="AI160" s="93"/>
      <c r="AJ160" s="94"/>
      <c r="AK160" s="133">
        <f>SUM(AG160:AJ160)</f>
        <v>1</v>
      </c>
      <c r="AL160" s="92"/>
      <c r="AM160" s="93">
        <v>3</v>
      </c>
      <c r="AN160" s="93"/>
      <c r="AO160" s="94"/>
      <c r="AP160" s="133">
        <f>SUM(AL160:AO160)</f>
        <v>3</v>
      </c>
      <c r="AQ160" s="92"/>
      <c r="AR160" s="93">
        <v>0</v>
      </c>
      <c r="AS160" s="93"/>
      <c r="AT160" s="94"/>
      <c r="AU160" s="129">
        <f>SUM(AQ160:AT160)</f>
        <v>0</v>
      </c>
      <c r="AV160" s="64"/>
      <c r="AW160" s="6">
        <v>0</v>
      </c>
      <c r="AX160" s="6"/>
      <c r="AY160" s="102"/>
      <c r="AZ160" s="133">
        <f>SUM(AV160:AY160)</f>
        <v>0</v>
      </c>
      <c r="BA160" s="68"/>
      <c r="BB160" s="6">
        <v>0</v>
      </c>
      <c r="BC160" s="6"/>
      <c r="BD160" s="102"/>
      <c r="BE160" s="129">
        <f>SUM(BA160:BD160)</f>
        <v>0</v>
      </c>
      <c r="BF160" s="68">
        <v>0</v>
      </c>
      <c r="BG160" s="6">
        <v>0</v>
      </c>
      <c r="BH160" s="6"/>
      <c r="BI160" s="102"/>
      <c r="BJ160" s="129">
        <f>SUM(BF160:BI160)</f>
        <v>0</v>
      </c>
    </row>
    <row r="161" spans="1:62" x14ac:dyDescent="0.25">
      <c r="A161" s="4" t="s">
        <v>377</v>
      </c>
      <c r="B161" s="3" t="s">
        <v>211</v>
      </c>
      <c r="C161" s="10">
        <v>6953156276406</v>
      </c>
      <c r="D161" s="10">
        <f>IF(J161&gt;0,1,"")</f>
        <v>1</v>
      </c>
      <c r="E161" s="10">
        <f>IF(K161&gt;0,1,"")</f>
        <v>1</v>
      </c>
      <c r="F161" s="10" t="str">
        <f>IF(L161&gt;0,1,"")</f>
        <v/>
      </c>
      <c r="G161" s="105" t="str">
        <f>IF(M161&gt;0,1,"")</f>
        <v/>
      </c>
      <c r="H161" s="264"/>
      <c r="I161" s="262" t="str">
        <f>IF(SUM(D161:G161)&lt;2,IF(H161&gt;100,"Not OK",""),"")</f>
        <v/>
      </c>
      <c r="J161" s="68">
        <v>5</v>
      </c>
      <c r="K161" s="64">
        <v>15</v>
      </c>
      <c r="L161" s="64"/>
      <c r="M161" s="64"/>
      <c r="N161" s="129">
        <f>SUM(J161:M161)</f>
        <v>20</v>
      </c>
      <c r="O161" s="79">
        <v>76.080000000000027</v>
      </c>
      <c r="P161" s="13">
        <v>76.08</v>
      </c>
      <c r="Q161" s="13"/>
      <c r="R161" s="71"/>
      <c r="S161" s="78">
        <f>IF(P161&gt;0,P161,O161)</f>
        <v>76.08</v>
      </c>
      <c r="T161" s="83">
        <v>164.45</v>
      </c>
      <c r="U161" s="71">
        <v>139.5</v>
      </c>
      <c r="V161" s="71"/>
      <c r="W161" s="84"/>
      <c r="X161" s="79"/>
      <c r="Y161" s="71">
        <v>289</v>
      </c>
      <c r="Z161" s="71"/>
      <c r="AA161" s="74"/>
      <c r="AB161" s="92"/>
      <c r="AC161" s="93">
        <v>0</v>
      </c>
      <c r="AD161" s="93"/>
      <c r="AE161" s="94"/>
      <c r="AF161" s="129">
        <f>SUM(AB161:AE161)</f>
        <v>0</v>
      </c>
      <c r="AG161" s="99"/>
      <c r="AH161" s="93">
        <v>0</v>
      </c>
      <c r="AI161" s="93"/>
      <c r="AJ161" s="94"/>
      <c r="AK161" s="133">
        <f>SUM(AG161:AJ161)</f>
        <v>0</v>
      </c>
      <c r="AL161" s="92"/>
      <c r="AM161" s="93">
        <v>4</v>
      </c>
      <c r="AN161" s="93"/>
      <c r="AO161" s="94"/>
      <c r="AP161" s="133">
        <f>SUM(AL161:AO161)</f>
        <v>4</v>
      </c>
      <c r="AQ161" s="92"/>
      <c r="AR161" s="93">
        <v>8</v>
      </c>
      <c r="AS161" s="93"/>
      <c r="AT161" s="94"/>
      <c r="AU161" s="129">
        <f>SUM(AQ161:AT161)</f>
        <v>8</v>
      </c>
      <c r="AV161" s="64"/>
      <c r="AW161" s="6">
        <v>7</v>
      </c>
      <c r="AX161" s="6"/>
      <c r="AY161" s="102"/>
      <c r="AZ161" s="133">
        <f>SUM(AV161:AY161)</f>
        <v>7</v>
      </c>
      <c r="BA161" s="68"/>
      <c r="BB161" s="6">
        <v>12</v>
      </c>
      <c r="BC161" s="6"/>
      <c r="BD161" s="102"/>
      <c r="BE161" s="129">
        <f>SUM(BA161:BD161)</f>
        <v>12</v>
      </c>
      <c r="BF161" s="68"/>
      <c r="BG161" s="6">
        <v>0</v>
      </c>
      <c r="BH161" s="6"/>
      <c r="BI161" s="102"/>
      <c r="BJ161" s="129">
        <f>SUM(BF161:BI161)</f>
        <v>0</v>
      </c>
    </row>
    <row r="162" spans="1:62" x14ac:dyDescent="0.25">
      <c r="A162" s="4" t="s">
        <v>407</v>
      </c>
      <c r="B162" s="3" t="s">
        <v>408</v>
      </c>
      <c r="C162" s="10">
        <v>6953156276413</v>
      </c>
      <c r="D162" s="10" t="str">
        <f>IF(J162&gt;0,1,"")</f>
        <v/>
      </c>
      <c r="E162" s="10">
        <f>IF(K162&gt;0,1,"")</f>
        <v>1</v>
      </c>
      <c r="F162" s="10">
        <f>IF(L162&gt;0,1,"")</f>
        <v>1</v>
      </c>
      <c r="G162" s="105" t="str">
        <f>IF(M162&gt;0,1,"")</f>
        <v/>
      </c>
      <c r="H162" s="264">
        <v>5</v>
      </c>
      <c r="I162" s="262" t="str">
        <f>IF(SUM(D162:G162)&lt;2,IF(H162&gt;100,"Not OK",""),"")</f>
        <v/>
      </c>
      <c r="J162" s="68"/>
      <c r="K162" s="64">
        <v>3</v>
      </c>
      <c r="L162" s="64">
        <v>19</v>
      </c>
      <c r="M162" s="64"/>
      <c r="N162" s="129">
        <f>SUM(J162:M162)</f>
        <v>22</v>
      </c>
      <c r="O162" s="79"/>
      <c r="P162" s="13">
        <v>24.729999999999976</v>
      </c>
      <c r="Q162" s="13">
        <v>24.729999999999976</v>
      </c>
      <c r="R162" s="71"/>
      <c r="S162" s="78">
        <f>IF(P162&gt;0,P162,O162)</f>
        <v>24.729999999999976</v>
      </c>
      <c r="T162" s="83"/>
      <c r="U162" s="71">
        <v>44.5</v>
      </c>
      <c r="V162" s="71">
        <v>49.5</v>
      </c>
      <c r="W162" s="84"/>
      <c r="X162" s="79"/>
      <c r="Y162" s="71">
        <v>99</v>
      </c>
      <c r="Z162" s="71">
        <v>99</v>
      </c>
      <c r="AA162" s="74"/>
      <c r="AB162" s="92"/>
      <c r="AC162" s="93">
        <v>12</v>
      </c>
      <c r="AD162" s="93"/>
      <c r="AE162" s="94"/>
      <c r="AF162" s="129">
        <f>SUM(AB162:AE162)</f>
        <v>12</v>
      </c>
      <c r="AG162" s="99"/>
      <c r="AH162" s="93">
        <v>8</v>
      </c>
      <c r="AI162" s="93">
        <v>11</v>
      </c>
      <c r="AJ162" s="94"/>
      <c r="AK162" s="133">
        <f>SUM(AG162:AJ162)</f>
        <v>19</v>
      </c>
      <c r="AL162" s="92"/>
      <c r="AM162" s="93">
        <v>13</v>
      </c>
      <c r="AN162" s="93">
        <v>6</v>
      </c>
      <c r="AO162" s="94"/>
      <c r="AP162" s="133">
        <f>SUM(AL162:AO162)</f>
        <v>19</v>
      </c>
      <c r="AQ162" s="92"/>
      <c r="AR162" s="93">
        <v>3</v>
      </c>
      <c r="AS162" s="93">
        <v>6</v>
      </c>
      <c r="AT162" s="94"/>
      <c r="AU162" s="129">
        <f>SUM(AQ162:AT162)</f>
        <v>9</v>
      </c>
      <c r="AV162" s="64"/>
      <c r="AW162" s="6">
        <v>3</v>
      </c>
      <c r="AX162" s="6">
        <v>5</v>
      </c>
      <c r="AY162" s="102"/>
      <c r="AZ162" s="133">
        <f>SUM(AV162:AY162)</f>
        <v>8</v>
      </c>
      <c r="BA162" s="68"/>
      <c r="BB162" s="6">
        <v>3</v>
      </c>
      <c r="BC162" s="6">
        <v>1</v>
      </c>
      <c r="BD162" s="102"/>
      <c r="BE162" s="129">
        <f>SUM(BA162:BD162)</f>
        <v>4</v>
      </c>
      <c r="BF162" s="68"/>
      <c r="BG162" s="6">
        <v>1</v>
      </c>
      <c r="BH162" s="6">
        <v>13</v>
      </c>
      <c r="BI162" s="102"/>
      <c r="BJ162" s="129">
        <f>SUM(BF162:BI162)</f>
        <v>14</v>
      </c>
    </row>
    <row r="163" spans="1:62" x14ac:dyDescent="0.25">
      <c r="A163" s="4" t="s">
        <v>423</v>
      </c>
      <c r="B163" s="3" t="s">
        <v>424</v>
      </c>
      <c r="C163" s="10">
        <v>6953156276420</v>
      </c>
      <c r="D163" s="10" t="str">
        <f>IF(J163&gt;0,1,"")</f>
        <v/>
      </c>
      <c r="E163" s="10">
        <f>IF(K163&gt;0,1,"")</f>
        <v>1</v>
      </c>
      <c r="F163" s="10" t="str">
        <f>IF(L163&gt;0,1,"")</f>
        <v/>
      </c>
      <c r="G163" s="105" t="str">
        <f>IF(M163&gt;0,1,"")</f>
        <v/>
      </c>
      <c r="H163" s="264">
        <v>20</v>
      </c>
      <c r="I163" s="262" t="str">
        <f>IF(SUM(D163:G163)&lt;2,IF(H163&gt;100,"Not OK",""),"")</f>
        <v/>
      </c>
      <c r="J163" s="68"/>
      <c r="K163" s="64">
        <v>1</v>
      </c>
      <c r="L163" s="64"/>
      <c r="M163" s="64"/>
      <c r="N163" s="129">
        <f>SUM(J163:M163)</f>
        <v>1</v>
      </c>
      <c r="O163" s="79"/>
      <c r="P163" s="13">
        <v>79.89</v>
      </c>
      <c r="Q163" s="13"/>
      <c r="R163" s="71"/>
      <c r="S163" s="78">
        <f>IF(P163&gt;0,P163,O163)</f>
        <v>79.89</v>
      </c>
      <c r="T163" s="83"/>
      <c r="U163" s="71">
        <v>169.5</v>
      </c>
      <c r="V163" s="71"/>
      <c r="W163" s="84"/>
      <c r="X163" s="79"/>
      <c r="Y163" s="71">
        <v>359</v>
      </c>
      <c r="Z163" s="71"/>
      <c r="AA163" s="74"/>
      <c r="AB163" s="92"/>
      <c r="AC163" s="93">
        <v>5</v>
      </c>
      <c r="AD163" s="93"/>
      <c r="AE163" s="94"/>
      <c r="AF163" s="129">
        <f>SUM(AB163:AE163)</f>
        <v>5</v>
      </c>
      <c r="AG163" s="99"/>
      <c r="AH163" s="93">
        <v>1</v>
      </c>
      <c r="AI163" s="93"/>
      <c r="AJ163" s="94"/>
      <c r="AK163" s="133">
        <f>SUM(AG163:AJ163)</f>
        <v>1</v>
      </c>
      <c r="AL163" s="92"/>
      <c r="AM163" s="93">
        <v>3</v>
      </c>
      <c r="AN163" s="93"/>
      <c r="AO163" s="94"/>
      <c r="AP163" s="133">
        <f>SUM(AL163:AO163)</f>
        <v>3</v>
      </c>
      <c r="AQ163" s="92"/>
      <c r="AR163" s="93">
        <v>2</v>
      </c>
      <c r="AS163" s="93"/>
      <c r="AT163" s="94"/>
      <c r="AU163" s="129">
        <f>SUM(AQ163:AT163)</f>
        <v>2</v>
      </c>
      <c r="AV163" s="64"/>
      <c r="AW163" s="6">
        <v>6</v>
      </c>
      <c r="AX163" s="6"/>
      <c r="AY163" s="102"/>
      <c r="AZ163" s="133">
        <f>SUM(AV163:AY163)</f>
        <v>6</v>
      </c>
      <c r="BA163" s="68"/>
      <c r="BB163" s="6">
        <v>0</v>
      </c>
      <c r="BC163" s="6"/>
      <c r="BD163" s="102"/>
      <c r="BE163" s="129">
        <f>SUM(BA163:BD163)</f>
        <v>0</v>
      </c>
      <c r="BF163" s="68"/>
      <c r="BG163" s="6">
        <v>0</v>
      </c>
      <c r="BH163" s="6"/>
      <c r="BI163" s="102"/>
      <c r="BJ163" s="129">
        <f>SUM(BF163:BI163)</f>
        <v>0</v>
      </c>
    </row>
    <row r="164" spans="1:62" x14ac:dyDescent="0.25">
      <c r="A164" s="4" t="s">
        <v>450</v>
      </c>
      <c r="B164" s="3" t="s">
        <v>451</v>
      </c>
      <c r="C164" s="10">
        <v>6953156276468</v>
      </c>
      <c r="D164" s="10" t="str">
        <f>IF(J164&gt;0,1,"")</f>
        <v/>
      </c>
      <c r="E164" s="10" t="str">
        <f>IF(K164&gt;0,1,"")</f>
        <v/>
      </c>
      <c r="F164" s="10" t="str">
        <f>IF(L164&gt;0,1,"")</f>
        <v/>
      </c>
      <c r="G164" s="105" t="str">
        <f>IF(M164&gt;0,1,"")</f>
        <v/>
      </c>
      <c r="H164" s="264"/>
      <c r="I164" s="262" t="str">
        <f>IF(SUM(D164:G164)&lt;2,IF(H164&gt;100,"Not OK",""),"")</f>
        <v/>
      </c>
      <c r="J164" s="68"/>
      <c r="K164" s="64">
        <v>0</v>
      </c>
      <c r="L164" s="64"/>
      <c r="M164" s="64"/>
      <c r="N164" s="129">
        <f>SUM(J164:M164)</f>
        <v>0</v>
      </c>
      <c r="O164" s="79"/>
      <c r="P164" s="13">
        <v>22</v>
      </c>
      <c r="Q164" s="13"/>
      <c r="R164" s="71"/>
      <c r="S164" s="78">
        <f>IF(P164&gt;0,P164,O164)</f>
        <v>22</v>
      </c>
      <c r="T164" s="83"/>
      <c r="U164" s="71">
        <v>44.5</v>
      </c>
      <c r="V164" s="71"/>
      <c r="W164" s="84"/>
      <c r="X164" s="79"/>
      <c r="Y164" s="71">
        <v>99</v>
      </c>
      <c r="Z164" s="71"/>
      <c r="AA164" s="74"/>
      <c r="AB164" s="92"/>
      <c r="AC164" s="93">
        <v>3</v>
      </c>
      <c r="AD164" s="93"/>
      <c r="AE164" s="94"/>
      <c r="AF164" s="129">
        <f>SUM(AB164:AE164)</f>
        <v>3</v>
      </c>
      <c r="AG164" s="99"/>
      <c r="AH164" s="93">
        <v>1</v>
      </c>
      <c r="AI164" s="93"/>
      <c r="AJ164" s="94"/>
      <c r="AK164" s="133">
        <f>SUM(AG164:AJ164)</f>
        <v>1</v>
      </c>
      <c r="AL164" s="92"/>
      <c r="AM164" s="93">
        <v>2</v>
      </c>
      <c r="AN164" s="93"/>
      <c r="AO164" s="94"/>
      <c r="AP164" s="133">
        <f>SUM(AL164:AO164)</f>
        <v>2</v>
      </c>
      <c r="AQ164" s="92"/>
      <c r="AR164" s="93">
        <v>0</v>
      </c>
      <c r="AS164" s="93"/>
      <c r="AT164" s="94"/>
      <c r="AU164" s="129">
        <f>SUM(AQ164:AT164)</f>
        <v>0</v>
      </c>
      <c r="AV164" s="64"/>
      <c r="AW164" s="6">
        <v>0</v>
      </c>
      <c r="AX164" s="6"/>
      <c r="AY164" s="102"/>
      <c r="AZ164" s="133">
        <f>SUM(AV164:AY164)</f>
        <v>0</v>
      </c>
      <c r="BA164" s="68"/>
      <c r="BB164" s="6">
        <v>0</v>
      </c>
      <c r="BC164" s="6"/>
      <c r="BD164" s="102"/>
      <c r="BE164" s="129">
        <f>SUM(BA164:BD164)</f>
        <v>0</v>
      </c>
      <c r="BF164" s="68"/>
      <c r="BG164" s="6">
        <v>0</v>
      </c>
      <c r="BH164" s="6"/>
      <c r="BI164" s="102"/>
      <c r="BJ164" s="129">
        <f>SUM(BF164:BI164)</f>
        <v>0</v>
      </c>
    </row>
    <row r="165" spans="1:62" x14ac:dyDescent="0.25">
      <c r="A165" s="4" t="s">
        <v>504</v>
      </c>
      <c r="B165" s="3" t="s">
        <v>505</v>
      </c>
      <c r="C165" s="10">
        <v>6953156276673</v>
      </c>
      <c r="D165" s="10" t="str">
        <f>IF(J165&gt;0,1,"")</f>
        <v/>
      </c>
      <c r="E165" s="10" t="str">
        <f>IF(K165&gt;0,1,"")</f>
        <v/>
      </c>
      <c r="F165" s="10" t="str">
        <f>IF(L165&gt;0,1,"")</f>
        <v/>
      </c>
      <c r="G165" s="105" t="str">
        <f>IF(M165&gt;0,1,"")</f>
        <v/>
      </c>
      <c r="H165" s="264"/>
      <c r="I165" s="262" t="str">
        <f>IF(SUM(D165:G165)&lt;2,IF(H165&gt;100,"Not OK",""),"")</f>
        <v/>
      </c>
      <c r="J165" s="68"/>
      <c r="K165" s="64">
        <v>0</v>
      </c>
      <c r="L165" s="64">
        <v>0</v>
      </c>
      <c r="M165" s="64"/>
      <c r="N165" s="129">
        <f>SUM(J165:M165)</f>
        <v>0</v>
      </c>
      <c r="O165" s="79"/>
      <c r="P165" s="13">
        <v>24.140000000000008</v>
      </c>
      <c r="Q165" s="13">
        <v>24.140000000000008</v>
      </c>
      <c r="R165" s="71"/>
      <c r="S165" s="78">
        <f>IF(P165&gt;0,P165,O165)</f>
        <v>24.140000000000008</v>
      </c>
      <c r="T165" s="83"/>
      <c r="U165" s="71">
        <v>49.5</v>
      </c>
      <c r="V165" s="71">
        <v>54.5</v>
      </c>
      <c r="W165" s="84"/>
      <c r="X165" s="79"/>
      <c r="Y165" s="71">
        <v>109</v>
      </c>
      <c r="Z165" s="71">
        <v>109</v>
      </c>
      <c r="AA165" s="74"/>
      <c r="AB165" s="92"/>
      <c r="AC165" s="93">
        <v>7</v>
      </c>
      <c r="AD165" s="93"/>
      <c r="AE165" s="94"/>
      <c r="AF165" s="129">
        <f>SUM(AB165:AE165)</f>
        <v>7</v>
      </c>
      <c r="AG165" s="99"/>
      <c r="AH165" s="93">
        <v>2</v>
      </c>
      <c r="AI165" s="93">
        <v>0</v>
      </c>
      <c r="AJ165" s="94"/>
      <c r="AK165" s="133">
        <f>SUM(AG165:AJ165)</f>
        <v>2</v>
      </c>
      <c r="AL165" s="92"/>
      <c r="AM165" s="93">
        <v>6</v>
      </c>
      <c r="AN165" s="93">
        <v>0</v>
      </c>
      <c r="AO165" s="94"/>
      <c r="AP165" s="133">
        <f>SUM(AL165:AO165)</f>
        <v>6</v>
      </c>
      <c r="AQ165" s="92"/>
      <c r="AR165" s="93">
        <v>4</v>
      </c>
      <c r="AS165" s="93">
        <v>0</v>
      </c>
      <c r="AT165" s="94"/>
      <c r="AU165" s="129">
        <f>SUM(AQ165:AT165)</f>
        <v>4</v>
      </c>
      <c r="AV165" s="64"/>
      <c r="AW165" s="6">
        <v>3</v>
      </c>
      <c r="AX165" s="6">
        <v>0</v>
      </c>
      <c r="AY165" s="102"/>
      <c r="AZ165" s="133">
        <f>SUM(AV165:AY165)</f>
        <v>3</v>
      </c>
      <c r="BA165" s="68"/>
      <c r="BB165" s="6">
        <v>2</v>
      </c>
      <c r="BC165" s="6">
        <v>0</v>
      </c>
      <c r="BD165" s="102"/>
      <c r="BE165" s="129">
        <f>SUM(BA165:BD165)</f>
        <v>2</v>
      </c>
      <c r="BF165" s="68"/>
      <c r="BG165" s="6">
        <v>0</v>
      </c>
      <c r="BH165" s="6">
        <v>0</v>
      </c>
      <c r="BI165" s="102"/>
      <c r="BJ165" s="129">
        <f>SUM(BF165:BI165)</f>
        <v>0</v>
      </c>
    </row>
    <row r="166" spans="1:62" x14ac:dyDescent="0.25">
      <c r="A166" s="4"/>
      <c r="B166" s="3" t="s">
        <v>226</v>
      </c>
      <c r="C166" s="10">
        <v>6953156276895</v>
      </c>
      <c r="D166" s="10" t="str">
        <f>IF(J166&gt;0,1,"")</f>
        <v/>
      </c>
      <c r="E166" s="10" t="str">
        <f>IF(K166&gt;0,1,"")</f>
        <v/>
      </c>
      <c r="F166" s="10" t="str">
        <f>IF(L166&gt;0,1,"")</f>
        <v/>
      </c>
      <c r="G166" s="105">
        <f>IF(M166&gt;0,1,"")</f>
        <v>1</v>
      </c>
      <c r="H166" s="264"/>
      <c r="I166" s="262" t="str">
        <f>IF(SUM(D166:G166)&lt;2,IF(H166&gt;100,"Not OK",""),"")</f>
        <v/>
      </c>
      <c r="J166" s="68"/>
      <c r="K166" s="64"/>
      <c r="L166" s="64"/>
      <c r="M166" s="64">
        <v>2</v>
      </c>
      <c r="N166" s="129">
        <f>SUM(J166:M166)</f>
        <v>2</v>
      </c>
      <c r="O166" s="79"/>
      <c r="P166" s="13"/>
      <c r="Q166" s="13"/>
      <c r="R166" s="71"/>
      <c r="S166" s="78">
        <f>IF(P166&gt;0,P166,O166)</f>
        <v>0</v>
      </c>
      <c r="T166" s="83"/>
      <c r="U166" s="71"/>
      <c r="V166" s="71"/>
      <c r="W166" s="84">
        <v>151.91549999999998</v>
      </c>
      <c r="X166" s="79"/>
      <c r="Y166" s="71"/>
      <c r="Z166" s="71"/>
      <c r="AA166" s="74">
        <v>279</v>
      </c>
      <c r="AB166" s="92"/>
      <c r="AC166" s="93"/>
      <c r="AD166" s="93"/>
      <c r="AE166" s="94"/>
      <c r="AF166" s="129">
        <f>SUM(AB166:AE166)</f>
        <v>0</v>
      </c>
      <c r="AG166" s="99"/>
      <c r="AH166" s="93"/>
      <c r="AI166" s="93"/>
      <c r="AJ166" s="94"/>
      <c r="AK166" s="133">
        <f>SUM(AG166:AJ166)</f>
        <v>0</v>
      </c>
      <c r="AL166" s="92"/>
      <c r="AM166" s="93"/>
      <c r="AN166" s="93"/>
      <c r="AO166" s="94">
        <v>0</v>
      </c>
      <c r="AP166" s="133">
        <f>SUM(AL166:AO166)</f>
        <v>0</v>
      </c>
      <c r="AQ166" s="92"/>
      <c r="AR166" s="93"/>
      <c r="AS166" s="93"/>
      <c r="AT166" s="94">
        <v>1</v>
      </c>
      <c r="AU166" s="129">
        <f>SUM(AQ166:AT166)</f>
        <v>1</v>
      </c>
      <c r="AV166" s="64"/>
      <c r="AW166" s="6"/>
      <c r="AX166" s="6"/>
      <c r="AY166" s="102">
        <v>0</v>
      </c>
      <c r="AZ166" s="133">
        <f>SUM(AV166:AY166)</f>
        <v>0</v>
      </c>
      <c r="BA166" s="68"/>
      <c r="BB166" s="6"/>
      <c r="BC166" s="6"/>
      <c r="BD166" s="102">
        <v>0</v>
      </c>
      <c r="BE166" s="129">
        <f>SUM(BA166:BD166)</f>
        <v>0</v>
      </c>
      <c r="BF166" s="68"/>
      <c r="BG166" s="6"/>
      <c r="BH166" s="6"/>
      <c r="BI166" s="102">
        <v>0</v>
      </c>
      <c r="BJ166" s="129">
        <f>SUM(BF166:BI166)</f>
        <v>0</v>
      </c>
    </row>
    <row r="167" spans="1:62" x14ac:dyDescent="0.25">
      <c r="A167" s="4"/>
      <c r="B167" s="3" t="s">
        <v>227</v>
      </c>
      <c r="C167" s="10">
        <v>6953156276901</v>
      </c>
      <c r="D167" s="10" t="str">
        <f>IF(J167&gt;0,1,"")</f>
        <v/>
      </c>
      <c r="E167" s="10" t="str">
        <f>IF(K167&gt;0,1,"")</f>
        <v/>
      </c>
      <c r="F167" s="10" t="str">
        <f>IF(L167&gt;0,1,"")</f>
        <v/>
      </c>
      <c r="G167" s="105">
        <f>IF(M167&gt;0,1,"")</f>
        <v>1</v>
      </c>
      <c r="H167" s="264">
        <v>3</v>
      </c>
      <c r="I167" s="262" t="str">
        <f>IF(SUM(D167:G167)&lt;2,IF(H167&gt;100,"Not OK",""),"")</f>
        <v/>
      </c>
      <c r="J167" s="68"/>
      <c r="K167" s="64"/>
      <c r="L167" s="64"/>
      <c r="M167" s="64">
        <v>3</v>
      </c>
      <c r="N167" s="129">
        <f>SUM(J167:M167)</f>
        <v>3</v>
      </c>
      <c r="O167" s="79"/>
      <c r="P167" s="13"/>
      <c r="Q167" s="13"/>
      <c r="R167" s="71"/>
      <c r="S167" s="78">
        <f>IF(P167&gt;0,P167,O167)</f>
        <v>0</v>
      </c>
      <c r="T167" s="83"/>
      <c r="U167" s="71"/>
      <c r="V167" s="71"/>
      <c r="W167" s="84">
        <v>151.91549999999998</v>
      </c>
      <c r="X167" s="79"/>
      <c r="Y167" s="71"/>
      <c r="Z167" s="71"/>
      <c r="AA167" s="74">
        <v>279</v>
      </c>
      <c r="AB167" s="92"/>
      <c r="AC167" s="93"/>
      <c r="AD167" s="93"/>
      <c r="AE167" s="94"/>
      <c r="AF167" s="129">
        <f>SUM(AB167:AE167)</f>
        <v>0</v>
      </c>
      <c r="AG167" s="99"/>
      <c r="AH167" s="93"/>
      <c r="AI167" s="93"/>
      <c r="AJ167" s="94"/>
      <c r="AK167" s="133">
        <f>SUM(AG167:AJ167)</f>
        <v>0</v>
      </c>
      <c r="AL167" s="92"/>
      <c r="AM167" s="93"/>
      <c r="AN167" s="93"/>
      <c r="AO167" s="94">
        <v>0</v>
      </c>
      <c r="AP167" s="133">
        <f>SUM(AL167:AO167)</f>
        <v>0</v>
      </c>
      <c r="AQ167" s="92"/>
      <c r="AR167" s="93"/>
      <c r="AS167" s="93"/>
      <c r="AT167" s="94">
        <v>0</v>
      </c>
      <c r="AU167" s="129">
        <f>SUM(AQ167:AT167)</f>
        <v>0</v>
      </c>
      <c r="AV167" s="64"/>
      <c r="AW167" s="6"/>
      <c r="AX167" s="6"/>
      <c r="AY167" s="102">
        <v>0</v>
      </c>
      <c r="AZ167" s="133">
        <f>SUM(AV167:AY167)</f>
        <v>0</v>
      </c>
      <c r="BA167" s="68"/>
      <c r="BB167" s="6"/>
      <c r="BC167" s="6"/>
      <c r="BD167" s="102">
        <v>0</v>
      </c>
      <c r="BE167" s="129">
        <f>SUM(BA167:BD167)</f>
        <v>0</v>
      </c>
      <c r="BF167" s="68"/>
      <c r="BG167" s="6"/>
      <c r="BH167" s="6"/>
      <c r="BI167" s="102">
        <v>0</v>
      </c>
      <c r="BJ167" s="129">
        <f>SUM(BF167:BI167)</f>
        <v>0</v>
      </c>
    </row>
    <row r="168" spans="1:62" x14ac:dyDescent="0.25">
      <c r="A168" s="4" t="s">
        <v>123</v>
      </c>
      <c r="B168" s="3" t="s">
        <v>124</v>
      </c>
      <c r="C168" s="10">
        <v>6953156277304</v>
      </c>
      <c r="D168" s="10">
        <f>IF(J168&gt;0,1,"")</f>
        <v>1</v>
      </c>
      <c r="E168" s="10" t="str">
        <f>IF(K168&gt;0,1,"")</f>
        <v/>
      </c>
      <c r="F168" s="10" t="str">
        <f>IF(L168&gt;0,1,"")</f>
        <v/>
      </c>
      <c r="G168" s="105">
        <f>IF(M168&gt;0,1,"")</f>
        <v>1</v>
      </c>
      <c r="H168" s="264"/>
      <c r="I168" s="262" t="str">
        <f>IF(SUM(D168:G168)&lt;2,IF(H168&gt;100,"Not OK",""),"")</f>
        <v/>
      </c>
      <c r="J168" s="68">
        <v>3</v>
      </c>
      <c r="K168" s="64"/>
      <c r="L168" s="64"/>
      <c r="M168" s="64">
        <v>6</v>
      </c>
      <c r="N168" s="129">
        <f>SUM(J168:M168)</f>
        <v>9</v>
      </c>
      <c r="O168" s="79">
        <v>6.49</v>
      </c>
      <c r="P168" s="13"/>
      <c r="Q168" s="13"/>
      <c r="R168" s="71"/>
      <c r="S168" s="78">
        <f>IF(P168&gt;0,P168,O168)</f>
        <v>6.49</v>
      </c>
      <c r="T168" s="83">
        <v>26.95</v>
      </c>
      <c r="U168" s="71"/>
      <c r="V168" s="71"/>
      <c r="W168" s="85">
        <v>26.680499999999999</v>
      </c>
      <c r="X168" s="79"/>
      <c r="Y168" s="71"/>
      <c r="Z168" s="71"/>
      <c r="AA168" s="75">
        <v>49</v>
      </c>
      <c r="AB168" s="95"/>
      <c r="AC168" s="96"/>
      <c r="AD168" s="96"/>
      <c r="AE168" s="75"/>
      <c r="AF168" s="132">
        <f>SUM(AB168:AE168)</f>
        <v>0</v>
      </c>
      <c r="AG168" s="97"/>
      <c r="AH168" s="96"/>
      <c r="AI168" s="96"/>
      <c r="AJ168" s="75"/>
      <c r="AK168" s="134">
        <f>SUM(AG168:AJ168)</f>
        <v>0</v>
      </c>
      <c r="AL168" s="95"/>
      <c r="AM168" s="96"/>
      <c r="AN168" s="96"/>
      <c r="AO168" s="75">
        <v>0</v>
      </c>
      <c r="AP168" s="135">
        <f>SUM(AL168:AO168)</f>
        <v>0</v>
      </c>
      <c r="AQ168" s="95"/>
      <c r="AR168" s="96"/>
      <c r="AS168" s="96"/>
      <c r="AT168" s="75">
        <v>0</v>
      </c>
      <c r="AU168" s="136">
        <f>SUM(AQ168:AT168)</f>
        <v>0</v>
      </c>
      <c r="AV168" s="64"/>
      <c r="AW168" s="6"/>
      <c r="AX168" s="6"/>
      <c r="AY168" s="102">
        <v>0</v>
      </c>
      <c r="AZ168" s="135">
        <f>SUM(AV168:AY168)</f>
        <v>0</v>
      </c>
      <c r="BA168" s="68"/>
      <c r="BB168" s="6"/>
      <c r="BC168" s="6"/>
      <c r="BD168" s="102">
        <v>0</v>
      </c>
      <c r="BE168" s="136">
        <f>SUM(BA168:BD168)</f>
        <v>0</v>
      </c>
      <c r="BF168" s="68">
        <v>1</v>
      </c>
      <c r="BG168" s="6"/>
      <c r="BH168" s="6"/>
      <c r="BI168" s="102">
        <v>0</v>
      </c>
      <c r="BJ168" s="136">
        <f>SUM(BF168:BI168)</f>
        <v>1</v>
      </c>
    </row>
    <row r="169" spans="1:62" x14ac:dyDescent="0.25">
      <c r="A169" s="4"/>
      <c r="B169" s="3" t="s">
        <v>258</v>
      </c>
      <c r="C169" s="10">
        <v>6953156277311</v>
      </c>
      <c r="D169" s="10" t="str">
        <f>IF(J169&gt;0,1,"")</f>
        <v/>
      </c>
      <c r="E169" s="10" t="str">
        <f>IF(K169&gt;0,1,"")</f>
        <v/>
      </c>
      <c r="F169" s="10" t="str">
        <f>IF(L169&gt;0,1,"")</f>
        <v/>
      </c>
      <c r="G169" s="105">
        <f>IF(M169&gt;0,1,"")</f>
        <v>1</v>
      </c>
      <c r="H169" s="264">
        <v>2</v>
      </c>
      <c r="I169" s="262" t="str">
        <f>IF(SUM(D169:G169)&lt;2,IF(H169&gt;100,"Not OK",""),"")</f>
        <v/>
      </c>
      <c r="J169" s="68"/>
      <c r="K169" s="64"/>
      <c r="L169" s="64"/>
      <c r="M169" s="64">
        <v>6</v>
      </c>
      <c r="N169" s="129">
        <f>SUM(J169:M169)</f>
        <v>6</v>
      </c>
      <c r="O169" s="79"/>
      <c r="P169" s="13"/>
      <c r="Q169" s="13"/>
      <c r="R169" s="71"/>
      <c r="S169" s="78">
        <f>IF(P169&gt;0,P169,O169)</f>
        <v>0</v>
      </c>
      <c r="T169" s="83"/>
      <c r="U169" s="71"/>
      <c r="V169" s="71"/>
      <c r="W169" s="84">
        <v>26.680499999999999</v>
      </c>
      <c r="X169" s="79"/>
      <c r="Y169" s="71"/>
      <c r="Z169" s="71"/>
      <c r="AA169" s="74">
        <v>49</v>
      </c>
      <c r="AB169" s="92"/>
      <c r="AC169" s="93"/>
      <c r="AD169" s="93"/>
      <c r="AE169" s="94"/>
      <c r="AF169" s="129">
        <f>SUM(AB169:AE169)</f>
        <v>0</v>
      </c>
      <c r="AG169" s="99"/>
      <c r="AH169" s="93"/>
      <c r="AI169" s="93"/>
      <c r="AJ169" s="94"/>
      <c r="AK169" s="133">
        <f>SUM(AG169:AJ169)</f>
        <v>0</v>
      </c>
      <c r="AL169" s="92"/>
      <c r="AM169" s="93"/>
      <c r="AN169" s="93"/>
      <c r="AO169" s="94">
        <v>0</v>
      </c>
      <c r="AP169" s="133">
        <f>SUM(AL169:AO169)</f>
        <v>0</v>
      </c>
      <c r="AQ169" s="92"/>
      <c r="AR169" s="93"/>
      <c r="AS169" s="93"/>
      <c r="AT169" s="94">
        <v>0</v>
      </c>
      <c r="AU169" s="129">
        <f>SUM(AQ169:AT169)</f>
        <v>0</v>
      </c>
      <c r="AV169" s="64"/>
      <c r="AW169" s="6"/>
      <c r="AX169" s="6"/>
      <c r="AY169" s="102">
        <v>0</v>
      </c>
      <c r="AZ169" s="133">
        <f>SUM(AV169:AY169)</f>
        <v>0</v>
      </c>
      <c r="BA169" s="68"/>
      <c r="BB169" s="6"/>
      <c r="BC169" s="6"/>
      <c r="BD169" s="102">
        <v>0</v>
      </c>
      <c r="BE169" s="129">
        <f>SUM(BA169:BD169)</f>
        <v>0</v>
      </c>
      <c r="BF169" s="68"/>
      <c r="BG169" s="6"/>
      <c r="BH169" s="6"/>
      <c r="BI169" s="102">
        <v>0</v>
      </c>
      <c r="BJ169" s="129">
        <f>SUM(BF169:BI169)</f>
        <v>0</v>
      </c>
    </row>
    <row r="170" spans="1:62" x14ac:dyDescent="0.25">
      <c r="A170" s="4"/>
      <c r="B170" s="3" t="s">
        <v>232</v>
      </c>
      <c r="C170" s="10">
        <v>6953156277397</v>
      </c>
      <c r="D170" s="10" t="str">
        <f>IF(J170&gt;0,1,"")</f>
        <v/>
      </c>
      <c r="E170" s="10" t="str">
        <f>IF(K170&gt;0,1,"")</f>
        <v/>
      </c>
      <c r="F170" s="10" t="str">
        <f>IF(L170&gt;0,1,"")</f>
        <v/>
      </c>
      <c r="G170" s="105">
        <f>IF(M170&gt;0,1,"")</f>
        <v>1</v>
      </c>
      <c r="H170" s="264">
        <v>4</v>
      </c>
      <c r="I170" s="262" t="str">
        <f>IF(SUM(D170:G170)&lt;2,IF(H170&gt;100,"Not OK",""),"")</f>
        <v/>
      </c>
      <c r="J170" s="68"/>
      <c r="K170" s="64"/>
      <c r="L170" s="64"/>
      <c r="M170" s="64">
        <v>2</v>
      </c>
      <c r="N170" s="129">
        <f>SUM(J170:M170)</f>
        <v>2</v>
      </c>
      <c r="O170" s="79"/>
      <c r="P170" s="13"/>
      <c r="Q170" s="13"/>
      <c r="R170" s="71"/>
      <c r="S170" s="78">
        <f>IF(P170&gt;0,P170,O170)</f>
        <v>0</v>
      </c>
      <c r="T170" s="83"/>
      <c r="U170" s="71"/>
      <c r="V170" s="71"/>
      <c r="W170" s="84">
        <v>37.570500000000003</v>
      </c>
      <c r="X170" s="79"/>
      <c r="Y170" s="71"/>
      <c r="Z170" s="71"/>
      <c r="AA170" s="74">
        <v>69</v>
      </c>
      <c r="AB170" s="92"/>
      <c r="AC170" s="93"/>
      <c r="AD170" s="93"/>
      <c r="AE170" s="94"/>
      <c r="AF170" s="129">
        <f>SUM(AB170:AE170)</f>
        <v>0</v>
      </c>
      <c r="AG170" s="99"/>
      <c r="AH170" s="93"/>
      <c r="AI170" s="93"/>
      <c r="AJ170" s="94"/>
      <c r="AK170" s="133">
        <f>SUM(AG170:AJ170)</f>
        <v>0</v>
      </c>
      <c r="AL170" s="92"/>
      <c r="AM170" s="93"/>
      <c r="AN170" s="93"/>
      <c r="AO170" s="94">
        <v>0</v>
      </c>
      <c r="AP170" s="133">
        <f>SUM(AL170:AO170)</f>
        <v>0</v>
      </c>
      <c r="AQ170" s="92"/>
      <c r="AR170" s="93"/>
      <c r="AS170" s="93"/>
      <c r="AT170" s="94">
        <v>0</v>
      </c>
      <c r="AU170" s="129">
        <f>SUM(AQ170:AT170)</f>
        <v>0</v>
      </c>
      <c r="AV170" s="64"/>
      <c r="AW170" s="6"/>
      <c r="AX170" s="6"/>
      <c r="AY170" s="102">
        <v>1</v>
      </c>
      <c r="AZ170" s="133">
        <f>SUM(AV170:AY170)</f>
        <v>1</v>
      </c>
      <c r="BA170" s="68"/>
      <c r="BB170" s="6"/>
      <c r="BC170" s="6"/>
      <c r="BD170" s="102">
        <v>2</v>
      </c>
      <c r="BE170" s="129">
        <f>SUM(BA170:BD170)</f>
        <v>2</v>
      </c>
      <c r="BF170" s="68"/>
      <c r="BG170" s="6"/>
      <c r="BH170" s="6"/>
      <c r="BI170" s="102">
        <v>0</v>
      </c>
      <c r="BJ170" s="129">
        <f>SUM(BF170:BI170)</f>
        <v>0</v>
      </c>
    </row>
    <row r="171" spans="1:62" x14ac:dyDescent="0.25">
      <c r="A171" s="4"/>
      <c r="B171" s="3" t="s">
        <v>233</v>
      </c>
      <c r="C171" s="10">
        <v>6953156277403</v>
      </c>
      <c r="D171" s="10" t="str">
        <f>IF(J171&gt;0,1,"")</f>
        <v/>
      </c>
      <c r="E171" s="10" t="str">
        <f>IF(K171&gt;0,1,"")</f>
        <v/>
      </c>
      <c r="F171" s="10" t="str">
        <f>IF(L171&gt;0,1,"")</f>
        <v/>
      </c>
      <c r="G171" s="105" t="str">
        <f>IF(M171&gt;0,1,"")</f>
        <v/>
      </c>
      <c r="H171" s="264">
        <v>88</v>
      </c>
      <c r="I171" s="262" t="str">
        <f>IF(SUM(D171:G171)&lt;2,IF(H171&gt;100,"Not OK",""),"")</f>
        <v/>
      </c>
      <c r="J171" s="68"/>
      <c r="K171" s="64"/>
      <c r="L171" s="64"/>
      <c r="M171" s="64">
        <v>0</v>
      </c>
      <c r="N171" s="129">
        <f>SUM(J171:M171)</f>
        <v>0</v>
      </c>
      <c r="O171" s="79"/>
      <c r="P171" s="13"/>
      <c r="Q171" s="13"/>
      <c r="R171" s="71"/>
      <c r="S171" s="78">
        <f>IF(P171&gt;0,P171,O171)</f>
        <v>0</v>
      </c>
      <c r="T171" s="83"/>
      <c r="U171" s="71"/>
      <c r="V171" s="71"/>
      <c r="W171" s="84">
        <v>37.570500000000003</v>
      </c>
      <c r="X171" s="79"/>
      <c r="Y171" s="71"/>
      <c r="Z171" s="71"/>
      <c r="AA171" s="74">
        <v>69</v>
      </c>
      <c r="AB171" s="92"/>
      <c r="AC171" s="93"/>
      <c r="AD171" s="93"/>
      <c r="AE171" s="94"/>
      <c r="AF171" s="129">
        <f>SUM(AB171:AE171)</f>
        <v>0</v>
      </c>
      <c r="AG171" s="99"/>
      <c r="AH171" s="93"/>
      <c r="AI171" s="93"/>
      <c r="AJ171" s="94"/>
      <c r="AK171" s="133">
        <f>SUM(AG171:AJ171)</f>
        <v>0</v>
      </c>
      <c r="AL171" s="92"/>
      <c r="AM171" s="93"/>
      <c r="AN171" s="93"/>
      <c r="AO171" s="94">
        <v>2</v>
      </c>
      <c r="AP171" s="133">
        <f>SUM(AL171:AO171)</f>
        <v>2</v>
      </c>
      <c r="AQ171" s="92"/>
      <c r="AR171" s="93"/>
      <c r="AS171" s="93"/>
      <c r="AT171" s="94">
        <v>1</v>
      </c>
      <c r="AU171" s="129">
        <f>SUM(AQ171:AT171)</f>
        <v>1</v>
      </c>
      <c r="AV171" s="64"/>
      <c r="AW171" s="6"/>
      <c r="AX171" s="6"/>
      <c r="AY171" s="102">
        <v>0</v>
      </c>
      <c r="AZ171" s="133">
        <f>SUM(AV171:AY171)</f>
        <v>0</v>
      </c>
      <c r="BA171" s="68"/>
      <c r="BB171" s="6"/>
      <c r="BC171" s="6"/>
      <c r="BD171" s="102">
        <v>0</v>
      </c>
      <c r="BE171" s="129">
        <f>SUM(BA171:BD171)</f>
        <v>0</v>
      </c>
      <c r="BF171" s="68"/>
      <c r="BG171" s="6"/>
      <c r="BH171" s="6"/>
      <c r="BI171" s="102">
        <v>2</v>
      </c>
      <c r="BJ171" s="129">
        <f>SUM(BF171:BI171)</f>
        <v>2</v>
      </c>
    </row>
    <row r="172" spans="1:62" x14ac:dyDescent="0.25">
      <c r="A172" s="4" t="s">
        <v>523</v>
      </c>
      <c r="B172" s="3" t="s">
        <v>524</v>
      </c>
      <c r="C172" s="10">
        <v>6953156277526</v>
      </c>
      <c r="D172" s="10" t="str">
        <f>IF(J172&gt;0,1,"")</f>
        <v/>
      </c>
      <c r="E172" s="10">
        <f>IF(K172&gt;0,1,"")</f>
        <v>1</v>
      </c>
      <c r="F172" s="10" t="str">
        <f>IF(L172&gt;0,1,"")</f>
        <v/>
      </c>
      <c r="G172" s="105" t="str">
        <f>IF(M172&gt;0,1,"")</f>
        <v/>
      </c>
      <c r="H172" s="264">
        <v>44</v>
      </c>
      <c r="I172" s="262" t="str">
        <f>IF(SUM(D172:G172)&lt;2,IF(H172&gt;100,"Not OK",""),"")</f>
        <v/>
      </c>
      <c r="J172" s="68"/>
      <c r="K172" s="64">
        <v>2</v>
      </c>
      <c r="L172" s="64"/>
      <c r="M172" s="64"/>
      <c r="N172" s="129">
        <f>SUM(J172:M172)</f>
        <v>2</v>
      </c>
      <c r="O172" s="79"/>
      <c r="P172" s="13">
        <v>7.44</v>
      </c>
      <c r="Q172" s="13"/>
      <c r="R172" s="71"/>
      <c r="S172" s="78">
        <f>IF(P172&gt;0,P172,O172)</f>
        <v>7.44</v>
      </c>
      <c r="T172" s="83"/>
      <c r="U172" s="71">
        <v>44.5</v>
      </c>
      <c r="V172" s="71"/>
      <c r="W172" s="84"/>
      <c r="X172" s="79"/>
      <c r="Y172" s="71">
        <v>99</v>
      </c>
      <c r="Z172" s="71"/>
      <c r="AA172" s="74"/>
      <c r="AB172" s="92"/>
      <c r="AC172" s="93">
        <v>4</v>
      </c>
      <c r="AD172" s="93"/>
      <c r="AE172" s="94"/>
      <c r="AF172" s="129">
        <f>SUM(AB172:AE172)</f>
        <v>4</v>
      </c>
      <c r="AG172" s="99"/>
      <c r="AH172" s="93">
        <v>12</v>
      </c>
      <c r="AI172" s="93"/>
      <c r="AJ172" s="94"/>
      <c r="AK172" s="133">
        <f>SUM(AG172:AJ172)</f>
        <v>12</v>
      </c>
      <c r="AL172" s="92"/>
      <c r="AM172" s="93">
        <v>26</v>
      </c>
      <c r="AN172" s="93"/>
      <c r="AO172" s="94"/>
      <c r="AP172" s="133">
        <f>SUM(AL172:AO172)</f>
        <v>26</v>
      </c>
      <c r="AQ172" s="92"/>
      <c r="AR172" s="93">
        <v>16</v>
      </c>
      <c r="AS172" s="93"/>
      <c r="AT172" s="94"/>
      <c r="AU172" s="129">
        <f>SUM(AQ172:AT172)</f>
        <v>16</v>
      </c>
      <c r="AV172" s="64"/>
      <c r="AW172" s="6">
        <v>3</v>
      </c>
      <c r="AX172" s="6"/>
      <c r="AY172" s="102"/>
      <c r="AZ172" s="133">
        <f>SUM(AV172:AY172)</f>
        <v>3</v>
      </c>
      <c r="BA172" s="68"/>
      <c r="BB172" s="6">
        <v>2</v>
      </c>
      <c r="BC172" s="6"/>
      <c r="BD172" s="102"/>
      <c r="BE172" s="129">
        <f>SUM(BA172:BD172)</f>
        <v>2</v>
      </c>
      <c r="BF172" s="68"/>
      <c r="BG172" s="6">
        <v>1</v>
      </c>
      <c r="BH172" s="6"/>
      <c r="BI172" s="102"/>
      <c r="BJ172" s="129">
        <f>SUM(BF172:BI172)</f>
        <v>1</v>
      </c>
    </row>
    <row r="173" spans="1:62" x14ac:dyDescent="0.25">
      <c r="A173" s="4" t="s">
        <v>125</v>
      </c>
      <c r="B173" s="3" t="s">
        <v>126</v>
      </c>
      <c r="C173" s="10">
        <v>6953156277618</v>
      </c>
      <c r="D173" s="10">
        <f>IF(J173&gt;0,1,"")</f>
        <v>1</v>
      </c>
      <c r="E173" s="10" t="str">
        <f>IF(K173&gt;0,1,"")</f>
        <v/>
      </c>
      <c r="F173" s="10" t="str">
        <f>IF(L173&gt;0,1,"")</f>
        <v/>
      </c>
      <c r="G173" s="105" t="str">
        <f>IF(M173&gt;0,1,"")</f>
        <v/>
      </c>
      <c r="H173" s="264"/>
      <c r="I173" s="262" t="str">
        <f>IF(SUM(D173:G173)&lt;2,IF(H173&gt;100,"Not OK",""),"")</f>
        <v/>
      </c>
      <c r="J173" s="68">
        <v>3</v>
      </c>
      <c r="K173" s="64"/>
      <c r="L173" s="64"/>
      <c r="M173" s="64"/>
      <c r="N173" s="129">
        <f>SUM(J173:M173)</f>
        <v>3</v>
      </c>
      <c r="O173" s="79">
        <v>10.980000000000009</v>
      </c>
      <c r="P173" s="13"/>
      <c r="Q173" s="13"/>
      <c r="R173" s="71"/>
      <c r="S173" s="78">
        <f>IF(P173&gt;0,P173,O173)</f>
        <v>10.980000000000009</v>
      </c>
      <c r="T173" s="83">
        <v>37.950000000000003</v>
      </c>
      <c r="U173" s="71"/>
      <c r="V173" s="71"/>
      <c r="W173" s="84"/>
      <c r="X173" s="79"/>
      <c r="Y173" s="71"/>
      <c r="Z173" s="71"/>
      <c r="AA173" s="74"/>
      <c r="AB173" s="92"/>
      <c r="AC173" s="93"/>
      <c r="AD173" s="93"/>
      <c r="AE173" s="94"/>
      <c r="AF173" s="129">
        <f>SUM(AB173:AE173)</f>
        <v>0</v>
      </c>
      <c r="AG173" s="99"/>
      <c r="AH173" s="93"/>
      <c r="AI173" s="93"/>
      <c r="AJ173" s="94"/>
      <c r="AK173" s="133">
        <f>SUM(AG173:AJ173)</f>
        <v>0</v>
      </c>
      <c r="AL173" s="92"/>
      <c r="AM173" s="93"/>
      <c r="AN173" s="93"/>
      <c r="AO173" s="94"/>
      <c r="AP173" s="133">
        <f>SUM(AL173:AO173)</f>
        <v>0</v>
      </c>
      <c r="AQ173" s="92"/>
      <c r="AR173" s="93"/>
      <c r="AS173" s="93"/>
      <c r="AT173" s="94"/>
      <c r="AU173" s="129">
        <f>SUM(AQ173:AT173)</f>
        <v>0</v>
      </c>
      <c r="AV173" s="64">
        <v>1</v>
      </c>
      <c r="AW173" s="6"/>
      <c r="AX173" s="6"/>
      <c r="AY173" s="102"/>
      <c r="AZ173" s="133">
        <f>SUM(AV173:AY173)</f>
        <v>1</v>
      </c>
      <c r="BA173" s="68"/>
      <c r="BB173" s="6"/>
      <c r="BC173" s="6"/>
      <c r="BD173" s="102"/>
      <c r="BE173" s="129">
        <f>SUM(BA173:BD173)</f>
        <v>0</v>
      </c>
      <c r="BF173" s="68">
        <v>1</v>
      </c>
      <c r="BG173" s="6"/>
      <c r="BH173" s="6"/>
      <c r="BI173" s="102"/>
      <c r="BJ173" s="129">
        <f>SUM(BF173:BI173)</f>
        <v>1</v>
      </c>
    </row>
    <row r="174" spans="1:62" x14ac:dyDescent="0.25">
      <c r="A174" s="4" t="s">
        <v>363</v>
      </c>
      <c r="B174" s="3" t="s">
        <v>364</v>
      </c>
      <c r="C174" s="10">
        <v>6953156277953</v>
      </c>
      <c r="D174" s="10" t="str">
        <f>IF(J174&gt;0,1,"")</f>
        <v/>
      </c>
      <c r="E174" s="10" t="str">
        <f>IF(K174&gt;0,1,"")</f>
        <v/>
      </c>
      <c r="F174" s="10" t="str">
        <f>IF(L174&gt;0,1,"")</f>
        <v/>
      </c>
      <c r="G174" s="105" t="str">
        <f>IF(M174&gt;0,1,"")</f>
        <v/>
      </c>
      <c r="H174" s="264">
        <v>25</v>
      </c>
      <c r="I174" s="262" t="str">
        <f>IF(SUM(D174:G174)&lt;2,IF(H174&gt;100,"Not OK",""),"")</f>
        <v/>
      </c>
      <c r="J174" s="68"/>
      <c r="K174" s="64">
        <v>0</v>
      </c>
      <c r="L174" s="64"/>
      <c r="M174" s="64"/>
      <c r="N174" s="129">
        <f>SUM(J174:M174)</f>
        <v>0</v>
      </c>
      <c r="O174" s="79"/>
      <c r="P174" s="13">
        <v>20.21</v>
      </c>
      <c r="Q174" s="13"/>
      <c r="R174" s="71"/>
      <c r="S174" s="78">
        <f>IF(P174&gt;0,P174,O174)</f>
        <v>20.21</v>
      </c>
      <c r="T174" s="83"/>
      <c r="U174" s="71">
        <v>44.5</v>
      </c>
      <c r="V174" s="71"/>
      <c r="W174" s="84"/>
      <c r="X174" s="79"/>
      <c r="Y174" s="71">
        <v>99</v>
      </c>
      <c r="Z174" s="71"/>
      <c r="AA174" s="74"/>
      <c r="AB174" s="92"/>
      <c r="AC174" s="93">
        <v>2</v>
      </c>
      <c r="AD174" s="93"/>
      <c r="AE174" s="94"/>
      <c r="AF174" s="129">
        <f>SUM(AB174:AE174)</f>
        <v>2</v>
      </c>
      <c r="AG174" s="99"/>
      <c r="AH174" s="93">
        <v>1</v>
      </c>
      <c r="AI174" s="93"/>
      <c r="AJ174" s="94"/>
      <c r="AK174" s="133">
        <f>SUM(AG174:AJ174)</f>
        <v>1</v>
      </c>
      <c r="AL174" s="92"/>
      <c r="AM174" s="93">
        <v>3</v>
      </c>
      <c r="AN174" s="93"/>
      <c r="AO174" s="94"/>
      <c r="AP174" s="133">
        <f>SUM(AL174:AO174)</f>
        <v>3</v>
      </c>
      <c r="AQ174" s="92"/>
      <c r="AR174" s="93">
        <v>0</v>
      </c>
      <c r="AS174" s="93"/>
      <c r="AT174" s="94"/>
      <c r="AU174" s="129">
        <f>SUM(AQ174:AT174)</f>
        <v>0</v>
      </c>
      <c r="AV174" s="64"/>
      <c r="AW174" s="6">
        <v>0</v>
      </c>
      <c r="AX174" s="6"/>
      <c r="AY174" s="102"/>
      <c r="AZ174" s="133">
        <f>SUM(AV174:AY174)</f>
        <v>0</v>
      </c>
      <c r="BA174" s="68"/>
      <c r="BB174" s="6">
        <v>0</v>
      </c>
      <c r="BC174" s="6"/>
      <c r="BD174" s="102"/>
      <c r="BE174" s="129">
        <f>SUM(BA174:BD174)</f>
        <v>0</v>
      </c>
      <c r="BF174" s="68"/>
      <c r="BG174" s="6">
        <v>0</v>
      </c>
      <c r="BH174" s="6"/>
      <c r="BI174" s="102"/>
      <c r="BJ174" s="129">
        <f>SUM(BF174:BI174)</f>
        <v>0</v>
      </c>
    </row>
    <row r="175" spans="1:62" x14ac:dyDescent="0.25">
      <c r="A175" s="4" t="s">
        <v>365</v>
      </c>
      <c r="B175" s="3" t="s">
        <v>366</v>
      </c>
      <c r="C175" s="10">
        <v>6953156277960</v>
      </c>
      <c r="D175" s="10" t="str">
        <f>IF(J175&gt;0,1,"")</f>
        <v/>
      </c>
      <c r="E175" s="10" t="str">
        <f>IF(K175&gt;0,1,"")</f>
        <v/>
      </c>
      <c r="F175" s="10" t="str">
        <f>IF(L175&gt;0,1,"")</f>
        <v/>
      </c>
      <c r="G175" s="105" t="str">
        <f>IF(M175&gt;0,1,"")</f>
        <v/>
      </c>
      <c r="H175" s="264">
        <v>52</v>
      </c>
      <c r="I175" s="262" t="str">
        <f>IF(SUM(D175:G175)&lt;2,IF(H175&gt;100,"Not OK",""),"")</f>
        <v/>
      </c>
      <c r="J175" s="68"/>
      <c r="K175" s="64">
        <v>0</v>
      </c>
      <c r="L175" s="64"/>
      <c r="M175" s="64"/>
      <c r="N175" s="129">
        <f>SUM(J175:M175)</f>
        <v>0</v>
      </c>
      <c r="O175" s="79"/>
      <c r="P175" s="13">
        <v>20.25</v>
      </c>
      <c r="Q175" s="13"/>
      <c r="R175" s="71"/>
      <c r="S175" s="78">
        <f>IF(P175&gt;0,P175,O175)</f>
        <v>20.25</v>
      </c>
      <c r="T175" s="83"/>
      <c r="U175" s="71">
        <v>44.5</v>
      </c>
      <c r="V175" s="71"/>
      <c r="W175" s="84"/>
      <c r="X175" s="79"/>
      <c r="Y175" s="71">
        <v>99</v>
      </c>
      <c r="Z175" s="71"/>
      <c r="AA175" s="74"/>
      <c r="AB175" s="92"/>
      <c r="AC175" s="93">
        <v>0</v>
      </c>
      <c r="AD175" s="93"/>
      <c r="AE175" s="94"/>
      <c r="AF175" s="129">
        <f>SUM(AB175:AE175)</f>
        <v>0</v>
      </c>
      <c r="AG175" s="99"/>
      <c r="AH175" s="93">
        <v>0</v>
      </c>
      <c r="AI175" s="93"/>
      <c r="AJ175" s="94"/>
      <c r="AK175" s="133">
        <f>SUM(AG175:AJ175)</f>
        <v>0</v>
      </c>
      <c r="AL175" s="92"/>
      <c r="AM175" s="93">
        <v>3</v>
      </c>
      <c r="AN175" s="93"/>
      <c r="AO175" s="94"/>
      <c r="AP175" s="133">
        <f>SUM(AL175:AO175)</f>
        <v>3</v>
      </c>
      <c r="AQ175" s="92"/>
      <c r="AR175" s="93">
        <v>0</v>
      </c>
      <c r="AS175" s="93"/>
      <c r="AT175" s="94"/>
      <c r="AU175" s="129">
        <f>SUM(AQ175:AT175)</f>
        <v>0</v>
      </c>
      <c r="AV175" s="64"/>
      <c r="AW175" s="6">
        <v>0</v>
      </c>
      <c r="AX175" s="6"/>
      <c r="AY175" s="102"/>
      <c r="AZ175" s="133">
        <f>SUM(AV175:AY175)</f>
        <v>0</v>
      </c>
      <c r="BA175" s="68"/>
      <c r="BB175" s="6">
        <v>0</v>
      </c>
      <c r="BC175" s="6"/>
      <c r="BD175" s="102"/>
      <c r="BE175" s="129">
        <f>SUM(BA175:BD175)</f>
        <v>0</v>
      </c>
      <c r="BF175" s="68"/>
      <c r="BG175" s="6">
        <v>0</v>
      </c>
      <c r="BH175" s="6"/>
      <c r="BI175" s="102"/>
      <c r="BJ175" s="129">
        <f>SUM(BF175:BI175)</f>
        <v>0</v>
      </c>
    </row>
    <row r="176" spans="1:62" x14ac:dyDescent="0.25">
      <c r="A176" s="4" t="s">
        <v>367</v>
      </c>
      <c r="B176" s="3" t="s">
        <v>368</v>
      </c>
      <c r="C176" s="10">
        <v>6953156277977</v>
      </c>
      <c r="D176" s="10" t="str">
        <f>IF(J176&gt;0,1,"")</f>
        <v/>
      </c>
      <c r="E176" s="10" t="str">
        <f>IF(K176&gt;0,1,"")</f>
        <v/>
      </c>
      <c r="F176" s="10" t="str">
        <f>IF(L176&gt;0,1,"")</f>
        <v/>
      </c>
      <c r="G176" s="105" t="str">
        <f>IF(M176&gt;0,1,"")</f>
        <v/>
      </c>
      <c r="H176" s="264"/>
      <c r="I176" s="262" t="str">
        <f>IF(SUM(D176:G176)&lt;2,IF(H176&gt;100,"Not OK",""),"")</f>
        <v/>
      </c>
      <c r="J176" s="68"/>
      <c r="K176" s="64">
        <v>0</v>
      </c>
      <c r="L176" s="64"/>
      <c r="M176" s="64"/>
      <c r="N176" s="129">
        <f>SUM(J176:M176)</f>
        <v>0</v>
      </c>
      <c r="O176" s="79"/>
      <c r="P176" s="13">
        <v>20.25</v>
      </c>
      <c r="Q176" s="13"/>
      <c r="R176" s="71"/>
      <c r="S176" s="78">
        <f>IF(P176&gt;0,P176,O176)</f>
        <v>20.25</v>
      </c>
      <c r="T176" s="83"/>
      <c r="U176" s="71">
        <v>44.5</v>
      </c>
      <c r="V176" s="71"/>
      <c r="W176" s="84"/>
      <c r="X176" s="79"/>
      <c r="Y176" s="71">
        <v>99</v>
      </c>
      <c r="Z176" s="71"/>
      <c r="AA176" s="74"/>
      <c r="AB176" s="92"/>
      <c r="AC176" s="93">
        <v>0</v>
      </c>
      <c r="AD176" s="93"/>
      <c r="AE176" s="94"/>
      <c r="AF176" s="129">
        <f>SUM(AB176:AE176)</f>
        <v>0</v>
      </c>
      <c r="AG176" s="99"/>
      <c r="AH176" s="93">
        <v>0</v>
      </c>
      <c r="AI176" s="93"/>
      <c r="AJ176" s="94"/>
      <c r="AK176" s="133">
        <f>SUM(AG176:AJ176)</f>
        <v>0</v>
      </c>
      <c r="AL176" s="92"/>
      <c r="AM176" s="93">
        <v>0</v>
      </c>
      <c r="AN176" s="93"/>
      <c r="AO176" s="94"/>
      <c r="AP176" s="133">
        <f>SUM(AL176:AO176)</f>
        <v>0</v>
      </c>
      <c r="AQ176" s="92"/>
      <c r="AR176" s="93">
        <v>0</v>
      </c>
      <c r="AS176" s="93"/>
      <c r="AT176" s="94"/>
      <c r="AU176" s="129">
        <f>SUM(AQ176:AT176)</f>
        <v>0</v>
      </c>
      <c r="AV176" s="64"/>
      <c r="AW176" s="6">
        <v>0</v>
      </c>
      <c r="AX176" s="6"/>
      <c r="AY176" s="102"/>
      <c r="AZ176" s="133">
        <f>SUM(AV176:AY176)</f>
        <v>0</v>
      </c>
      <c r="BA176" s="68"/>
      <c r="BB176" s="6">
        <v>0</v>
      </c>
      <c r="BC176" s="6"/>
      <c r="BD176" s="102"/>
      <c r="BE176" s="129">
        <f>SUM(BA176:BD176)</f>
        <v>0</v>
      </c>
      <c r="BF176" s="68"/>
      <c r="BG176" s="6">
        <v>0</v>
      </c>
      <c r="BH176" s="6"/>
      <c r="BI176" s="102"/>
      <c r="BJ176" s="129">
        <f>SUM(BF176:BI176)</f>
        <v>0</v>
      </c>
    </row>
    <row r="177" spans="1:62" x14ac:dyDescent="0.25">
      <c r="A177" s="4" t="s">
        <v>127</v>
      </c>
      <c r="B177" s="3" t="s">
        <v>128</v>
      </c>
      <c r="C177" s="10">
        <v>6953156278493</v>
      </c>
      <c r="D177" s="10">
        <f>IF(J177&gt;0,1,"")</f>
        <v>1</v>
      </c>
      <c r="E177" s="10" t="str">
        <f>IF(K177&gt;0,1,"")</f>
        <v/>
      </c>
      <c r="F177" s="10" t="str">
        <f>IF(L177&gt;0,1,"")</f>
        <v/>
      </c>
      <c r="G177" s="105" t="str">
        <f>IF(M177&gt;0,1,"")</f>
        <v/>
      </c>
      <c r="H177" s="264">
        <v>97</v>
      </c>
      <c r="I177" s="262" t="str">
        <f>IF(SUM(D177:G177)&lt;2,IF(H177&gt;100,"Not OK",""),"")</f>
        <v/>
      </c>
      <c r="J177" s="68">
        <v>4</v>
      </c>
      <c r="K177" s="64"/>
      <c r="L177" s="64"/>
      <c r="M177" s="64"/>
      <c r="N177" s="129">
        <f>SUM(J177:M177)</f>
        <v>4</v>
      </c>
      <c r="O177" s="79">
        <v>10.859999999999934</v>
      </c>
      <c r="P177" s="13"/>
      <c r="Q177" s="13"/>
      <c r="R177" s="71"/>
      <c r="S177" s="78">
        <f>IF(P177&gt;0,P177,O177)</f>
        <v>10.859999999999934</v>
      </c>
      <c r="T177" s="83">
        <v>37.950000000000003</v>
      </c>
      <c r="U177" s="71"/>
      <c r="V177" s="71"/>
      <c r="W177" s="84"/>
      <c r="X177" s="79"/>
      <c r="Y177" s="71"/>
      <c r="Z177" s="71"/>
      <c r="AA177" s="74"/>
      <c r="AB177" s="92"/>
      <c r="AC177" s="93"/>
      <c r="AD177" s="93"/>
      <c r="AE177" s="94"/>
      <c r="AF177" s="129">
        <f>SUM(AB177:AE177)</f>
        <v>0</v>
      </c>
      <c r="AG177" s="99"/>
      <c r="AH177" s="93"/>
      <c r="AI177" s="93"/>
      <c r="AJ177" s="94"/>
      <c r="AK177" s="133">
        <f>SUM(AG177:AJ177)</f>
        <v>0</v>
      </c>
      <c r="AL177" s="92"/>
      <c r="AM177" s="93"/>
      <c r="AN177" s="93"/>
      <c r="AO177" s="94"/>
      <c r="AP177" s="133">
        <f>SUM(AL177:AO177)</f>
        <v>0</v>
      </c>
      <c r="AQ177" s="92"/>
      <c r="AR177" s="93"/>
      <c r="AS177" s="93"/>
      <c r="AT177" s="94"/>
      <c r="AU177" s="129">
        <f>SUM(AQ177:AT177)</f>
        <v>0</v>
      </c>
      <c r="AV177" s="64"/>
      <c r="AW177" s="6"/>
      <c r="AX177" s="6"/>
      <c r="AY177" s="102"/>
      <c r="AZ177" s="133">
        <f>SUM(AV177:AY177)</f>
        <v>0</v>
      </c>
      <c r="BA177" s="68"/>
      <c r="BB177" s="6"/>
      <c r="BC177" s="6"/>
      <c r="BD177" s="102"/>
      <c r="BE177" s="129">
        <f>SUM(BA177:BD177)</f>
        <v>0</v>
      </c>
      <c r="BF177" s="68">
        <v>1</v>
      </c>
      <c r="BG177" s="6"/>
      <c r="BH177" s="6"/>
      <c r="BI177" s="102"/>
      <c r="BJ177" s="129">
        <f>SUM(BF177:BI177)</f>
        <v>1</v>
      </c>
    </row>
    <row r="178" spans="1:62" x14ac:dyDescent="0.25">
      <c r="A178" s="4" t="s">
        <v>417</v>
      </c>
      <c r="B178" s="3" t="s">
        <v>418</v>
      </c>
      <c r="C178" s="10">
        <v>6953156278523</v>
      </c>
      <c r="D178" s="10" t="str">
        <f>IF(J178&gt;0,1,"")</f>
        <v/>
      </c>
      <c r="E178" s="10" t="str">
        <f>IF(K178&gt;0,1,"")</f>
        <v/>
      </c>
      <c r="F178" s="10" t="str">
        <f>IF(L178&gt;0,1,"")</f>
        <v/>
      </c>
      <c r="G178" s="105" t="str">
        <f>IF(M178&gt;0,1,"")</f>
        <v/>
      </c>
      <c r="H178" s="264">
        <v>1</v>
      </c>
      <c r="I178" s="262" t="str">
        <f>IF(SUM(D178:G178)&lt;2,IF(H178&gt;100,"Not OK",""),"")</f>
        <v/>
      </c>
      <c r="J178" s="68"/>
      <c r="K178" s="64">
        <v>0</v>
      </c>
      <c r="L178" s="64"/>
      <c r="M178" s="64"/>
      <c r="N178" s="129">
        <f>SUM(J178:M178)</f>
        <v>0</v>
      </c>
      <c r="O178" s="79"/>
      <c r="P178" s="13">
        <v>17.549999999999994</v>
      </c>
      <c r="Q178" s="13"/>
      <c r="R178" s="71"/>
      <c r="S178" s="78">
        <f>IF(P178&gt;0,P178,O178)</f>
        <v>17.549999999999994</v>
      </c>
      <c r="T178" s="83"/>
      <c r="U178" s="71">
        <v>39.5</v>
      </c>
      <c r="V178" s="71"/>
      <c r="W178" s="84"/>
      <c r="X178" s="79"/>
      <c r="Y178" s="71">
        <v>79</v>
      </c>
      <c r="Z178" s="71"/>
      <c r="AA178" s="74"/>
      <c r="AB178" s="92"/>
      <c r="AC178" s="93">
        <v>0</v>
      </c>
      <c r="AD178" s="93"/>
      <c r="AE178" s="94"/>
      <c r="AF178" s="129">
        <f>SUM(AB178:AE178)</f>
        <v>0</v>
      </c>
      <c r="AG178" s="99"/>
      <c r="AH178" s="93">
        <v>0</v>
      </c>
      <c r="AI178" s="93"/>
      <c r="AJ178" s="94"/>
      <c r="AK178" s="133">
        <f>SUM(AG178:AJ178)</f>
        <v>0</v>
      </c>
      <c r="AL178" s="92"/>
      <c r="AM178" s="93">
        <v>0</v>
      </c>
      <c r="AN178" s="93"/>
      <c r="AO178" s="94"/>
      <c r="AP178" s="133">
        <f>SUM(AL178:AO178)</f>
        <v>0</v>
      </c>
      <c r="AQ178" s="92"/>
      <c r="AR178" s="93">
        <v>0</v>
      </c>
      <c r="AS178" s="93"/>
      <c r="AT178" s="94"/>
      <c r="AU178" s="129">
        <f>SUM(AQ178:AT178)</f>
        <v>0</v>
      </c>
      <c r="AV178" s="64"/>
      <c r="AW178" s="6">
        <v>0</v>
      </c>
      <c r="AX178" s="6"/>
      <c r="AY178" s="102"/>
      <c r="AZ178" s="133">
        <f>SUM(AV178:AY178)</f>
        <v>0</v>
      </c>
      <c r="BA178" s="68"/>
      <c r="BB178" s="6">
        <v>0</v>
      </c>
      <c r="BC178" s="6"/>
      <c r="BD178" s="102"/>
      <c r="BE178" s="129">
        <f>SUM(BA178:BD178)</f>
        <v>0</v>
      </c>
      <c r="BF178" s="68"/>
      <c r="BG178" s="6">
        <v>0</v>
      </c>
      <c r="BH178" s="6"/>
      <c r="BI178" s="102"/>
      <c r="BJ178" s="129">
        <f>SUM(BF178:BI178)</f>
        <v>0</v>
      </c>
    </row>
    <row r="179" spans="1:62" x14ac:dyDescent="0.25">
      <c r="A179" s="4" t="s">
        <v>419</v>
      </c>
      <c r="B179" s="3" t="s">
        <v>420</v>
      </c>
      <c r="C179" s="10">
        <v>6953156278530</v>
      </c>
      <c r="D179" s="10" t="str">
        <f>IF(J179&gt;0,1,"")</f>
        <v/>
      </c>
      <c r="E179" s="10" t="str">
        <f>IF(K179&gt;0,1,"")</f>
        <v/>
      </c>
      <c r="F179" s="10" t="str">
        <f>IF(L179&gt;0,1,"")</f>
        <v/>
      </c>
      <c r="G179" s="105" t="str">
        <f>IF(M179&gt;0,1,"")</f>
        <v/>
      </c>
      <c r="H179" s="264"/>
      <c r="I179" s="262" t="str">
        <f>IF(SUM(D179:G179)&lt;2,IF(H179&gt;100,"Not OK",""),"")</f>
        <v/>
      </c>
      <c r="J179" s="68"/>
      <c r="K179" s="64">
        <v>0</v>
      </c>
      <c r="L179" s="64"/>
      <c r="M179" s="64"/>
      <c r="N179" s="129">
        <f>SUM(J179:M179)</f>
        <v>0</v>
      </c>
      <c r="O179" s="79"/>
      <c r="P179" s="13">
        <v>17.55</v>
      </c>
      <c r="Q179" s="13"/>
      <c r="R179" s="71"/>
      <c r="S179" s="78">
        <f>IF(P179&gt;0,P179,O179)</f>
        <v>17.55</v>
      </c>
      <c r="T179" s="83"/>
      <c r="U179" s="71">
        <v>39.5</v>
      </c>
      <c r="V179" s="71"/>
      <c r="W179" s="84"/>
      <c r="X179" s="79"/>
      <c r="Y179" s="71">
        <v>79</v>
      </c>
      <c r="Z179" s="71"/>
      <c r="AA179" s="74"/>
      <c r="AB179" s="92"/>
      <c r="AC179" s="93">
        <v>0</v>
      </c>
      <c r="AD179" s="93"/>
      <c r="AE179" s="94"/>
      <c r="AF179" s="129">
        <f>SUM(AB179:AE179)</f>
        <v>0</v>
      </c>
      <c r="AG179" s="99"/>
      <c r="AH179" s="93">
        <v>0</v>
      </c>
      <c r="AI179" s="93"/>
      <c r="AJ179" s="94"/>
      <c r="AK179" s="133">
        <f>SUM(AG179:AJ179)</f>
        <v>0</v>
      </c>
      <c r="AL179" s="92"/>
      <c r="AM179" s="93">
        <v>0</v>
      </c>
      <c r="AN179" s="93"/>
      <c r="AO179" s="94"/>
      <c r="AP179" s="133">
        <f>SUM(AL179:AO179)</f>
        <v>0</v>
      </c>
      <c r="AQ179" s="92"/>
      <c r="AR179" s="93">
        <v>0</v>
      </c>
      <c r="AS179" s="93"/>
      <c r="AT179" s="94"/>
      <c r="AU179" s="129">
        <f>SUM(AQ179:AT179)</f>
        <v>0</v>
      </c>
      <c r="AV179" s="64"/>
      <c r="AW179" s="6">
        <v>0</v>
      </c>
      <c r="AX179" s="6"/>
      <c r="AY179" s="102"/>
      <c r="AZ179" s="133">
        <f>SUM(AV179:AY179)</f>
        <v>0</v>
      </c>
      <c r="BA179" s="68"/>
      <c r="BB179" s="6">
        <v>0</v>
      </c>
      <c r="BC179" s="6"/>
      <c r="BD179" s="102"/>
      <c r="BE179" s="129">
        <f>SUM(BA179:BD179)</f>
        <v>0</v>
      </c>
      <c r="BF179" s="68"/>
      <c r="BG179" s="6">
        <v>0</v>
      </c>
      <c r="BH179" s="6"/>
      <c r="BI179" s="102"/>
      <c r="BJ179" s="129">
        <f>SUM(BF179:BI179)</f>
        <v>0</v>
      </c>
    </row>
    <row r="180" spans="1:62" x14ac:dyDescent="0.25">
      <c r="A180" s="4" t="s">
        <v>347</v>
      </c>
      <c r="B180" s="3" t="s">
        <v>348</v>
      </c>
      <c r="C180" s="10">
        <v>6953156278547</v>
      </c>
      <c r="D180" s="10" t="str">
        <f>IF(J180&gt;0,1,"")</f>
        <v/>
      </c>
      <c r="E180" s="10">
        <f>IF(K180&gt;0,1,"")</f>
        <v>1</v>
      </c>
      <c r="F180" s="10" t="str">
        <f>IF(L180&gt;0,1,"")</f>
        <v/>
      </c>
      <c r="G180" s="105" t="str">
        <f>IF(M180&gt;0,1,"")</f>
        <v/>
      </c>
      <c r="H180" s="264">
        <v>97</v>
      </c>
      <c r="I180" s="262" t="str">
        <f>IF(SUM(D180:G180)&lt;2,IF(H180&gt;100,"Not OK",""),"")</f>
        <v/>
      </c>
      <c r="J180" s="68"/>
      <c r="K180" s="64">
        <v>3</v>
      </c>
      <c r="L180" s="64"/>
      <c r="M180" s="64"/>
      <c r="N180" s="129">
        <f>SUM(J180:M180)</f>
        <v>3</v>
      </c>
      <c r="O180" s="79"/>
      <c r="P180" s="13">
        <v>9.3699999999999974</v>
      </c>
      <c r="Q180" s="13"/>
      <c r="R180" s="71"/>
      <c r="S180" s="78">
        <f>IF(P180&gt;0,P180,O180)</f>
        <v>9.3699999999999974</v>
      </c>
      <c r="T180" s="83"/>
      <c r="U180" s="71">
        <v>24.5</v>
      </c>
      <c r="V180" s="71"/>
      <c r="W180" s="84"/>
      <c r="X180" s="79"/>
      <c r="Y180" s="71">
        <v>49</v>
      </c>
      <c r="Z180" s="71"/>
      <c r="AA180" s="74"/>
      <c r="AB180" s="92"/>
      <c r="AC180" s="93">
        <v>1</v>
      </c>
      <c r="AD180" s="93"/>
      <c r="AE180" s="94"/>
      <c r="AF180" s="129">
        <f>SUM(AB180:AE180)</f>
        <v>1</v>
      </c>
      <c r="AG180" s="99"/>
      <c r="AH180" s="93">
        <v>0</v>
      </c>
      <c r="AI180" s="93"/>
      <c r="AJ180" s="94"/>
      <c r="AK180" s="133">
        <f>SUM(AG180:AJ180)</f>
        <v>0</v>
      </c>
      <c r="AL180" s="92"/>
      <c r="AM180" s="93">
        <v>1</v>
      </c>
      <c r="AN180" s="93"/>
      <c r="AO180" s="94"/>
      <c r="AP180" s="133">
        <f>SUM(AL180:AO180)</f>
        <v>1</v>
      </c>
      <c r="AQ180" s="92"/>
      <c r="AR180" s="93">
        <v>0</v>
      </c>
      <c r="AS180" s="93"/>
      <c r="AT180" s="94"/>
      <c r="AU180" s="129">
        <f>SUM(AQ180:AT180)</f>
        <v>0</v>
      </c>
      <c r="AV180" s="64"/>
      <c r="AW180" s="6">
        <v>1</v>
      </c>
      <c r="AX180" s="6"/>
      <c r="AY180" s="102"/>
      <c r="AZ180" s="133">
        <f>SUM(AV180:AY180)</f>
        <v>1</v>
      </c>
      <c r="BA180" s="68"/>
      <c r="BB180" s="6">
        <v>0</v>
      </c>
      <c r="BC180" s="6"/>
      <c r="BD180" s="102"/>
      <c r="BE180" s="129">
        <f>SUM(BA180:BD180)</f>
        <v>0</v>
      </c>
      <c r="BF180" s="68"/>
      <c r="BG180" s="6">
        <v>0</v>
      </c>
      <c r="BH180" s="6"/>
      <c r="BI180" s="102"/>
      <c r="BJ180" s="129">
        <f>SUM(BF180:BI180)</f>
        <v>0</v>
      </c>
    </row>
    <row r="181" spans="1:62" x14ac:dyDescent="0.25">
      <c r="A181" s="4" t="s">
        <v>345</v>
      </c>
      <c r="B181" s="3" t="s">
        <v>346</v>
      </c>
      <c r="C181" s="10">
        <v>6953156278554</v>
      </c>
      <c r="D181" s="10" t="str">
        <f>IF(J181&gt;0,1,"")</f>
        <v/>
      </c>
      <c r="E181" s="10">
        <f>IF(K181&gt;0,1,"")</f>
        <v>1</v>
      </c>
      <c r="F181" s="10" t="str">
        <f>IF(L181&gt;0,1,"")</f>
        <v/>
      </c>
      <c r="G181" s="105" t="str">
        <f>IF(M181&gt;0,1,"")</f>
        <v/>
      </c>
      <c r="H181" s="264">
        <v>70</v>
      </c>
      <c r="I181" s="262" t="str">
        <f>IF(SUM(D181:G181)&lt;2,IF(H181&gt;100,"Not OK",""),"")</f>
        <v/>
      </c>
      <c r="J181" s="68"/>
      <c r="K181" s="64">
        <v>3</v>
      </c>
      <c r="L181" s="64"/>
      <c r="M181" s="64"/>
      <c r="N181" s="129">
        <f>SUM(J181:M181)</f>
        <v>3</v>
      </c>
      <c r="O181" s="79"/>
      <c r="P181" s="13">
        <v>9.3699999999999992</v>
      </c>
      <c r="Q181" s="13"/>
      <c r="R181" s="71"/>
      <c r="S181" s="78">
        <f>IF(P181&gt;0,P181,O181)</f>
        <v>9.3699999999999992</v>
      </c>
      <c r="T181" s="83"/>
      <c r="U181" s="71">
        <v>24.5</v>
      </c>
      <c r="V181" s="71"/>
      <c r="W181" s="84"/>
      <c r="X181" s="79"/>
      <c r="Y181" s="71">
        <v>49</v>
      </c>
      <c r="Z181" s="71"/>
      <c r="AA181" s="74"/>
      <c r="AB181" s="92"/>
      <c r="AC181" s="93">
        <v>0</v>
      </c>
      <c r="AD181" s="93"/>
      <c r="AE181" s="94"/>
      <c r="AF181" s="129">
        <f>SUM(AB181:AE181)</f>
        <v>0</v>
      </c>
      <c r="AG181" s="99"/>
      <c r="AH181" s="93">
        <v>0</v>
      </c>
      <c r="AI181" s="93"/>
      <c r="AJ181" s="94"/>
      <c r="AK181" s="133">
        <f>SUM(AG181:AJ181)</f>
        <v>0</v>
      </c>
      <c r="AL181" s="92"/>
      <c r="AM181" s="93">
        <v>1</v>
      </c>
      <c r="AN181" s="93"/>
      <c r="AO181" s="94"/>
      <c r="AP181" s="133">
        <f>SUM(AL181:AO181)</f>
        <v>1</v>
      </c>
      <c r="AQ181" s="92"/>
      <c r="AR181" s="93">
        <v>1</v>
      </c>
      <c r="AS181" s="93"/>
      <c r="AT181" s="94"/>
      <c r="AU181" s="129">
        <f>SUM(AQ181:AT181)</f>
        <v>1</v>
      </c>
      <c r="AV181" s="64"/>
      <c r="AW181" s="6">
        <v>0</v>
      </c>
      <c r="AX181" s="6"/>
      <c r="AY181" s="102"/>
      <c r="AZ181" s="133">
        <f>SUM(AV181:AY181)</f>
        <v>0</v>
      </c>
      <c r="BA181" s="68"/>
      <c r="BB181" s="6">
        <v>0</v>
      </c>
      <c r="BC181" s="6"/>
      <c r="BD181" s="102"/>
      <c r="BE181" s="129">
        <f>SUM(BA181:BD181)</f>
        <v>0</v>
      </c>
      <c r="BF181" s="68"/>
      <c r="BG181" s="6">
        <v>0</v>
      </c>
      <c r="BH181" s="6"/>
      <c r="BI181" s="102"/>
      <c r="BJ181" s="129">
        <f>SUM(BF181:BI181)</f>
        <v>0</v>
      </c>
    </row>
    <row r="182" spans="1:62" x14ac:dyDescent="0.25">
      <c r="A182" s="4" t="s">
        <v>349</v>
      </c>
      <c r="B182" s="3" t="s">
        <v>350</v>
      </c>
      <c r="C182" s="10">
        <v>6953156278561</v>
      </c>
      <c r="D182" s="10" t="str">
        <f>IF(J182&gt;0,1,"")</f>
        <v/>
      </c>
      <c r="E182" s="10" t="str">
        <f>IF(K182&gt;0,1,"")</f>
        <v/>
      </c>
      <c r="F182" s="10" t="str">
        <f>IF(L182&gt;0,1,"")</f>
        <v/>
      </c>
      <c r="G182" s="105" t="str">
        <f>IF(M182&gt;0,1,"")</f>
        <v/>
      </c>
      <c r="H182" s="264">
        <v>65</v>
      </c>
      <c r="I182" s="262" t="str">
        <f>IF(SUM(D182:G182)&lt;2,IF(H182&gt;100,"Not OK",""),"")</f>
        <v/>
      </c>
      <c r="J182" s="68"/>
      <c r="K182" s="64">
        <v>0</v>
      </c>
      <c r="L182" s="64"/>
      <c r="M182" s="64"/>
      <c r="N182" s="129">
        <f>SUM(J182:M182)</f>
        <v>0</v>
      </c>
      <c r="O182" s="79"/>
      <c r="P182" s="13">
        <v>9.3699999999999974</v>
      </c>
      <c r="Q182" s="13"/>
      <c r="R182" s="71"/>
      <c r="S182" s="78">
        <f>IF(P182&gt;0,P182,O182)</f>
        <v>9.3699999999999974</v>
      </c>
      <c r="T182" s="83"/>
      <c r="U182" s="71">
        <v>24.5</v>
      </c>
      <c r="V182" s="71"/>
      <c r="W182" s="84"/>
      <c r="X182" s="79"/>
      <c r="Y182" s="71">
        <v>49</v>
      </c>
      <c r="Z182" s="71"/>
      <c r="AA182" s="74"/>
      <c r="AB182" s="92"/>
      <c r="AC182" s="93">
        <v>1</v>
      </c>
      <c r="AD182" s="93"/>
      <c r="AE182" s="94"/>
      <c r="AF182" s="129">
        <f>SUM(AB182:AE182)</f>
        <v>1</v>
      </c>
      <c r="AG182" s="99"/>
      <c r="AH182" s="93">
        <v>1</v>
      </c>
      <c r="AI182" s="93"/>
      <c r="AJ182" s="94"/>
      <c r="AK182" s="133">
        <f>SUM(AG182:AJ182)</f>
        <v>1</v>
      </c>
      <c r="AL182" s="92"/>
      <c r="AM182" s="93">
        <v>0</v>
      </c>
      <c r="AN182" s="93"/>
      <c r="AO182" s="94"/>
      <c r="AP182" s="133">
        <f>SUM(AL182:AO182)</f>
        <v>0</v>
      </c>
      <c r="AQ182" s="92"/>
      <c r="AR182" s="93">
        <v>0</v>
      </c>
      <c r="AS182" s="93"/>
      <c r="AT182" s="94"/>
      <c r="AU182" s="129">
        <f>SUM(AQ182:AT182)</f>
        <v>0</v>
      </c>
      <c r="AV182" s="64"/>
      <c r="AW182" s="6">
        <v>0</v>
      </c>
      <c r="AX182" s="6"/>
      <c r="AY182" s="102"/>
      <c r="AZ182" s="133">
        <f>SUM(AV182:AY182)</f>
        <v>0</v>
      </c>
      <c r="BA182" s="68"/>
      <c r="BB182" s="6">
        <v>0</v>
      </c>
      <c r="BC182" s="6"/>
      <c r="BD182" s="102"/>
      <c r="BE182" s="129">
        <f>SUM(BA182:BD182)</f>
        <v>0</v>
      </c>
      <c r="BF182" s="68"/>
      <c r="BG182" s="6">
        <v>0</v>
      </c>
      <c r="BH182" s="6"/>
      <c r="BI182" s="102"/>
      <c r="BJ182" s="129">
        <f>SUM(BF182:BI182)</f>
        <v>0</v>
      </c>
    </row>
    <row r="183" spans="1:62" x14ac:dyDescent="0.25">
      <c r="A183" s="4" t="s">
        <v>671</v>
      </c>
      <c r="B183" s="3" t="s">
        <v>672</v>
      </c>
      <c r="C183" s="10">
        <v>6953156278585</v>
      </c>
      <c r="D183" s="10" t="str">
        <f>IF(J183&gt;0,1,"")</f>
        <v/>
      </c>
      <c r="E183" s="10">
        <f>IF(K183&gt;0,1,"")</f>
        <v>1</v>
      </c>
      <c r="F183" s="10" t="str">
        <f>IF(L183&gt;0,1,"")</f>
        <v/>
      </c>
      <c r="G183" s="105" t="str">
        <f>IF(M183&gt;0,1,"")</f>
        <v/>
      </c>
      <c r="H183" s="264">
        <v>2</v>
      </c>
      <c r="I183" s="262" t="str">
        <f>IF(SUM(D183:G183)&lt;2,IF(H183&gt;100,"Not OK",""),"")</f>
        <v/>
      </c>
      <c r="J183" s="68"/>
      <c r="K183" s="64">
        <v>19</v>
      </c>
      <c r="L183" s="64">
        <v>0</v>
      </c>
      <c r="M183" s="64"/>
      <c r="N183" s="129">
        <f>SUM(J183:M183)</f>
        <v>19</v>
      </c>
      <c r="O183" s="79"/>
      <c r="P183" s="13">
        <v>9.66</v>
      </c>
      <c r="Q183" s="13">
        <v>9.66</v>
      </c>
      <c r="R183" s="71"/>
      <c r="S183" s="78">
        <f>IF(P183&gt;0,P183,O183)</f>
        <v>9.66</v>
      </c>
      <c r="T183" s="83"/>
      <c r="U183" s="71">
        <v>29.5</v>
      </c>
      <c r="V183" s="71">
        <v>34.5</v>
      </c>
      <c r="W183" s="84"/>
      <c r="X183" s="79"/>
      <c r="Y183" s="71">
        <v>62</v>
      </c>
      <c r="Z183" s="71">
        <v>69</v>
      </c>
      <c r="AA183" s="74"/>
      <c r="AB183" s="92"/>
      <c r="AC183" s="93"/>
      <c r="AD183" s="93"/>
      <c r="AE183" s="94"/>
      <c r="AF183" s="129">
        <f>SUM(AB183:AE183)</f>
        <v>0</v>
      </c>
      <c r="AG183" s="99"/>
      <c r="AH183" s="93"/>
      <c r="AI183" s="93"/>
      <c r="AJ183" s="94"/>
      <c r="AK183" s="133">
        <f>SUM(AG183:AJ183)</f>
        <v>0</v>
      </c>
      <c r="AL183" s="92"/>
      <c r="AM183" s="93"/>
      <c r="AN183" s="93"/>
      <c r="AO183" s="94"/>
      <c r="AP183" s="133">
        <f>SUM(AL183:AO183)</f>
        <v>0</v>
      </c>
      <c r="AQ183" s="92"/>
      <c r="AR183" s="93">
        <v>2</v>
      </c>
      <c r="AS183" s="93">
        <v>0</v>
      </c>
      <c r="AT183" s="94"/>
      <c r="AU183" s="129">
        <f>SUM(AQ183:AT183)</f>
        <v>2</v>
      </c>
      <c r="AV183" s="64"/>
      <c r="AW183" s="6">
        <v>13</v>
      </c>
      <c r="AX183" s="6">
        <v>0</v>
      </c>
      <c r="AY183" s="102"/>
      <c r="AZ183" s="133">
        <f>SUM(AV183:AY183)</f>
        <v>13</v>
      </c>
      <c r="BA183" s="68"/>
      <c r="BB183" s="6">
        <v>8</v>
      </c>
      <c r="BC183" s="6">
        <v>0</v>
      </c>
      <c r="BD183" s="102"/>
      <c r="BE183" s="129">
        <f>SUM(BA183:BD183)</f>
        <v>8</v>
      </c>
      <c r="BF183" s="68"/>
      <c r="BG183" s="6">
        <v>8</v>
      </c>
      <c r="BH183" s="6">
        <v>0</v>
      </c>
      <c r="BI183" s="102"/>
      <c r="BJ183" s="129">
        <f>SUM(BF183:BI183)</f>
        <v>8</v>
      </c>
    </row>
    <row r="184" spans="1:62" x14ac:dyDescent="0.25">
      <c r="A184" s="4"/>
      <c r="B184" s="3" t="s">
        <v>244</v>
      </c>
      <c r="C184" s="10">
        <v>6953156278615</v>
      </c>
      <c r="D184" s="10" t="str">
        <f>IF(J184&gt;0,1,"")</f>
        <v/>
      </c>
      <c r="E184" s="10" t="str">
        <f>IF(K184&gt;0,1,"")</f>
        <v/>
      </c>
      <c r="F184" s="10" t="str">
        <f>IF(L184&gt;0,1,"")</f>
        <v/>
      </c>
      <c r="G184" s="105">
        <f>IF(M184&gt;0,1,"")</f>
        <v>1</v>
      </c>
      <c r="H184" s="264">
        <v>13</v>
      </c>
      <c r="I184" s="262" t="str">
        <f>IF(SUM(D184:G184)&lt;2,IF(H184&gt;100,"Not OK",""),"")</f>
        <v/>
      </c>
      <c r="J184" s="68"/>
      <c r="K184" s="64"/>
      <c r="L184" s="64"/>
      <c r="M184" s="64">
        <v>2</v>
      </c>
      <c r="N184" s="129">
        <f>SUM(J184:M184)</f>
        <v>2</v>
      </c>
      <c r="O184" s="79"/>
      <c r="P184" s="13"/>
      <c r="Q184" s="13"/>
      <c r="R184" s="71"/>
      <c r="S184" s="78">
        <f>IF(P184&gt;0,P184,O184)</f>
        <v>0</v>
      </c>
      <c r="T184" s="83"/>
      <c r="U184" s="71"/>
      <c r="V184" s="71"/>
      <c r="W184" s="84">
        <v>70.240499999999997</v>
      </c>
      <c r="X184" s="79"/>
      <c r="Y184" s="71"/>
      <c r="Z184" s="71"/>
      <c r="AA184" s="74">
        <v>129</v>
      </c>
      <c r="AB184" s="92"/>
      <c r="AC184" s="93"/>
      <c r="AD184" s="93"/>
      <c r="AE184" s="94"/>
      <c r="AF184" s="129">
        <f>SUM(AB184:AE184)</f>
        <v>0</v>
      </c>
      <c r="AG184" s="99"/>
      <c r="AH184" s="93"/>
      <c r="AI184" s="93"/>
      <c r="AJ184" s="94"/>
      <c r="AK184" s="133">
        <f>SUM(AG184:AJ184)</f>
        <v>0</v>
      </c>
      <c r="AL184" s="92"/>
      <c r="AM184" s="93"/>
      <c r="AN184" s="93"/>
      <c r="AO184" s="94">
        <v>0</v>
      </c>
      <c r="AP184" s="133">
        <f>SUM(AL184:AO184)</f>
        <v>0</v>
      </c>
      <c r="AQ184" s="92"/>
      <c r="AR184" s="93"/>
      <c r="AS184" s="93"/>
      <c r="AT184" s="94">
        <v>1</v>
      </c>
      <c r="AU184" s="129">
        <f>SUM(AQ184:AT184)</f>
        <v>1</v>
      </c>
      <c r="AV184" s="64"/>
      <c r="AW184" s="6"/>
      <c r="AX184" s="6"/>
      <c r="AY184" s="102">
        <v>0</v>
      </c>
      <c r="AZ184" s="133">
        <f>SUM(AV184:AY184)</f>
        <v>0</v>
      </c>
      <c r="BA184" s="68"/>
      <c r="BB184" s="6"/>
      <c r="BC184" s="6"/>
      <c r="BD184" s="102">
        <v>1</v>
      </c>
      <c r="BE184" s="129">
        <f>SUM(BA184:BD184)</f>
        <v>1</v>
      </c>
      <c r="BF184" s="68"/>
      <c r="BG184" s="6"/>
      <c r="BH184" s="6"/>
      <c r="BI184" s="102">
        <v>1</v>
      </c>
      <c r="BJ184" s="129">
        <f>SUM(BF184:BI184)</f>
        <v>1</v>
      </c>
    </row>
    <row r="185" spans="1:62" x14ac:dyDescent="0.25">
      <c r="A185" s="4" t="s">
        <v>425</v>
      </c>
      <c r="B185" s="3" t="s">
        <v>426</v>
      </c>
      <c r="C185" s="10">
        <v>6953156278622</v>
      </c>
      <c r="D185" s="10" t="str">
        <f>IF(J185&gt;0,1,"")</f>
        <v/>
      </c>
      <c r="E185" s="10" t="str">
        <f>IF(K185&gt;0,1,"")</f>
        <v/>
      </c>
      <c r="F185" s="10">
        <f>IF(L185&gt;0,1,"")</f>
        <v>1</v>
      </c>
      <c r="G185" s="105" t="str">
        <f>IF(M185&gt;0,1,"")</f>
        <v/>
      </c>
      <c r="H185" s="264">
        <v>1</v>
      </c>
      <c r="I185" s="262" t="str">
        <f>IF(SUM(D185:G185)&lt;2,IF(H185&gt;100,"Not OK",""),"")</f>
        <v/>
      </c>
      <c r="J185" s="68"/>
      <c r="K185" s="64">
        <v>0</v>
      </c>
      <c r="L185" s="64">
        <v>5</v>
      </c>
      <c r="M185" s="64"/>
      <c r="N185" s="129">
        <f>SUM(J185:M185)</f>
        <v>5</v>
      </c>
      <c r="O185" s="79"/>
      <c r="P185" s="13">
        <v>27</v>
      </c>
      <c r="Q185" s="13">
        <v>27</v>
      </c>
      <c r="R185" s="71"/>
      <c r="S185" s="78">
        <f>IF(P185&gt;0,P185,O185)</f>
        <v>27</v>
      </c>
      <c r="T185" s="83"/>
      <c r="U185" s="71">
        <v>59.5</v>
      </c>
      <c r="V185" s="71">
        <v>64.5</v>
      </c>
      <c r="W185" s="84"/>
      <c r="X185" s="79"/>
      <c r="Y185" s="71">
        <v>129</v>
      </c>
      <c r="Z185" s="71">
        <v>129</v>
      </c>
      <c r="AA185" s="74"/>
      <c r="AB185" s="92"/>
      <c r="AC185" s="93">
        <v>8</v>
      </c>
      <c r="AD185" s="93"/>
      <c r="AE185" s="94"/>
      <c r="AF185" s="129">
        <f>SUM(AB185:AE185)</f>
        <v>8</v>
      </c>
      <c r="AG185" s="99"/>
      <c r="AH185" s="93">
        <v>7</v>
      </c>
      <c r="AI185" s="93">
        <v>2</v>
      </c>
      <c r="AJ185" s="94"/>
      <c r="AK185" s="133">
        <f>SUM(AG185:AJ185)</f>
        <v>9</v>
      </c>
      <c r="AL185" s="92"/>
      <c r="AM185" s="93">
        <v>5</v>
      </c>
      <c r="AN185" s="93">
        <v>2</v>
      </c>
      <c r="AO185" s="94"/>
      <c r="AP185" s="133">
        <f>SUM(AL185:AO185)</f>
        <v>7</v>
      </c>
      <c r="AQ185" s="92"/>
      <c r="AR185" s="93">
        <v>3</v>
      </c>
      <c r="AS185" s="93">
        <v>3</v>
      </c>
      <c r="AT185" s="94"/>
      <c r="AU185" s="129">
        <f>SUM(AQ185:AT185)</f>
        <v>6</v>
      </c>
      <c r="AV185" s="64"/>
      <c r="AW185" s="6">
        <v>0</v>
      </c>
      <c r="AX185" s="6">
        <v>3</v>
      </c>
      <c r="AY185" s="102"/>
      <c r="AZ185" s="133">
        <f>SUM(AV185:AY185)</f>
        <v>3</v>
      </c>
      <c r="BA185" s="68"/>
      <c r="BB185" s="6">
        <v>0</v>
      </c>
      <c r="BC185" s="6">
        <v>2</v>
      </c>
      <c r="BD185" s="102"/>
      <c r="BE185" s="129">
        <f>SUM(BA185:BD185)</f>
        <v>2</v>
      </c>
      <c r="BF185" s="68"/>
      <c r="BG185" s="6">
        <v>1</v>
      </c>
      <c r="BH185" s="6">
        <v>1</v>
      </c>
      <c r="BI185" s="102"/>
      <c r="BJ185" s="129">
        <f>SUM(BF185:BI185)</f>
        <v>2</v>
      </c>
    </row>
    <row r="186" spans="1:62" x14ac:dyDescent="0.25">
      <c r="A186" s="4" t="s">
        <v>427</v>
      </c>
      <c r="B186" s="3" t="s">
        <v>245</v>
      </c>
      <c r="C186" s="10">
        <v>6953156278639</v>
      </c>
      <c r="D186" s="10" t="str">
        <f>IF(J186&gt;0,1,"")</f>
        <v/>
      </c>
      <c r="E186" s="10" t="str">
        <f>IF(K186&gt;0,1,"")</f>
        <v/>
      </c>
      <c r="F186" s="10" t="str">
        <f>IF(L186&gt;0,1,"")</f>
        <v/>
      </c>
      <c r="G186" s="105">
        <f>IF(M186&gt;0,1,"")</f>
        <v>1</v>
      </c>
      <c r="H186" s="264">
        <v>11</v>
      </c>
      <c r="I186" s="262" t="str">
        <f>IF(SUM(D186:G186)&lt;2,IF(H186&gt;100,"Not OK",""),"")</f>
        <v/>
      </c>
      <c r="J186" s="68"/>
      <c r="K186" s="64">
        <v>0</v>
      </c>
      <c r="L186" s="64"/>
      <c r="M186" s="64">
        <v>4</v>
      </c>
      <c r="N186" s="129">
        <f>SUM(J186:M186)</f>
        <v>4</v>
      </c>
      <c r="O186" s="79"/>
      <c r="P186" s="13">
        <v>55.699999999999989</v>
      </c>
      <c r="Q186" s="13"/>
      <c r="R186" s="71"/>
      <c r="S186" s="78">
        <f>IF(P186&gt;0,P186,O186)</f>
        <v>55.699999999999989</v>
      </c>
      <c r="T186" s="83"/>
      <c r="U186" s="71">
        <v>114.5</v>
      </c>
      <c r="V186" s="71"/>
      <c r="W186" s="84">
        <v>135.5805</v>
      </c>
      <c r="X186" s="79"/>
      <c r="Y186" s="71">
        <v>239</v>
      </c>
      <c r="Z186" s="71"/>
      <c r="AA186" s="74">
        <v>249</v>
      </c>
      <c r="AB186" s="92"/>
      <c r="AC186" s="93">
        <v>0</v>
      </c>
      <c r="AD186" s="93"/>
      <c r="AE186" s="94"/>
      <c r="AF186" s="129">
        <f>SUM(AB186:AE186)</f>
        <v>0</v>
      </c>
      <c r="AG186" s="99"/>
      <c r="AH186" s="93">
        <v>0</v>
      </c>
      <c r="AI186" s="93"/>
      <c r="AJ186" s="94"/>
      <c r="AK186" s="133">
        <f>SUM(AG186:AJ186)</f>
        <v>0</v>
      </c>
      <c r="AL186" s="92"/>
      <c r="AM186" s="93">
        <v>0</v>
      </c>
      <c r="AN186" s="93"/>
      <c r="AO186" s="94">
        <v>0</v>
      </c>
      <c r="AP186" s="133">
        <f>SUM(AL186:AO186)</f>
        <v>0</v>
      </c>
      <c r="AQ186" s="92"/>
      <c r="AR186" s="93">
        <v>0</v>
      </c>
      <c r="AS186" s="93"/>
      <c r="AT186" s="94">
        <v>0</v>
      </c>
      <c r="AU186" s="129">
        <f>SUM(AQ186:AT186)</f>
        <v>0</v>
      </c>
      <c r="AV186" s="64"/>
      <c r="AW186" s="6">
        <v>0</v>
      </c>
      <c r="AX186" s="6"/>
      <c r="AY186" s="102">
        <v>0</v>
      </c>
      <c r="AZ186" s="133">
        <f>SUM(AV186:AY186)</f>
        <v>0</v>
      </c>
      <c r="BA186" s="68"/>
      <c r="BB186" s="6">
        <v>0</v>
      </c>
      <c r="BC186" s="6"/>
      <c r="BD186" s="102">
        <v>1</v>
      </c>
      <c r="BE186" s="129">
        <f>SUM(BA186:BD186)</f>
        <v>1</v>
      </c>
      <c r="BF186" s="68"/>
      <c r="BG186" s="6">
        <v>0</v>
      </c>
      <c r="BH186" s="6"/>
      <c r="BI186" s="102">
        <v>0</v>
      </c>
      <c r="BJ186" s="129">
        <f>SUM(BF186:BI186)</f>
        <v>0</v>
      </c>
    </row>
    <row r="187" spans="1:62" x14ac:dyDescent="0.25">
      <c r="A187" s="4" t="s">
        <v>409</v>
      </c>
      <c r="B187" s="3" t="s">
        <v>410</v>
      </c>
      <c r="C187" s="10">
        <v>6953156278721</v>
      </c>
      <c r="D187" s="10" t="str">
        <f>IF(J187&gt;0,1,"")</f>
        <v/>
      </c>
      <c r="E187" s="10" t="str">
        <f>IF(K187&gt;0,1,"")</f>
        <v/>
      </c>
      <c r="F187" s="10" t="str">
        <f>IF(L187&gt;0,1,"")</f>
        <v/>
      </c>
      <c r="G187" s="105" t="str">
        <f>IF(M187&gt;0,1,"")</f>
        <v/>
      </c>
      <c r="H187" s="264">
        <v>3</v>
      </c>
      <c r="I187" s="262" t="str">
        <f>IF(SUM(D187:G187)&lt;2,IF(H187&gt;100,"Not OK",""),"")</f>
        <v/>
      </c>
      <c r="J187" s="68"/>
      <c r="K187" s="64">
        <v>0</v>
      </c>
      <c r="L187" s="64"/>
      <c r="M187" s="64"/>
      <c r="N187" s="129">
        <f>SUM(J187:M187)</f>
        <v>0</v>
      </c>
      <c r="O187" s="79"/>
      <c r="P187" s="13">
        <v>24.02</v>
      </c>
      <c r="Q187" s="13"/>
      <c r="R187" s="71"/>
      <c r="S187" s="78">
        <f>IF(P187&gt;0,P187,O187)</f>
        <v>24.02</v>
      </c>
      <c r="T187" s="83"/>
      <c r="U187" s="71">
        <v>49.5</v>
      </c>
      <c r="V187" s="71"/>
      <c r="W187" s="84"/>
      <c r="X187" s="79"/>
      <c r="Y187" s="71">
        <v>109</v>
      </c>
      <c r="Z187" s="71"/>
      <c r="AA187" s="74"/>
      <c r="AB187" s="92"/>
      <c r="AC187" s="93">
        <v>3</v>
      </c>
      <c r="AD187" s="93"/>
      <c r="AE187" s="94"/>
      <c r="AF187" s="129">
        <f>SUM(AB187:AE187)</f>
        <v>3</v>
      </c>
      <c r="AG187" s="99"/>
      <c r="AH187" s="93">
        <v>2</v>
      </c>
      <c r="AI187" s="93"/>
      <c r="AJ187" s="94"/>
      <c r="AK187" s="133">
        <f>SUM(AG187:AJ187)</f>
        <v>2</v>
      </c>
      <c r="AL187" s="92"/>
      <c r="AM187" s="93">
        <v>1</v>
      </c>
      <c r="AN187" s="93"/>
      <c r="AO187" s="94"/>
      <c r="AP187" s="133">
        <f>SUM(AL187:AO187)</f>
        <v>1</v>
      </c>
      <c r="AQ187" s="92"/>
      <c r="AR187" s="93">
        <v>1</v>
      </c>
      <c r="AS187" s="93"/>
      <c r="AT187" s="94"/>
      <c r="AU187" s="129">
        <f>SUM(AQ187:AT187)</f>
        <v>1</v>
      </c>
      <c r="AV187" s="64"/>
      <c r="AW187" s="6">
        <v>0</v>
      </c>
      <c r="AX187" s="6"/>
      <c r="AY187" s="102"/>
      <c r="AZ187" s="133">
        <f>SUM(AV187:AY187)</f>
        <v>0</v>
      </c>
      <c r="BA187" s="68"/>
      <c r="BB187" s="6">
        <v>0</v>
      </c>
      <c r="BC187" s="6"/>
      <c r="BD187" s="102"/>
      <c r="BE187" s="129">
        <f>SUM(BA187:BD187)</f>
        <v>0</v>
      </c>
      <c r="BF187" s="68"/>
      <c r="BG187" s="6">
        <v>0</v>
      </c>
      <c r="BH187" s="6"/>
      <c r="BI187" s="102"/>
      <c r="BJ187" s="129">
        <f>SUM(BF187:BI187)</f>
        <v>0</v>
      </c>
    </row>
    <row r="188" spans="1:62" x14ac:dyDescent="0.25">
      <c r="A188" s="4" t="s">
        <v>411</v>
      </c>
      <c r="B188" s="3" t="s">
        <v>412</v>
      </c>
      <c r="C188" s="10">
        <v>6953156278738</v>
      </c>
      <c r="D188" s="10" t="str">
        <f>IF(J188&gt;0,1,"")</f>
        <v/>
      </c>
      <c r="E188" s="10" t="str">
        <f>IF(K188&gt;0,1,"")</f>
        <v/>
      </c>
      <c r="F188" s="10" t="str">
        <f>IF(L188&gt;0,1,"")</f>
        <v/>
      </c>
      <c r="G188" s="105" t="str">
        <f>IF(M188&gt;0,1,"")</f>
        <v/>
      </c>
      <c r="H188" s="264"/>
      <c r="I188" s="262" t="str">
        <f>IF(SUM(D188:G188)&lt;2,IF(H188&gt;100,"Not OK",""),"")</f>
        <v/>
      </c>
      <c r="J188" s="68"/>
      <c r="K188" s="64">
        <v>0</v>
      </c>
      <c r="L188" s="64"/>
      <c r="M188" s="64"/>
      <c r="N188" s="129">
        <f>SUM(J188:M188)</f>
        <v>0</v>
      </c>
      <c r="O188" s="79"/>
      <c r="P188" s="13">
        <v>23.39</v>
      </c>
      <c r="Q188" s="13"/>
      <c r="R188" s="71"/>
      <c r="S188" s="78">
        <f>IF(P188&gt;0,P188,O188)</f>
        <v>23.39</v>
      </c>
      <c r="T188" s="83"/>
      <c r="U188" s="71">
        <v>49.5</v>
      </c>
      <c r="V188" s="71"/>
      <c r="W188" s="84"/>
      <c r="X188" s="79"/>
      <c r="Y188" s="71">
        <v>109</v>
      </c>
      <c r="Z188" s="71"/>
      <c r="AA188" s="74"/>
      <c r="AB188" s="92"/>
      <c r="AC188" s="93">
        <v>0</v>
      </c>
      <c r="AD188" s="93"/>
      <c r="AE188" s="94"/>
      <c r="AF188" s="129">
        <f>SUM(AB188:AE188)</f>
        <v>0</v>
      </c>
      <c r="AG188" s="99"/>
      <c r="AH188" s="93">
        <v>0</v>
      </c>
      <c r="AI188" s="93"/>
      <c r="AJ188" s="94"/>
      <c r="AK188" s="133">
        <f>SUM(AG188:AJ188)</f>
        <v>0</v>
      </c>
      <c r="AL188" s="92"/>
      <c r="AM188" s="93">
        <v>1</v>
      </c>
      <c r="AN188" s="93"/>
      <c r="AO188" s="94"/>
      <c r="AP188" s="133">
        <f>SUM(AL188:AO188)</f>
        <v>1</v>
      </c>
      <c r="AQ188" s="92"/>
      <c r="AR188" s="93">
        <v>0</v>
      </c>
      <c r="AS188" s="93"/>
      <c r="AT188" s="94"/>
      <c r="AU188" s="129">
        <f>SUM(AQ188:AT188)</f>
        <v>0</v>
      </c>
      <c r="AV188" s="64"/>
      <c r="AW188" s="6">
        <v>0</v>
      </c>
      <c r="AX188" s="6"/>
      <c r="AY188" s="102"/>
      <c r="AZ188" s="133">
        <f>SUM(AV188:AY188)</f>
        <v>0</v>
      </c>
      <c r="BA188" s="68"/>
      <c r="BB188" s="6">
        <v>0</v>
      </c>
      <c r="BC188" s="6"/>
      <c r="BD188" s="102"/>
      <c r="BE188" s="129">
        <f>SUM(BA188:BD188)</f>
        <v>0</v>
      </c>
      <c r="BF188" s="68"/>
      <c r="BG188" s="6">
        <v>0</v>
      </c>
      <c r="BH188" s="6"/>
      <c r="BI188" s="102"/>
      <c r="BJ188" s="129">
        <f>SUM(BF188:BI188)</f>
        <v>0</v>
      </c>
    </row>
    <row r="189" spans="1:62" x14ac:dyDescent="0.25">
      <c r="A189" s="4" t="s">
        <v>413</v>
      </c>
      <c r="B189" s="3" t="s">
        <v>414</v>
      </c>
      <c r="C189" s="10">
        <v>6953156278745</v>
      </c>
      <c r="D189" s="10" t="str">
        <f>IF(J189&gt;0,1,"")</f>
        <v/>
      </c>
      <c r="E189" s="10">
        <f>IF(K189&gt;0,1,"")</f>
        <v>1</v>
      </c>
      <c r="F189" s="10" t="str">
        <f>IF(L189&gt;0,1,"")</f>
        <v/>
      </c>
      <c r="G189" s="105" t="str">
        <f>IF(M189&gt;0,1,"")</f>
        <v/>
      </c>
      <c r="H189" s="264">
        <v>10</v>
      </c>
      <c r="I189" s="262" t="str">
        <f>IF(SUM(D189:G189)&lt;2,IF(H189&gt;100,"Not OK",""),"")</f>
        <v/>
      </c>
      <c r="J189" s="68"/>
      <c r="K189" s="64">
        <v>1</v>
      </c>
      <c r="L189" s="64"/>
      <c r="M189" s="64"/>
      <c r="N189" s="129">
        <f>SUM(J189:M189)</f>
        <v>1</v>
      </c>
      <c r="O189" s="79"/>
      <c r="P189" s="13">
        <v>22.859999999999964</v>
      </c>
      <c r="Q189" s="13"/>
      <c r="R189" s="71"/>
      <c r="S189" s="78">
        <f>IF(P189&gt;0,P189,O189)</f>
        <v>22.859999999999964</v>
      </c>
      <c r="T189" s="83"/>
      <c r="U189" s="71">
        <v>49.5</v>
      </c>
      <c r="V189" s="71"/>
      <c r="W189" s="84"/>
      <c r="X189" s="79"/>
      <c r="Y189" s="71">
        <v>109</v>
      </c>
      <c r="Z189" s="71"/>
      <c r="AA189" s="74"/>
      <c r="AB189" s="92"/>
      <c r="AC189" s="93">
        <v>0</v>
      </c>
      <c r="AD189" s="93"/>
      <c r="AE189" s="94"/>
      <c r="AF189" s="129">
        <f>SUM(AB189:AE189)</f>
        <v>0</v>
      </c>
      <c r="AG189" s="99"/>
      <c r="AH189" s="93">
        <v>0</v>
      </c>
      <c r="AI189" s="93"/>
      <c r="AJ189" s="94"/>
      <c r="AK189" s="133">
        <f>SUM(AG189:AJ189)</f>
        <v>0</v>
      </c>
      <c r="AL189" s="92"/>
      <c r="AM189" s="93">
        <v>3</v>
      </c>
      <c r="AN189" s="93"/>
      <c r="AO189" s="94"/>
      <c r="AP189" s="133">
        <f>SUM(AL189:AO189)</f>
        <v>3</v>
      </c>
      <c r="AQ189" s="92"/>
      <c r="AR189" s="93">
        <v>4</v>
      </c>
      <c r="AS189" s="93"/>
      <c r="AT189" s="94"/>
      <c r="AU189" s="129">
        <f>SUM(AQ189:AT189)</f>
        <v>4</v>
      </c>
      <c r="AV189" s="64"/>
      <c r="AW189" s="6">
        <v>1</v>
      </c>
      <c r="AX189" s="6"/>
      <c r="AY189" s="102"/>
      <c r="AZ189" s="133">
        <f>SUM(AV189:AY189)</f>
        <v>1</v>
      </c>
      <c r="BA189" s="68"/>
      <c r="BB189" s="6">
        <v>0</v>
      </c>
      <c r="BC189" s="6"/>
      <c r="BD189" s="102"/>
      <c r="BE189" s="129">
        <f>SUM(BA189:BD189)</f>
        <v>0</v>
      </c>
      <c r="BF189" s="68"/>
      <c r="BG189" s="6">
        <v>0</v>
      </c>
      <c r="BH189" s="6"/>
      <c r="BI189" s="102"/>
      <c r="BJ189" s="129">
        <f>SUM(BF189:BI189)</f>
        <v>0</v>
      </c>
    </row>
    <row r="190" spans="1:62" x14ac:dyDescent="0.25">
      <c r="A190" s="4" t="s">
        <v>488</v>
      </c>
      <c r="B190" s="3" t="s">
        <v>489</v>
      </c>
      <c r="C190" s="10">
        <v>6953156278790</v>
      </c>
      <c r="D190" s="10" t="str">
        <f>IF(J190&gt;0,1,"")</f>
        <v/>
      </c>
      <c r="E190" s="10" t="str">
        <f>IF(K190&gt;0,1,"")</f>
        <v/>
      </c>
      <c r="F190" s="10" t="str">
        <f>IF(L190&gt;0,1,"")</f>
        <v/>
      </c>
      <c r="G190" s="105" t="str">
        <f>IF(M190&gt;0,1,"")</f>
        <v/>
      </c>
      <c r="H190" s="264">
        <v>106</v>
      </c>
      <c r="I190" s="262" t="str">
        <f>IF(SUM(D190:G190)&lt;2,IF(H190&gt;100,"Not OK",""),"")</f>
        <v>Not OK</v>
      </c>
      <c r="J190" s="68"/>
      <c r="K190" s="64">
        <v>0</v>
      </c>
      <c r="L190" s="64"/>
      <c r="M190" s="64"/>
      <c r="N190" s="129">
        <f>SUM(J190:M190)</f>
        <v>0</v>
      </c>
      <c r="O190" s="79"/>
      <c r="P190" s="13">
        <v>54.330000000000013</v>
      </c>
      <c r="Q190" s="13"/>
      <c r="R190" s="71"/>
      <c r="S190" s="78">
        <f>IF(P190&gt;0,P190,O190)</f>
        <v>54.330000000000013</v>
      </c>
      <c r="T190" s="83"/>
      <c r="U190" s="71">
        <v>109.5</v>
      </c>
      <c r="V190" s="71"/>
      <c r="W190" s="84"/>
      <c r="X190" s="79"/>
      <c r="Y190" s="71">
        <v>229</v>
      </c>
      <c r="Z190" s="71"/>
      <c r="AA190" s="74"/>
      <c r="AB190" s="92"/>
      <c r="AC190" s="93">
        <v>1</v>
      </c>
      <c r="AD190" s="93"/>
      <c r="AE190" s="94"/>
      <c r="AF190" s="129">
        <f>SUM(AB190:AE190)</f>
        <v>1</v>
      </c>
      <c r="AG190" s="99"/>
      <c r="AH190" s="93">
        <v>0</v>
      </c>
      <c r="AI190" s="93"/>
      <c r="AJ190" s="94"/>
      <c r="AK190" s="133">
        <f>SUM(AG190:AJ190)</f>
        <v>0</v>
      </c>
      <c r="AL190" s="92"/>
      <c r="AM190" s="93">
        <v>0</v>
      </c>
      <c r="AN190" s="93"/>
      <c r="AO190" s="94"/>
      <c r="AP190" s="133">
        <f>SUM(AL190:AO190)</f>
        <v>0</v>
      </c>
      <c r="AQ190" s="92"/>
      <c r="AR190" s="93">
        <v>0</v>
      </c>
      <c r="AS190" s="93"/>
      <c r="AT190" s="94"/>
      <c r="AU190" s="129">
        <f>SUM(AQ190:AT190)</f>
        <v>0</v>
      </c>
      <c r="AV190" s="64"/>
      <c r="AW190" s="6">
        <v>0</v>
      </c>
      <c r="AX190" s="6"/>
      <c r="AY190" s="102"/>
      <c r="AZ190" s="133">
        <f>SUM(AV190:AY190)</f>
        <v>0</v>
      </c>
      <c r="BA190" s="68"/>
      <c r="BB190" s="6">
        <v>0</v>
      </c>
      <c r="BC190" s="6"/>
      <c r="BD190" s="102"/>
      <c r="BE190" s="129">
        <f>SUM(BA190:BD190)</f>
        <v>0</v>
      </c>
      <c r="BF190" s="68"/>
      <c r="BG190" s="6">
        <v>0</v>
      </c>
      <c r="BH190" s="6"/>
      <c r="BI190" s="102"/>
      <c r="BJ190" s="129">
        <f>SUM(BF190:BI190)</f>
        <v>0</v>
      </c>
    </row>
    <row r="191" spans="1:62" x14ac:dyDescent="0.25">
      <c r="A191" s="4" t="s">
        <v>333</v>
      </c>
      <c r="B191" s="3" t="s">
        <v>129</v>
      </c>
      <c r="C191" s="10">
        <v>6953156278806</v>
      </c>
      <c r="D191" s="10">
        <f>IF(J191&gt;0,1,"")</f>
        <v>1</v>
      </c>
      <c r="E191" s="10" t="str">
        <f>IF(K191&gt;0,1,"")</f>
        <v/>
      </c>
      <c r="F191" s="10" t="str">
        <f>IF(L191&gt;0,1,"")</f>
        <v/>
      </c>
      <c r="G191" s="105">
        <f>IF(M191&gt;0,1,"")</f>
        <v>1</v>
      </c>
      <c r="H191" s="264">
        <v>1</v>
      </c>
      <c r="I191" s="262" t="str">
        <f>IF(SUM(D191:G191)&lt;2,IF(H191&gt;100,"Not OK",""),"")</f>
        <v/>
      </c>
      <c r="J191" s="68">
        <v>5</v>
      </c>
      <c r="K191" s="64">
        <v>0</v>
      </c>
      <c r="L191" s="64"/>
      <c r="M191" s="64">
        <v>2</v>
      </c>
      <c r="N191" s="129">
        <f>SUM(J191:M191)</f>
        <v>7</v>
      </c>
      <c r="O191" s="79">
        <v>66.119999999999962</v>
      </c>
      <c r="P191" s="13">
        <v>67.549999999999912</v>
      </c>
      <c r="Q191" s="13"/>
      <c r="R191" s="71"/>
      <c r="S191" s="78">
        <f>IF(P191&gt;0,P191,O191)</f>
        <v>67.549999999999912</v>
      </c>
      <c r="T191" s="83">
        <v>153.44999999999999</v>
      </c>
      <c r="U191" s="71">
        <v>129.5</v>
      </c>
      <c r="V191" s="71"/>
      <c r="W191" s="85">
        <v>151.91549999999998</v>
      </c>
      <c r="X191" s="79"/>
      <c r="Y191" s="71">
        <v>269</v>
      </c>
      <c r="Z191" s="71"/>
      <c r="AA191" s="75">
        <v>279</v>
      </c>
      <c r="AB191" s="95"/>
      <c r="AC191" s="96">
        <v>0</v>
      </c>
      <c r="AD191" s="96"/>
      <c r="AE191" s="75"/>
      <c r="AF191" s="132">
        <f>SUM(AB191:AE191)</f>
        <v>0</v>
      </c>
      <c r="AG191" s="97"/>
      <c r="AH191" s="96">
        <v>0</v>
      </c>
      <c r="AI191" s="96"/>
      <c r="AJ191" s="75"/>
      <c r="AK191" s="134">
        <f>SUM(AG191:AJ191)</f>
        <v>0</v>
      </c>
      <c r="AL191" s="95"/>
      <c r="AM191" s="96">
        <v>0</v>
      </c>
      <c r="AN191" s="96"/>
      <c r="AO191" s="75">
        <v>0</v>
      </c>
      <c r="AP191" s="135">
        <f>SUM(AL191:AO191)</f>
        <v>0</v>
      </c>
      <c r="AQ191" s="95"/>
      <c r="AR191" s="96">
        <v>0</v>
      </c>
      <c r="AS191" s="96"/>
      <c r="AT191" s="75">
        <v>1</v>
      </c>
      <c r="AU191" s="136">
        <f>SUM(AQ191:AT191)</f>
        <v>1</v>
      </c>
      <c r="AV191" s="64"/>
      <c r="AW191" s="6">
        <v>0</v>
      </c>
      <c r="AX191" s="6"/>
      <c r="AY191" s="102">
        <v>0</v>
      </c>
      <c r="AZ191" s="135">
        <f>SUM(AV191:AY191)</f>
        <v>0</v>
      </c>
      <c r="BA191" s="68"/>
      <c r="BB191" s="6">
        <v>0</v>
      </c>
      <c r="BC191" s="6"/>
      <c r="BD191" s="102">
        <v>0</v>
      </c>
      <c r="BE191" s="136">
        <f>SUM(BA191:BD191)</f>
        <v>0</v>
      </c>
      <c r="BF191" s="68">
        <v>0</v>
      </c>
      <c r="BG191" s="6">
        <v>0</v>
      </c>
      <c r="BH191" s="6"/>
      <c r="BI191" s="102">
        <v>0</v>
      </c>
      <c r="BJ191" s="136">
        <f>SUM(BF191:BI191)</f>
        <v>0</v>
      </c>
    </row>
    <row r="192" spans="1:62" x14ac:dyDescent="0.25">
      <c r="A192" s="4" t="s">
        <v>335</v>
      </c>
      <c r="B192" s="3" t="s">
        <v>336</v>
      </c>
      <c r="C192" s="10">
        <v>6953156278813</v>
      </c>
      <c r="D192" s="10" t="str">
        <f>IF(J192&gt;0,1,"")</f>
        <v/>
      </c>
      <c r="E192" s="10" t="str">
        <f>IF(K192&gt;0,1,"")</f>
        <v/>
      </c>
      <c r="F192" s="10" t="str">
        <f>IF(L192&gt;0,1,"")</f>
        <v/>
      </c>
      <c r="G192" s="105" t="str">
        <f>IF(M192&gt;0,1,"")</f>
        <v/>
      </c>
      <c r="H192" s="264"/>
      <c r="I192" s="262" t="str">
        <f>IF(SUM(D192:G192)&lt;2,IF(H192&gt;100,"Not OK",""),"")</f>
        <v/>
      </c>
      <c r="J192" s="68"/>
      <c r="K192" s="64">
        <v>0</v>
      </c>
      <c r="L192" s="64"/>
      <c r="M192" s="64"/>
      <c r="N192" s="129">
        <f>SUM(J192:M192)</f>
        <v>0</v>
      </c>
      <c r="O192" s="79"/>
      <c r="P192" s="13">
        <v>67.55</v>
      </c>
      <c r="Q192" s="13"/>
      <c r="R192" s="71"/>
      <c r="S192" s="78">
        <f>IF(P192&gt;0,P192,O192)</f>
        <v>67.55</v>
      </c>
      <c r="T192" s="83"/>
      <c r="U192" s="71">
        <v>129.5</v>
      </c>
      <c r="V192" s="71"/>
      <c r="W192" s="84"/>
      <c r="X192" s="79"/>
      <c r="Y192" s="71">
        <v>269</v>
      </c>
      <c r="Z192" s="71"/>
      <c r="AA192" s="74"/>
      <c r="AB192" s="92"/>
      <c r="AC192" s="93">
        <v>0</v>
      </c>
      <c r="AD192" s="93"/>
      <c r="AE192" s="94"/>
      <c r="AF192" s="129">
        <f>SUM(AB192:AE192)</f>
        <v>0</v>
      </c>
      <c r="AG192" s="99"/>
      <c r="AH192" s="93">
        <v>0</v>
      </c>
      <c r="AI192" s="93"/>
      <c r="AJ192" s="94"/>
      <c r="AK192" s="133">
        <f>SUM(AG192:AJ192)</f>
        <v>0</v>
      </c>
      <c r="AL192" s="92"/>
      <c r="AM192" s="93">
        <v>0</v>
      </c>
      <c r="AN192" s="93"/>
      <c r="AO192" s="94"/>
      <c r="AP192" s="133">
        <f>SUM(AL192:AO192)</f>
        <v>0</v>
      </c>
      <c r="AQ192" s="92"/>
      <c r="AR192" s="93">
        <v>0</v>
      </c>
      <c r="AS192" s="93"/>
      <c r="AT192" s="94"/>
      <c r="AU192" s="129">
        <f>SUM(AQ192:AT192)</f>
        <v>0</v>
      </c>
      <c r="AV192" s="64"/>
      <c r="AW192" s="6">
        <v>0</v>
      </c>
      <c r="AX192" s="6"/>
      <c r="AY192" s="102"/>
      <c r="AZ192" s="133">
        <f>SUM(AV192:AY192)</f>
        <v>0</v>
      </c>
      <c r="BA192" s="68"/>
      <c r="BB192" s="6">
        <v>0</v>
      </c>
      <c r="BC192" s="6"/>
      <c r="BD192" s="102"/>
      <c r="BE192" s="129">
        <f>SUM(BA192:BD192)</f>
        <v>0</v>
      </c>
      <c r="BF192" s="68"/>
      <c r="BG192" s="6">
        <v>0</v>
      </c>
      <c r="BH192" s="6"/>
      <c r="BI192" s="102"/>
      <c r="BJ192" s="129">
        <f>SUM(BF192:BI192)</f>
        <v>0</v>
      </c>
    </row>
    <row r="193" spans="1:62" x14ac:dyDescent="0.25">
      <c r="A193" s="4" t="s">
        <v>381</v>
      </c>
      <c r="B193" s="3" t="s">
        <v>217</v>
      </c>
      <c r="C193" s="10">
        <v>6953156278844</v>
      </c>
      <c r="D193" s="10" t="str">
        <f>IF(J193&gt;0,1,"")</f>
        <v/>
      </c>
      <c r="E193" s="10">
        <f>IF(K193&gt;0,1,"")</f>
        <v>1</v>
      </c>
      <c r="F193" s="10">
        <f>IF(L193&gt;0,1,"")</f>
        <v>1</v>
      </c>
      <c r="G193" s="105">
        <f>IF(M193&gt;0,1,"")</f>
        <v>1</v>
      </c>
      <c r="H193" s="264">
        <v>9</v>
      </c>
      <c r="I193" s="262" t="str">
        <f>IF(SUM(D193:G193)&lt;2,IF(H193&gt;100,"Not OK",""),"")</f>
        <v/>
      </c>
      <c r="J193" s="68"/>
      <c r="K193" s="64">
        <v>10</v>
      </c>
      <c r="L193" s="64">
        <v>17</v>
      </c>
      <c r="M193" s="64">
        <v>1</v>
      </c>
      <c r="N193" s="129">
        <f>SUM(J193:M193)</f>
        <v>28</v>
      </c>
      <c r="O193" s="79"/>
      <c r="P193" s="13">
        <v>37.618672566371679</v>
      </c>
      <c r="Q193" s="13">
        <v>37.618672566371679</v>
      </c>
      <c r="R193" s="71"/>
      <c r="S193" s="78">
        <f>IF(P193&gt;0,P193,O193)</f>
        <v>37.618672566371679</v>
      </c>
      <c r="T193" s="83"/>
      <c r="U193" s="71">
        <v>64.5</v>
      </c>
      <c r="V193" s="71">
        <v>69.5</v>
      </c>
      <c r="W193" s="84">
        <v>81.130499999999998</v>
      </c>
      <c r="X193" s="79"/>
      <c r="Y193" s="71">
        <v>139</v>
      </c>
      <c r="Z193" s="71">
        <v>139</v>
      </c>
      <c r="AA193" s="74">
        <v>149</v>
      </c>
      <c r="AB193" s="92"/>
      <c r="AC193" s="93">
        <v>4</v>
      </c>
      <c r="AD193" s="93"/>
      <c r="AE193" s="94"/>
      <c r="AF193" s="129">
        <f>SUM(AB193:AE193)</f>
        <v>4</v>
      </c>
      <c r="AG193" s="99"/>
      <c r="AH193" s="93">
        <v>3</v>
      </c>
      <c r="AI193" s="93">
        <v>5</v>
      </c>
      <c r="AJ193" s="94"/>
      <c r="AK193" s="133">
        <f>SUM(AG193:AJ193)</f>
        <v>8</v>
      </c>
      <c r="AL193" s="92"/>
      <c r="AM193" s="93">
        <v>10</v>
      </c>
      <c r="AN193" s="93">
        <v>3</v>
      </c>
      <c r="AO193" s="94">
        <v>0</v>
      </c>
      <c r="AP193" s="133">
        <f>SUM(AL193:AO193)</f>
        <v>13</v>
      </c>
      <c r="AQ193" s="92"/>
      <c r="AR193" s="93">
        <v>8</v>
      </c>
      <c r="AS193" s="93">
        <v>1</v>
      </c>
      <c r="AT193" s="94">
        <v>1</v>
      </c>
      <c r="AU193" s="129">
        <f>SUM(AQ193:AT193)</f>
        <v>10</v>
      </c>
      <c r="AV193" s="64"/>
      <c r="AW193" s="6">
        <v>6</v>
      </c>
      <c r="AX193" s="6">
        <v>1</v>
      </c>
      <c r="AY193" s="102">
        <v>1</v>
      </c>
      <c r="AZ193" s="133">
        <f>SUM(AV193:AY193)</f>
        <v>8</v>
      </c>
      <c r="BA193" s="68"/>
      <c r="BB193" s="6">
        <v>5</v>
      </c>
      <c r="BC193" s="6">
        <v>3</v>
      </c>
      <c r="BD193" s="102">
        <v>0</v>
      </c>
      <c r="BE193" s="129">
        <f>SUM(BA193:BD193)</f>
        <v>8</v>
      </c>
      <c r="BF193" s="68"/>
      <c r="BG193" s="6">
        <v>21</v>
      </c>
      <c r="BH193" s="6">
        <v>1</v>
      </c>
      <c r="BI193" s="102">
        <v>0</v>
      </c>
      <c r="BJ193" s="129">
        <f>SUM(BF193:BI193)</f>
        <v>22</v>
      </c>
    </row>
    <row r="194" spans="1:62" x14ac:dyDescent="0.25">
      <c r="A194" s="4" t="s">
        <v>383</v>
      </c>
      <c r="B194" s="3" t="s">
        <v>130</v>
      </c>
      <c r="C194" s="10">
        <v>6953156278851</v>
      </c>
      <c r="D194" s="10">
        <f>IF(J194&gt;0,1,"")</f>
        <v>1</v>
      </c>
      <c r="E194" s="10">
        <f>IF(K194&gt;0,1,"")</f>
        <v>1</v>
      </c>
      <c r="F194" s="10" t="str">
        <f>IF(L194&gt;0,1,"")</f>
        <v/>
      </c>
      <c r="G194" s="105">
        <f>IF(M194&gt;0,1,"")</f>
        <v>1</v>
      </c>
      <c r="H194" s="264">
        <v>37</v>
      </c>
      <c r="I194" s="262" t="str">
        <f>IF(SUM(D194:G194)&lt;2,IF(H194&gt;100,"Not OK",""),"")</f>
        <v/>
      </c>
      <c r="J194" s="68">
        <v>3</v>
      </c>
      <c r="K194" s="64">
        <v>11</v>
      </c>
      <c r="L194" s="64"/>
      <c r="M194" s="64">
        <v>1</v>
      </c>
      <c r="N194" s="129">
        <f>SUM(J194:M194)</f>
        <v>15</v>
      </c>
      <c r="O194" s="79">
        <v>29.739999999999995</v>
      </c>
      <c r="P194" s="13">
        <v>31.070000000000004</v>
      </c>
      <c r="Q194" s="13"/>
      <c r="R194" s="71"/>
      <c r="S194" s="78">
        <f>IF(P194&gt;0,P194,O194)</f>
        <v>31.070000000000004</v>
      </c>
      <c r="T194" s="83">
        <v>81.95</v>
      </c>
      <c r="U194" s="71">
        <v>64.5</v>
      </c>
      <c r="V194" s="71"/>
      <c r="W194" s="85">
        <v>81.130499999999998</v>
      </c>
      <c r="X194" s="79"/>
      <c r="Y194" s="71">
        <v>139</v>
      </c>
      <c r="Z194" s="71"/>
      <c r="AA194" s="75">
        <v>149</v>
      </c>
      <c r="AB194" s="95"/>
      <c r="AC194" s="96">
        <v>1</v>
      </c>
      <c r="AD194" s="96"/>
      <c r="AE194" s="75"/>
      <c r="AF194" s="132">
        <f>SUM(AB194:AE194)</f>
        <v>1</v>
      </c>
      <c r="AG194" s="97"/>
      <c r="AH194" s="96">
        <v>0</v>
      </c>
      <c r="AI194" s="96"/>
      <c r="AJ194" s="75"/>
      <c r="AK194" s="134">
        <f>SUM(AG194:AJ194)</f>
        <v>0</v>
      </c>
      <c r="AL194" s="95"/>
      <c r="AM194" s="96">
        <v>2</v>
      </c>
      <c r="AN194" s="96"/>
      <c r="AO194" s="75">
        <v>1</v>
      </c>
      <c r="AP194" s="135">
        <f>SUM(AL194:AO194)</f>
        <v>3</v>
      </c>
      <c r="AQ194" s="95"/>
      <c r="AR194" s="96">
        <v>3</v>
      </c>
      <c r="AS194" s="96"/>
      <c r="AT194" s="75">
        <v>1</v>
      </c>
      <c r="AU194" s="136">
        <f>SUM(AQ194:AT194)</f>
        <v>4</v>
      </c>
      <c r="AV194" s="64"/>
      <c r="AW194" s="6">
        <v>7</v>
      </c>
      <c r="AX194" s="6"/>
      <c r="AY194" s="102">
        <v>0</v>
      </c>
      <c r="AZ194" s="135">
        <f>SUM(AV194:AY194)</f>
        <v>7</v>
      </c>
      <c r="BA194" s="68"/>
      <c r="BB194" s="6">
        <v>5</v>
      </c>
      <c r="BC194" s="6"/>
      <c r="BD194" s="102">
        <v>0</v>
      </c>
      <c r="BE194" s="136">
        <f>SUM(BA194:BD194)</f>
        <v>5</v>
      </c>
      <c r="BF194" s="68">
        <v>0</v>
      </c>
      <c r="BG194" s="6">
        <v>4</v>
      </c>
      <c r="BH194" s="6"/>
      <c r="BI194" s="102">
        <v>0</v>
      </c>
      <c r="BJ194" s="136">
        <f>SUM(BF194:BI194)</f>
        <v>4</v>
      </c>
    </row>
    <row r="195" spans="1:62" x14ac:dyDescent="0.25">
      <c r="A195" s="4" t="s">
        <v>615</v>
      </c>
      <c r="B195" s="3" t="s">
        <v>252</v>
      </c>
      <c r="C195" s="10">
        <v>6953156279018</v>
      </c>
      <c r="D195" s="10" t="str">
        <f>IF(J195&gt;0,1,"")</f>
        <v/>
      </c>
      <c r="E195" s="10">
        <f>IF(K195&gt;0,1,"")</f>
        <v>1</v>
      </c>
      <c r="F195" s="10">
        <f>IF(L195&gt;0,1,"")</f>
        <v>1</v>
      </c>
      <c r="G195" s="105">
        <f>IF(M195&gt;0,1,"")</f>
        <v>1</v>
      </c>
      <c r="H195" s="264">
        <v>73</v>
      </c>
      <c r="I195" s="262" t="str">
        <f>IF(SUM(D195:G195)&lt;2,IF(H195&gt;100,"Not OK",""),"")</f>
        <v/>
      </c>
      <c r="J195" s="68"/>
      <c r="K195" s="64">
        <v>9</v>
      </c>
      <c r="L195" s="64">
        <v>13</v>
      </c>
      <c r="M195" s="64">
        <v>10</v>
      </c>
      <c r="N195" s="129">
        <f>SUM(J195:M195)</f>
        <v>32</v>
      </c>
      <c r="O195" s="79"/>
      <c r="P195" s="13">
        <v>5.259999999999998</v>
      </c>
      <c r="Q195" s="13">
        <v>5.259999999999998</v>
      </c>
      <c r="R195" s="71"/>
      <c r="S195" s="78">
        <f>IF(P195&gt;0,P195,O195)</f>
        <v>5.259999999999998</v>
      </c>
      <c r="T195" s="83"/>
      <c r="U195" s="71">
        <v>24.5</v>
      </c>
      <c r="V195" s="71">
        <v>24.5</v>
      </c>
      <c r="W195" s="84">
        <v>37.570500000000003</v>
      </c>
      <c r="X195" s="79"/>
      <c r="Y195" s="71">
        <v>49</v>
      </c>
      <c r="Z195" s="71">
        <v>49</v>
      </c>
      <c r="AA195" s="74">
        <v>69</v>
      </c>
      <c r="AB195" s="92"/>
      <c r="AC195" s="93">
        <v>38</v>
      </c>
      <c r="AD195" s="93"/>
      <c r="AE195" s="94"/>
      <c r="AF195" s="129">
        <f>SUM(AB195:AE195)</f>
        <v>38</v>
      </c>
      <c r="AG195" s="99"/>
      <c r="AH195" s="93">
        <v>20</v>
      </c>
      <c r="AI195" s="93">
        <v>10</v>
      </c>
      <c r="AJ195" s="94"/>
      <c r="AK195" s="133">
        <f>SUM(AG195:AJ195)</f>
        <v>30</v>
      </c>
      <c r="AL195" s="92"/>
      <c r="AM195" s="93">
        <v>12</v>
      </c>
      <c r="AN195" s="93">
        <v>6</v>
      </c>
      <c r="AO195" s="94">
        <v>1</v>
      </c>
      <c r="AP195" s="133">
        <f>SUM(AL195:AO195)</f>
        <v>19</v>
      </c>
      <c r="AQ195" s="92"/>
      <c r="AR195" s="93">
        <v>10</v>
      </c>
      <c r="AS195" s="93">
        <v>5</v>
      </c>
      <c r="AT195" s="94">
        <v>1</v>
      </c>
      <c r="AU195" s="129">
        <f>SUM(AQ195:AT195)</f>
        <v>16</v>
      </c>
      <c r="AV195" s="64"/>
      <c r="AW195" s="6">
        <v>7</v>
      </c>
      <c r="AX195" s="6">
        <v>5</v>
      </c>
      <c r="AY195" s="102">
        <v>2</v>
      </c>
      <c r="AZ195" s="133">
        <f>SUM(AV195:AY195)</f>
        <v>14</v>
      </c>
      <c r="BA195" s="68"/>
      <c r="BB195" s="6">
        <v>3</v>
      </c>
      <c r="BC195" s="6">
        <v>4</v>
      </c>
      <c r="BD195" s="102">
        <v>9</v>
      </c>
      <c r="BE195" s="129">
        <f>SUM(BA195:BD195)</f>
        <v>16</v>
      </c>
      <c r="BF195" s="68"/>
      <c r="BG195" s="6">
        <v>4</v>
      </c>
      <c r="BH195" s="6">
        <v>2</v>
      </c>
      <c r="BI195" s="102">
        <v>2</v>
      </c>
      <c r="BJ195" s="129">
        <f>SUM(BF195:BI195)</f>
        <v>8</v>
      </c>
    </row>
    <row r="196" spans="1:62" x14ac:dyDescent="0.25">
      <c r="A196" s="4" t="s">
        <v>613</v>
      </c>
      <c r="B196" s="3" t="s">
        <v>253</v>
      </c>
      <c r="C196" s="10">
        <v>6953156279025</v>
      </c>
      <c r="D196" s="10" t="str">
        <f>IF(J196&gt;0,1,"")</f>
        <v/>
      </c>
      <c r="E196" s="10">
        <f>IF(K196&gt;0,1,"")</f>
        <v>1</v>
      </c>
      <c r="F196" s="10">
        <f>IF(L196&gt;0,1,"")</f>
        <v>1</v>
      </c>
      <c r="G196" s="105">
        <f>IF(M196&gt;0,1,"")</f>
        <v>1</v>
      </c>
      <c r="H196" s="264">
        <v>86</v>
      </c>
      <c r="I196" s="262" t="str">
        <f>IF(SUM(D196:G196)&lt;2,IF(H196&gt;100,"Not OK",""),"")</f>
        <v/>
      </c>
      <c r="J196" s="68"/>
      <c r="K196" s="64">
        <v>42</v>
      </c>
      <c r="L196" s="64">
        <v>23</v>
      </c>
      <c r="M196" s="64">
        <v>13</v>
      </c>
      <c r="N196" s="129">
        <f>SUM(J196:M196)</f>
        <v>78</v>
      </c>
      <c r="O196" s="79"/>
      <c r="P196" s="13">
        <v>5.2599999999999989</v>
      </c>
      <c r="Q196" s="13">
        <v>5.2599999999999989</v>
      </c>
      <c r="R196" s="71"/>
      <c r="S196" s="78">
        <f>IF(P196&gt;0,P196,O196)</f>
        <v>5.2599999999999989</v>
      </c>
      <c r="T196" s="83"/>
      <c r="U196" s="71">
        <v>24.5</v>
      </c>
      <c r="V196" s="71">
        <v>24.5</v>
      </c>
      <c r="W196" s="84">
        <v>37.570500000000003</v>
      </c>
      <c r="X196" s="79"/>
      <c r="Y196" s="71">
        <v>49</v>
      </c>
      <c r="Z196" s="71">
        <v>49</v>
      </c>
      <c r="AA196" s="74">
        <v>69</v>
      </c>
      <c r="AB196" s="92"/>
      <c r="AC196" s="93">
        <v>36</v>
      </c>
      <c r="AD196" s="93"/>
      <c r="AE196" s="94"/>
      <c r="AF196" s="129">
        <f>SUM(AB196:AE196)</f>
        <v>36</v>
      </c>
      <c r="AG196" s="99"/>
      <c r="AH196" s="93">
        <v>12</v>
      </c>
      <c r="AI196" s="93">
        <v>11</v>
      </c>
      <c r="AJ196" s="94"/>
      <c r="AK196" s="133">
        <f>SUM(AG196:AJ196)</f>
        <v>23</v>
      </c>
      <c r="AL196" s="92"/>
      <c r="AM196" s="93">
        <v>14</v>
      </c>
      <c r="AN196" s="93">
        <v>12</v>
      </c>
      <c r="AO196" s="94">
        <v>0</v>
      </c>
      <c r="AP196" s="133">
        <f>SUM(AL196:AO196)</f>
        <v>26</v>
      </c>
      <c r="AQ196" s="92"/>
      <c r="AR196" s="93">
        <v>16</v>
      </c>
      <c r="AS196" s="93">
        <v>12</v>
      </c>
      <c r="AT196" s="94">
        <v>5</v>
      </c>
      <c r="AU196" s="129">
        <f>SUM(AQ196:AT196)</f>
        <v>33</v>
      </c>
      <c r="AV196" s="64"/>
      <c r="AW196" s="6">
        <v>23</v>
      </c>
      <c r="AX196" s="6">
        <v>13</v>
      </c>
      <c r="AY196" s="102">
        <v>1</v>
      </c>
      <c r="AZ196" s="133">
        <f>SUM(AV196:AY196)</f>
        <v>37</v>
      </c>
      <c r="BA196" s="68"/>
      <c r="BB196" s="6">
        <v>31</v>
      </c>
      <c r="BC196" s="6">
        <v>8</v>
      </c>
      <c r="BD196" s="102">
        <v>3</v>
      </c>
      <c r="BE196" s="129">
        <f>SUM(BA196:BD196)</f>
        <v>42</v>
      </c>
      <c r="BF196" s="68"/>
      <c r="BG196" s="6">
        <v>21</v>
      </c>
      <c r="BH196" s="6">
        <v>14</v>
      </c>
      <c r="BI196" s="102">
        <v>3</v>
      </c>
      <c r="BJ196" s="129">
        <f>SUM(BF196:BI196)</f>
        <v>38</v>
      </c>
    </row>
    <row r="197" spans="1:62" x14ac:dyDescent="0.25">
      <c r="A197" s="4" t="s">
        <v>573</v>
      </c>
      <c r="B197" s="3" t="s">
        <v>131</v>
      </c>
      <c r="C197" s="10">
        <v>6953156279148</v>
      </c>
      <c r="D197" s="10">
        <f>IF(J197&gt;0,1,"")</f>
        <v>1</v>
      </c>
      <c r="E197" s="10">
        <f>IF(K197&gt;0,1,"")</f>
        <v>1</v>
      </c>
      <c r="F197" s="10">
        <f>IF(L197&gt;0,1,"")</f>
        <v>1</v>
      </c>
      <c r="G197" s="105" t="str">
        <f>IF(M197&gt;0,1,"")</f>
        <v/>
      </c>
      <c r="H197" s="264">
        <v>6</v>
      </c>
      <c r="I197" s="262" t="str">
        <f>IF(SUM(D197:G197)&lt;2,IF(H197&gt;100,"Not OK",""),"")</f>
        <v/>
      </c>
      <c r="J197" s="68">
        <v>5</v>
      </c>
      <c r="K197" s="64">
        <v>21</v>
      </c>
      <c r="L197" s="64">
        <v>23</v>
      </c>
      <c r="M197" s="64"/>
      <c r="N197" s="129">
        <f>SUM(J197:M197)</f>
        <v>49</v>
      </c>
      <c r="O197" s="79">
        <v>18.210000000000058</v>
      </c>
      <c r="P197" s="13">
        <v>17.770731707317079</v>
      </c>
      <c r="Q197" s="13">
        <v>17.770731707317079</v>
      </c>
      <c r="R197" s="71"/>
      <c r="S197" s="78">
        <f>IF(P197&gt;0,P197,O197)</f>
        <v>17.770731707317079</v>
      </c>
      <c r="T197" s="83">
        <v>54.45</v>
      </c>
      <c r="U197" s="71">
        <v>39.5</v>
      </c>
      <c r="V197" s="71">
        <v>39.5</v>
      </c>
      <c r="W197" s="84"/>
      <c r="X197" s="79"/>
      <c r="Y197" s="71">
        <v>79</v>
      </c>
      <c r="Z197" s="71">
        <v>79</v>
      </c>
      <c r="AA197" s="74"/>
      <c r="AB197" s="92"/>
      <c r="AC197" s="93">
        <v>10</v>
      </c>
      <c r="AD197" s="93"/>
      <c r="AE197" s="94"/>
      <c r="AF197" s="129">
        <f>SUM(AB197:AE197)</f>
        <v>10</v>
      </c>
      <c r="AG197" s="99"/>
      <c r="AH197" s="93">
        <v>8</v>
      </c>
      <c r="AI197" s="93">
        <v>4</v>
      </c>
      <c r="AJ197" s="94"/>
      <c r="AK197" s="133">
        <f>SUM(AG197:AJ197)</f>
        <v>12</v>
      </c>
      <c r="AL197" s="92"/>
      <c r="AM197" s="93">
        <v>9</v>
      </c>
      <c r="AN197" s="93">
        <v>4</v>
      </c>
      <c r="AO197" s="94"/>
      <c r="AP197" s="133">
        <f>SUM(AL197:AO197)</f>
        <v>13</v>
      </c>
      <c r="AQ197" s="92"/>
      <c r="AR197" s="93">
        <v>10</v>
      </c>
      <c r="AS197" s="93">
        <v>7</v>
      </c>
      <c r="AT197" s="94"/>
      <c r="AU197" s="129">
        <f>SUM(AQ197:AT197)</f>
        <v>17</v>
      </c>
      <c r="AV197" s="64"/>
      <c r="AW197" s="6">
        <v>18</v>
      </c>
      <c r="AX197" s="6">
        <v>1</v>
      </c>
      <c r="AY197" s="102"/>
      <c r="AZ197" s="133">
        <f>SUM(AV197:AY197)</f>
        <v>19</v>
      </c>
      <c r="BA197" s="68"/>
      <c r="BB197" s="6">
        <v>6</v>
      </c>
      <c r="BC197" s="6">
        <v>1</v>
      </c>
      <c r="BD197" s="102"/>
      <c r="BE197" s="129">
        <f>SUM(BA197:BD197)</f>
        <v>7</v>
      </c>
      <c r="BF197" s="68">
        <v>0</v>
      </c>
      <c r="BG197" s="6">
        <v>19</v>
      </c>
      <c r="BH197" s="6">
        <v>4</v>
      </c>
      <c r="BI197" s="102"/>
      <c r="BJ197" s="129">
        <f>SUM(BF197:BI197)</f>
        <v>23</v>
      </c>
    </row>
    <row r="198" spans="1:62" x14ac:dyDescent="0.25">
      <c r="A198" s="4" t="s">
        <v>571</v>
      </c>
      <c r="B198" s="3" t="s">
        <v>132</v>
      </c>
      <c r="C198" s="10">
        <v>6953156279155</v>
      </c>
      <c r="D198" s="10">
        <f>IF(J198&gt;0,1,"")</f>
        <v>1</v>
      </c>
      <c r="E198" s="10">
        <f>IF(K198&gt;0,1,"")</f>
        <v>1</v>
      </c>
      <c r="F198" s="10" t="str">
        <f>IF(L198&gt;0,1,"")</f>
        <v/>
      </c>
      <c r="G198" s="105" t="str">
        <f>IF(M198&gt;0,1,"")</f>
        <v/>
      </c>
      <c r="H198" s="264">
        <v>14</v>
      </c>
      <c r="I198" s="262" t="str">
        <f>IF(SUM(D198:G198)&lt;2,IF(H198&gt;100,"Not OK",""),"")</f>
        <v/>
      </c>
      <c r="J198" s="68">
        <v>5</v>
      </c>
      <c r="K198" s="64">
        <v>17</v>
      </c>
      <c r="L198" s="64"/>
      <c r="M198" s="64"/>
      <c r="N198" s="129">
        <f>SUM(J198:M198)</f>
        <v>22</v>
      </c>
      <c r="O198" s="79">
        <v>17.779999999999934</v>
      </c>
      <c r="P198" s="13">
        <v>17.77999999999999</v>
      </c>
      <c r="Q198" s="13"/>
      <c r="R198" s="71"/>
      <c r="S198" s="78">
        <f>IF(P198&gt;0,P198,O198)</f>
        <v>17.77999999999999</v>
      </c>
      <c r="T198" s="83">
        <v>54.45</v>
      </c>
      <c r="U198" s="71">
        <v>39.5</v>
      </c>
      <c r="V198" s="71"/>
      <c r="W198" s="84"/>
      <c r="X198" s="79"/>
      <c r="Y198" s="71">
        <v>79</v>
      </c>
      <c r="Z198" s="71"/>
      <c r="AA198" s="74"/>
      <c r="AB198" s="92"/>
      <c r="AC198" s="93">
        <v>11</v>
      </c>
      <c r="AD198" s="93"/>
      <c r="AE198" s="94"/>
      <c r="AF198" s="129">
        <f>SUM(AB198:AE198)</f>
        <v>11</v>
      </c>
      <c r="AG198" s="99"/>
      <c r="AH198" s="93">
        <v>7</v>
      </c>
      <c r="AI198" s="93"/>
      <c r="AJ198" s="94"/>
      <c r="AK198" s="133">
        <f>SUM(AG198:AJ198)</f>
        <v>7</v>
      </c>
      <c r="AL198" s="92"/>
      <c r="AM198" s="93">
        <v>2</v>
      </c>
      <c r="AN198" s="93"/>
      <c r="AO198" s="94"/>
      <c r="AP198" s="133">
        <f>SUM(AL198:AO198)</f>
        <v>2</v>
      </c>
      <c r="AQ198" s="92"/>
      <c r="AR198" s="93">
        <v>9</v>
      </c>
      <c r="AS198" s="93"/>
      <c r="AT198" s="94"/>
      <c r="AU198" s="129">
        <f>SUM(AQ198:AT198)</f>
        <v>9</v>
      </c>
      <c r="AV198" s="64"/>
      <c r="AW198" s="6">
        <v>16</v>
      </c>
      <c r="AX198" s="6"/>
      <c r="AY198" s="102"/>
      <c r="AZ198" s="133">
        <f>SUM(AV198:AY198)</f>
        <v>16</v>
      </c>
      <c r="BA198" s="68"/>
      <c r="BB198" s="6">
        <v>7</v>
      </c>
      <c r="BC198" s="6"/>
      <c r="BD198" s="102"/>
      <c r="BE198" s="129">
        <f>SUM(BA198:BD198)</f>
        <v>7</v>
      </c>
      <c r="BF198" s="68">
        <v>0</v>
      </c>
      <c r="BG198" s="6">
        <v>3</v>
      </c>
      <c r="BH198" s="6"/>
      <c r="BI198" s="102"/>
      <c r="BJ198" s="129">
        <f>SUM(BF198:BI198)</f>
        <v>3</v>
      </c>
    </row>
    <row r="199" spans="1:62" x14ac:dyDescent="0.25">
      <c r="A199" s="4" t="s">
        <v>621</v>
      </c>
      <c r="B199" s="3" t="s">
        <v>622</v>
      </c>
      <c r="C199" s="10">
        <v>6953156279643</v>
      </c>
      <c r="D199" s="10" t="str">
        <f>IF(J199&gt;0,1,"")</f>
        <v/>
      </c>
      <c r="E199" s="10">
        <f>IF(K199&gt;0,1,"")</f>
        <v>1</v>
      </c>
      <c r="F199" s="10" t="str">
        <f>IF(L199&gt;0,1,"")</f>
        <v/>
      </c>
      <c r="G199" s="105" t="str">
        <f>IF(M199&gt;0,1,"")</f>
        <v/>
      </c>
      <c r="H199" s="264">
        <v>177</v>
      </c>
      <c r="I199" s="262" t="str">
        <f>IF(SUM(D199:G199)&lt;2,IF(H199&gt;100,"Not OK",""),"")</f>
        <v>Not OK</v>
      </c>
      <c r="J199" s="68"/>
      <c r="K199" s="64">
        <v>1</v>
      </c>
      <c r="L199" s="64"/>
      <c r="M199" s="64"/>
      <c r="N199" s="129">
        <f>SUM(J199:M199)</f>
        <v>1</v>
      </c>
      <c r="O199" s="79"/>
      <c r="P199" s="13">
        <v>21.8</v>
      </c>
      <c r="Q199" s="13"/>
      <c r="R199" s="71"/>
      <c r="S199" s="78">
        <f>IF(P199&gt;0,P199,O199)</f>
        <v>21.8</v>
      </c>
      <c r="T199" s="83"/>
      <c r="U199" s="71">
        <v>44.5</v>
      </c>
      <c r="V199" s="71"/>
      <c r="W199" s="84"/>
      <c r="X199" s="79"/>
      <c r="Y199" s="71">
        <v>99</v>
      </c>
      <c r="Z199" s="71"/>
      <c r="AA199" s="74"/>
      <c r="AB199" s="92"/>
      <c r="AC199" s="93">
        <v>2</v>
      </c>
      <c r="AD199" s="93"/>
      <c r="AE199" s="94"/>
      <c r="AF199" s="129">
        <f>SUM(AB199:AE199)</f>
        <v>2</v>
      </c>
      <c r="AG199" s="99"/>
      <c r="AH199" s="93">
        <v>1</v>
      </c>
      <c r="AI199" s="93"/>
      <c r="AJ199" s="94"/>
      <c r="AK199" s="133">
        <f>SUM(AG199:AJ199)</f>
        <v>1</v>
      </c>
      <c r="AL199" s="92"/>
      <c r="AM199" s="93">
        <v>4</v>
      </c>
      <c r="AN199" s="93"/>
      <c r="AO199" s="94"/>
      <c r="AP199" s="133">
        <f>SUM(AL199:AO199)</f>
        <v>4</v>
      </c>
      <c r="AQ199" s="92"/>
      <c r="AR199" s="93">
        <v>4</v>
      </c>
      <c r="AS199" s="93"/>
      <c r="AT199" s="94"/>
      <c r="AU199" s="129">
        <f>SUM(AQ199:AT199)</f>
        <v>4</v>
      </c>
      <c r="AV199" s="64"/>
      <c r="AW199" s="6">
        <v>2</v>
      </c>
      <c r="AX199" s="6"/>
      <c r="AY199" s="102"/>
      <c r="AZ199" s="133">
        <f>SUM(AV199:AY199)</f>
        <v>2</v>
      </c>
      <c r="BA199" s="68"/>
      <c r="BB199" s="6">
        <v>5</v>
      </c>
      <c r="BC199" s="6"/>
      <c r="BD199" s="102"/>
      <c r="BE199" s="129">
        <f>SUM(BA199:BD199)</f>
        <v>5</v>
      </c>
      <c r="BF199" s="68"/>
      <c r="BG199" s="6">
        <v>4</v>
      </c>
      <c r="BH199" s="6"/>
      <c r="BI199" s="102"/>
      <c r="BJ199" s="129">
        <f>SUM(BF199:BI199)</f>
        <v>4</v>
      </c>
    </row>
    <row r="200" spans="1:62" x14ac:dyDescent="0.25">
      <c r="A200" s="4" t="s">
        <v>565</v>
      </c>
      <c r="B200" s="3" t="s">
        <v>566</v>
      </c>
      <c r="C200" s="10">
        <v>6953156279650</v>
      </c>
      <c r="D200" s="10" t="str">
        <f>IF(J200&gt;0,1,"")</f>
        <v/>
      </c>
      <c r="E200" s="10">
        <f>IF(K200&gt;0,1,"")</f>
        <v>1</v>
      </c>
      <c r="F200" s="10">
        <f>IF(L200&gt;0,1,"")</f>
        <v>1</v>
      </c>
      <c r="G200" s="105" t="str">
        <f>IF(M200&gt;0,1,"")</f>
        <v/>
      </c>
      <c r="H200" s="264">
        <v>404</v>
      </c>
      <c r="I200" s="262" t="str">
        <f>IF(SUM(D200:G200)&lt;2,IF(H200&gt;100,"Not OK",""),"")</f>
        <v/>
      </c>
      <c r="J200" s="68"/>
      <c r="K200" s="64">
        <v>1</v>
      </c>
      <c r="L200" s="64">
        <v>4</v>
      </c>
      <c r="M200" s="64"/>
      <c r="N200" s="129">
        <f>SUM(J200:M200)</f>
        <v>5</v>
      </c>
      <c r="O200" s="79"/>
      <c r="P200" s="13">
        <v>14.434906542056074</v>
      </c>
      <c r="Q200" s="13">
        <v>14.434906542056074</v>
      </c>
      <c r="R200" s="71"/>
      <c r="S200" s="78">
        <f>IF(P200&gt;0,P200,O200)</f>
        <v>14.434906542056074</v>
      </c>
      <c r="T200" s="83"/>
      <c r="U200" s="71">
        <v>39.5</v>
      </c>
      <c r="V200" s="71">
        <v>39.5</v>
      </c>
      <c r="W200" s="84"/>
      <c r="X200" s="79"/>
      <c r="Y200" s="71">
        <v>79</v>
      </c>
      <c r="Z200" s="71">
        <v>79</v>
      </c>
      <c r="AA200" s="74"/>
      <c r="AB200" s="92"/>
      <c r="AC200" s="93">
        <v>7</v>
      </c>
      <c r="AD200" s="93"/>
      <c r="AE200" s="94"/>
      <c r="AF200" s="129">
        <f>SUM(AB200:AE200)</f>
        <v>7</v>
      </c>
      <c r="AG200" s="99"/>
      <c r="AH200" s="93">
        <v>2</v>
      </c>
      <c r="AI200" s="93">
        <v>8</v>
      </c>
      <c r="AJ200" s="94"/>
      <c r="AK200" s="133">
        <f>SUM(AG200:AJ200)</f>
        <v>10</v>
      </c>
      <c r="AL200" s="92"/>
      <c r="AM200" s="93">
        <v>4</v>
      </c>
      <c r="AN200" s="93">
        <v>2</v>
      </c>
      <c r="AO200" s="94"/>
      <c r="AP200" s="133">
        <f>SUM(AL200:AO200)</f>
        <v>6</v>
      </c>
      <c r="AQ200" s="92"/>
      <c r="AR200" s="93">
        <v>-1</v>
      </c>
      <c r="AS200" s="93">
        <v>0</v>
      </c>
      <c r="AT200" s="94"/>
      <c r="AU200" s="129">
        <f>SUM(AQ200:AT200)</f>
        <v>-1</v>
      </c>
      <c r="AV200" s="64"/>
      <c r="AW200" s="6">
        <v>0</v>
      </c>
      <c r="AX200" s="6">
        <v>3</v>
      </c>
      <c r="AY200" s="102"/>
      <c r="AZ200" s="133">
        <f>SUM(AV200:AY200)</f>
        <v>3</v>
      </c>
      <c r="BA200" s="68"/>
      <c r="BB200" s="6">
        <v>0</v>
      </c>
      <c r="BC200" s="6">
        <v>0</v>
      </c>
      <c r="BD200" s="102"/>
      <c r="BE200" s="129">
        <f>SUM(BA200:BD200)</f>
        <v>0</v>
      </c>
      <c r="BF200" s="68"/>
      <c r="BG200" s="6">
        <v>-1</v>
      </c>
      <c r="BH200" s="6">
        <v>0</v>
      </c>
      <c r="BI200" s="102"/>
      <c r="BJ200" s="129">
        <f>SUM(BF200:BI200)</f>
        <v>-1</v>
      </c>
    </row>
    <row r="201" spans="1:62" x14ac:dyDescent="0.25">
      <c r="A201" s="4" t="s">
        <v>567</v>
      </c>
      <c r="B201" s="3" t="s">
        <v>568</v>
      </c>
      <c r="C201" s="10">
        <v>6953156279667</v>
      </c>
      <c r="D201" s="10" t="str">
        <f>IF(J201&gt;0,1,"")</f>
        <v/>
      </c>
      <c r="E201" s="10">
        <f>IF(K201&gt;0,1,"")</f>
        <v>1</v>
      </c>
      <c r="F201" s="10">
        <f>IF(L201&gt;0,1,"")</f>
        <v>1</v>
      </c>
      <c r="G201" s="105" t="str">
        <f>IF(M201&gt;0,1,"")</f>
        <v/>
      </c>
      <c r="H201" s="264">
        <v>171</v>
      </c>
      <c r="I201" s="262" t="str">
        <f>IF(SUM(D201:G201)&lt;2,IF(H201&gt;100,"Not OK",""),"")</f>
        <v/>
      </c>
      <c r="J201" s="68"/>
      <c r="K201" s="64">
        <v>2</v>
      </c>
      <c r="L201" s="64">
        <v>3</v>
      </c>
      <c r="M201" s="64"/>
      <c r="N201" s="129">
        <f>SUM(J201:M201)</f>
        <v>5</v>
      </c>
      <c r="O201" s="79"/>
      <c r="P201" s="13">
        <v>16.32</v>
      </c>
      <c r="Q201" s="13">
        <v>16.32</v>
      </c>
      <c r="R201" s="71"/>
      <c r="S201" s="78">
        <f>IF(P201&gt;0,P201,O201)</f>
        <v>16.32</v>
      </c>
      <c r="T201" s="83"/>
      <c r="U201" s="71">
        <v>44.5</v>
      </c>
      <c r="V201" s="71">
        <v>49.5</v>
      </c>
      <c r="W201" s="84"/>
      <c r="X201" s="79"/>
      <c r="Y201" s="71">
        <v>89</v>
      </c>
      <c r="Z201" s="71">
        <v>99</v>
      </c>
      <c r="AA201" s="74"/>
      <c r="AB201" s="92"/>
      <c r="AC201" s="93">
        <v>2</v>
      </c>
      <c r="AD201" s="93"/>
      <c r="AE201" s="94"/>
      <c r="AF201" s="129">
        <f>SUM(AB201:AE201)</f>
        <v>2</v>
      </c>
      <c r="AG201" s="99"/>
      <c r="AH201" s="93">
        <v>0</v>
      </c>
      <c r="AI201" s="93">
        <v>1</v>
      </c>
      <c r="AJ201" s="94"/>
      <c r="AK201" s="133">
        <f>SUM(AG201:AJ201)</f>
        <v>1</v>
      </c>
      <c r="AL201" s="92"/>
      <c r="AM201" s="93">
        <v>1</v>
      </c>
      <c r="AN201" s="93">
        <v>0</v>
      </c>
      <c r="AO201" s="94"/>
      <c r="AP201" s="133">
        <f>SUM(AL201:AO201)</f>
        <v>1</v>
      </c>
      <c r="AQ201" s="92"/>
      <c r="AR201" s="93">
        <v>0</v>
      </c>
      <c r="AS201" s="93">
        <v>1</v>
      </c>
      <c r="AT201" s="94"/>
      <c r="AU201" s="129">
        <f>SUM(AQ201:AT201)</f>
        <v>1</v>
      </c>
      <c r="AV201" s="64"/>
      <c r="AW201" s="6">
        <v>0</v>
      </c>
      <c r="AX201" s="6">
        <v>1</v>
      </c>
      <c r="AY201" s="102"/>
      <c r="AZ201" s="133">
        <f>SUM(AV201:AY201)</f>
        <v>1</v>
      </c>
      <c r="BA201" s="68"/>
      <c r="BB201" s="6">
        <v>0</v>
      </c>
      <c r="BC201" s="6">
        <v>0</v>
      </c>
      <c r="BD201" s="102"/>
      <c r="BE201" s="129">
        <f>SUM(BA201:BD201)</f>
        <v>0</v>
      </c>
      <c r="BF201" s="68"/>
      <c r="BG201" s="6">
        <v>0</v>
      </c>
      <c r="BH201" s="6">
        <v>0</v>
      </c>
      <c r="BI201" s="102"/>
      <c r="BJ201" s="129">
        <f>SUM(BF201:BI201)</f>
        <v>0</v>
      </c>
    </row>
    <row r="202" spans="1:62" x14ac:dyDescent="0.25">
      <c r="A202" s="4" t="s">
        <v>379</v>
      </c>
      <c r="B202" s="3" t="s">
        <v>225</v>
      </c>
      <c r="C202" s="10">
        <v>6953156280243</v>
      </c>
      <c r="D202" s="10" t="str">
        <f>IF(J202&gt;0,1,"")</f>
        <v/>
      </c>
      <c r="E202" s="10">
        <f>IF(K202&gt;0,1,"")</f>
        <v>1</v>
      </c>
      <c r="F202" s="10">
        <f>IF(L202&gt;0,1,"")</f>
        <v>1</v>
      </c>
      <c r="G202" s="105">
        <f>IF(M202&gt;0,1,"")</f>
        <v>1</v>
      </c>
      <c r="H202" s="264"/>
      <c r="I202" s="262" t="str">
        <f>IF(SUM(D202:G202)&lt;2,IF(H202&gt;100,"Not OK",""),"")</f>
        <v/>
      </c>
      <c r="J202" s="68"/>
      <c r="K202" s="64">
        <v>31</v>
      </c>
      <c r="L202" s="64">
        <v>15</v>
      </c>
      <c r="M202" s="64">
        <v>3</v>
      </c>
      <c r="N202" s="129">
        <f>SUM(J202:M202)</f>
        <v>49</v>
      </c>
      <c r="O202" s="79"/>
      <c r="P202" s="13">
        <v>41.149999999999771</v>
      </c>
      <c r="Q202" s="13">
        <v>41.149999999999771</v>
      </c>
      <c r="R202" s="71"/>
      <c r="S202" s="78">
        <f>IF(P202&gt;0,P202,O202)</f>
        <v>41.149999999999771</v>
      </c>
      <c r="T202" s="83"/>
      <c r="U202" s="71">
        <v>84.5</v>
      </c>
      <c r="V202" s="71">
        <v>89.5</v>
      </c>
      <c r="W202" s="84">
        <v>102.9105</v>
      </c>
      <c r="X202" s="79"/>
      <c r="Y202" s="71">
        <v>179</v>
      </c>
      <c r="Z202" s="71">
        <v>179</v>
      </c>
      <c r="AA202" s="74">
        <v>189</v>
      </c>
      <c r="AB202" s="92"/>
      <c r="AC202" s="93">
        <v>19</v>
      </c>
      <c r="AD202" s="93"/>
      <c r="AE202" s="94"/>
      <c r="AF202" s="129">
        <f>SUM(AB202:AE202)</f>
        <v>19</v>
      </c>
      <c r="AG202" s="99"/>
      <c r="AH202" s="93">
        <v>4</v>
      </c>
      <c r="AI202" s="93">
        <v>0</v>
      </c>
      <c r="AJ202" s="94"/>
      <c r="AK202" s="133">
        <f>SUM(AG202:AJ202)</f>
        <v>4</v>
      </c>
      <c r="AL202" s="92"/>
      <c r="AM202" s="93">
        <v>14</v>
      </c>
      <c r="AN202" s="93">
        <v>11</v>
      </c>
      <c r="AO202" s="94">
        <v>0</v>
      </c>
      <c r="AP202" s="133">
        <f>SUM(AL202:AO202)</f>
        <v>25</v>
      </c>
      <c r="AQ202" s="92"/>
      <c r="AR202" s="93">
        <v>29</v>
      </c>
      <c r="AS202" s="93">
        <v>12</v>
      </c>
      <c r="AT202" s="94">
        <v>0</v>
      </c>
      <c r="AU202" s="129">
        <f>SUM(AQ202:AT202)</f>
        <v>41</v>
      </c>
      <c r="AV202" s="64"/>
      <c r="AW202" s="6">
        <v>23</v>
      </c>
      <c r="AX202" s="6">
        <v>10</v>
      </c>
      <c r="AY202" s="102">
        <v>0</v>
      </c>
      <c r="AZ202" s="133">
        <f>SUM(AV202:AY202)</f>
        <v>33</v>
      </c>
      <c r="BA202" s="68"/>
      <c r="BB202" s="6">
        <v>12</v>
      </c>
      <c r="BC202" s="6">
        <v>9</v>
      </c>
      <c r="BD202" s="102">
        <v>0</v>
      </c>
      <c r="BE202" s="129">
        <f>SUM(BA202:BD202)</f>
        <v>21</v>
      </c>
      <c r="BF202" s="68"/>
      <c r="BG202" s="6">
        <v>17</v>
      </c>
      <c r="BH202" s="6">
        <v>10</v>
      </c>
      <c r="BI202" s="102">
        <v>0</v>
      </c>
      <c r="BJ202" s="129">
        <f>SUM(BF202:BI202)</f>
        <v>27</v>
      </c>
    </row>
    <row r="203" spans="1:62" x14ac:dyDescent="0.25">
      <c r="A203" s="4" t="s">
        <v>500</v>
      </c>
      <c r="B203" s="3" t="s">
        <v>501</v>
      </c>
      <c r="C203" s="10">
        <v>6953156280250</v>
      </c>
      <c r="D203" s="10" t="str">
        <f>IF(J203&gt;0,1,"")</f>
        <v/>
      </c>
      <c r="E203" s="10" t="str">
        <f>IF(K203&gt;0,1,"")</f>
        <v/>
      </c>
      <c r="F203" s="10" t="str">
        <f>IF(L203&gt;0,1,"")</f>
        <v/>
      </c>
      <c r="G203" s="105" t="str">
        <f>IF(M203&gt;0,1,"")</f>
        <v/>
      </c>
      <c r="H203" s="264">
        <v>1</v>
      </c>
      <c r="I203" s="262" t="str">
        <f>IF(SUM(D203:G203)&lt;2,IF(H203&gt;100,"Not OK",""),"")</f>
        <v/>
      </c>
      <c r="J203" s="68"/>
      <c r="K203" s="64">
        <v>0</v>
      </c>
      <c r="L203" s="64"/>
      <c r="M203" s="64"/>
      <c r="N203" s="129">
        <f>SUM(J203:M203)</f>
        <v>0</v>
      </c>
      <c r="O203" s="79"/>
      <c r="P203" s="13">
        <v>11.14</v>
      </c>
      <c r="Q203" s="13"/>
      <c r="R203" s="71"/>
      <c r="S203" s="78">
        <f>IF(P203&gt;0,P203,O203)</f>
        <v>11.14</v>
      </c>
      <c r="T203" s="83"/>
      <c r="U203" s="71">
        <v>39.5</v>
      </c>
      <c r="V203" s="71"/>
      <c r="W203" s="84"/>
      <c r="X203" s="79"/>
      <c r="Y203" s="71">
        <v>79</v>
      </c>
      <c r="Z203" s="71"/>
      <c r="AA203" s="74"/>
      <c r="AB203" s="92"/>
      <c r="AC203" s="93">
        <v>0</v>
      </c>
      <c r="AD203" s="93"/>
      <c r="AE203" s="94"/>
      <c r="AF203" s="129">
        <f>SUM(AB203:AE203)</f>
        <v>0</v>
      </c>
      <c r="AG203" s="99"/>
      <c r="AH203" s="93">
        <v>0</v>
      </c>
      <c r="AI203" s="93"/>
      <c r="AJ203" s="94"/>
      <c r="AK203" s="133">
        <f>SUM(AG203:AJ203)</f>
        <v>0</v>
      </c>
      <c r="AL203" s="92"/>
      <c r="AM203" s="93">
        <v>0</v>
      </c>
      <c r="AN203" s="93"/>
      <c r="AO203" s="94"/>
      <c r="AP203" s="133">
        <f>SUM(AL203:AO203)</f>
        <v>0</v>
      </c>
      <c r="AQ203" s="92"/>
      <c r="AR203" s="93">
        <v>0</v>
      </c>
      <c r="AS203" s="93"/>
      <c r="AT203" s="94"/>
      <c r="AU203" s="129">
        <f>SUM(AQ203:AT203)</f>
        <v>0</v>
      </c>
      <c r="AV203" s="64"/>
      <c r="AW203" s="6">
        <v>0</v>
      </c>
      <c r="AX203" s="6"/>
      <c r="AY203" s="102"/>
      <c r="AZ203" s="133">
        <f>SUM(AV203:AY203)</f>
        <v>0</v>
      </c>
      <c r="BA203" s="68"/>
      <c r="BB203" s="6">
        <v>0</v>
      </c>
      <c r="BC203" s="6"/>
      <c r="BD203" s="102"/>
      <c r="BE203" s="129">
        <f>SUM(BA203:BD203)</f>
        <v>0</v>
      </c>
      <c r="BF203" s="68"/>
      <c r="BG203" s="6">
        <v>0</v>
      </c>
      <c r="BH203" s="6"/>
      <c r="BI203" s="102"/>
      <c r="BJ203" s="129">
        <f>SUM(BF203:BI203)</f>
        <v>0</v>
      </c>
    </row>
    <row r="204" spans="1:62" x14ac:dyDescent="0.25">
      <c r="A204" s="4" t="s">
        <v>502</v>
      </c>
      <c r="B204" s="3" t="s">
        <v>503</v>
      </c>
      <c r="C204" s="10">
        <v>6953156280267</v>
      </c>
      <c r="D204" s="10" t="str">
        <f>IF(J204&gt;0,1,"")</f>
        <v/>
      </c>
      <c r="E204" s="10" t="str">
        <f>IF(K204&gt;0,1,"")</f>
        <v/>
      </c>
      <c r="F204" s="10" t="str">
        <f>IF(L204&gt;0,1,"")</f>
        <v/>
      </c>
      <c r="G204" s="105" t="str">
        <f>IF(M204&gt;0,1,"")</f>
        <v/>
      </c>
      <c r="H204" s="264">
        <v>39</v>
      </c>
      <c r="I204" s="262" t="str">
        <f>IF(SUM(D204:G204)&lt;2,IF(H204&gt;100,"Not OK",""),"")</f>
        <v/>
      </c>
      <c r="J204" s="68"/>
      <c r="K204" s="64">
        <v>0</v>
      </c>
      <c r="L204" s="64"/>
      <c r="M204" s="64"/>
      <c r="N204" s="129">
        <f>SUM(J204:M204)</f>
        <v>0</v>
      </c>
      <c r="O204" s="79"/>
      <c r="P204" s="13">
        <v>11.140000000000002</v>
      </c>
      <c r="Q204" s="13"/>
      <c r="R204" s="71"/>
      <c r="S204" s="78">
        <f>IF(P204&gt;0,P204,O204)</f>
        <v>11.140000000000002</v>
      </c>
      <c r="T204" s="83"/>
      <c r="U204" s="71">
        <v>39.5</v>
      </c>
      <c r="V204" s="71"/>
      <c r="W204" s="84"/>
      <c r="X204" s="79"/>
      <c r="Y204" s="71">
        <v>79</v>
      </c>
      <c r="Z204" s="71"/>
      <c r="AA204" s="74"/>
      <c r="AB204" s="92"/>
      <c r="AC204" s="93">
        <v>0</v>
      </c>
      <c r="AD204" s="93"/>
      <c r="AE204" s="94"/>
      <c r="AF204" s="129">
        <f>SUM(AB204:AE204)</f>
        <v>0</v>
      </c>
      <c r="AG204" s="99"/>
      <c r="AH204" s="93">
        <v>0</v>
      </c>
      <c r="AI204" s="93"/>
      <c r="AJ204" s="94"/>
      <c r="AK204" s="133">
        <f>SUM(AG204:AJ204)</f>
        <v>0</v>
      </c>
      <c r="AL204" s="92"/>
      <c r="AM204" s="93">
        <v>0</v>
      </c>
      <c r="AN204" s="93"/>
      <c r="AO204" s="94"/>
      <c r="AP204" s="133">
        <f>SUM(AL204:AO204)</f>
        <v>0</v>
      </c>
      <c r="AQ204" s="92"/>
      <c r="AR204" s="93">
        <v>0</v>
      </c>
      <c r="AS204" s="93"/>
      <c r="AT204" s="94"/>
      <c r="AU204" s="129">
        <f>SUM(AQ204:AT204)</f>
        <v>0</v>
      </c>
      <c r="AV204" s="64"/>
      <c r="AW204" s="6">
        <v>0</v>
      </c>
      <c r="AX204" s="6"/>
      <c r="AY204" s="102"/>
      <c r="AZ204" s="133">
        <f>SUM(AV204:AY204)</f>
        <v>0</v>
      </c>
      <c r="BA204" s="68"/>
      <c r="BB204" s="6">
        <v>0</v>
      </c>
      <c r="BC204" s="6"/>
      <c r="BD204" s="102"/>
      <c r="BE204" s="129">
        <f>SUM(BA204:BD204)</f>
        <v>0</v>
      </c>
      <c r="BF204" s="68"/>
      <c r="BG204" s="6">
        <v>0</v>
      </c>
      <c r="BH204" s="6"/>
      <c r="BI204" s="102"/>
      <c r="BJ204" s="129">
        <f>SUM(BF204:BI204)</f>
        <v>0</v>
      </c>
    </row>
    <row r="205" spans="1:62" x14ac:dyDescent="0.25">
      <c r="A205" s="4" t="s">
        <v>549</v>
      </c>
      <c r="B205" s="3" t="s">
        <v>550</v>
      </c>
      <c r="C205" s="10">
        <v>6953156280274</v>
      </c>
      <c r="D205" s="10" t="str">
        <f>IF(J205&gt;0,1,"")</f>
        <v/>
      </c>
      <c r="E205" s="10">
        <f>IF(K205&gt;0,1,"")</f>
        <v>1</v>
      </c>
      <c r="F205" s="10" t="str">
        <f>IF(L205&gt;0,1,"")</f>
        <v/>
      </c>
      <c r="G205" s="105" t="str">
        <f>IF(M205&gt;0,1,"")</f>
        <v/>
      </c>
      <c r="H205" s="264">
        <v>81</v>
      </c>
      <c r="I205" s="262" t="str">
        <f>IF(SUM(D205:G205)&lt;2,IF(H205&gt;100,"Not OK",""),"")</f>
        <v/>
      </c>
      <c r="J205" s="68"/>
      <c r="K205" s="64">
        <v>8</v>
      </c>
      <c r="L205" s="64"/>
      <c r="M205" s="64"/>
      <c r="N205" s="129">
        <f>SUM(J205:M205)</f>
        <v>8</v>
      </c>
      <c r="O205" s="79"/>
      <c r="P205" s="13">
        <v>36.140000000000015</v>
      </c>
      <c r="Q205" s="13"/>
      <c r="R205" s="71"/>
      <c r="S205" s="78">
        <f>IF(P205&gt;0,P205,O205)</f>
        <v>36.140000000000015</v>
      </c>
      <c r="T205" s="83"/>
      <c r="U205" s="71">
        <v>64.5</v>
      </c>
      <c r="V205" s="71"/>
      <c r="W205" s="84"/>
      <c r="X205" s="79"/>
      <c r="Y205" s="71">
        <v>139</v>
      </c>
      <c r="Z205" s="71"/>
      <c r="AA205" s="74"/>
      <c r="AB205" s="92"/>
      <c r="AC205" s="93">
        <v>4</v>
      </c>
      <c r="AD205" s="93"/>
      <c r="AE205" s="94"/>
      <c r="AF205" s="129">
        <f>SUM(AB205:AE205)</f>
        <v>4</v>
      </c>
      <c r="AG205" s="99"/>
      <c r="AH205" s="93">
        <v>4</v>
      </c>
      <c r="AI205" s="93"/>
      <c r="AJ205" s="94"/>
      <c r="AK205" s="133">
        <f>SUM(AG205:AJ205)</f>
        <v>4</v>
      </c>
      <c r="AL205" s="92"/>
      <c r="AM205" s="93">
        <v>4</v>
      </c>
      <c r="AN205" s="93"/>
      <c r="AO205" s="94"/>
      <c r="AP205" s="133">
        <f>SUM(AL205:AO205)</f>
        <v>4</v>
      </c>
      <c r="AQ205" s="92"/>
      <c r="AR205" s="93">
        <v>4</v>
      </c>
      <c r="AS205" s="93"/>
      <c r="AT205" s="94"/>
      <c r="AU205" s="129">
        <f>SUM(AQ205:AT205)</f>
        <v>4</v>
      </c>
      <c r="AV205" s="64"/>
      <c r="AW205" s="6">
        <v>3</v>
      </c>
      <c r="AX205" s="6"/>
      <c r="AY205" s="102"/>
      <c r="AZ205" s="133">
        <f>SUM(AV205:AY205)</f>
        <v>3</v>
      </c>
      <c r="BA205" s="68"/>
      <c r="BB205" s="6">
        <v>4</v>
      </c>
      <c r="BC205" s="6"/>
      <c r="BD205" s="102"/>
      <c r="BE205" s="129">
        <f>SUM(BA205:BD205)</f>
        <v>4</v>
      </c>
      <c r="BF205" s="68"/>
      <c r="BG205" s="6">
        <v>5</v>
      </c>
      <c r="BH205" s="6"/>
      <c r="BI205" s="102"/>
      <c r="BJ205" s="129">
        <f>SUM(BF205:BI205)</f>
        <v>5</v>
      </c>
    </row>
    <row r="206" spans="1:62" x14ac:dyDescent="0.25">
      <c r="A206" s="4" t="s">
        <v>133</v>
      </c>
      <c r="B206" s="3" t="s">
        <v>134</v>
      </c>
      <c r="C206" s="10">
        <v>6953156280359</v>
      </c>
      <c r="D206" s="10">
        <f>IF(J206&gt;0,1,"")</f>
        <v>1</v>
      </c>
      <c r="E206" s="10" t="str">
        <f>IF(K206&gt;0,1,"")</f>
        <v/>
      </c>
      <c r="F206" s="10" t="str">
        <f>IF(L206&gt;0,1,"")</f>
        <v/>
      </c>
      <c r="G206" s="105" t="str">
        <f>IF(M206&gt;0,1,"")</f>
        <v/>
      </c>
      <c r="H206" s="264">
        <v>6</v>
      </c>
      <c r="I206" s="262" t="str">
        <f>IF(SUM(D206:G206)&lt;2,IF(H206&gt;100,"Not OK",""),"")</f>
        <v/>
      </c>
      <c r="J206" s="68">
        <v>10</v>
      </c>
      <c r="K206" s="64"/>
      <c r="L206" s="64"/>
      <c r="M206" s="64"/>
      <c r="N206" s="129">
        <f>SUM(J206:M206)</f>
        <v>10</v>
      </c>
      <c r="O206" s="79"/>
      <c r="P206" s="13"/>
      <c r="Q206" s="13"/>
      <c r="R206" s="71"/>
      <c r="S206" s="78">
        <f>IF(P206&gt;0,P206,O206)</f>
        <v>0</v>
      </c>
      <c r="T206" s="83"/>
      <c r="U206" s="71"/>
      <c r="V206" s="71"/>
      <c r="W206" s="84"/>
      <c r="X206" s="79"/>
      <c r="Y206" s="71"/>
      <c r="Z206" s="71"/>
      <c r="AA206" s="74"/>
      <c r="AB206" s="92"/>
      <c r="AC206" s="93"/>
      <c r="AD206" s="93"/>
      <c r="AE206" s="94"/>
      <c r="AF206" s="129">
        <f>SUM(AB206:AE206)</f>
        <v>0</v>
      </c>
      <c r="AG206" s="99"/>
      <c r="AH206" s="93"/>
      <c r="AI206" s="93"/>
      <c r="AJ206" s="94"/>
      <c r="AK206" s="133">
        <f>SUM(AG206:AJ206)</f>
        <v>0</v>
      </c>
      <c r="AL206" s="92"/>
      <c r="AM206" s="93"/>
      <c r="AN206" s="93"/>
      <c r="AO206" s="94"/>
      <c r="AP206" s="133">
        <f>SUM(AL206:AO206)</f>
        <v>0</v>
      </c>
      <c r="AQ206" s="92"/>
      <c r="AR206" s="93"/>
      <c r="AS206" s="93"/>
      <c r="AT206" s="94"/>
      <c r="AU206" s="129">
        <f>SUM(AQ206:AT206)</f>
        <v>0</v>
      </c>
      <c r="AV206" s="64"/>
      <c r="AW206" s="6"/>
      <c r="AX206" s="6"/>
      <c r="AY206" s="102"/>
      <c r="AZ206" s="133">
        <f>SUM(AV206:AY206)</f>
        <v>0</v>
      </c>
      <c r="BA206" s="68"/>
      <c r="BB206" s="6"/>
      <c r="BC206" s="6"/>
      <c r="BD206" s="102"/>
      <c r="BE206" s="129">
        <f>SUM(BA206:BD206)</f>
        <v>0</v>
      </c>
      <c r="BF206" s="68">
        <v>0</v>
      </c>
      <c r="BG206" s="6"/>
      <c r="BH206" s="6"/>
      <c r="BI206" s="102"/>
      <c r="BJ206" s="129">
        <f>SUM(BF206:BI206)</f>
        <v>0</v>
      </c>
    </row>
    <row r="207" spans="1:62" x14ac:dyDescent="0.25">
      <c r="A207" s="4" t="s">
        <v>135</v>
      </c>
      <c r="B207" s="3" t="s">
        <v>136</v>
      </c>
      <c r="C207" s="10">
        <v>6953156280373</v>
      </c>
      <c r="D207" s="10">
        <f>IF(J207&gt;0,1,"")</f>
        <v>1</v>
      </c>
      <c r="E207" s="10" t="str">
        <f>IF(K207&gt;0,1,"")</f>
        <v/>
      </c>
      <c r="F207" s="10" t="str">
        <f>IF(L207&gt;0,1,"")</f>
        <v/>
      </c>
      <c r="G207" s="105">
        <f>IF(M207&gt;0,1,"")</f>
        <v>1</v>
      </c>
      <c r="H207" s="264">
        <v>18</v>
      </c>
      <c r="I207" s="262" t="str">
        <f>IF(SUM(D207:G207)&lt;2,IF(H207&gt;100,"Not OK",""),"")</f>
        <v/>
      </c>
      <c r="J207" s="68">
        <v>15</v>
      </c>
      <c r="K207" s="64"/>
      <c r="L207" s="64"/>
      <c r="M207" s="64">
        <v>18</v>
      </c>
      <c r="N207" s="129">
        <f>SUM(J207:M207)</f>
        <v>33</v>
      </c>
      <c r="O207" s="79"/>
      <c r="P207" s="13"/>
      <c r="Q207" s="13"/>
      <c r="R207" s="71"/>
      <c r="S207" s="78">
        <f>IF(P207&gt;0,P207,O207)</f>
        <v>0</v>
      </c>
      <c r="T207" s="83"/>
      <c r="U207" s="71"/>
      <c r="V207" s="71"/>
      <c r="W207" s="85"/>
      <c r="X207" s="79"/>
      <c r="Y207" s="71"/>
      <c r="Z207" s="71"/>
      <c r="AA207" s="75">
        <v>37</v>
      </c>
      <c r="AB207" s="95"/>
      <c r="AC207" s="96"/>
      <c r="AD207" s="96"/>
      <c r="AE207" s="75"/>
      <c r="AF207" s="132">
        <f>SUM(AB207:AE207)</f>
        <v>0</v>
      </c>
      <c r="AG207" s="97"/>
      <c r="AH207" s="96"/>
      <c r="AI207" s="96"/>
      <c r="AJ207" s="75"/>
      <c r="AK207" s="134">
        <f>SUM(AG207:AJ207)</f>
        <v>0</v>
      </c>
      <c r="AL207" s="95"/>
      <c r="AM207" s="96"/>
      <c r="AN207" s="96"/>
      <c r="AO207" s="75">
        <v>0</v>
      </c>
      <c r="AP207" s="135">
        <f>SUM(AL207:AO207)</f>
        <v>0</v>
      </c>
      <c r="AQ207" s="95"/>
      <c r="AR207" s="96"/>
      <c r="AS207" s="96"/>
      <c r="AT207" s="75"/>
      <c r="AU207" s="136">
        <f>SUM(AQ207:AT207)</f>
        <v>0</v>
      </c>
      <c r="AV207" s="64"/>
      <c r="AW207" s="6"/>
      <c r="AX207" s="6"/>
      <c r="AY207" s="102">
        <v>0</v>
      </c>
      <c r="AZ207" s="135">
        <f>SUM(AV207:AY207)</f>
        <v>0</v>
      </c>
      <c r="BA207" s="68"/>
      <c r="BB207" s="6"/>
      <c r="BC207" s="6"/>
      <c r="BD207" s="102">
        <v>0</v>
      </c>
      <c r="BE207" s="136">
        <f>SUM(BA207:BD207)</f>
        <v>0</v>
      </c>
      <c r="BF207" s="68">
        <v>0</v>
      </c>
      <c r="BG207" s="6"/>
      <c r="BH207" s="6"/>
      <c r="BI207" s="102">
        <v>32</v>
      </c>
      <c r="BJ207" s="136">
        <f>SUM(BF207:BI207)</f>
        <v>32</v>
      </c>
    </row>
    <row r="208" spans="1:62" x14ac:dyDescent="0.25">
      <c r="A208" s="4" t="s">
        <v>442</v>
      </c>
      <c r="B208" s="3" t="s">
        <v>443</v>
      </c>
      <c r="C208" s="10">
        <v>6953156280526</v>
      </c>
      <c r="D208" s="10" t="str">
        <f>IF(J208&gt;0,1,"")</f>
        <v/>
      </c>
      <c r="E208" s="10" t="str">
        <f>IF(K208&gt;0,1,"")</f>
        <v/>
      </c>
      <c r="F208" s="10" t="str">
        <f>IF(L208&gt;0,1,"")</f>
        <v/>
      </c>
      <c r="G208" s="105" t="str">
        <f>IF(M208&gt;0,1,"")</f>
        <v/>
      </c>
      <c r="H208" s="264">
        <v>7</v>
      </c>
      <c r="I208" s="262" t="str">
        <f>IF(SUM(D208:G208)&lt;2,IF(H208&gt;100,"Not OK",""),"")</f>
        <v/>
      </c>
      <c r="J208" s="68"/>
      <c r="K208" s="64">
        <v>0</v>
      </c>
      <c r="L208" s="64"/>
      <c r="M208" s="64"/>
      <c r="N208" s="129">
        <f>SUM(J208:M208)</f>
        <v>0</v>
      </c>
      <c r="O208" s="79"/>
      <c r="P208" s="13">
        <v>10.259999999999996</v>
      </c>
      <c r="Q208" s="13"/>
      <c r="R208" s="71"/>
      <c r="S208" s="78">
        <f>IF(P208&gt;0,P208,O208)</f>
        <v>10.259999999999996</v>
      </c>
      <c r="T208" s="83"/>
      <c r="U208" s="71">
        <v>24.5</v>
      </c>
      <c r="V208" s="71"/>
      <c r="W208" s="84"/>
      <c r="X208" s="79"/>
      <c r="Y208" s="71">
        <v>49</v>
      </c>
      <c r="Z208" s="71"/>
      <c r="AA208" s="74"/>
      <c r="AB208" s="92"/>
      <c r="AC208" s="93">
        <v>1</v>
      </c>
      <c r="AD208" s="93"/>
      <c r="AE208" s="94"/>
      <c r="AF208" s="129">
        <f>SUM(AB208:AE208)</f>
        <v>1</v>
      </c>
      <c r="AG208" s="99"/>
      <c r="AH208" s="93">
        <v>0</v>
      </c>
      <c r="AI208" s="93"/>
      <c r="AJ208" s="94"/>
      <c r="AK208" s="133">
        <f>SUM(AG208:AJ208)</f>
        <v>0</v>
      </c>
      <c r="AL208" s="92"/>
      <c r="AM208" s="93">
        <v>2</v>
      </c>
      <c r="AN208" s="93"/>
      <c r="AO208" s="94"/>
      <c r="AP208" s="133">
        <f>SUM(AL208:AO208)</f>
        <v>2</v>
      </c>
      <c r="AQ208" s="92"/>
      <c r="AR208" s="93">
        <v>0</v>
      </c>
      <c r="AS208" s="93"/>
      <c r="AT208" s="94"/>
      <c r="AU208" s="129">
        <f>SUM(AQ208:AT208)</f>
        <v>0</v>
      </c>
      <c r="AV208" s="64"/>
      <c r="AW208" s="6">
        <v>1</v>
      </c>
      <c r="AX208" s="6"/>
      <c r="AY208" s="102"/>
      <c r="AZ208" s="133">
        <f>SUM(AV208:AY208)</f>
        <v>1</v>
      </c>
      <c r="BA208" s="68"/>
      <c r="BB208" s="6">
        <v>0</v>
      </c>
      <c r="BC208" s="6"/>
      <c r="BD208" s="102"/>
      <c r="BE208" s="129">
        <f>SUM(BA208:BD208)</f>
        <v>0</v>
      </c>
      <c r="BF208" s="68"/>
      <c r="BG208" s="6">
        <v>0</v>
      </c>
      <c r="BH208" s="6"/>
      <c r="BI208" s="102"/>
      <c r="BJ208" s="129">
        <f>SUM(BF208:BI208)</f>
        <v>0</v>
      </c>
    </row>
    <row r="209" spans="1:62" x14ac:dyDescent="0.25">
      <c r="A209" s="4" t="s">
        <v>444</v>
      </c>
      <c r="B209" s="3" t="s">
        <v>445</v>
      </c>
      <c r="C209" s="10">
        <v>6953156280533</v>
      </c>
      <c r="D209" s="10" t="str">
        <f>IF(J209&gt;0,1,"")</f>
        <v/>
      </c>
      <c r="E209" s="10" t="str">
        <f>IF(K209&gt;0,1,"")</f>
        <v/>
      </c>
      <c r="F209" s="10" t="str">
        <f>IF(L209&gt;0,1,"")</f>
        <v/>
      </c>
      <c r="G209" s="105" t="str">
        <f>IF(M209&gt;0,1,"")</f>
        <v/>
      </c>
      <c r="H209" s="264">
        <v>66</v>
      </c>
      <c r="I209" s="262" t="str">
        <f>IF(SUM(D209:G209)&lt;2,IF(H209&gt;100,"Not OK",""),"")</f>
        <v/>
      </c>
      <c r="J209" s="68"/>
      <c r="K209" s="64">
        <v>0</v>
      </c>
      <c r="L209" s="64"/>
      <c r="M209" s="64"/>
      <c r="N209" s="129">
        <f>SUM(J209:M209)</f>
        <v>0</v>
      </c>
      <c r="O209" s="79"/>
      <c r="P209" s="13">
        <v>10.199999999999999</v>
      </c>
      <c r="Q209" s="13"/>
      <c r="R209" s="71"/>
      <c r="S209" s="78">
        <f>IF(P209&gt;0,P209,O209)</f>
        <v>10.199999999999999</v>
      </c>
      <c r="T209" s="83"/>
      <c r="U209" s="71">
        <v>24.5</v>
      </c>
      <c r="V209" s="71"/>
      <c r="W209" s="84"/>
      <c r="X209" s="79"/>
      <c r="Y209" s="71">
        <v>49</v>
      </c>
      <c r="Z209" s="71"/>
      <c r="AA209" s="74"/>
      <c r="AB209" s="92"/>
      <c r="AC209" s="93">
        <v>1</v>
      </c>
      <c r="AD209" s="93"/>
      <c r="AE209" s="94"/>
      <c r="AF209" s="129">
        <f>SUM(AB209:AE209)</f>
        <v>1</v>
      </c>
      <c r="AG209" s="99"/>
      <c r="AH209" s="93">
        <v>0</v>
      </c>
      <c r="AI209" s="93"/>
      <c r="AJ209" s="94"/>
      <c r="AK209" s="133">
        <f>SUM(AG209:AJ209)</f>
        <v>0</v>
      </c>
      <c r="AL209" s="92"/>
      <c r="AM209" s="93">
        <v>0</v>
      </c>
      <c r="AN209" s="93"/>
      <c r="AO209" s="94"/>
      <c r="AP209" s="133">
        <f>SUM(AL209:AO209)</f>
        <v>0</v>
      </c>
      <c r="AQ209" s="92"/>
      <c r="AR209" s="93">
        <v>0</v>
      </c>
      <c r="AS209" s="93"/>
      <c r="AT209" s="94"/>
      <c r="AU209" s="129">
        <f>SUM(AQ209:AT209)</f>
        <v>0</v>
      </c>
      <c r="AV209" s="64"/>
      <c r="AW209" s="6">
        <v>0</v>
      </c>
      <c r="AX209" s="6"/>
      <c r="AY209" s="102"/>
      <c r="AZ209" s="133">
        <f>SUM(AV209:AY209)</f>
        <v>0</v>
      </c>
      <c r="BA209" s="68"/>
      <c r="BB209" s="6">
        <v>0</v>
      </c>
      <c r="BC209" s="6"/>
      <c r="BD209" s="102"/>
      <c r="BE209" s="129">
        <f>SUM(BA209:BD209)</f>
        <v>0</v>
      </c>
      <c r="BF209" s="68"/>
      <c r="BG209" s="6">
        <v>0</v>
      </c>
      <c r="BH209" s="6"/>
      <c r="BI209" s="102"/>
      <c r="BJ209" s="129">
        <f>SUM(BF209:BI209)</f>
        <v>0</v>
      </c>
    </row>
    <row r="210" spans="1:62" x14ac:dyDescent="0.25">
      <c r="A210" s="4" t="s">
        <v>337</v>
      </c>
      <c r="B210" s="3" t="s">
        <v>338</v>
      </c>
      <c r="C210" s="10">
        <v>6953156280540</v>
      </c>
      <c r="D210" s="10" t="str">
        <f>IF(J210&gt;0,1,"")</f>
        <v/>
      </c>
      <c r="E210" s="10" t="str">
        <f>IF(K210&gt;0,1,"")</f>
        <v/>
      </c>
      <c r="F210" s="10" t="str">
        <f>IF(L210&gt;0,1,"")</f>
        <v/>
      </c>
      <c r="G210" s="105" t="str">
        <f>IF(M210&gt;0,1,"")</f>
        <v/>
      </c>
      <c r="H210" s="264"/>
      <c r="I210" s="262" t="str">
        <f>IF(SUM(D210:G210)&lt;2,IF(H210&gt;100,"Not OK",""),"")</f>
        <v/>
      </c>
      <c r="J210" s="68"/>
      <c r="K210" s="64">
        <v>0</v>
      </c>
      <c r="L210" s="64"/>
      <c r="M210" s="64"/>
      <c r="N210" s="129">
        <f>SUM(J210:M210)</f>
        <v>0</v>
      </c>
      <c r="O210" s="79"/>
      <c r="P210" s="13">
        <v>0</v>
      </c>
      <c r="Q210" s="13"/>
      <c r="R210" s="71"/>
      <c r="S210" s="78">
        <f>IF(P210&gt;0,P210,O210)</f>
        <v>0</v>
      </c>
      <c r="T210" s="83"/>
      <c r="U210" s="71">
        <v>29.5</v>
      </c>
      <c r="V210" s="71"/>
      <c r="W210" s="84"/>
      <c r="X210" s="79"/>
      <c r="Y210" s="71">
        <v>59</v>
      </c>
      <c r="Z210" s="71"/>
      <c r="AA210" s="74"/>
      <c r="AB210" s="92"/>
      <c r="AC210" s="93">
        <v>0</v>
      </c>
      <c r="AD210" s="93"/>
      <c r="AE210" s="94"/>
      <c r="AF210" s="129">
        <f>SUM(AB210:AE210)</f>
        <v>0</v>
      </c>
      <c r="AG210" s="99"/>
      <c r="AH210" s="93">
        <v>0</v>
      </c>
      <c r="AI210" s="93"/>
      <c r="AJ210" s="94"/>
      <c r="AK210" s="133">
        <f>SUM(AG210:AJ210)</f>
        <v>0</v>
      </c>
      <c r="AL210" s="92"/>
      <c r="AM210" s="93">
        <v>0</v>
      </c>
      <c r="AN210" s="93"/>
      <c r="AO210" s="94"/>
      <c r="AP210" s="133">
        <f>SUM(AL210:AO210)</f>
        <v>0</v>
      </c>
      <c r="AQ210" s="92"/>
      <c r="AR210" s="93">
        <v>0</v>
      </c>
      <c r="AS210" s="93"/>
      <c r="AT210" s="94"/>
      <c r="AU210" s="129">
        <f>SUM(AQ210:AT210)</f>
        <v>0</v>
      </c>
      <c r="AV210" s="64"/>
      <c r="AW210" s="6">
        <v>0</v>
      </c>
      <c r="AX210" s="6"/>
      <c r="AY210" s="102"/>
      <c r="AZ210" s="133">
        <f>SUM(AV210:AY210)</f>
        <v>0</v>
      </c>
      <c r="BA210" s="68"/>
      <c r="BB210" s="6">
        <v>0</v>
      </c>
      <c r="BC210" s="6"/>
      <c r="BD210" s="102"/>
      <c r="BE210" s="129">
        <f>SUM(BA210:BD210)</f>
        <v>0</v>
      </c>
      <c r="BF210" s="68"/>
      <c r="BG210" s="6">
        <v>0</v>
      </c>
      <c r="BH210" s="6"/>
      <c r="BI210" s="102"/>
      <c r="BJ210" s="129">
        <f>SUM(BF210:BI210)</f>
        <v>0</v>
      </c>
    </row>
    <row r="211" spans="1:62" x14ac:dyDescent="0.25">
      <c r="A211" s="4" t="s">
        <v>339</v>
      </c>
      <c r="B211" s="3" t="s">
        <v>340</v>
      </c>
      <c r="C211" s="10">
        <v>6953156280557</v>
      </c>
      <c r="D211" s="10" t="str">
        <f>IF(J211&gt;0,1,"")</f>
        <v/>
      </c>
      <c r="E211" s="10" t="str">
        <f>IF(K211&gt;0,1,"")</f>
        <v/>
      </c>
      <c r="F211" s="10" t="str">
        <f>IF(L211&gt;0,1,"")</f>
        <v/>
      </c>
      <c r="G211" s="105" t="str">
        <f>IF(M211&gt;0,1,"")</f>
        <v/>
      </c>
      <c r="H211" s="264"/>
      <c r="I211" s="262" t="str">
        <f>IF(SUM(D211:G211)&lt;2,IF(H211&gt;100,"Not OK",""),"")</f>
        <v/>
      </c>
      <c r="J211" s="68"/>
      <c r="K211" s="64">
        <v>0</v>
      </c>
      <c r="L211" s="64"/>
      <c r="M211" s="64"/>
      <c r="N211" s="129">
        <f>SUM(J211:M211)</f>
        <v>0</v>
      </c>
      <c r="O211" s="79"/>
      <c r="P211" s="13">
        <v>0</v>
      </c>
      <c r="Q211" s="13"/>
      <c r="R211" s="71"/>
      <c r="S211" s="78">
        <f>IF(P211&gt;0,P211,O211)</f>
        <v>0</v>
      </c>
      <c r="T211" s="83"/>
      <c r="U211" s="71">
        <v>29.5</v>
      </c>
      <c r="V211" s="71"/>
      <c r="W211" s="84"/>
      <c r="X211" s="79"/>
      <c r="Y211" s="71">
        <v>59</v>
      </c>
      <c r="Z211" s="71"/>
      <c r="AA211" s="74"/>
      <c r="AB211" s="92"/>
      <c r="AC211" s="93">
        <v>0</v>
      </c>
      <c r="AD211" s="93"/>
      <c r="AE211" s="94"/>
      <c r="AF211" s="129">
        <f>SUM(AB211:AE211)</f>
        <v>0</v>
      </c>
      <c r="AG211" s="99"/>
      <c r="AH211" s="93">
        <v>0</v>
      </c>
      <c r="AI211" s="93"/>
      <c r="AJ211" s="94"/>
      <c r="AK211" s="133">
        <f>SUM(AG211:AJ211)</f>
        <v>0</v>
      </c>
      <c r="AL211" s="92"/>
      <c r="AM211" s="93">
        <v>0</v>
      </c>
      <c r="AN211" s="93"/>
      <c r="AO211" s="94"/>
      <c r="AP211" s="133">
        <f>SUM(AL211:AO211)</f>
        <v>0</v>
      </c>
      <c r="AQ211" s="92"/>
      <c r="AR211" s="93">
        <v>0</v>
      </c>
      <c r="AS211" s="93"/>
      <c r="AT211" s="94"/>
      <c r="AU211" s="129">
        <f>SUM(AQ211:AT211)</f>
        <v>0</v>
      </c>
      <c r="AV211" s="64"/>
      <c r="AW211" s="6">
        <v>0</v>
      </c>
      <c r="AX211" s="6"/>
      <c r="AY211" s="102"/>
      <c r="AZ211" s="133">
        <f>SUM(AV211:AY211)</f>
        <v>0</v>
      </c>
      <c r="BA211" s="68"/>
      <c r="BB211" s="6">
        <v>0</v>
      </c>
      <c r="BC211" s="6"/>
      <c r="BD211" s="102"/>
      <c r="BE211" s="129">
        <f>SUM(BA211:BD211)</f>
        <v>0</v>
      </c>
      <c r="BF211" s="68"/>
      <c r="BG211" s="6">
        <v>0</v>
      </c>
      <c r="BH211" s="6"/>
      <c r="BI211" s="102"/>
      <c r="BJ211" s="129">
        <f>SUM(BF211:BI211)</f>
        <v>0</v>
      </c>
    </row>
    <row r="212" spans="1:62" x14ac:dyDescent="0.25">
      <c r="A212" s="4" t="s">
        <v>341</v>
      </c>
      <c r="B212" s="3" t="s">
        <v>342</v>
      </c>
      <c r="C212" s="10">
        <v>6953156280564</v>
      </c>
      <c r="D212" s="10" t="str">
        <f>IF(J212&gt;0,1,"")</f>
        <v/>
      </c>
      <c r="E212" s="10" t="str">
        <f>IF(K212&gt;0,1,"")</f>
        <v/>
      </c>
      <c r="F212" s="10" t="str">
        <f>IF(L212&gt;0,1,"")</f>
        <v/>
      </c>
      <c r="G212" s="105" t="str">
        <f>IF(M212&gt;0,1,"")</f>
        <v/>
      </c>
      <c r="H212" s="264"/>
      <c r="I212" s="262" t="str">
        <f>IF(SUM(D212:G212)&lt;2,IF(H212&gt;100,"Not OK",""),"")</f>
        <v/>
      </c>
      <c r="J212" s="68"/>
      <c r="K212" s="64">
        <v>0</v>
      </c>
      <c r="L212" s="64"/>
      <c r="M212" s="64"/>
      <c r="N212" s="129">
        <f>SUM(J212:M212)</f>
        <v>0</v>
      </c>
      <c r="O212" s="79"/>
      <c r="P212" s="13">
        <v>0</v>
      </c>
      <c r="Q212" s="13"/>
      <c r="R212" s="71"/>
      <c r="S212" s="78">
        <f>IF(P212&gt;0,P212,O212)</f>
        <v>0</v>
      </c>
      <c r="T212" s="83"/>
      <c r="U212" s="71">
        <v>29.5</v>
      </c>
      <c r="V212" s="71"/>
      <c r="W212" s="84"/>
      <c r="X212" s="79"/>
      <c r="Y212" s="71">
        <v>59</v>
      </c>
      <c r="Z212" s="71"/>
      <c r="AA212" s="74"/>
      <c r="AB212" s="92"/>
      <c r="AC212" s="93">
        <v>0</v>
      </c>
      <c r="AD212" s="93"/>
      <c r="AE212" s="94"/>
      <c r="AF212" s="129">
        <f>SUM(AB212:AE212)</f>
        <v>0</v>
      </c>
      <c r="AG212" s="99"/>
      <c r="AH212" s="93">
        <v>0</v>
      </c>
      <c r="AI212" s="93"/>
      <c r="AJ212" s="94"/>
      <c r="AK212" s="133">
        <f>SUM(AG212:AJ212)</f>
        <v>0</v>
      </c>
      <c r="AL212" s="92"/>
      <c r="AM212" s="93">
        <v>0</v>
      </c>
      <c r="AN212" s="93"/>
      <c r="AO212" s="94"/>
      <c r="AP212" s="133">
        <f>SUM(AL212:AO212)</f>
        <v>0</v>
      </c>
      <c r="AQ212" s="92"/>
      <c r="AR212" s="93">
        <v>0</v>
      </c>
      <c r="AS212" s="93"/>
      <c r="AT212" s="94"/>
      <c r="AU212" s="129">
        <f>SUM(AQ212:AT212)</f>
        <v>0</v>
      </c>
      <c r="AV212" s="64"/>
      <c r="AW212" s="6">
        <v>0</v>
      </c>
      <c r="AX212" s="6"/>
      <c r="AY212" s="102"/>
      <c r="AZ212" s="133">
        <f>SUM(AV212:AY212)</f>
        <v>0</v>
      </c>
      <c r="BA212" s="68"/>
      <c r="BB212" s="6">
        <v>0</v>
      </c>
      <c r="BC212" s="6"/>
      <c r="BD212" s="102"/>
      <c r="BE212" s="129">
        <f>SUM(BA212:BD212)</f>
        <v>0</v>
      </c>
      <c r="BF212" s="68"/>
      <c r="BG212" s="6">
        <v>0</v>
      </c>
      <c r="BH212" s="6"/>
      <c r="BI212" s="102"/>
      <c r="BJ212" s="129">
        <f>SUM(BF212:BI212)</f>
        <v>0</v>
      </c>
    </row>
    <row r="213" spans="1:62" x14ac:dyDescent="0.25">
      <c r="A213" s="4" t="s">
        <v>343</v>
      </c>
      <c r="B213" s="3" t="s">
        <v>344</v>
      </c>
      <c r="C213" s="10">
        <v>6953156280571</v>
      </c>
      <c r="D213" s="10" t="str">
        <f>IF(J213&gt;0,1,"")</f>
        <v/>
      </c>
      <c r="E213" s="10" t="str">
        <f>IF(K213&gt;0,1,"")</f>
        <v/>
      </c>
      <c r="F213" s="10" t="str">
        <f>IF(L213&gt;0,1,"")</f>
        <v/>
      </c>
      <c r="G213" s="105" t="str">
        <f>IF(M213&gt;0,1,"")</f>
        <v/>
      </c>
      <c r="H213" s="264"/>
      <c r="I213" s="262" t="str">
        <f>IF(SUM(D213:G213)&lt;2,IF(H213&gt;100,"Not OK",""),"")</f>
        <v/>
      </c>
      <c r="J213" s="68"/>
      <c r="K213" s="64">
        <v>0</v>
      </c>
      <c r="L213" s="64"/>
      <c r="M213" s="64"/>
      <c r="N213" s="129">
        <f>SUM(J213:M213)</f>
        <v>0</v>
      </c>
      <c r="O213" s="79"/>
      <c r="P213" s="13">
        <v>0</v>
      </c>
      <c r="Q213" s="13"/>
      <c r="R213" s="71"/>
      <c r="S213" s="78">
        <f>IF(P213&gt;0,P213,O213)</f>
        <v>0</v>
      </c>
      <c r="T213" s="83"/>
      <c r="U213" s="71">
        <v>29.5</v>
      </c>
      <c r="V213" s="71"/>
      <c r="W213" s="84"/>
      <c r="X213" s="79"/>
      <c r="Y213" s="71">
        <v>59</v>
      </c>
      <c r="Z213" s="71"/>
      <c r="AA213" s="74"/>
      <c r="AB213" s="92"/>
      <c r="AC213" s="93">
        <v>0</v>
      </c>
      <c r="AD213" s="93"/>
      <c r="AE213" s="94"/>
      <c r="AF213" s="129">
        <f>SUM(AB213:AE213)</f>
        <v>0</v>
      </c>
      <c r="AG213" s="99"/>
      <c r="AH213" s="93">
        <v>0</v>
      </c>
      <c r="AI213" s="93"/>
      <c r="AJ213" s="94"/>
      <c r="AK213" s="133">
        <f>SUM(AG213:AJ213)</f>
        <v>0</v>
      </c>
      <c r="AL213" s="92"/>
      <c r="AM213" s="93">
        <v>0</v>
      </c>
      <c r="AN213" s="93"/>
      <c r="AO213" s="94"/>
      <c r="AP213" s="133">
        <f>SUM(AL213:AO213)</f>
        <v>0</v>
      </c>
      <c r="AQ213" s="92"/>
      <c r="AR213" s="93">
        <v>0</v>
      </c>
      <c r="AS213" s="93"/>
      <c r="AT213" s="94"/>
      <c r="AU213" s="129">
        <f>SUM(AQ213:AT213)</f>
        <v>0</v>
      </c>
      <c r="AV213" s="64"/>
      <c r="AW213" s="6">
        <v>0</v>
      </c>
      <c r="AX213" s="6"/>
      <c r="AY213" s="102"/>
      <c r="AZ213" s="133">
        <f>SUM(AV213:AY213)</f>
        <v>0</v>
      </c>
      <c r="BA213" s="68"/>
      <c r="BB213" s="6">
        <v>0</v>
      </c>
      <c r="BC213" s="6"/>
      <c r="BD213" s="102"/>
      <c r="BE213" s="129">
        <f>SUM(BA213:BD213)</f>
        <v>0</v>
      </c>
      <c r="BF213" s="68"/>
      <c r="BG213" s="6">
        <v>0</v>
      </c>
      <c r="BH213" s="6"/>
      <c r="BI213" s="102"/>
      <c r="BJ213" s="129">
        <f>SUM(BF213:BI213)</f>
        <v>0</v>
      </c>
    </row>
    <row r="214" spans="1:62" x14ac:dyDescent="0.25">
      <c r="A214" s="4" t="s">
        <v>533</v>
      </c>
      <c r="B214" s="3" t="s">
        <v>534</v>
      </c>
      <c r="C214" s="10">
        <v>6953156280793</v>
      </c>
      <c r="D214" s="10" t="str">
        <f>IF(J214&gt;0,1,"")</f>
        <v/>
      </c>
      <c r="E214" s="10" t="str">
        <f>IF(K214&gt;0,1,"")</f>
        <v/>
      </c>
      <c r="F214" s="10" t="str">
        <f>IF(L214&gt;0,1,"")</f>
        <v/>
      </c>
      <c r="G214" s="105" t="str">
        <f>IF(M214&gt;0,1,"")</f>
        <v/>
      </c>
      <c r="H214" s="264">
        <v>55</v>
      </c>
      <c r="I214" s="262" t="str">
        <f>IF(SUM(D214:G214)&lt;2,IF(H214&gt;100,"Not OK",""),"")</f>
        <v/>
      </c>
      <c r="J214" s="68"/>
      <c r="K214" s="64">
        <v>0</v>
      </c>
      <c r="L214" s="64"/>
      <c r="M214" s="64"/>
      <c r="N214" s="129">
        <f>SUM(J214:M214)</f>
        <v>0</v>
      </c>
      <c r="O214" s="79"/>
      <c r="P214" s="13">
        <v>12.63</v>
      </c>
      <c r="Q214" s="13"/>
      <c r="R214" s="71"/>
      <c r="S214" s="78">
        <f>IF(P214&gt;0,P214,O214)</f>
        <v>12.63</v>
      </c>
      <c r="T214" s="83"/>
      <c r="U214" s="71">
        <v>24.5</v>
      </c>
      <c r="V214" s="71"/>
      <c r="W214" s="84"/>
      <c r="X214" s="79"/>
      <c r="Y214" s="71">
        <v>49</v>
      </c>
      <c r="Z214" s="71"/>
      <c r="AA214" s="74"/>
      <c r="AB214" s="92"/>
      <c r="AC214" s="93">
        <v>1</v>
      </c>
      <c r="AD214" s="93"/>
      <c r="AE214" s="94"/>
      <c r="AF214" s="129">
        <f>SUM(AB214:AE214)</f>
        <v>1</v>
      </c>
      <c r="AG214" s="99"/>
      <c r="AH214" s="93">
        <v>0</v>
      </c>
      <c r="AI214" s="93"/>
      <c r="AJ214" s="94"/>
      <c r="AK214" s="133">
        <f>SUM(AG214:AJ214)</f>
        <v>0</v>
      </c>
      <c r="AL214" s="92"/>
      <c r="AM214" s="93">
        <v>2</v>
      </c>
      <c r="AN214" s="93"/>
      <c r="AO214" s="94"/>
      <c r="AP214" s="133">
        <f>SUM(AL214:AO214)</f>
        <v>2</v>
      </c>
      <c r="AQ214" s="92"/>
      <c r="AR214" s="93">
        <v>1</v>
      </c>
      <c r="AS214" s="93"/>
      <c r="AT214" s="94"/>
      <c r="AU214" s="129">
        <f>SUM(AQ214:AT214)</f>
        <v>1</v>
      </c>
      <c r="AV214" s="64"/>
      <c r="AW214" s="6">
        <v>0</v>
      </c>
      <c r="AX214" s="6"/>
      <c r="AY214" s="102"/>
      <c r="AZ214" s="133">
        <f>SUM(AV214:AY214)</f>
        <v>0</v>
      </c>
      <c r="BA214" s="68"/>
      <c r="BB214" s="6">
        <v>0</v>
      </c>
      <c r="BC214" s="6"/>
      <c r="BD214" s="102"/>
      <c r="BE214" s="129">
        <f>SUM(BA214:BD214)</f>
        <v>0</v>
      </c>
      <c r="BF214" s="68"/>
      <c r="BG214" s="6">
        <v>0</v>
      </c>
      <c r="BH214" s="6"/>
      <c r="BI214" s="102"/>
      <c r="BJ214" s="129">
        <f>SUM(BF214:BI214)</f>
        <v>0</v>
      </c>
    </row>
    <row r="215" spans="1:62" x14ac:dyDescent="0.25">
      <c r="A215" s="4" t="s">
        <v>531</v>
      </c>
      <c r="B215" s="3" t="s">
        <v>532</v>
      </c>
      <c r="C215" s="10">
        <v>6953156280809</v>
      </c>
      <c r="D215" s="10" t="str">
        <f>IF(J215&gt;0,1,"")</f>
        <v/>
      </c>
      <c r="E215" s="10" t="str">
        <f>IF(K215&gt;0,1,"")</f>
        <v/>
      </c>
      <c r="F215" s="10" t="str">
        <f>IF(L215&gt;0,1,"")</f>
        <v/>
      </c>
      <c r="G215" s="105" t="str">
        <f>IF(M215&gt;0,1,"")</f>
        <v/>
      </c>
      <c r="H215" s="264">
        <v>70</v>
      </c>
      <c r="I215" s="262" t="str">
        <f>IF(SUM(D215:G215)&lt;2,IF(H215&gt;100,"Not OK",""),"")</f>
        <v/>
      </c>
      <c r="J215" s="68"/>
      <c r="K215" s="64">
        <v>0</v>
      </c>
      <c r="L215" s="64"/>
      <c r="M215" s="64"/>
      <c r="N215" s="129">
        <f>SUM(J215:M215)</f>
        <v>0</v>
      </c>
      <c r="O215" s="79"/>
      <c r="P215" s="13">
        <v>12.62</v>
      </c>
      <c r="Q215" s="13"/>
      <c r="R215" s="71"/>
      <c r="S215" s="78">
        <f>IF(P215&gt;0,P215,O215)</f>
        <v>12.62</v>
      </c>
      <c r="T215" s="83"/>
      <c r="U215" s="71">
        <v>24.5</v>
      </c>
      <c r="V215" s="71"/>
      <c r="W215" s="84"/>
      <c r="X215" s="79"/>
      <c r="Y215" s="71">
        <v>49</v>
      </c>
      <c r="Z215" s="71"/>
      <c r="AA215" s="74"/>
      <c r="AB215" s="92"/>
      <c r="AC215" s="93">
        <v>2</v>
      </c>
      <c r="AD215" s="93"/>
      <c r="AE215" s="94"/>
      <c r="AF215" s="129">
        <f>SUM(AB215:AE215)</f>
        <v>2</v>
      </c>
      <c r="AG215" s="99"/>
      <c r="AH215" s="93">
        <v>0</v>
      </c>
      <c r="AI215" s="93"/>
      <c r="AJ215" s="94"/>
      <c r="AK215" s="133">
        <f>SUM(AG215:AJ215)</f>
        <v>0</v>
      </c>
      <c r="AL215" s="92"/>
      <c r="AM215" s="93">
        <v>0</v>
      </c>
      <c r="AN215" s="93"/>
      <c r="AO215" s="94"/>
      <c r="AP215" s="133">
        <f>SUM(AL215:AO215)</f>
        <v>0</v>
      </c>
      <c r="AQ215" s="92"/>
      <c r="AR215" s="93">
        <v>0</v>
      </c>
      <c r="AS215" s="93"/>
      <c r="AT215" s="94"/>
      <c r="AU215" s="129">
        <f>SUM(AQ215:AT215)</f>
        <v>0</v>
      </c>
      <c r="AV215" s="64"/>
      <c r="AW215" s="6">
        <v>1</v>
      </c>
      <c r="AX215" s="6"/>
      <c r="AY215" s="102"/>
      <c r="AZ215" s="133">
        <f>SUM(AV215:AY215)</f>
        <v>1</v>
      </c>
      <c r="BA215" s="68"/>
      <c r="BB215" s="6">
        <v>0</v>
      </c>
      <c r="BC215" s="6"/>
      <c r="BD215" s="102"/>
      <c r="BE215" s="129">
        <f>SUM(BA215:BD215)</f>
        <v>0</v>
      </c>
      <c r="BF215" s="68"/>
      <c r="BG215" s="6">
        <v>0</v>
      </c>
      <c r="BH215" s="6"/>
      <c r="BI215" s="102"/>
      <c r="BJ215" s="129">
        <f>SUM(BF215:BI215)</f>
        <v>0</v>
      </c>
    </row>
    <row r="216" spans="1:62" x14ac:dyDescent="0.25">
      <c r="A216" s="4" t="s">
        <v>529</v>
      </c>
      <c r="B216" s="3" t="s">
        <v>530</v>
      </c>
      <c r="C216" s="10">
        <v>6953156280816</v>
      </c>
      <c r="D216" s="10" t="str">
        <f>IF(J216&gt;0,1,"")</f>
        <v/>
      </c>
      <c r="E216" s="10" t="str">
        <f>IF(K216&gt;0,1,"")</f>
        <v/>
      </c>
      <c r="F216" s="10" t="str">
        <f>IF(L216&gt;0,1,"")</f>
        <v/>
      </c>
      <c r="G216" s="105" t="str">
        <f>IF(M216&gt;0,1,"")</f>
        <v/>
      </c>
      <c r="H216" s="264">
        <v>64</v>
      </c>
      <c r="I216" s="262" t="str">
        <f>IF(SUM(D216:G216)&lt;2,IF(H216&gt;100,"Not OK",""),"")</f>
        <v/>
      </c>
      <c r="J216" s="68"/>
      <c r="K216" s="64">
        <v>0</v>
      </c>
      <c r="L216" s="64"/>
      <c r="M216" s="64"/>
      <c r="N216" s="129">
        <f>SUM(J216:M216)</f>
        <v>0</v>
      </c>
      <c r="O216" s="79"/>
      <c r="P216" s="13">
        <v>12.619999999999996</v>
      </c>
      <c r="Q216" s="13"/>
      <c r="R216" s="71"/>
      <c r="S216" s="78">
        <f>IF(P216&gt;0,P216,O216)</f>
        <v>12.619999999999996</v>
      </c>
      <c r="T216" s="83"/>
      <c r="U216" s="71">
        <v>24.5</v>
      </c>
      <c r="V216" s="71"/>
      <c r="W216" s="84"/>
      <c r="X216" s="79"/>
      <c r="Y216" s="71">
        <v>49</v>
      </c>
      <c r="Z216" s="71"/>
      <c r="AA216" s="74"/>
      <c r="AB216" s="92"/>
      <c r="AC216" s="93">
        <v>2</v>
      </c>
      <c r="AD216" s="93"/>
      <c r="AE216" s="94"/>
      <c r="AF216" s="129">
        <f>SUM(AB216:AE216)</f>
        <v>2</v>
      </c>
      <c r="AG216" s="99"/>
      <c r="AH216" s="93">
        <v>0</v>
      </c>
      <c r="AI216" s="93"/>
      <c r="AJ216" s="94"/>
      <c r="AK216" s="133">
        <f>SUM(AG216:AJ216)</f>
        <v>0</v>
      </c>
      <c r="AL216" s="92"/>
      <c r="AM216" s="93">
        <v>0</v>
      </c>
      <c r="AN216" s="93"/>
      <c r="AO216" s="94"/>
      <c r="AP216" s="133">
        <f>SUM(AL216:AO216)</f>
        <v>0</v>
      </c>
      <c r="AQ216" s="92"/>
      <c r="AR216" s="93">
        <v>0</v>
      </c>
      <c r="AS216" s="93"/>
      <c r="AT216" s="94"/>
      <c r="AU216" s="129">
        <f>SUM(AQ216:AT216)</f>
        <v>0</v>
      </c>
      <c r="AV216" s="64"/>
      <c r="AW216" s="6">
        <v>0</v>
      </c>
      <c r="AX216" s="6"/>
      <c r="AY216" s="102"/>
      <c r="AZ216" s="133">
        <f>SUM(AV216:AY216)</f>
        <v>0</v>
      </c>
      <c r="BA216" s="68"/>
      <c r="BB216" s="6">
        <v>0</v>
      </c>
      <c r="BC216" s="6"/>
      <c r="BD216" s="102"/>
      <c r="BE216" s="129">
        <f>SUM(BA216:BD216)</f>
        <v>0</v>
      </c>
      <c r="BF216" s="68"/>
      <c r="BG216" s="6">
        <v>0</v>
      </c>
      <c r="BH216" s="6"/>
      <c r="BI216" s="102"/>
      <c r="BJ216" s="129">
        <f>SUM(BF216:BI216)</f>
        <v>0</v>
      </c>
    </row>
    <row r="217" spans="1:62" x14ac:dyDescent="0.25">
      <c r="A217" s="4" t="s">
        <v>480</v>
      </c>
      <c r="B217" s="3" t="s">
        <v>137</v>
      </c>
      <c r="C217" s="10">
        <v>6953156280977</v>
      </c>
      <c r="D217" s="10">
        <f>IF(J217&gt;0,1,"")</f>
        <v>1</v>
      </c>
      <c r="E217" s="10" t="str">
        <f>IF(K217&gt;0,1,"")</f>
        <v/>
      </c>
      <c r="F217" s="10" t="str">
        <f>IF(L217&gt;0,1,"")</f>
        <v/>
      </c>
      <c r="G217" s="105" t="str">
        <f>IF(M217&gt;0,1,"")</f>
        <v/>
      </c>
      <c r="H217" s="264">
        <v>22</v>
      </c>
      <c r="I217" s="262" t="str">
        <f>IF(SUM(D217:G217)&lt;2,IF(H217&gt;100,"Not OK",""),"")</f>
        <v/>
      </c>
      <c r="J217" s="68">
        <v>5</v>
      </c>
      <c r="K217" s="64">
        <v>0</v>
      </c>
      <c r="L217" s="64"/>
      <c r="M217" s="64"/>
      <c r="N217" s="129">
        <f>SUM(J217:M217)</f>
        <v>5</v>
      </c>
      <c r="O217" s="79">
        <v>15.69</v>
      </c>
      <c r="P217" s="13">
        <v>15.690000000000003</v>
      </c>
      <c r="Q217" s="13"/>
      <c r="R217" s="71"/>
      <c r="S217" s="78">
        <f>IF(P217&gt;0,P217,O217)</f>
        <v>15.690000000000003</v>
      </c>
      <c r="T217" s="83">
        <v>43.45</v>
      </c>
      <c r="U217" s="71">
        <v>29.5</v>
      </c>
      <c r="V217" s="71"/>
      <c r="W217" s="84"/>
      <c r="X217" s="79"/>
      <c r="Y217" s="71">
        <v>59</v>
      </c>
      <c r="Z217" s="71"/>
      <c r="AA217" s="74"/>
      <c r="AB217" s="92"/>
      <c r="AC217" s="93">
        <v>0</v>
      </c>
      <c r="AD217" s="93"/>
      <c r="AE217" s="94"/>
      <c r="AF217" s="129">
        <f>SUM(AB217:AE217)</f>
        <v>0</v>
      </c>
      <c r="AG217" s="99"/>
      <c r="AH217" s="93">
        <v>0</v>
      </c>
      <c r="AI217" s="93"/>
      <c r="AJ217" s="94"/>
      <c r="AK217" s="133">
        <f>SUM(AG217:AJ217)</f>
        <v>0</v>
      </c>
      <c r="AL217" s="92"/>
      <c r="AM217" s="93">
        <v>0</v>
      </c>
      <c r="AN217" s="93"/>
      <c r="AO217" s="94"/>
      <c r="AP217" s="133">
        <f>SUM(AL217:AO217)</f>
        <v>0</v>
      </c>
      <c r="AQ217" s="92"/>
      <c r="AR217" s="93">
        <v>0</v>
      </c>
      <c r="AS217" s="93"/>
      <c r="AT217" s="94"/>
      <c r="AU217" s="129">
        <f>SUM(AQ217:AT217)</f>
        <v>0</v>
      </c>
      <c r="AV217" s="64"/>
      <c r="AW217" s="6">
        <v>0</v>
      </c>
      <c r="AX217" s="6"/>
      <c r="AY217" s="102"/>
      <c r="AZ217" s="133">
        <f>SUM(AV217:AY217)</f>
        <v>0</v>
      </c>
      <c r="BA217" s="68"/>
      <c r="BB217" s="6">
        <v>0</v>
      </c>
      <c r="BC217" s="6"/>
      <c r="BD217" s="102"/>
      <c r="BE217" s="129">
        <f>SUM(BA217:BD217)</f>
        <v>0</v>
      </c>
      <c r="BF217" s="68">
        <v>0</v>
      </c>
      <c r="BG217" s="6">
        <v>0</v>
      </c>
      <c r="BH217" s="6"/>
      <c r="BI217" s="102"/>
      <c r="BJ217" s="129">
        <f>SUM(BF217:BI217)</f>
        <v>0</v>
      </c>
    </row>
    <row r="218" spans="1:62" x14ac:dyDescent="0.25">
      <c r="A218" s="4" t="s">
        <v>482</v>
      </c>
      <c r="B218" s="3" t="s">
        <v>138</v>
      </c>
      <c r="C218" s="10">
        <v>6953156280984</v>
      </c>
      <c r="D218" s="10">
        <f>IF(J218&gt;0,1,"")</f>
        <v>1</v>
      </c>
      <c r="E218" s="10" t="str">
        <f>IF(K218&gt;0,1,"")</f>
        <v/>
      </c>
      <c r="F218" s="10" t="str">
        <f>IF(L218&gt;0,1,"")</f>
        <v/>
      </c>
      <c r="G218" s="105" t="str">
        <f>IF(M218&gt;0,1,"")</f>
        <v/>
      </c>
      <c r="H218" s="264">
        <v>54</v>
      </c>
      <c r="I218" s="262" t="str">
        <f>IF(SUM(D218:G218)&lt;2,IF(H218&gt;100,"Not OK",""),"")</f>
        <v/>
      </c>
      <c r="J218" s="68">
        <v>5</v>
      </c>
      <c r="K218" s="64">
        <v>0</v>
      </c>
      <c r="L218" s="64"/>
      <c r="M218" s="64"/>
      <c r="N218" s="129">
        <f>SUM(J218:M218)</f>
        <v>5</v>
      </c>
      <c r="O218" s="79">
        <v>15.599999999999998</v>
      </c>
      <c r="P218" s="13">
        <v>15.599999999999998</v>
      </c>
      <c r="Q218" s="13"/>
      <c r="R218" s="71"/>
      <c r="S218" s="78">
        <f>IF(P218&gt;0,P218,O218)</f>
        <v>15.599999999999998</v>
      </c>
      <c r="T218" s="83">
        <v>43.45</v>
      </c>
      <c r="U218" s="71">
        <v>29.5</v>
      </c>
      <c r="V218" s="71"/>
      <c r="W218" s="84"/>
      <c r="X218" s="79"/>
      <c r="Y218" s="71">
        <v>59</v>
      </c>
      <c r="Z218" s="71"/>
      <c r="AA218" s="74"/>
      <c r="AB218" s="92"/>
      <c r="AC218" s="93">
        <v>0</v>
      </c>
      <c r="AD218" s="93"/>
      <c r="AE218" s="94"/>
      <c r="AF218" s="129">
        <f>SUM(AB218:AE218)</f>
        <v>0</v>
      </c>
      <c r="AG218" s="99"/>
      <c r="AH218" s="93">
        <v>0</v>
      </c>
      <c r="AI218" s="93"/>
      <c r="AJ218" s="94"/>
      <c r="AK218" s="133">
        <f>SUM(AG218:AJ218)</f>
        <v>0</v>
      </c>
      <c r="AL218" s="92"/>
      <c r="AM218" s="93">
        <v>0</v>
      </c>
      <c r="AN218" s="93"/>
      <c r="AO218" s="94"/>
      <c r="AP218" s="133">
        <f>SUM(AL218:AO218)</f>
        <v>0</v>
      </c>
      <c r="AQ218" s="92"/>
      <c r="AR218" s="93">
        <v>0</v>
      </c>
      <c r="AS218" s="93"/>
      <c r="AT218" s="94"/>
      <c r="AU218" s="129">
        <f>SUM(AQ218:AT218)</f>
        <v>0</v>
      </c>
      <c r="AV218" s="64"/>
      <c r="AW218" s="6">
        <v>0</v>
      </c>
      <c r="AX218" s="6"/>
      <c r="AY218" s="102"/>
      <c r="AZ218" s="133">
        <f>SUM(AV218:AY218)</f>
        <v>0</v>
      </c>
      <c r="BA218" s="68"/>
      <c r="BB218" s="6">
        <v>0</v>
      </c>
      <c r="BC218" s="6"/>
      <c r="BD218" s="102"/>
      <c r="BE218" s="129">
        <f>SUM(BA218:BD218)</f>
        <v>0</v>
      </c>
      <c r="BF218" s="68">
        <v>0</v>
      </c>
      <c r="BG218" s="6">
        <v>0</v>
      </c>
      <c r="BH218" s="6"/>
      <c r="BI218" s="102"/>
      <c r="BJ218" s="129">
        <f>SUM(BF218:BI218)</f>
        <v>0</v>
      </c>
    </row>
    <row r="219" spans="1:62" x14ac:dyDescent="0.25">
      <c r="A219" s="4" t="s">
        <v>496</v>
      </c>
      <c r="B219" s="3" t="s">
        <v>497</v>
      </c>
      <c r="C219" s="10">
        <v>6953156281363</v>
      </c>
      <c r="D219" s="10" t="str">
        <f>IF(J219&gt;0,1,"")</f>
        <v/>
      </c>
      <c r="E219" s="10">
        <f>IF(K219&gt;0,1,"")</f>
        <v>1</v>
      </c>
      <c r="F219" s="10">
        <f>IF(L219&gt;0,1,"")</f>
        <v>1</v>
      </c>
      <c r="G219" s="105" t="str">
        <f>IF(M219&gt;0,1,"")</f>
        <v/>
      </c>
      <c r="H219" s="264">
        <v>77</v>
      </c>
      <c r="I219" s="262" t="str">
        <f>IF(SUM(D219:G219)&lt;2,IF(H219&gt;100,"Not OK",""),"")</f>
        <v/>
      </c>
      <c r="J219" s="68"/>
      <c r="K219" s="64">
        <v>2</v>
      </c>
      <c r="L219" s="64">
        <v>5</v>
      </c>
      <c r="M219" s="64"/>
      <c r="N219" s="129">
        <f>SUM(J219:M219)</f>
        <v>7</v>
      </c>
      <c r="O219" s="79"/>
      <c r="P219" s="13">
        <v>7.6100000000000083</v>
      </c>
      <c r="Q219" s="13">
        <v>7.6100000000000083</v>
      </c>
      <c r="R219" s="71"/>
      <c r="S219" s="78">
        <f>IF(P219&gt;0,P219,O219)</f>
        <v>7.6100000000000083</v>
      </c>
      <c r="T219" s="83"/>
      <c r="U219" s="71">
        <v>24.5</v>
      </c>
      <c r="V219" s="71">
        <v>24.5</v>
      </c>
      <c r="W219" s="84"/>
      <c r="X219" s="79"/>
      <c r="Y219" s="71">
        <v>49</v>
      </c>
      <c r="Z219" s="71">
        <v>49</v>
      </c>
      <c r="AA219" s="74"/>
      <c r="AB219" s="92"/>
      <c r="AC219" s="93">
        <v>14</v>
      </c>
      <c r="AD219" s="93"/>
      <c r="AE219" s="94"/>
      <c r="AF219" s="129">
        <f>SUM(AB219:AE219)</f>
        <v>14</v>
      </c>
      <c r="AG219" s="99"/>
      <c r="AH219" s="93">
        <v>15</v>
      </c>
      <c r="AI219" s="93">
        <v>8</v>
      </c>
      <c r="AJ219" s="94"/>
      <c r="AK219" s="133">
        <f>SUM(AG219:AJ219)</f>
        <v>23</v>
      </c>
      <c r="AL219" s="92"/>
      <c r="AM219" s="93">
        <v>11</v>
      </c>
      <c r="AN219" s="93">
        <v>7</v>
      </c>
      <c r="AO219" s="94"/>
      <c r="AP219" s="133">
        <f>SUM(AL219:AO219)</f>
        <v>18</v>
      </c>
      <c r="AQ219" s="92"/>
      <c r="AR219" s="93">
        <v>11</v>
      </c>
      <c r="AS219" s="93">
        <v>7</v>
      </c>
      <c r="AT219" s="94"/>
      <c r="AU219" s="129">
        <f>SUM(AQ219:AT219)</f>
        <v>18</v>
      </c>
      <c r="AV219" s="64"/>
      <c r="AW219" s="6">
        <v>6</v>
      </c>
      <c r="AX219" s="6">
        <v>10</v>
      </c>
      <c r="AY219" s="102"/>
      <c r="AZ219" s="133">
        <f>SUM(AV219:AY219)</f>
        <v>16</v>
      </c>
      <c r="BA219" s="68"/>
      <c r="BB219" s="6">
        <v>1</v>
      </c>
      <c r="BC219" s="6">
        <v>1</v>
      </c>
      <c r="BD219" s="102"/>
      <c r="BE219" s="129">
        <f>SUM(BA219:BD219)</f>
        <v>2</v>
      </c>
      <c r="BF219" s="68"/>
      <c r="BG219" s="6">
        <v>1</v>
      </c>
      <c r="BH219" s="6">
        <v>5</v>
      </c>
      <c r="BI219" s="102"/>
      <c r="BJ219" s="129">
        <f>SUM(BF219:BI219)</f>
        <v>6</v>
      </c>
    </row>
    <row r="220" spans="1:62" x14ac:dyDescent="0.25">
      <c r="A220" s="4" t="s">
        <v>494</v>
      </c>
      <c r="B220" s="3" t="s">
        <v>139</v>
      </c>
      <c r="C220" s="10">
        <v>6953156281370</v>
      </c>
      <c r="D220" s="10">
        <f>IF(J220&gt;0,1,"")</f>
        <v>1</v>
      </c>
      <c r="E220" s="10">
        <f>IF(K220&gt;0,1,"")</f>
        <v>1</v>
      </c>
      <c r="F220" s="10">
        <f>IF(L220&gt;0,1,"")</f>
        <v>1</v>
      </c>
      <c r="G220" s="105" t="str">
        <f>IF(M220&gt;0,1,"")</f>
        <v/>
      </c>
      <c r="H220" s="264">
        <v>24</v>
      </c>
      <c r="I220" s="262" t="str">
        <f>IF(SUM(D220:G220)&lt;2,IF(H220&gt;100,"Not OK",""),"")</f>
        <v/>
      </c>
      <c r="J220" s="68">
        <v>3</v>
      </c>
      <c r="K220" s="64">
        <v>2</v>
      </c>
      <c r="L220" s="64">
        <v>14</v>
      </c>
      <c r="M220" s="64"/>
      <c r="N220" s="129">
        <f>SUM(J220:M220)</f>
        <v>19</v>
      </c>
      <c r="O220" s="79">
        <v>7.6100000000000101</v>
      </c>
      <c r="P220" s="13">
        <v>7.4611494252873589</v>
      </c>
      <c r="Q220" s="13">
        <v>7.4611494252873589</v>
      </c>
      <c r="R220" s="71"/>
      <c r="S220" s="78">
        <f>IF(P220&gt;0,P220,O220)</f>
        <v>7.4611494252873589</v>
      </c>
      <c r="T220" s="83">
        <v>37.950000000000003</v>
      </c>
      <c r="U220" s="71">
        <v>24.5</v>
      </c>
      <c r="V220" s="71">
        <v>24.5</v>
      </c>
      <c r="W220" s="84"/>
      <c r="X220" s="79"/>
      <c r="Y220" s="71">
        <v>49</v>
      </c>
      <c r="Z220" s="71">
        <v>49</v>
      </c>
      <c r="AA220" s="74"/>
      <c r="AB220" s="92"/>
      <c r="AC220" s="93">
        <v>9</v>
      </c>
      <c r="AD220" s="93"/>
      <c r="AE220" s="94"/>
      <c r="AF220" s="129">
        <f>SUM(AB220:AE220)</f>
        <v>9</v>
      </c>
      <c r="AG220" s="99"/>
      <c r="AH220" s="93">
        <v>2</v>
      </c>
      <c r="AI220" s="93">
        <v>8</v>
      </c>
      <c r="AJ220" s="94"/>
      <c r="AK220" s="133">
        <f>SUM(AG220:AJ220)</f>
        <v>10</v>
      </c>
      <c r="AL220" s="92"/>
      <c r="AM220" s="93">
        <v>3</v>
      </c>
      <c r="AN220" s="93">
        <v>1</v>
      </c>
      <c r="AO220" s="94"/>
      <c r="AP220" s="133">
        <f>SUM(AL220:AO220)</f>
        <v>4</v>
      </c>
      <c r="AQ220" s="92"/>
      <c r="AR220" s="93">
        <v>7</v>
      </c>
      <c r="AS220" s="93">
        <v>4</v>
      </c>
      <c r="AT220" s="94"/>
      <c r="AU220" s="129">
        <f>SUM(AQ220:AT220)</f>
        <v>11</v>
      </c>
      <c r="AV220" s="64"/>
      <c r="AW220" s="6">
        <v>1</v>
      </c>
      <c r="AX220" s="6">
        <v>2</v>
      </c>
      <c r="AY220" s="102"/>
      <c r="AZ220" s="133">
        <f>SUM(AV220:AY220)</f>
        <v>3</v>
      </c>
      <c r="BA220" s="68"/>
      <c r="BB220" s="6">
        <v>1</v>
      </c>
      <c r="BC220" s="6">
        <v>5</v>
      </c>
      <c r="BD220" s="102"/>
      <c r="BE220" s="129">
        <f>SUM(BA220:BD220)</f>
        <v>6</v>
      </c>
      <c r="BF220" s="68">
        <v>1</v>
      </c>
      <c r="BG220" s="6">
        <v>0</v>
      </c>
      <c r="BH220" s="6">
        <v>2</v>
      </c>
      <c r="BI220" s="102"/>
      <c r="BJ220" s="129">
        <f>SUM(BF220:BI220)</f>
        <v>3</v>
      </c>
    </row>
    <row r="221" spans="1:62" x14ac:dyDescent="0.25">
      <c r="A221" s="4" t="s">
        <v>498</v>
      </c>
      <c r="B221" s="3" t="s">
        <v>499</v>
      </c>
      <c r="C221" s="10">
        <v>6953156281387</v>
      </c>
      <c r="D221" s="10" t="str">
        <f>IF(J221&gt;0,1,"")</f>
        <v/>
      </c>
      <c r="E221" s="10">
        <f>IF(K221&gt;0,1,"")</f>
        <v>1</v>
      </c>
      <c r="F221" s="10">
        <f>IF(L221&gt;0,1,"")</f>
        <v>1</v>
      </c>
      <c r="G221" s="105" t="str">
        <f>IF(M221&gt;0,1,"")</f>
        <v/>
      </c>
      <c r="H221" s="264">
        <v>56</v>
      </c>
      <c r="I221" s="262" t="str">
        <f>IF(SUM(D221:G221)&lt;2,IF(H221&gt;100,"Not OK",""),"")</f>
        <v/>
      </c>
      <c r="J221" s="68"/>
      <c r="K221" s="64">
        <v>1</v>
      </c>
      <c r="L221" s="64">
        <v>27</v>
      </c>
      <c r="M221" s="64"/>
      <c r="N221" s="129">
        <f>SUM(J221:M221)</f>
        <v>28</v>
      </c>
      <c r="O221" s="79"/>
      <c r="P221" s="13">
        <v>7.6100000000000083</v>
      </c>
      <c r="Q221" s="13">
        <v>7.6100000000000083</v>
      </c>
      <c r="R221" s="71"/>
      <c r="S221" s="78">
        <f>IF(P221&gt;0,P221,O221)</f>
        <v>7.6100000000000083</v>
      </c>
      <c r="T221" s="83"/>
      <c r="U221" s="71">
        <v>24.5</v>
      </c>
      <c r="V221" s="71">
        <v>24.5</v>
      </c>
      <c r="W221" s="84"/>
      <c r="X221" s="79"/>
      <c r="Y221" s="71">
        <v>49</v>
      </c>
      <c r="Z221" s="71">
        <v>49</v>
      </c>
      <c r="AA221" s="74"/>
      <c r="AB221" s="92"/>
      <c r="AC221" s="93">
        <v>11</v>
      </c>
      <c r="AD221" s="93"/>
      <c r="AE221" s="94"/>
      <c r="AF221" s="129">
        <f>SUM(AB221:AE221)</f>
        <v>11</v>
      </c>
      <c r="AG221" s="99"/>
      <c r="AH221" s="93">
        <v>3</v>
      </c>
      <c r="AI221" s="93">
        <v>8</v>
      </c>
      <c r="AJ221" s="94"/>
      <c r="AK221" s="133">
        <f>SUM(AG221:AJ221)</f>
        <v>11</v>
      </c>
      <c r="AL221" s="92"/>
      <c r="AM221" s="93">
        <v>6</v>
      </c>
      <c r="AN221" s="93">
        <v>2</v>
      </c>
      <c r="AO221" s="94"/>
      <c r="AP221" s="133">
        <f>SUM(AL221:AO221)</f>
        <v>8</v>
      </c>
      <c r="AQ221" s="92"/>
      <c r="AR221" s="93">
        <v>3</v>
      </c>
      <c r="AS221" s="93">
        <v>5</v>
      </c>
      <c r="AT221" s="94"/>
      <c r="AU221" s="129">
        <f>SUM(AQ221:AT221)</f>
        <v>8</v>
      </c>
      <c r="AV221" s="64"/>
      <c r="AW221" s="6">
        <v>2</v>
      </c>
      <c r="AX221" s="6">
        <v>4</v>
      </c>
      <c r="AY221" s="102"/>
      <c r="AZ221" s="133">
        <f>SUM(AV221:AY221)</f>
        <v>6</v>
      </c>
      <c r="BA221" s="68"/>
      <c r="BB221" s="6">
        <v>0</v>
      </c>
      <c r="BC221" s="6">
        <v>4</v>
      </c>
      <c r="BD221" s="102"/>
      <c r="BE221" s="129">
        <f>SUM(BA221:BD221)</f>
        <v>4</v>
      </c>
      <c r="BF221" s="68"/>
      <c r="BG221" s="6">
        <v>1</v>
      </c>
      <c r="BH221" s="6">
        <v>4</v>
      </c>
      <c r="BI221" s="102"/>
      <c r="BJ221" s="129">
        <f>SUM(BF221:BI221)</f>
        <v>5</v>
      </c>
    </row>
    <row r="222" spans="1:62" x14ac:dyDescent="0.25">
      <c r="A222" s="4" t="s">
        <v>327</v>
      </c>
      <c r="B222" s="3" t="s">
        <v>328</v>
      </c>
      <c r="C222" s="10">
        <v>6953156281479</v>
      </c>
      <c r="D222" s="10" t="str">
        <f>IF(J222&gt;0,1,"")</f>
        <v/>
      </c>
      <c r="E222" s="10">
        <f>IF(K222&gt;0,1,"")</f>
        <v>1</v>
      </c>
      <c r="F222" s="10">
        <f>IF(L222&gt;0,1,"")</f>
        <v>1</v>
      </c>
      <c r="G222" s="105" t="str">
        <f>IF(M222&gt;0,1,"")</f>
        <v/>
      </c>
      <c r="H222" s="264">
        <v>10</v>
      </c>
      <c r="I222" s="262" t="str">
        <f>IF(SUM(D222:G222)&lt;2,IF(H222&gt;100,"Not OK",""),"")</f>
        <v/>
      </c>
      <c r="J222" s="68"/>
      <c r="K222" s="64">
        <v>13</v>
      </c>
      <c r="L222" s="64">
        <v>20</v>
      </c>
      <c r="M222" s="64"/>
      <c r="N222" s="129">
        <f>SUM(J222:M222)</f>
        <v>33</v>
      </c>
      <c r="O222" s="79"/>
      <c r="P222" s="13">
        <v>51.990000000000009</v>
      </c>
      <c r="Q222" s="13">
        <v>51.990000000000009</v>
      </c>
      <c r="R222" s="71"/>
      <c r="S222" s="78">
        <f>IF(P222&gt;0,P222,O222)</f>
        <v>51.990000000000009</v>
      </c>
      <c r="T222" s="83"/>
      <c r="U222" s="71">
        <v>69.5</v>
      </c>
      <c r="V222" s="71">
        <v>74.5</v>
      </c>
      <c r="W222" s="84"/>
      <c r="X222" s="79"/>
      <c r="Y222" s="71">
        <v>149</v>
      </c>
      <c r="Z222" s="71">
        <v>149</v>
      </c>
      <c r="AA222" s="74"/>
      <c r="AB222" s="92"/>
      <c r="AC222" s="93">
        <v>6</v>
      </c>
      <c r="AD222" s="93"/>
      <c r="AE222" s="94"/>
      <c r="AF222" s="129">
        <f>SUM(AB222:AE222)</f>
        <v>6</v>
      </c>
      <c r="AG222" s="99"/>
      <c r="AH222" s="93">
        <v>4</v>
      </c>
      <c r="AI222" s="93">
        <v>4</v>
      </c>
      <c r="AJ222" s="94"/>
      <c r="AK222" s="133">
        <f>SUM(AG222:AJ222)</f>
        <v>8</v>
      </c>
      <c r="AL222" s="92"/>
      <c r="AM222" s="93">
        <v>15</v>
      </c>
      <c r="AN222" s="93">
        <v>5</v>
      </c>
      <c r="AO222" s="94"/>
      <c r="AP222" s="133">
        <f>SUM(AL222:AO222)</f>
        <v>20</v>
      </c>
      <c r="AQ222" s="92"/>
      <c r="AR222" s="93">
        <v>6</v>
      </c>
      <c r="AS222" s="93">
        <v>3</v>
      </c>
      <c r="AT222" s="94"/>
      <c r="AU222" s="129">
        <f>SUM(AQ222:AT222)</f>
        <v>9</v>
      </c>
      <c r="AV222" s="64"/>
      <c r="AW222" s="6">
        <v>15</v>
      </c>
      <c r="AX222" s="6">
        <v>6</v>
      </c>
      <c r="AY222" s="102"/>
      <c r="AZ222" s="133">
        <f>SUM(AV222:AY222)</f>
        <v>21</v>
      </c>
      <c r="BA222" s="68"/>
      <c r="BB222" s="6">
        <v>9</v>
      </c>
      <c r="BC222" s="6">
        <v>2</v>
      </c>
      <c r="BD222" s="102"/>
      <c r="BE222" s="129">
        <f>SUM(BA222:BD222)</f>
        <v>11</v>
      </c>
      <c r="BF222" s="68"/>
      <c r="BG222" s="6">
        <v>30</v>
      </c>
      <c r="BH222" s="6">
        <v>4</v>
      </c>
      <c r="BI222" s="102"/>
      <c r="BJ222" s="129">
        <f>SUM(BF222:BI222)</f>
        <v>34</v>
      </c>
    </row>
    <row r="223" spans="1:62" x14ac:dyDescent="0.25">
      <c r="A223" s="4" t="s">
        <v>492</v>
      </c>
      <c r="B223" s="3" t="s">
        <v>493</v>
      </c>
      <c r="C223" s="10">
        <v>6953156281691</v>
      </c>
      <c r="D223" s="10" t="str">
        <f>IF(J223&gt;0,1,"")</f>
        <v/>
      </c>
      <c r="E223" s="10">
        <f>IF(K223&gt;0,1,"")</f>
        <v>1</v>
      </c>
      <c r="F223" s="10">
        <f>IF(L223&gt;0,1,"")</f>
        <v>1</v>
      </c>
      <c r="G223" s="105" t="str">
        <f>IF(M223&gt;0,1,"")</f>
        <v/>
      </c>
      <c r="H223" s="264">
        <v>4</v>
      </c>
      <c r="I223" s="262" t="str">
        <f>IF(SUM(D223:G223)&lt;2,IF(H223&gt;100,"Not OK",""),"")</f>
        <v/>
      </c>
      <c r="J223" s="68"/>
      <c r="K223" s="64">
        <v>3</v>
      </c>
      <c r="L223" s="64">
        <v>3</v>
      </c>
      <c r="M223" s="64"/>
      <c r="N223" s="129">
        <f>SUM(J223:M223)</f>
        <v>6</v>
      </c>
      <c r="O223" s="79"/>
      <c r="P223" s="13">
        <v>22.190000000000005</v>
      </c>
      <c r="Q223" s="13">
        <v>22.190000000000005</v>
      </c>
      <c r="R223" s="71"/>
      <c r="S223" s="78">
        <f>IF(P223&gt;0,P223,O223)</f>
        <v>22.190000000000005</v>
      </c>
      <c r="T223" s="83"/>
      <c r="U223" s="71">
        <v>44.5</v>
      </c>
      <c r="V223" s="71">
        <v>44.5</v>
      </c>
      <c r="W223" s="84"/>
      <c r="X223" s="79"/>
      <c r="Y223" s="71">
        <v>89</v>
      </c>
      <c r="Z223" s="71">
        <v>89</v>
      </c>
      <c r="AA223" s="74"/>
      <c r="AB223" s="92"/>
      <c r="AC223" s="93">
        <v>2</v>
      </c>
      <c r="AD223" s="93"/>
      <c r="AE223" s="94"/>
      <c r="AF223" s="129">
        <f>SUM(AB223:AE223)</f>
        <v>2</v>
      </c>
      <c r="AG223" s="99"/>
      <c r="AH223" s="93">
        <v>1</v>
      </c>
      <c r="AI223" s="93">
        <v>2</v>
      </c>
      <c r="AJ223" s="94"/>
      <c r="AK223" s="133">
        <f>SUM(AG223:AJ223)</f>
        <v>3</v>
      </c>
      <c r="AL223" s="92"/>
      <c r="AM223" s="93">
        <v>2</v>
      </c>
      <c r="AN223" s="93">
        <v>4</v>
      </c>
      <c r="AO223" s="94"/>
      <c r="AP223" s="133">
        <f>SUM(AL223:AO223)</f>
        <v>6</v>
      </c>
      <c r="AQ223" s="92"/>
      <c r="AR223" s="93">
        <v>0</v>
      </c>
      <c r="AS223" s="93">
        <v>5</v>
      </c>
      <c r="AT223" s="94"/>
      <c r="AU223" s="129">
        <f>SUM(AQ223:AT223)</f>
        <v>5</v>
      </c>
      <c r="AV223" s="64"/>
      <c r="AW223" s="6">
        <v>0</v>
      </c>
      <c r="AX223" s="6">
        <v>1</v>
      </c>
      <c r="AY223" s="102"/>
      <c r="AZ223" s="133">
        <f>SUM(AV223:AY223)</f>
        <v>1</v>
      </c>
      <c r="BA223" s="68"/>
      <c r="BB223" s="6">
        <v>0</v>
      </c>
      <c r="BC223" s="6">
        <v>0</v>
      </c>
      <c r="BD223" s="102"/>
      <c r="BE223" s="129">
        <f>SUM(BA223:BD223)</f>
        <v>0</v>
      </c>
      <c r="BF223" s="68"/>
      <c r="BG223" s="6">
        <v>0</v>
      </c>
      <c r="BH223" s="6">
        <v>0</v>
      </c>
      <c r="BI223" s="102"/>
      <c r="BJ223" s="129">
        <f>SUM(BF223:BI223)</f>
        <v>0</v>
      </c>
    </row>
    <row r="224" spans="1:62" x14ac:dyDescent="0.25">
      <c r="A224" s="4" t="s">
        <v>490</v>
      </c>
      <c r="B224" s="3" t="s">
        <v>491</v>
      </c>
      <c r="C224" s="10">
        <v>6953156281707</v>
      </c>
      <c r="D224" s="10" t="str">
        <f>IF(J224&gt;0,1,"")</f>
        <v/>
      </c>
      <c r="E224" s="10">
        <f>IF(K224&gt;0,1,"")</f>
        <v>1</v>
      </c>
      <c r="F224" s="10" t="str">
        <f>IF(L224&gt;0,1,"")</f>
        <v/>
      </c>
      <c r="G224" s="105" t="str">
        <f>IF(M224&gt;0,1,"")</f>
        <v/>
      </c>
      <c r="H224" s="264">
        <v>5</v>
      </c>
      <c r="I224" s="262" t="str">
        <f>IF(SUM(D224:G224)&lt;2,IF(H224&gt;100,"Not OK",""),"")</f>
        <v/>
      </c>
      <c r="J224" s="68"/>
      <c r="K224" s="64">
        <v>1</v>
      </c>
      <c r="L224" s="64"/>
      <c r="M224" s="64"/>
      <c r="N224" s="129">
        <f>SUM(J224:M224)</f>
        <v>1</v>
      </c>
      <c r="O224" s="79"/>
      <c r="P224" s="13">
        <v>20.910000000000014</v>
      </c>
      <c r="Q224" s="13"/>
      <c r="R224" s="71"/>
      <c r="S224" s="78">
        <f>IF(P224&gt;0,P224,O224)</f>
        <v>20.910000000000014</v>
      </c>
      <c r="T224" s="83"/>
      <c r="U224" s="71">
        <v>44.5</v>
      </c>
      <c r="V224" s="71"/>
      <c r="W224" s="84"/>
      <c r="X224" s="79"/>
      <c r="Y224" s="71">
        <v>99</v>
      </c>
      <c r="Z224" s="71"/>
      <c r="AA224" s="74"/>
      <c r="AB224" s="92"/>
      <c r="AC224" s="93">
        <v>1</v>
      </c>
      <c r="AD224" s="93"/>
      <c r="AE224" s="94"/>
      <c r="AF224" s="129">
        <f>SUM(AB224:AE224)</f>
        <v>1</v>
      </c>
      <c r="AG224" s="99"/>
      <c r="AH224" s="93">
        <v>0</v>
      </c>
      <c r="AI224" s="93"/>
      <c r="AJ224" s="94"/>
      <c r="AK224" s="133">
        <f>SUM(AG224:AJ224)</f>
        <v>0</v>
      </c>
      <c r="AL224" s="92"/>
      <c r="AM224" s="93">
        <v>0</v>
      </c>
      <c r="AN224" s="93"/>
      <c r="AO224" s="94"/>
      <c r="AP224" s="133">
        <f>SUM(AL224:AO224)</f>
        <v>0</v>
      </c>
      <c r="AQ224" s="92"/>
      <c r="AR224" s="93">
        <v>0</v>
      </c>
      <c r="AS224" s="93"/>
      <c r="AT224" s="94"/>
      <c r="AU224" s="129">
        <f>SUM(AQ224:AT224)</f>
        <v>0</v>
      </c>
      <c r="AV224" s="64"/>
      <c r="AW224" s="6">
        <v>0</v>
      </c>
      <c r="AX224" s="6"/>
      <c r="AY224" s="102"/>
      <c r="AZ224" s="133">
        <f>SUM(AV224:AY224)</f>
        <v>0</v>
      </c>
      <c r="BA224" s="68"/>
      <c r="BB224" s="6">
        <v>0</v>
      </c>
      <c r="BC224" s="6"/>
      <c r="BD224" s="102"/>
      <c r="BE224" s="129">
        <f>SUM(BA224:BD224)</f>
        <v>0</v>
      </c>
      <c r="BF224" s="68"/>
      <c r="BG224" s="6">
        <v>0</v>
      </c>
      <c r="BH224" s="6"/>
      <c r="BI224" s="102"/>
      <c r="BJ224" s="129">
        <f>SUM(BF224:BI224)</f>
        <v>0</v>
      </c>
    </row>
    <row r="225" spans="1:62" x14ac:dyDescent="0.25">
      <c r="A225" s="4" t="s">
        <v>518</v>
      </c>
      <c r="B225" s="3" t="s">
        <v>519</v>
      </c>
      <c r="C225" s="10">
        <v>6953156281738</v>
      </c>
      <c r="D225" s="10" t="str">
        <f>IF(J225&gt;0,1,"")</f>
        <v/>
      </c>
      <c r="E225" s="10" t="str">
        <f>IF(K225&gt;0,1,"")</f>
        <v/>
      </c>
      <c r="F225" s="10" t="str">
        <f>IF(L225&gt;0,1,"")</f>
        <v/>
      </c>
      <c r="G225" s="105" t="str">
        <f>IF(M225&gt;0,1,"")</f>
        <v/>
      </c>
      <c r="H225" s="264"/>
      <c r="I225" s="262" t="str">
        <f>IF(SUM(D225:G225)&lt;2,IF(H225&gt;100,"Not OK",""),"")</f>
        <v/>
      </c>
      <c r="J225" s="68"/>
      <c r="K225" s="64">
        <v>0</v>
      </c>
      <c r="L225" s="64"/>
      <c r="M225" s="64"/>
      <c r="N225" s="129">
        <f>SUM(J225:M225)</f>
        <v>0</v>
      </c>
      <c r="O225" s="79"/>
      <c r="P225" s="13">
        <v>14.32</v>
      </c>
      <c r="Q225" s="13"/>
      <c r="R225" s="71"/>
      <c r="S225" s="78">
        <f>IF(P225&gt;0,P225,O225)</f>
        <v>14.32</v>
      </c>
      <c r="T225" s="83"/>
      <c r="U225" s="71">
        <v>39.5</v>
      </c>
      <c r="V225" s="71"/>
      <c r="W225" s="84"/>
      <c r="X225" s="79"/>
      <c r="Y225" s="71">
        <v>79</v>
      </c>
      <c r="Z225" s="71"/>
      <c r="AA225" s="74"/>
      <c r="AB225" s="92"/>
      <c r="AC225" s="93">
        <v>0</v>
      </c>
      <c r="AD225" s="93"/>
      <c r="AE225" s="94"/>
      <c r="AF225" s="129">
        <f>SUM(AB225:AE225)</f>
        <v>0</v>
      </c>
      <c r="AG225" s="99"/>
      <c r="AH225" s="93">
        <v>0</v>
      </c>
      <c r="AI225" s="93"/>
      <c r="AJ225" s="94"/>
      <c r="AK225" s="133">
        <f>SUM(AG225:AJ225)</f>
        <v>0</v>
      </c>
      <c r="AL225" s="92"/>
      <c r="AM225" s="93">
        <v>0</v>
      </c>
      <c r="AN225" s="93"/>
      <c r="AO225" s="94"/>
      <c r="AP225" s="133">
        <f>SUM(AL225:AO225)</f>
        <v>0</v>
      </c>
      <c r="AQ225" s="92"/>
      <c r="AR225" s="93">
        <v>0</v>
      </c>
      <c r="AS225" s="93"/>
      <c r="AT225" s="94"/>
      <c r="AU225" s="129">
        <f>SUM(AQ225:AT225)</f>
        <v>0</v>
      </c>
      <c r="AV225" s="64"/>
      <c r="AW225" s="6">
        <v>0</v>
      </c>
      <c r="AX225" s="6"/>
      <c r="AY225" s="102"/>
      <c r="AZ225" s="133">
        <f>SUM(AV225:AY225)</f>
        <v>0</v>
      </c>
      <c r="BA225" s="68"/>
      <c r="BB225" s="6">
        <v>0</v>
      </c>
      <c r="BC225" s="6"/>
      <c r="BD225" s="102"/>
      <c r="BE225" s="129">
        <f>SUM(BA225:BD225)</f>
        <v>0</v>
      </c>
      <c r="BF225" s="68"/>
      <c r="BG225" s="6">
        <v>0</v>
      </c>
      <c r="BH225" s="6"/>
      <c r="BI225" s="102"/>
      <c r="BJ225" s="129">
        <f>SUM(BF225:BI225)</f>
        <v>0</v>
      </c>
    </row>
    <row r="226" spans="1:62" x14ac:dyDescent="0.25">
      <c r="A226" s="4" t="s">
        <v>520</v>
      </c>
      <c r="B226" s="3" t="s">
        <v>234</v>
      </c>
      <c r="C226" s="10">
        <v>6953156281745</v>
      </c>
      <c r="D226" s="10" t="str">
        <f>IF(J226&gt;0,1,"")</f>
        <v/>
      </c>
      <c r="E226" s="10" t="str">
        <f>IF(K226&gt;0,1,"")</f>
        <v/>
      </c>
      <c r="F226" s="10" t="str">
        <f>IF(L226&gt;0,1,"")</f>
        <v/>
      </c>
      <c r="G226" s="105">
        <f>IF(M226&gt;0,1,"")</f>
        <v>1</v>
      </c>
      <c r="H226" s="264"/>
      <c r="I226" s="262" t="str">
        <f>IF(SUM(D226:G226)&lt;2,IF(H226&gt;100,"Not OK",""),"")</f>
        <v/>
      </c>
      <c r="J226" s="68"/>
      <c r="K226" s="64">
        <v>0</v>
      </c>
      <c r="L226" s="64"/>
      <c r="M226" s="64">
        <v>2</v>
      </c>
      <c r="N226" s="129">
        <f>SUM(J226:M226)</f>
        <v>2</v>
      </c>
      <c r="O226" s="79"/>
      <c r="P226" s="13">
        <v>14.320000000000004</v>
      </c>
      <c r="Q226" s="13"/>
      <c r="R226" s="71"/>
      <c r="S226" s="78">
        <f>IF(P226&gt;0,P226,O226)</f>
        <v>14.320000000000004</v>
      </c>
      <c r="T226" s="83"/>
      <c r="U226" s="71">
        <v>39.5</v>
      </c>
      <c r="V226" s="71"/>
      <c r="W226" s="84">
        <v>53.905500000000004</v>
      </c>
      <c r="X226" s="79"/>
      <c r="Y226" s="71">
        <v>79</v>
      </c>
      <c r="Z226" s="71"/>
      <c r="AA226" s="74">
        <v>99</v>
      </c>
      <c r="AB226" s="92"/>
      <c r="AC226" s="93">
        <v>0</v>
      </c>
      <c r="AD226" s="93"/>
      <c r="AE226" s="94"/>
      <c r="AF226" s="129">
        <f>SUM(AB226:AE226)</f>
        <v>0</v>
      </c>
      <c r="AG226" s="99"/>
      <c r="AH226" s="93">
        <v>0</v>
      </c>
      <c r="AI226" s="93"/>
      <c r="AJ226" s="94"/>
      <c r="AK226" s="133">
        <f>SUM(AG226:AJ226)</f>
        <v>0</v>
      </c>
      <c r="AL226" s="92"/>
      <c r="AM226" s="93">
        <v>0</v>
      </c>
      <c r="AN226" s="93"/>
      <c r="AO226" s="94">
        <v>0</v>
      </c>
      <c r="AP226" s="133">
        <f>SUM(AL226:AO226)</f>
        <v>0</v>
      </c>
      <c r="AQ226" s="92"/>
      <c r="AR226" s="93">
        <v>0</v>
      </c>
      <c r="AS226" s="93"/>
      <c r="AT226" s="94">
        <v>0</v>
      </c>
      <c r="AU226" s="129">
        <f>SUM(AQ226:AT226)</f>
        <v>0</v>
      </c>
      <c r="AV226" s="64"/>
      <c r="AW226" s="6">
        <v>0</v>
      </c>
      <c r="AX226" s="6"/>
      <c r="AY226" s="102">
        <v>0</v>
      </c>
      <c r="AZ226" s="133">
        <f>SUM(AV226:AY226)</f>
        <v>0</v>
      </c>
      <c r="BA226" s="68"/>
      <c r="BB226" s="6">
        <v>0</v>
      </c>
      <c r="BC226" s="6"/>
      <c r="BD226" s="102">
        <v>1</v>
      </c>
      <c r="BE226" s="129">
        <f>SUM(BA226:BD226)</f>
        <v>1</v>
      </c>
      <c r="BF226" s="68"/>
      <c r="BG226" s="6">
        <v>0</v>
      </c>
      <c r="BH226" s="6"/>
      <c r="BI226" s="102">
        <v>0</v>
      </c>
      <c r="BJ226" s="129">
        <f>SUM(BF226:BI226)</f>
        <v>0</v>
      </c>
    </row>
    <row r="227" spans="1:62" x14ac:dyDescent="0.25">
      <c r="A227" s="4" t="s">
        <v>474</v>
      </c>
      <c r="B227" s="3" t="s">
        <v>475</v>
      </c>
      <c r="C227" s="10">
        <v>6953156282001</v>
      </c>
      <c r="D227" s="10" t="str">
        <f>IF(J227&gt;0,1,"")</f>
        <v/>
      </c>
      <c r="E227" s="10" t="str">
        <f>IF(K227&gt;0,1,"")</f>
        <v/>
      </c>
      <c r="F227" s="10" t="str">
        <f>IF(L227&gt;0,1,"")</f>
        <v/>
      </c>
      <c r="G227" s="105" t="str">
        <f>IF(M227&gt;0,1,"")</f>
        <v/>
      </c>
      <c r="H227" s="264">
        <v>4</v>
      </c>
      <c r="I227" s="262" t="str">
        <f>IF(SUM(D227:G227)&lt;2,IF(H227&gt;100,"Not OK",""),"")</f>
        <v/>
      </c>
      <c r="J227" s="68"/>
      <c r="K227" s="64">
        <v>0</v>
      </c>
      <c r="L227" s="64"/>
      <c r="M227" s="64"/>
      <c r="N227" s="129">
        <f>SUM(J227:M227)</f>
        <v>0</v>
      </c>
      <c r="O227" s="79"/>
      <c r="P227" s="13">
        <v>7.8399999999999883</v>
      </c>
      <c r="Q227" s="13"/>
      <c r="R227" s="71"/>
      <c r="S227" s="78">
        <f>IF(P227&gt;0,P227,O227)</f>
        <v>7.8399999999999883</v>
      </c>
      <c r="T227" s="83"/>
      <c r="U227" s="71">
        <v>24.5</v>
      </c>
      <c r="V227" s="71"/>
      <c r="W227" s="84"/>
      <c r="X227" s="79"/>
      <c r="Y227" s="71">
        <v>49</v>
      </c>
      <c r="Z227" s="71"/>
      <c r="AA227" s="74"/>
      <c r="AB227" s="92"/>
      <c r="AC227" s="93">
        <v>0</v>
      </c>
      <c r="AD227" s="93"/>
      <c r="AE227" s="94"/>
      <c r="AF227" s="129">
        <f>SUM(AB227:AE227)</f>
        <v>0</v>
      </c>
      <c r="AG227" s="99"/>
      <c r="AH227" s="93">
        <v>0</v>
      </c>
      <c r="AI227" s="93"/>
      <c r="AJ227" s="94"/>
      <c r="AK227" s="133">
        <f>SUM(AG227:AJ227)</f>
        <v>0</v>
      </c>
      <c r="AL227" s="92"/>
      <c r="AM227" s="93">
        <v>0</v>
      </c>
      <c r="AN227" s="93"/>
      <c r="AO227" s="94"/>
      <c r="AP227" s="133">
        <f>SUM(AL227:AO227)</f>
        <v>0</v>
      </c>
      <c r="AQ227" s="92"/>
      <c r="AR227" s="93">
        <v>0</v>
      </c>
      <c r="AS227" s="93"/>
      <c r="AT227" s="94"/>
      <c r="AU227" s="129">
        <f>SUM(AQ227:AT227)</f>
        <v>0</v>
      </c>
      <c r="AV227" s="64"/>
      <c r="AW227" s="6">
        <v>0</v>
      </c>
      <c r="AX227" s="6"/>
      <c r="AY227" s="102"/>
      <c r="AZ227" s="133">
        <f>SUM(AV227:AY227)</f>
        <v>0</v>
      </c>
      <c r="BA227" s="68"/>
      <c r="BB227" s="6">
        <v>0</v>
      </c>
      <c r="BC227" s="6"/>
      <c r="BD227" s="102"/>
      <c r="BE227" s="129">
        <f>SUM(BA227:BD227)</f>
        <v>0</v>
      </c>
      <c r="BF227" s="68"/>
      <c r="BG227" s="6">
        <v>0</v>
      </c>
      <c r="BH227" s="6"/>
      <c r="BI227" s="102"/>
      <c r="BJ227" s="129">
        <f>SUM(BF227:BI227)</f>
        <v>0</v>
      </c>
    </row>
    <row r="228" spans="1:62" x14ac:dyDescent="0.25">
      <c r="A228" s="4" t="s">
        <v>476</v>
      </c>
      <c r="B228" s="3" t="s">
        <v>477</v>
      </c>
      <c r="C228" s="10">
        <v>6953156282018</v>
      </c>
      <c r="D228" s="10" t="str">
        <f>IF(J228&gt;0,1,"")</f>
        <v/>
      </c>
      <c r="E228" s="10" t="str">
        <f>IF(K228&gt;0,1,"")</f>
        <v/>
      </c>
      <c r="F228" s="10" t="str">
        <f>IF(L228&gt;0,1,"")</f>
        <v/>
      </c>
      <c r="G228" s="105" t="str">
        <f>IF(M228&gt;0,1,"")</f>
        <v/>
      </c>
      <c r="H228" s="264"/>
      <c r="I228" s="262" t="str">
        <f>IF(SUM(D228:G228)&lt;2,IF(H228&gt;100,"Not OK",""),"")</f>
        <v/>
      </c>
      <c r="J228" s="68"/>
      <c r="K228" s="64">
        <v>0</v>
      </c>
      <c r="L228" s="64"/>
      <c r="M228" s="64"/>
      <c r="N228" s="129">
        <f>SUM(J228:M228)</f>
        <v>0</v>
      </c>
      <c r="O228" s="79"/>
      <c r="P228" s="13">
        <v>7.84</v>
      </c>
      <c r="Q228" s="13"/>
      <c r="R228" s="71"/>
      <c r="S228" s="78">
        <f>IF(P228&gt;0,P228,O228)</f>
        <v>7.84</v>
      </c>
      <c r="T228" s="83"/>
      <c r="U228" s="71">
        <v>24.5</v>
      </c>
      <c r="V228" s="71"/>
      <c r="W228" s="84"/>
      <c r="X228" s="79"/>
      <c r="Y228" s="71">
        <v>49</v>
      </c>
      <c r="Z228" s="71"/>
      <c r="AA228" s="74"/>
      <c r="AB228" s="92"/>
      <c r="AC228" s="93">
        <v>0</v>
      </c>
      <c r="AD228" s="93"/>
      <c r="AE228" s="94"/>
      <c r="AF228" s="129">
        <f>SUM(AB228:AE228)</f>
        <v>0</v>
      </c>
      <c r="AG228" s="99"/>
      <c r="AH228" s="93">
        <v>0</v>
      </c>
      <c r="AI228" s="93"/>
      <c r="AJ228" s="94"/>
      <c r="AK228" s="133">
        <f>SUM(AG228:AJ228)</f>
        <v>0</v>
      </c>
      <c r="AL228" s="92"/>
      <c r="AM228" s="93">
        <v>0</v>
      </c>
      <c r="AN228" s="93"/>
      <c r="AO228" s="94"/>
      <c r="AP228" s="133">
        <f>SUM(AL228:AO228)</f>
        <v>0</v>
      </c>
      <c r="AQ228" s="92"/>
      <c r="AR228" s="93">
        <v>0</v>
      </c>
      <c r="AS228" s="93"/>
      <c r="AT228" s="94"/>
      <c r="AU228" s="129">
        <f>SUM(AQ228:AT228)</f>
        <v>0</v>
      </c>
      <c r="AV228" s="64"/>
      <c r="AW228" s="6">
        <v>0</v>
      </c>
      <c r="AX228" s="6"/>
      <c r="AY228" s="102"/>
      <c r="AZ228" s="133">
        <f>SUM(AV228:AY228)</f>
        <v>0</v>
      </c>
      <c r="BA228" s="68"/>
      <c r="BB228" s="6">
        <v>0</v>
      </c>
      <c r="BC228" s="6"/>
      <c r="BD228" s="102"/>
      <c r="BE228" s="129">
        <f>SUM(BA228:BD228)</f>
        <v>0</v>
      </c>
      <c r="BF228" s="68"/>
      <c r="BG228" s="6">
        <v>0</v>
      </c>
      <c r="BH228" s="6"/>
      <c r="BI228" s="102"/>
      <c r="BJ228" s="129">
        <f>SUM(BF228:BI228)</f>
        <v>0</v>
      </c>
    </row>
    <row r="229" spans="1:62" x14ac:dyDescent="0.25">
      <c r="A229" s="4" t="s">
        <v>478</v>
      </c>
      <c r="B229" s="3" t="s">
        <v>479</v>
      </c>
      <c r="C229" s="10">
        <v>6953156282025</v>
      </c>
      <c r="D229" s="10" t="str">
        <f>IF(J229&gt;0,1,"")</f>
        <v/>
      </c>
      <c r="E229" s="10" t="str">
        <f>IF(K229&gt;0,1,"")</f>
        <v/>
      </c>
      <c r="F229" s="10" t="str">
        <f>IF(L229&gt;0,1,"")</f>
        <v/>
      </c>
      <c r="G229" s="105" t="str">
        <f>IF(M229&gt;0,1,"")</f>
        <v/>
      </c>
      <c r="H229" s="264"/>
      <c r="I229" s="262" t="str">
        <f>IF(SUM(D229:G229)&lt;2,IF(H229&gt;100,"Not OK",""),"")</f>
        <v/>
      </c>
      <c r="J229" s="68"/>
      <c r="K229" s="64">
        <v>0</v>
      </c>
      <c r="L229" s="64"/>
      <c r="M229" s="64"/>
      <c r="N229" s="129">
        <f>SUM(J229:M229)</f>
        <v>0</v>
      </c>
      <c r="O229" s="79"/>
      <c r="P229" s="13">
        <v>7.8400000000000007</v>
      </c>
      <c r="Q229" s="13"/>
      <c r="R229" s="71"/>
      <c r="S229" s="78">
        <f>IF(P229&gt;0,P229,O229)</f>
        <v>7.8400000000000007</v>
      </c>
      <c r="T229" s="83"/>
      <c r="U229" s="71">
        <v>24.5</v>
      </c>
      <c r="V229" s="71"/>
      <c r="W229" s="84"/>
      <c r="X229" s="79"/>
      <c r="Y229" s="71">
        <v>49</v>
      </c>
      <c r="Z229" s="71"/>
      <c r="AA229" s="74"/>
      <c r="AB229" s="92"/>
      <c r="AC229" s="93">
        <v>0</v>
      </c>
      <c r="AD229" s="93"/>
      <c r="AE229" s="94"/>
      <c r="AF229" s="129">
        <f>SUM(AB229:AE229)</f>
        <v>0</v>
      </c>
      <c r="AG229" s="99"/>
      <c r="AH229" s="93">
        <v>0</v>
      </c>
      <c r="AI229" s="93"/>
      <c r="AJ229" s="94"/>
      <c r="AK229" s="133">
        <f>SUM(AG229:AJ229)</f>
        <v>0</v>
      </c>
      <c r="AL229" s="92"/>
      <c r="AM229" s="93">
        <v>0</v>
      </c>
      <c r="AN229" s="93"/>
      <c r="AO229" s="94"/>
      <c r="AP229" s="133">
        <f>SUM(AL229:AO229)</f>
        <v>0</v>
      </c>
      <c r="AQ229" s="92"/>
      <c r="AR229" s="93">
        <v>0</v>
      </c>
      <c r="AS229" s="93"/>
      <c r="AT229" s="94"/>
      <c r="AU229" s="129">
        <f>SUM(AQ229:AT229)</f>
        <v>0</v>
      </c>
      <c r="AV229" s="64"/>
      <c r="AW229" s="6">
        <v>0</v>
      </c>
      <c r="AX229" s="6"/>
      <c r="AY229" s="102"/>
      <c r="AZ229" s="133">
        <f>SUM(AV229:AY229)</f>
        <v>0</v>
      </c>
      <c r="BA229" s="68"/>
      <c r="BB229" s="6">
        <v>0</v>
      </c>
      <c r="BC229" s="6"/>
      <c r="BD229" s="102"/>
      <c r="BE229" s="129">
        <f>SUM(BA229:BD229)</f>
        <v>0</v>
      </c>
      <c r="BF229" s="68"/>
      <c r="BG229" s="6">
        <v>0</v>
      </c>
      <c r="BH229" s="6"/>
      <c r="BI229" s="102"/>
      <c r="BJ229" s="129">
        <f>SUM(BF229:BI229)</f>
        <v>0</v>
      </c>
    </row>
    <row r="230" spans="1:62" x14ac:dyDescent="0.25">
      <c r="A230" s="4" t="s">
        <v>506</v>
      </c>
      <c r="B230" s="3" t="s">
        <v>507</v>
      </c>
      <c r="C230" s="10">
        <v>6953156282032</v>
      </c>
      <c r="D230" s="10" t="str">
        <f>IF(J230&gt;0,1,"")</f>
        <v/>
      </c>
      <c r="E230" s="10" t="str">
        <f>IF(K230&gt;0,1,"")</f>
        <v/>
      </c>
      <c r="F230" s="10" t="str">
        <f>IF(L230&gt;0,1,"")</f>
        <v/>
      </c>
      <c r="G230" s="105" t="str">
        <f>IF(M230&gt;0,1,"")</f>
        <v/>
      </c>
      <c r="H230" s="264">
        <v>56</v>
      </c>
      <c r="I230" s="262" t="str">
        <f>IF(SUM(D230:G230)&lt;2,IF(H230&gt;100,"Not OK",""),"")</f>
        <v/>
      </c>
      <c r="J230" s="68"/>
      <c r="K230" s="64">
        <v>0</v>
      </c>
      <c r="L230" s="64"/>
      <c r="M230" s="64"/>
      <c r="N230" s="129">
        <f>SUM(J230:M230)</f>
        <v>0</v>
      </c>
      <c r="O230" s="79"/>
      <c r="P230" s="13">
        <v>7.8400000000000007</v>
      </c>
      <c r="Q230" s="13"/>
      <c r="R230" s="71"/>
      <c r="S230" s="78">
        <f>IF(P230&gt;0,P230,O230)</f>
        <v>7.8400000000000007</v>
      </c>
      <c r="T230" s="83"/>
      <c r="U230" s="71">
        <v>24.5</v>
      </c>
      <c r="V230" s="71"/>
      <c r="W230" s="84"/>
      <c r="X230" s="79"/>
      <c r="Y230" s="71">
        <v>49</v>
      </c>
      <c r="Z230" s="71"/>
      <c r="AA230" s="74"/>
      <c r="AB230" s="92"/>
      <c r="AC230" s="93">
        <v>0</v>
      </c>
      <c r="AD230" s="93"/>
      <c r="AE230" s="94"/>
      <c r="AF230" s="129">
        <f>SUM(AB230:AE230)</f>
        <v>0</v>
      </c>
      <c r="AG230" s="99"/>
      <c r="AH230" s="93">
        <v>0</v>
      </c>
      <c r="AI230" s="93"/>
      <c r="AJ230" s="94"/>
      <c r="AK230" s="133">
        <f>SUM(AG230:AJ230)</f>
        <v>0</v>
      </c>
      <c r="AL230" s="92"/>
      <c r="AM230" s="93">
        <v>0</v>
      </c>
      <c r="AN230" s="93"/>
      <c r="AO230" s="94"/>
      <c r="AP230" s="133">
        <f>SUM(AL230:AO230)</f>
        <v>0</v>
      </c>
      <c r="AQ230" s="92"/>
      <c r="AR230" s="93">
        <v>0</v>
      </c>
      <c r="AS230" s="93"/>
      <c r="AT230" s="94"/>
      <c r="AU230" s="129">
        <f>SUM(AQ230:AT230)</f>
        <v>0</v>
      </c>
      <c r="AV230" s="64"/>
      <c r="AW230" s="6">
        <v>0</v>
      </c>
      <c r="AX230" s="6"/>
      <c r="AY230" s="102"/>
      <c r="AZ230" s="133">
        <f>SUM(AV230:AY230)</f>
        <v>0</v>
      </c>
      <c r="BA230" s="68"/>
      <c r="BB230" s="6">
        <v>0</v>
      </c>
      <c r="BC230" s="6"/>
      <c r="BD230" s="102"/>
      <c r="BE230" s="129">
        <f>SUM(BA230:BD230)</f>
        <v>0</v>
      </c>
      <c r="BF230" s="68"/>
      <c r="BG230" s="6">
        <v>0</v>
      </c>
      <c r="BH230" s="6"/>
      <c r="BI230" s="102"/>
      <c r="BJ230" s="129">
        <f>SUM(BF230:BI230)</f>
        <v>0</v>
      </c>
    </row>
    <row r="231" spans="1:62" x14ac:dyDescent="0.25">
      <c r="A231" s="4" t="s">
        <v>508</v>
      </c>
      <c r="B231" s="3" t="s">
        <v>509</v>
      </c>
      <c r="C231" s="10">
        <v>6953156282049</v>
      </c>
      <c r="D231" s="10" t="str">
        <f>IF(J231&gt;0,1,"")</f>
        <v/>
      </c>
      <c r="E231" s="10" t="str">
        <f>IF(K231&gt;0,1,"")</f>
        <v/>
      </c>
      <c r="F231" s="10" t="str">
        <f>IF(L231&gt;0,1,"")</f>
        <v/>
      </c>
      <c r="G231" s="105" t="str">
        <f>IF(M231&gt;0,1,"")</f>
        <v/>
      </c>
      <c r="H231" s="264">
        <v>6</v>
      </c>
      <c r="I231" s="262" t="str">
        <f>IF(SUM(D231:G231)&lt;2,IF(H231&gt;100,"Not OK",""),"")</f>
        <v/>
      </c>
      <c r="J231" s="68"/>
      <c r="K231" s="64">
        <v>0</v>
      </c>
      <c r="L231" s="64"/>
      <c r="M231" s="64"/>
      <c r="N231" s="129">
        <f>SUM(J231:M231)</f>
        <v>0</v>
      </c>
      <c r="O231" s="79"/>
      <c r="P231" s="13">
        <v>7.839999999999999</v>
      </c>
      <c r="Q231" s="13"/>
      <c r="R231" s="71"/>
      <c r="S231" s="78">
        <f>IF(P231&gt;0,P231,O231)</f>
        <v>7.839999999999999</v>
      </c>
      <c r="T231" s="83"/>
      <c r="U231" s="71">
        <v>24.5</v>
      </c>
      <c r="V231" s="71"/>
      <c r="W231" s="84"/>
      <c r="X231" s="79"/>
      <c r="Y231" s="71">
        <v>49</v>
      </c>
      <c r="Z231" s="71"/>
      <c r="AA231" s="74"/>
      <c r="AB231" s="92"/>
      <c r="AC231" s="93">
        <v>0</v>
      </c>
      <c r="AD231" s="93"/>
      <c r="AE231" s="94"/>
      <c r="AF231" s="129">
        <f>SUM(AB231:AE231)</f>
        <v>0</v>
      </c>
      <c r="AG231" s="99"/>
      <c r="AH231" s="93">
        <v>0</v>
      </c>
      <c r="AI231" s="93"/>
      <c r="AJ231" s="94"/>
      <c r="AK231" s="133">
        <f>SUM(AG231:AJ231)</f>
        <v>0</v>
      </c>
      <c r="AL231" s="92"/>
      <c r="AM231" s="93">
        <v>0</v>
      </c>
      <c r="AN231" s="93"/>
      <c r="AO231" s="94"/>
      <c r="AP231" s="133">
        <f>SUM(AL231:AO231)</f>
        <v>0</v>
      </c>
      <c r="AQ231" s="92"/>
      <c r="AR231" s="93">
        <v>0</v>
      </c>
      <c r="AS231" s="93"/>
      <c r="AT231" s="94"/>
      <c r="AU231" s="129">
        <f>SUM(AQ231:AT231)</f>
        <v>0</v>
      </c>
      <c r="AV231" s="64"/>
      <c r="AW231" s="6">
        <v>0</v>
      </c>
      <c r="AX231" s="6"/>
      <c r="AY231" s="102"/>
      <c r="AZ231" s="133">
        <f>SUM(AV231:AY231)</f>
        <v>0</v>
      </c>
      <c r="BA231" s="68"/>
      <c r="BB231" s="6">
        <v>0</v>
      </c>
      <c r="BC231" s="6"/>
      <c r="BD231" s="102"/>
      <c r="BE231" s="129">
        <f>SUM(BA231:BD231)</f>
        <v>0</v>
      </c>
      <c r="BF231" s="68"/>
      <c r="BG231" s="6">
        <v>0</v>
      </c>
      <c r="BH231" s="6"/>
      <c r="BI231" s="102"/>
      <c r="BJ231" s="129">
        <f>SUM(BF231:BI231)</f>
        <v>0</v>
      </c>
    </row>
    <row r="232" spans="1:62" x14ac:dyDescent="0.25">
      <c r="A232" s="4" t="s">
        <v>510</v>
      </c>
      <c r="B232" s="3" t="s">
        <v>511</v>
      </c>
      <c r="C232" s="10">
        <v>6953156282056</v>
      </c>
      <c r="D232" s="10" t="str">
        <f>IF(J232&gt;0,1,"")</f>
        <v/>
      </c>
      <c r="E232" s="10" t="str">
        <f>IF(K232&gt;0,1,"")</f>
        <v/>
      </c>
      <c r="F232" s="10" t="str">
        <f>IF(L232&gt;0,1,"")</f>
        <v/>
      </c>
      <c r="G232" s="105" t="str">
        <f>IF(M232&gt;0,1,"")</f>
        <v/>
      </c>
      <c r="H232" s="264">
        <v>26</v>
      </c>
      <c r="I232" s="262" t="str">
        <f>IF(SUM(D232:G232)&lt;2,IF(H232&gt;100,"Not OK",""),"")</f>
        <v/>
      </c>
      <c r="J232" s="68"/>
      <c r="K232" s="64">
        <v>0</v>
      </c>
      <c r="L232" s="64"/>
      <c r="M232" s="64"/>
      <c r="N232" s="129">
        <f>SUM(J232:M232)</f>
        <v>0</v>
      </c>
      <c r="O232" s="79"/>
      <c r="P232" s="13">
        <v>7.84</v>
      </c>
      <c r="Q232" s="13"/>
      <c r="R232" s="71"/>
      <c r="S232" s="78">
        <f>IF(P232&gt;0,P232,O232)</f>
        <v>7.84</v>
      </c>
      <c r="T232" s="83"/>
      <c r="U232" s="71">
        <v>24.5</v>
      </c>
      <c r="V232" s="71"/>
      <c r="W232" s="84"/>
      <c r="X232" s="79"/>
      <c r="Y232" s="71">
        <v>49</v>
      </c>
      <c r="Z232" s="71"/>
      <c r="AA232" s="74"/>
      <c r="AB232" s="92"/>
      <c r="AC232" s="93">
        <v>0</v>
      </c>
      <c r="AD232" s="93"/>
      <c r="AE232" s="94"/>
      <c r="AF232" s="129">
        <f>SUM(AB232:AE232)</f>
        <v>0</v>
      </c>
      <c r="AG232" s="99"/>
      <c r="AH232" s="93">
        <v>0</v>
      </c>
      <c r="AI232" s="93"/>
      <c r="AJ232" s="94"/>
      <c r="AK232" s="133">
        <f>SUM(AG232:AJ232)</f>
        <v>0</v>
      </c>
      <c r="AL232" s="92"/>
      <c r="AM232" s="93">
        <v>0</v>
      </c>
      <c r="AN232" s="93"/>
      <c r="AO232" s="94"/>
      <c r="AP232" s="133">
        <f>SUM(AL232:AO232)</f>
        <v>0</v>
      </c>
      <c r="AQ232" s="92"/>
      <c r="AR232" s="93">
        <v>0</v>
      </c>
      <c r="AS232" s="93"/>
      <c r="AT232" s="94"/>
      <c r="AU232" s="129">
        <f>SUM(AQ232:AT232)</f>
        <v>0</v>
      </c>
      <c r="AV232" s="64"/>
      <c r="AW232" s="6">
        <v>0</v>
      </c>
      <c r="AX232" s="6"/>
      <c r="AY232" s="102"/>
      <c r="AZ232" s="133">
        <f>SUM(AV232:AY232)</f>
        <v>0</v>
      </c>
      <c r="BA232" s="68"/>
      <c r="BB232" s="6">
        <v>0</v>
      </c>
      <c r="BC232" s="6"/>
      <c r="BD232" s="102"/>
      <c r="BE232" s="129">
        <f>SUM(BA232:BD232)</f>
        <v>0</v>
      </c>
      <c r="BF232" s="68"/>
      <c r="BG232" s="6">
        <v>0</v>
      </c>
      <c r="BH232" s="6"/>
      <c r="BI232" s="102"/>
      <c r="BJ232" s="129">
        <f>SUM(BF232:BI232)</f>
        <v>0</v>
      </c>
    </row>
    <row r="233" spans="1:62" x14ac:dyDescent="0.25">
      <c r="A233" s="4" t="s">
        <v>512</v>
      </c>
      <c r="B233" s="3" t="s">
        <v>513</v>
      </c>
      <c r="C233" s="10">
        <v>6953156282063</v>
      </c>
      <c r="D233" s="10" t="str">
        <f>IF(J233&gt;0,1,"")</f>
        <v/>
      </c>
      <c r="E233" s="10" t="str">
        <f>IF(K233&gt;0,1,"")</f>
        <v/>
      </c>
      <c r="F233" s="10" t="str">
        <f>IF(L233&gt;0,1,"")</f>
        <v/>
      </c>
      <c r="G233" s="105" t="str">
        <f>IF(M233&gt;0,1,"")</f>
        <v/>
      </c>
      <c r="H233" s="264">
        <v>55</v>
      </c>
      <c r="I233" s="262" t="str">
        <f>IF(SUM(D233:G233)&lt;2,IF(H233&gt;100,"Not OK",""),"")</f>
        <v/>
      </c>
      <c r="J233" s="68"/>
      <c r="K233" s="64">
        <v>0</v>
      </c>
      <c r="L233" s="64"/>
      <c r="M233" s="64"/>
      <c r="N233" s="129">
        <f>SUM(J233:M233)</f>
        <v>0</v>
      </c>
      <c r="O233" s="79"/>
      <c r="P233" s="13">
        <v>7.6199999999999992</v>
      </c>
      <c r="Q233" s="13"/>
      <c r="R233" s="71"/>
      <c r="S233" s="78">
        <f>IF(P233&gt;0,P233,O233)</f>
        <v>7.6199999999999992</v>
      </c>
      <c r="T233" s="83"/>
      <c r="U233" s="71">
        <v>24.5</v>
      </c>
      <c r="V233" s="71"/>
      <c r="W233" s="84"/>
      <c r="X233" s="79"/>
      <c r="Y233" s="71">
        <v>49</v>
      </c>
      <c r="Z233" s="71"/>
      <c r="AA233" s="74"/>
      <c r="AB233" s="92"/>
      <c r="AC233" s="93">
        <v>0</v>
      </c>
      <c r="AD233" s="93"/>
      <c r="AE233" s="94"/>
      <c r="AF233" s="129">
        <f>SUM(AB233:AE233)</f>
        <v>0</v>
      </c>
      <c r="AG233" s="99"/>
      <c r="AH233" s="93">
        <v>0</v>
      </c>
      <c r="AI233" s="93"/>
      <c r="AJ233" s="94"/>
      <c r="AK233" s="133">
        <f>SUM(AG233:AJ233)</f>
        <v>0</v>
      </c>
      <c r="AL233" s="92"/>
      <c r="AM233" s="93">
        <v>0</v>
      </c>
      <c r="AN233" s="93"/>
      <c r="AO233" s="94"/>
      <c r="AP233" s="133">
        <f>SUM(AL233:AO233)</f>
        <v>0</v>
      </c>
      <c r="AQ233" s="92"/>
      <c r="AR233" s="93">
        <v>0</v>
      </c>
      <c r="AS233" s="93"/>
      <c r="AT233" s="94"/>
      <c r="AU233" s="129">
        <f>SUM(AQ233:AT233)</f>
        <v>0</v>
      </c>
      <c r="AV233" s="64"/>
      <c r="AW233" s="6">
        <v>0</v>
      </c>
      <c r="AX233" s="6"/>
      <c r="AY233" s="102"/>
      <c r="AZ233" s="133">
        <f>SUM(AV233:AY233)</f>
        <v>0</v>
      </c>
      <c r="BA233" s="68"/>
      <c r="BB233" s="6">
        <v>0</v>
      </c>
      <c r="BC233" s="6"/>
      <c r="BD233" s="102"/>
      <c r="BE233" s="129">
        <f>SUM(BA233:BD233)</f>
        <v>0</v>
      </c>
      <c r="BF233" s="68"/>
      <c r="BG233" s="6">
        <v>0</v>
      </c>
      <c r="BH233" s="6"/>
      <c r="BI233" s="102"/>
      <c r="BJ233" s="129">
        <f>SUM(BF233:BI233)</f>
        <v>0</v>
      </c>
    </row>
    <row r="234" spans="1:62" x14ac:dyDescent="0.25">
      <c r="A234" s="4" t="s">
        <v>514</v>
      </c>
      <c r="B234" s="3" t="s">
        <v>515</v>
      </c>
      <c r="C234" s="10">
        <v>6953156282070</v>
      </c>
      <c r="D234" s="10" t="str">
        <f>IF(J234&gt;0,1,"")</f>
        <v/>
      </c>
      <c r="E234" s="10" t="str">
        <f>IF(K234&gt;0,1,"")</f>
        <v/>
      </c>
      <c r="F234" s="10" t="str">
        <f>IF(L234&gt;0,1,"")</f>
        <v/>
      </c>
      <c r="G234" s="105" t="str">
        <f>IF(M234&gt;0,1,"")</f>
        <v/>
      </c>
      <c r="H234" s="264">
        <v>17</v>
      </c>
      <c r="I234" s="262" t="str">
        <f>IF(SUM(D234:G234)&lt;2,IF(H234&gt;100,"Not OK",""),"")</f>
        <v/>
      </c>
      <c r="J234" s="68"/>
      <c r="K234" s="64">
        <v>0</v>
      </c>
      <c r="L234" s="64"/>
      <c r="M234" s="64"/>
      <c r="N234" s="129">
        <f>SUM(J234:M234)</f>
        <v>0</v>
      </c>
      <c r="O234" s="79"/>
      <c r="P234" s="13">
        <v>7.62</v>
      </c>
      <c r="Q234" s="13"/>
      <c r="R234" s="71"/>
      <c r="S234" s="78">
        <f>IF(P234&gt;0,P234,O234)</f>
        <v>7.62</v>
      </c>
      <c r="T234" s="83"/>
      <c r="U234" s="71">
        <v>24.5</v>
      </c>
      <c r="V234" s="71"/>
      <c r="W234" s="84"/>
      <c r="X234" s="79"/>
      <c r="Y234" s="71">
        <v>49</v>
      </c>
      <c r="Z234" s="71"/>
      <c r="AA234" s="74"/>
      <c r="AB234" s="92"/>
      <c r="AC234" s="93">
        <v>0</v>
      </c>
      <c r="AD234" s="93"/>
      <c r="AE234" s="94"/>
      <c r="AF234" s="129">
        <f>SUM(AB234:AE234)</f>
        <v>0</v>
      </c>
      <c r="AG234" s="99"/>
      <c r="AH234" s="93">
        <v>0</v>
      </c>
      <c r="AI234" s="93"/>
      <c r="AJ234" s="94"/>
      <c r="AK234" s="133">
        <f>SUM(AG234:AJ234)</f>
        <v>0</v>
      </c>
      <c r="AL234" s="92"/>
      <c r="AM234" s="93">
        <v>0</v>
      </c>
      <c r="AN234" s="93"/>
      <c r="AO234" s="94"/>
      <c r="AP234" s="133">
        <f>SUM(AL234:AO234)</f>
        <v>0</v>
      </c>
      <c r="AQ234" s="92"/>
      <c r="AR234" s="93">
        <v>0</v>
      </c>
      <c r="AS234" s="93"/>
      <c r="AT234" s="94"/>
      <c r="AU234" s="129">
        <f>SUM(AQ234:AT234)</f>
        <v>0</v>
      </c>
      <c r="AV234" s="64"/>
      <c r="AW234" s="6">
        <v>0</v>
      </c>
      <c r="AX234" s="6"/>
      <c r="AY234" s="102"/>
      <c r="AZ234" s="133">
        <f>SUM(AV234:AY234)</f>
        <v>0</v>
      </c>
      <c r="BA234" s="68"/>
      <c r="BB234" s="6">
        <v>0</v>
      </c>
      <c r="BC234" s="6"/>
      <c r="BD234" s="102"/>
      <c r="BE234" s="129">
        <f>SUM(BA234:BD234)</f>
        <v>0</v>
      </c>
      <c r="BF234" s="68"/>
      <c r="BG234" s="6">
        <v>0</v>
      </c>
      <c r="BH234" s="6"/>
      <c r="BI234" s="102"/>
      <c r="BJ234" s="129">
        <f>SUM(BF234:BI234)</f>
        <v>0</v>
      </c>
    </row>
    <row r="235" spans="1:62" x14ac:dyDescent="0.25">
      <c r="A235" s="4" t="s">
        <v>516</v>
      </c>
      <c r="B235" s="3" t="s">
        <v>517</v>
      </c>
      <c r="C235" s="10">
        <v>6953156282087</v>
      </c>
      <c r="D235" s="10" t="str">
        <f>IF(J235&gt;0,1,"")</f>
        <v/>
      </c>
      <c r="E235" s="10" t="str">
        <f>IF(K235&gt;0,1,"")</f>
        <v/>
      </c>
      <c r="F235" s="10" t="str">
        <f>IF(L235&gt;0,1,"")</f>
        <v/>
      </c>
      <c r="G235" s="105" t="str">
        <f>IF(M235&gt;0,1,"")</f>
        <v/>
      </c>
      <c r="H235" s="264">
        <v>48</v>
      </c>
      <c r="I235" s="262" t="str">
        <f>IF(SUM(D235:G235)&lt;2,IF(H235&gt;100,"Not OK",""),"")</f>
        <v/>
      </c>
      <c r="J235" s="68"/>
      <c r="K235" s="64">
        <v>0</v>
      </c>
      <c r="L235" s="64"/>
      <c r="M235" s="64"/>
      <c r="N235" s="129">
        <f>SUM(J235:M235)</f>
        <v>0</v>
      </c>
      <c r="O235" s="79"/>
      <c r="P235" s="13">
        <v>7.7100000000000009</v>
      </c>
      <c r="Q235" s="13"/>
      <c r="R235" s="71"/>
      <c r="S235" s="78">
        <f>IF(P235&gt;0,P235,O235)</f>
        <v>7.7100000000000009</v>
      </c>
      <c r="T235" s="83"/>
      <c r="U235" s="71">
        <v>24.5</v>
      </c>
      <c r="V235" s="71"/>
      <c r="W235" s="84"/>
      <c r="X235" s="79"/>
      <c r="Y235" s="71">
        <v>49</v>
      </c>
      <c r="Z235" s="71"/>
      <c r="AA235" s="74"/>
      <c r="AB235" s="92"/>
      <c r="AC235" s="93">
        <v>0</v>
      </c>
      <c r="AD235" s="93"/>
      <c r="AE235" s="94"/>
      <c r="AF235" s="129">
        <f>SUM(AB235:AE235)</f>
        <v>0</v>
      </c>
      <c r="AG235" s="99"/>
      <c r="AH235" s="93">
        <v>0</v>
      </c>
      <c r="AI235" s="93"/>
      <c r="AJ235" s="94"/>
      <c r="AK235" s="133">
        <f>SUM(AG235:AJ235)</f>
        <v>0</v>
      </c>
      <c r="AL235" s="92"/>
      <c r="AM235" s="93">
        <v>0</v>
      </c>
      <c r="AN235" s="93"/>
      <c r="AO235" s="94"/>
      <c r="AP235" s="133">
        <f>SUM(AL235:AO235)</f>
        <v>0</v>
      </c>
      <c r="AQ235" s="92"/>
      <c r="AR235" s="93">
        <v>0</v>
      </c>
      <c r="AS235" s="93"/>
      <c r="AT235" s="94"/>
      <c r="AU235" s="129">
        <f>SUM(AQ235:AT235)</f>
        <v>0</v>
      </c>
      <c r="AV235" s="64"/>
      <c r="AW235" s="6">
        <v>0</v>
      </c>
      <c r="AX235" s="6"/>
      <c r="AY235" s="102"/>
      <c r="AZ235" s="133">
        <f>SUM(AV235:AY235)</f>
        <v>0</v>
      </c>
      <c r="BA235" s="68"/>
      <c r="BB235" s="6">
        <v>0</v>
      </c>
      <c r="BC235" s="6"/>
      <c r="BD235" s="102"/>
      <c r="BE235" s="129">
        <f>SUM(BA235:BD235)</f>
        <v>0</v>
      </c>
      <c r="BF235" s="68"/>
      <c r="BG235" s="6">
        <v>0</v>
      </c>
      <c r="BH235" s="6"/>
      <c r="BI235" s="102"/>
      <c r="BJ235" s="129">
        <f>SUM(BF235:BI235)</f>
        <v>0</v>
      </c>
    </row>
    <row r="236" spans="1:62" x14ac:dyDescent="0.25">
      <c r="A236" s="4" t="s">
        <v>623</v>
      </c>
      <c r="B236" s="3" t="s">
        <v>624</v>
      </c>
      <c r="C236" s="10">
        <v>6953156282094</v>
      </c>
      <c r="D236" s="10" t="str">
        <f>IF(J236&gt;0,1,"")</f>
        <v/>
      </c>
      <c r="E236" s="10" t="str">
        <f>IF(K236&gt;0,1,"")</f>
        <v/>
      </c>
      <c r="F236" s="10" t="str">
        <f>IF(L236&gt;0,1,"")</f>
        <v/>
      </c>
      <c r="G236" s="105" t="str">
        <f>IF(M236&gt;0,1,"")</f>
        <v/>
      </c>
      <c r="H236" s="264">
        <v>58</v>
      </c>
      <c r="I236" s="262" t="str">
        <f>IF(SUM(D236:G236)&lt;2,IF(H236&gt;100,"Not OK",""),"")</f>
        <v/>
      </c>
      <c r="J236" s="68"/>
      <c r="K236" s="64">
        <v>0</v>
      </c>
      <c r="L236" s="64"/>
      <c r="M236" s="64"/>
      <c r="N236" s="129">
        <f>SUM(J236:M236)</f>
        <v>0</v>
      </c>
      <c r="O236" s="79"/>
      <c r="P236" s="13">
        <v>38.392475247524757</v>
      </c>
      <c r="Q236" s="13"/>
      <c r="R236" s="71"/>
      <c r="S236" s="78">
        <f>IF(P236&gt;0,P236,O236)</f>
        <v>38.392475247524757</v>
      </c>
      <c r="T236" s="83"/>
      <c r="U236" s="71">
        <v>74.5</v>
      </c>
      <c r="V236" s="71"/>
      <c r="W236" s="84"/>
      <c r="X236" s="79"/>
      <c r="Y236" s="71">
        <v>159</v>
      </c>
      <c r="Z236" s="71"/>
      <c r="AA236" s="74"/>
      <c r="AB236" s="92"/>
      <c r="AC236" s="93">
        <v>4</v>
      </c>
      <c r="AD236" s="93"/>
      <c r="AE236" s="94"/>
      <c r="AF236" s="129">
        <f>SUM(AB236:AE236)</f>
        <v>4</v>
      </c>
      <c r="AG236" s="99"/>
      <c r="AH236" s="93">
        <v>2</v>
      </c>
      <c r="AI236" s="93"/>
      <c r="AJ236" s="94"/>
      <c r="AK236" s="133">
        <f>SUM(AG236:AJ236)</f>
        <v>2</v>
      </c>
      <c r="AL236" s="92"/>
      <c r="AM236" s="93">
        <v>0</v>
      </c>
      <c r="AN236" s="93"/>
      <c r="AO236" s="94"/>
      <c r="AP236" s="133">
        <f>SUM(AL236:AO236)</f>
        <v>0</v>
      </c>
      <c r="AQ236" s="92"/>
      <c r="AR236" s="93">
        <v>2</v>
      </c>
      <c r="AS236" s="93"/>
      <c r="AT236" s="94"/>
      <c r="AU236" s="129">
        <f>SUM(AQ236:AT236)</f>
        <v>2</v>
      </c>
      <c r="AV236" s="64"/>
      <c r="AW236" s="6">
        <v>0</v>
      </c>
      <c r="AX236" s="6"/>
      <c r="AY236" s="102"/>
      <c r="AZ236" s="133">
        <f>SUM(AV236:AY236)</f>
        <v>0</v>
      </c>
      <c r="BA236" s="68"/>
      <c r="BB236" s="6">
        <v>0</v>
      </c>
      <c r="BC236" s="6"/>
      <c r="BD236" s="102"/>
      <c r="BE236" s="129">
        <f>SUM(BA236:BD236)</f>
        <v>0</v>
      </c>
      <c r="BF236" s="68"/>
      <c r="BG236" s="6">
        <v>0</v>
      </c>
      <c r="BH236" s="6"/>
      <c r="BI236" s="102"/>
      <c r="BJ236" s="129">
        <f>SUM(BF236:BI236)</f>
        <v>0</v>
      </c>
    </row>
    <row r="237" spans="1:62" x14ac:dyDescent="0.25">
      <c r="A237" s="4" t="s">
        <v>569</v>
      </c>
      <c r="B237" s="3" t="s">
        <v>570</v>
      </c>
      <c r="C237" s="10">
        <v>6953156282100</v>
      </c>
      <c r="D237" s="10" t="str">
        <f>IF(J237&gt;0,1,"")</f>
        <v/>
      </c>
      <c r="E237" s="10">
        <f>IF(K237&gt;0,1,"")</f>
        <v>1</v>
      </c>
      <c r="F237" s="10">
        <f>IF(L237&gt;0,1,"")</f>
        <v>1</v>
      </c>
      <c r="G237" s="105" t="str">
        <f>IF(M237&gt;0,1,"")</f>
        <v/>
      </c>
      <c r="H237" s="264">
        <v>89</v>
      </c>
      <c r="I237" s="262" t="str">
        <f>IF(SUM(D237:G237)&lt;2,IF(H237&gt;100,"Not OK",""),"")</f>
        <v/>
      </c>
      <c r="J237" s="68"/>
      <c r="K237" s="64">
        <v>2</v>
      </c>
      <c r="L237" s="64">
        <v>10</v>
      </c>
      <c r="M237" s="64"/>
      <c r="N237" s="129">
        <f>SUM(J237:M237)</f>
        <v>12</v>
      </c>
      <c r="O237" s="79"/>
      <c r="P237" s="13">
        <v>38.140000000000015</v>
      </c>
      <c r="Q237" s="13">
        <v>38.140000000000015</v>
      </c>
      <c r="R237" s="71"/>
      <c r="S237" s="78">
        <f>IF(P237&gt;0,P237,O237)</f>
        <v>38.140000000000015</v>
      </c>
      <c r="T237" s="83"/>
      <c r="U237" s="71">
        <v>74.5</v>
      </c>
      <c r="V237" s="71">
        <v>79.5</v>
      </c>
      <c r="W237" s="84"/>
      <c r="X237" s="79"/>
      <c r="Y237" s="71">
        <v>159</v>
      </c>
      <c r="Z237" s="71">
        <v>159</v>
      </c>
      <c r="AA237" s="74"/>
      <c r="AB237" s="92"/>
      <c r="AC237" s="93">
        <v>2</v>
      </c>
      <c r="AD237" s="93"/>
      <c r="AE237" s="94"/>
      <c r="AF237" s="129">
        <f>SUM(AB237:AE237)</f>
        <v>2</v>
      </c>
      <c r="AG237" s="99"/>
      <c r="AH237" s="93">
        <v>1</v>
      </c>
      <c r="AI237" s="93">
        <v>4</v>
      </c>
      <c r="AJ237" s="94"/>
      <c r="AK237" s="133">
        <f>SUM(AG237:AJ237)</f>
        <v>5</v>
      </c>
      <c r="AL237" s="92"/>
      <c r="AM237" s="93">
        <v>0</v>
      </c>
      <c r="AN237" s="93">
        <v>0</v>
      </c>
      <c r="AO237" s="94"/>
      <c r="AP237" s="133">
        <f>SUM(AL237:AO237)</f>
        <v>0</v>
      </c>
      <c r="AQ237" s="92"/>
      <c r="AR237" s="93">
        <v>0</v>
      </c>
      <c r="AS237" s="93">
        <v>3</v>
      </c>
      <c r="AT237" s="94"/>
      <c r="AU237" s="129">
        <f>SUM(AQ237:AT237)</f>
        <v>3</v>
      </c>
      <c r="AV237" s="64"/>
      <c r="AW237" s="6">
        <v>0</v>
      </c>
      <c r="AX237" s="6">
        <v>0</v>
      </c>
      <c r="AY237" s="102"/>
      <c r="AZ237" s="133">
        <f>SUM(AV237:AY237)</f>
        <v>0</v>
      </c>
      <c r="BA237" s="68"/>
      <c r="BB237" s="6">
        <v>0</v>
      </c>
      <c r="BC237" s="6">
        <v>0</v>
      </c>
      <c r="BD237" s="102"/>
      <c r="BE237" s="129">
        <f>SUM(BA237:BD237)</f>
        <v>0</v>
      </c>
      <c r="BF237" s="68"/>
      <c r="BG237" s="6">
        <v>0</v>
      </c>
      <c r="BH237" s="6">
        <v>1</v>
      </c>
      <c r="BI237" s="102"/>
      <c r="BJ237" s="129">
        <f>SUM(BF237:BI237)</f>
        <v>1</v>
      </c>
    </row>
    <row r="238" spans="1:62" x14ac:dyDescent="0.25">
      <c r="A238" s="4" t="s">
        <v>625</v>
      </c>
      <c r="B238" s="3" t="s">
        <v>626</v>
      </c>
      <c r="C238" s="10">
        <v>6953156282117</v>
      </c>
      <c r="D238" s="10" t="str">
        <f>IF(J238&gt;0,1,"")</f>
        <v/>
      </c>
      <c r="E238" s="10" t="str">
        <f>IF(K238&gt;0,1,"")</f>
        <v/>
      </c>
      <c r="F238" s="10" t="str">
        <f>IF(L238&gt;0,1,"")</f>
        <v/>
      </c>
      <c r="G238" s="105" t="str">
        <f>IF(M238&gt;0,1,"")</f>
        <v/>
      </c>
      <c r="H238" s="264">
        <v>20</v>
      </c>
      <c r="I238" s="262" t="str">
        <f>IF(SUM(D238:G238)&lt;2,IF(H238&gt;100,"Not OK",""),"")</f>
        <v/>
      </c>
      <c r="J238" s="68"/>
      <c r="K238" s="64">
        <v>0</v>
      </c>
      <c r="L238" s="64"/>
      <c r="M238" s="64"/>
      <c r="N238" s="129">
        <f>SUM(J238:M238)</f>
        <v>0</v>
      </c>
      <c r="O238" s="79"/>
      <c r="P238" s="13">
        <v>44.200000000000024</v>
      </c>
      <c r="Q238" s="13"/>
      <c r="R238" s="71"/>
      <c r="S238" s="78">
        <f>IF(P238&gt;0,P238,O238)</f>
        <v>44.200000000000024</v>
      </c>
      <c r="T238" s="83"/>
      <c r="U238" s="71">
        <v>89.5</v>
      </c>
      <c r="V238" s="71"/>
      <c r="W238" s="84"/>
      <c r="X238" s="79"/>
      <c r="Y238" s="71">
        <v>189</v>
      </c>
      <c r="Z238" s="71"/>
      <c r="AA238" s="74"/>
      <c r="AB238" s="92"/>
      <c r="AC238" s="93">
        <v>3</v>
      </c>
      <c r="AD238" s="93"/>
      <c r="AE238" s="94"/>
      <c r="AF238" s="129">
        <f>SUM(AB238:AE238)</f>
        <v>3</v>
      </c>
      <c r="AG238" s="99"/>
      <c r="AH238" s="93">
        <v>2</v>
      </c>
      <c r="AI238" s="93"/>
      <c r="AJ238" s="94"/>
      <c r="AK238" s="133">
        <f>SUM(AG238:AJ238)</f>
        <v>2</v>
      </c>
      <c r="AL238" s="92"/>
      <c r="AM238" s="93">
        <v>0</v>
      </c>
      <c r="AN238" s="93"/>
      <c r="AO238" s="94"/>
      <c r="AP238" s="133">
        <f>SUM(AL238:AO238)</f>
        <v>0</v>
      </c>
      <c r="AQ238" s="92"/>
      <c r="AR238" s="93">
        <v>0</v>
      </c>
      <c r="AS238" s="93"/>
      <c r="AT238" s="94"/>
      <c r="AU238" s="129">
        <f>SUM(AQ238:AT238)</f>
        <v>0</v>
      </c>
      <c r="AV238" s="64"/>
      <c r="AW238" s="6">
        <v>0</v>
      </c>
      <c r="AX238" s="6"/>
      <c r="AY238" s="102"/>
      <c r="AZ238" s="133">
        <f>SUM(AV238:AY238)</f>
        <v>0</v>
      </c>
      <c r="BA238" s="68"/>
      <c r="BB238" s="6">
        <v>0</v>
      </c>
      <c r="BC238" s="6"/>
      <c r="BD238" s="102"/>
      <c r="BE238" s="129">
        <f>SUM(BA238:BD238)</f>
        <v>0</v>
      </c>
      <c r="BF238" s="68"/>
      <c r="BG238" s="6">
        <v>0</v>
      </c>
      <c r="BH238" s="6"/>
      <c r="BI238" s="102"/>
      <c r="BJ238" s="129">
        <f>SUM(BF238:BI238)</f>
        <v>0</v>
      </c>
    </row>
    <row r="239" spans="1:62" x14ac:dyDescent="0.25">
      <c r="A239" s="4" t="s">
        <v>627</v>
      </c>
      <c r="B239" s="3" t="s">
        <v>628</v>
      </c>
      <c r="C239" s="10">
        <v>6953156282124</v>
      </c>
      <c r="D239" s="10" t="str">
        <f>IF(J239&gt;0,1,"")</f>
        <v/>
      </c>
      <c r="E239" s="10" t="str">
        <f>IF(K239&gt;0,1,"")</f>
        <v/>
      </c>
      <c r="F239" s="10" t="str">
        <f>IF(L239&gt;0,1,"")</f>
        <v/>
      </c>
      <c r="G239" s="105" t="str">
        <f>IF(M239&gt;0,1,"")</f>
        <v/>
      </c>
      <c r="H239" s="264">
        <v>140</v>
      </c>
      <c r="I239" s="262" t="str">
        <f>IF(SUM(D239:G239)&lt;2,IF(H239&gt;100,"Not OK",""),"")</f>
        <v>Not OK</v>
      </c>
      <c r="J239" s="68"/>
      <c r="K239" s="64">
        <v>0</v>
      </c>
      <c r="L239" s="64"/>
      <c r="M239" s="64"/>
      <c r="N239" s="129">
        <f>SUM(J239:M239)</f>
        <v>0</v>
      </c>
      <c r="O239" s="79"/>
      <c r="P239" s="13">
        <v>44.337062937062946</v>
      </c>
      <c r="Q239" s="13"/>
      <c r="R239" s="71"/>
      <c r="S239" s="78">
        <f>IF(P239&gt;0,P239,O239)</f>
        <v>44.337062937062946</v>
      </c>
      <c r="T239" s="83"/>
      <c r="U239" s="71">
        <v>89.5</v>
      </c>
      <c r="V239" s="71"/>
      <c r="W239" s="84"/>
      <c r="X239" s="79"/>
      <c r="Y239" s="71">
        <v>189</v>
      </c>
      <c r="Z239" s="71"/>
      <c r="AA239" s="74"/>
      <c r="AB239" s="92"/>
      <c r="AC239" s="93">
        <v>7</v>
      </c>
      <c r="AD239" s="93"/>
      <c r="AE239" s="94"/>
      <c r="AF239" s="129">
        <f>SUM(AB239:AE239)</f>
        <v>7</v>
      </c>
      <c r="AG239" s="99"/>
      <c r="AH239" s="93">
        <v>0</v>
      </c>
      <c r="AI239" s="93"/>
      <c r="AJ239" s="94"/>
      <c r="AK239" s="133">
        <f>SUM(AG239:AJ239)</f>
        <v>0</v>
      </c>
      <c r="AL239" s="92"/>
      <c r="AM239" s="93">
        <v>1</v>
      </c>
      <c r="AN239" s="93"/>
      <c r="AO239" s="94"/>
      <c r="AP239" s="133">
        <f>SUM(AL239:AO239)</f>
        <v>1</v>
      </c>
      <c r="AQ239" s="92"/>
      <c r="AR239" s="93">
        <v>0</v>
      </c>
      <c r="AS239" s="93"/>
      <c r="AT239" s="94"/>
      <c r="AU239" s="129">
        <f>SUM(AQ239:AT239)</f>
        <v>0</v>
      </c>
      <c r="AV239" s="64"/>
      <c r="AW239" s="6">
        <v>1</v>
      </c>
      <c r="AX239" s="6"/>
      <c r="AY239" s="102"/>
      <c r="AZ239" s="133">
        <f>SUM(AV239:AY239)</f>
        <v>1</v>
      </c>
      <c r="BA239" s="68"/>
      <c r="BB239" s="6">
        <v>0</v>
      </c>
      <c r="BC239" s="6"/>
      <c r="BD239" s="102"/>
      <c r="BE239" s="129">
        <f>SUM(BA239:BD239)</f>
        <v>0</v>
      </c>
      <c r="BF239" s="68"/>
      <c r="BG239" s="6">
        <v>0</v>
      </c>
      <c r="BH239" s="6"/>
      <c r="BI239" s="102"/>
      <c r="BJ239" s="129">
        <f>SUM(BF239:BI239)</f>
        <v>0</v>
      </c>
    </row>
    <row r="240" spans="1:62" x14ac:dyDescent="0.25">
      <c r="A240" s="4" t="s">
        <v>583</v>
      </c>
      <c r="B240" s="3" t="s">
        <v>584</v>
      </c>
      <c r="C240" s="10">
        <v>6953156282247</v>
      </c>
      <c r="D240" s="10" t="str">
        <f>IF(J240&gt;0,1,"")</f>
        <v/>
      </c>
      <c r="E240" s="10">
        <f>IF(K240&gt;0,1,"")</f>
        <v>1</v>
      </c>
      <c r="F240" s="10">
        <f>IF(L240&gt;0,1,"")</f>
        <v>1</v>
      </c>
      <c r="G240" s="105" t="str">
        <f>IF(M240&gt;0,1,"")</f>
        <v/>
      </c>
      <c r="H240" s="264">
        <v>7</v>
      </c>
      <c r="I240" s="262" t="str">
        <f>IF(SUM(D240:G240)&lt;2,IF(H240&gt;100,"Not OK",""),"")</f>
        <v/>
      </c>
      <c r="J240" s="68"/>
      <c r="K240" s="64">
        <v>4</v>
      </c>
      <c r="L240" s="64">
        <v>7</v>
      </c>
      <c r="M240" s="64"/>
      <c r="N240" s="129">
        <f>SUM(J240:M240)</f>
        <v>11</v>
      </c>
      <c r="O240" s="79"/>
      <c r="P240" s="13">
        <v>76</v>
      </c>
      <c r="Q240" s="13">
        <v>76</v>
      </c>
      <c r="R240" s="71"/>
      <c r="S240" s="78">
        <f>IF(P240&gt;0,P240,O240)</f>
        <v>76</v>
      </c>
      <c r="T240" s="83"/>
      <c r="U240" s="71">
        <v>140</v>
      </c>
      <c r="V240" s="71">
        <v>144.5</v>
      </c>
      <c r="W240" s="84"/>
      <c r="X240" s="79"/>
      <c r="Y240" s="71">
        <v>289</v>
      </c>
      <c r="Z240" s="71">
        <v>289</v>
      </c>
      <c r="AA240" s="74"/>
      <c r="AB240" s="92"/>
      <c r="AC240" s="93">
        <v>23</v>
      </c>
      <c r="AD240" s="93"/>
      <c r="AE240" s="94"/>
      <c r="AF240" s="129">
        <f>SUM(AB240:AE240)</f>
        <v>23</v>
      </c>
      <c r="AG240" s="99"/>
      <c r="AH240" s="93">
        <v>5</v>
      </c>
      <c r="AI240" s="93">
        <v>3</v>
      </c>
      <c r="AJ240" s="94"/>
      <c r="AK240" s="133">
        <f>SUM(AG240:AJ240)</f>
        <v>8</v>
      </c>
      <c r="AL240" s="92"/>
      <c r="AM240" s="93">
        <v>9</v>
      </c>
      <c r="AN240" s="93">
        <v>6</v>
      </c>
      <c r="AO240" s="94"/>
      <c r="AP240" s="133">
        <f>SUM(AL240:AO240)</f>
        <v>15</v>
      </c>
      <c r="AQ240" s="92"/>
      <c r="AR240" s="93">
        <v>9</v>
      </c>
      <c r="AS240" s="93">
        <v>0</v>
      </c>
      <c r="AT240" s="94"/>
      <c r="AU240" s="129">
        <f>SUM(AQ240:AT240)</f>
        <v>9</v>
      </c>
      <c r="AV240" s="64"/>
      <c r="AW240" s="6">
        <v>6</v>
      </c>
      <c r="AX240" s="6">
        <v>1</v>
      </c>
      <c r="AY240" s="102"/>
      <c r="AZ240" s="133">
        <f>SUM(AV240:AY240)</f>
        <v>7</v>
      </c>
      <c r="BA240" s="68"/>
      <c r="BB240" s="6">
        <v>6</v>
      </c>
      <c r="BC240" s="6">
        <v>1</v>
      </c>
      <c r="BD240" s="102"/>
      <c r="BE240" s="129">
        <f>SUM(BA240:BD240)</f>
        <v>7</v>
      </c>
      <c r="BF240" s="68"/>
      <c r="BG240" s="6">
        <v>3</v>
      </c>
      <c r="BH240" s="6">
        <v>2</v>
      </c>
      <c r="BI240" s="102"/>
      <c r="BJ240" s="129">
        <f>SUM(BF240:BI240)</f>
        <v>5</v>
      </c>
    </row>
    <row r="241" spans="1:62" x14ac:dyDescent="0.25">
      <c r="A241" s="4" t="s">
        <v>585</v>
      </c>
      <c r="B241" s="3" t="s">
        <v>586</v>
      </c>
      <c r="C241" s="10">
        <v>6953156282254</v>
      </c>
      <c r="D241" s="10" t="str">
        <f>IF(J241&gt;0,1,"")</f>
        <v/>
      </c>
      <c r="E241" s="10">
        <f>IF(K241&gt;0,1,"")</f>
        <v>1</v>
      </c>
      <c r="F241" s="10" t="str">
        <f>IF(L241&gt;0,1,"")</f>
        <v/>
      </c>
      <c r="G241" s="105" t="str">
        <f>IF(M241&gt;0,1,"")</f>
        <v/>
      </c>
      <c r="H241" s="264">
        <v>8</v>
      </c>
      <c r="I241" s="262" t="str">
        <f>IF(SUM(D241:G241)&lt;2,IF(H241&gt;100,"Not OK",""),"")</f>
        <v/>
      </c>
      <c r="J241" s="68"/>
      <c r="K241" s="64">
        <v>3</v>
      </c>
      <c r="L241" s="64"/>
      <c r="M241" s="64"/>
      <c r="N241" s="129">
        <f>SUM(J241:M241)</f>
        <v>3</v>
      </c>
      <c r="O241" s="79"/>
      <c r="P241" s="13">
        <v>76</v>
      </c>
      <c r="Q241" s="13"/>
      <c r="R241" s="71"/>
      <c r="S241" s="78">
        <f>IF(P241&gt;0,P241,O241)</f>
        <v>76</v>
      </c>
      <c r="T241" s="83"/>
      <c r="U241" s="71">
        <v>140</v>
      </c>
      <c r="V241" s="71"/>
      <c r="W241" s="84"/>
      <c r="X241" s="79"/>
      <c r="Y241" s="71">
        <v>289</v>
      </c>
      <c r="Z241" s="71"/>
      <c r="AA241" s="74"/>
      <c r="AB241" s="92"/>
      <c r="AC241" s="93">
        <v>14</v>
      </c>
      <c r="AD241" s="93"/>
      <c r="AE241" s="94"/>
      <c r="AF241" s="129">
        <f>SUM(AB241:AE241)</f>
        <v>14</v>
      </c>
      <c r="AG241" s="99"/>
      <c r="AH241" s="93">
        <v>9</v>
      </c>
      <c r="AI241" s="93"/>
      <c r="AJ241" s="94"/>
      <c r="AK241" s="133">
        <f>SUM(AG241:AJ241)</f>
        <v>9</v>
      </c>
      <c r="AL241" s="92"/>
      <c r="AM241" s="93">
        <v>5</v>
      </c>
      <c r="AN241" s="93"/>
      <c r="AO241" s="94"/>
      <c r="AP241" s="133">
        <f>SUM(AL241:AO241)</f>
        <v>5</v>
      </c>
      <c r="AQ241" s="92"/>
      <c r="AR241" s="93">
        <v>2</v>
      </c>
      <c r="AS241" s="93"/>
      <c r="AT241" s="94"/>
      <c r="AU241" s="129">
        <f>SUM(AQ241:AT241)</f>
        <v>2</v>
      </c>
      <c r="AV241" s="64"/>
      <c r="AW241" s="6">
        <v>3</v>
      </c>
      <c r="AX241" s="6"/>
      <c r="AY241" s="102"/>
      <c r="AZ241" s="133">
        <f>SUM(AV241:AY241)</f>
        <v>3</v>
      </c>
      <c r="BA241" s="68"/>
      <c r="BB241" s="6">
        <v>0</v>
      </c>
      <c r="BC241" s="6"/>
      <c r="BD241" s="102"/>
      <c r="BE241" s="129">
        <f>SUM(BA241:BD241)</f>
        <v>0</v>
      </c>
      <c r="BF241" s="68"/>
      <c r="BG241" s="6">
        <v>0</v>
      </c>
      <c r="BH241" s="6"/>
      <c r="BI241" s="102"/>
      <c r="BJ241" s="129">
        <f>SUM(BF241:BI241)</f>
        <v>0</v>
      </c>
    </row>
    <row r="242" spans="1:62" x14ac:dyDescent="0.25">
      <c r="A242" s="4" t="s">
        <v>673</v>
      </c>
      <c r="B242" s="3" t="s">
        <v>674</v>
      </c>
      <c r="C242" s="10">
        <v>6953156282278</v>
      </c>
      <c r="D242" s="10" t="str">
        <f>IF(J242&gt;0,1,"")</f>
        <v/>
      </c>
      <c r="E242" s="10" t="str">
        <f>IF(K242&gt;0,1,"")</f>
        <v/>
      </c>
      <c r="F242" s="10">
        <f>IF(L242&gt;0,1,"")</f>
        <v>1</v>
      </c>
      <c r="G242" s="105" t="str">
        <f>IF(M242&gt;0,1,"")</f>
        <v/>
      </c>
      <c r="H242" s="264">
        <v>36</v>
      </c>
      <c r="I242" s="262" t="str">
        <f>IF(SUM(D242:G242)&lt;2,IF(H242&gt;100,"Not OK",""),"")</f>
        <v/>
      </c>
      <c r="J242" s="68"/>
      <c r="K242" s="64">
        <v>0</v>
      </c>
      <c r="L242" s="64">
        <v>14</v>
      </c>
      <c r="M242" s="64"/>
      <c r="N242" s="129">
        <f>SUM(J242:M242)</f>
        <v>14</v>
      </c>
      <c r="O242" s="79"/>
      <c r="P242" s="13">
        <v>9.9</v>
      </c>
      <c r="Q242" s="13">
        <v>9.9</v>
      </c>
      <c r="R242" s="71"/>
      <c r="S242" s="78">
        <f>IF(P242&gt;0,P242,O242)</f>
        <v>9.9</v>
      </c>
      <c r="T242" s="83"/>
      <c r="U242" s="71">
        <v>29.5</v>
      </c>
      <c r="V242" s="71">
        <v>34.5</v>
      </c>
      <c r="W242" s="84"/>
      <c r="X242" s="79"/>
      <c r="Y242" s="71">
        <v>62</v>
      </c>
      <c r="Z242" s="71">
        <v>69</v>
      </c>
      <c r="AA242" s="74"/>
      <c r="AB242" s="92"/>
      <c r="AC242" s="93"/>
      <c r="AD242" s="93"/>
      <c r="AE242" s="94"/>
      <c r="AF242" s="129">
        <f>SUM(AB242:AE242)</f>
        <v>0</v>
      </c>
      <c r="AG242" s="99"/>
      <c r="AH242" s="93"/>
      <c r="AI242" s="93"/>
      <c r="AJ242" s="94"/>
      <c r="AK242" s="133">
        <f>SUM(AG242:AJ242)</f>
        <v>0</v>
      </c>
      <c r="AL242" s="92"/>
      <c r="AM242" s="93"/>
      <c r="AN242" s="93"/>
      <c r="AO242" s="94"/>
      <c r="AP242" s="133">
        <f>SUM(AL242:AO242)</f>
        <v>0</v>
      </c>
      <c r="AQ242" s="92"/>
      <c r="AR242" s="93">
        <v>0</v>
      </c>
      <c r="AS242" s="93">
        <v>0</v>
      </c>
      <c r="AT242" s="94"/>
      <c r="AU242" s="129">
        <f>SUM(AQ242:AT242)</f>
        <v>0</v>
      </c>
      <c r="AV242" s="64"/>
      <c r="AW242" s="6">
        <v>0</v>
      </c>
      <c r="AX242" s="6">
        <v>0</v>
      </c>
      <c r="AY242" s="102"/>
      <c r="AZ242" s="133">
        <f>SUM(AV242:AY242)</f>
        <v>0</v>
      </c>
      <c r="BA242" s="68"/>
      <c r="BB242" s="6">
        <v>0</v>
      </c>
      <c r="BC242" s="6">
        <v>0</v>
      </c>
      <c r="BD242" s="102"/>
      <c r="BE242" s="129">
        <f>SUM(BA242:BD242)</f>
        <v>0</v>
      </c>
      <c r="BF242" s="68"/>
      <c r="BG242" s="6">
        <v>0</v>
      </c>
      <c r="BH242" s="6">
        <v>1</v>
      </c>
      <c r="BI242" s="102"/>
      <c r="BJ242" s="129">
        <f>SUM(BF242:BI242)</f>
        <v>1</v>
      </c>
    </row>
    <row r="243" spans="1:62" x14ac:dyDescent="0.25">
      <c r="A243" s="4" t="s">
        <v>325</v>
      </c>
      <c r="B243" s="3" t="s">
        <v>326</v>
      </c>
      <c r="C243" s="10">
        <v>6953156282308</v>
      </c>
      <c r="D243" s="10" t="str">
        <f>IF(J243&gt;0,1,"")</f>
        <v/>
      </c>
      <c r="E243" s="10" t="str">
        <f>IF(K243&gt;0,1,"")</f>
        <v/>
      </c>
      <c r="F243" s="10" t="str">
        <f>IF(L243&gt;0,1,"")</f>
        <v/>
      </c>
      <c r="G243" s="105" t="str">
        <f>IF(M243&gt;0,1,"")</f>
        <v/>
      </c>
      <c r="H243" s="264">
        <v>32</v>
      </c>
      <c r="I243" s="262" t="str">
        <f>IF(SUM(D243:G243)&lt;2,IF(H243&gt;100,"Not OK",""),"")</f>
        <v/>
      </c>
      <c r="J243" s="68"/>
      <c r="K243" s="64">
        <v>0</v>
      </c>
      <c r="L243" s="64"/>
      <c r="M243" s="64"/>
      <c r="N243" s="129">
        <f>SUM(J243:M243)</f>
        <v>0</v>
      </c>
      <c r="O243" s="79"/>
      <c r="P243" s="13">
        <v>34.569999999999986</v>
      </c>
      <c r="Q243" s="13"/>
      <c r="R243" s="71"/>
      <c r="S243" s="78">
        <f>IF(P243&gt;0,P243,O243)</f>
        <v>34.569999999999986</v>
      </c>
      <c r="T243" s="83"/>
      <c r="U243" s="71">
        <v>69.5</v>
      </c>
      <c r="V243" s="71"/>
      <c r="W243" s="84"/>
      <c r="X243" s="79"/>
      <c r="Y243" s="71">
        <v>149</v>
      </c>
      <c r="Z243" s="71"/>
      <c r="AA243" s="74"/>
      <c r="AB243" s="92"/>
      <c r="AC243" s="93">
        <v>4</v>
      </c>
      <c r="AD243" s="93"/>
      <c r="AE243" s="94"/>
      <c r="AF243" s="129">
        <f>SUM(AB243:AE243)</f>
        <v>4</v>
      </c>
      <c r="AG243" s="99"/>
      <c r="AH243" s="93">
        <v>1</v>
      </c>
      <c r="AI243" s="93"/>
      <c r="AJ243" s="94"/>
      <c r="AK243" s="133">
        <f>SUM(AG243:AJ243)</f>
        <v>1</v>
      </c>
      <c r="AL243" s="92"/>
      <c r="AM243" s="93">
        <v>1</v>
      </c>
      <c r="AN243" s="93"/>
      <c r="AO243" s="94"/>
      <c r="AP243" s="133">
        <f>SUM(AL243:AO243)</f>
        <v>1</v>
      </c>
      <c r="AQ243" s="92"/>
      <c r="AR243" s="93">
        <v>0</v>
      </c>
      <c r="AS243" s="93"/>
      <c r="AT243" s="94"/>
      <c r="AU243" s="129">
        <f>SUM(AQ243:AT243)</f>
        <v>0</v>
      </c>
      <c r="AV243" s="64"/>
      <c r="AW243" s="6">
        <v>0</v>
      </c>
      <c r="AX243" s="6"/>
      <c r="AY243" s="102"/>
      <c r="AZ243" s="133">
        <f>SUM(AV243:AY243)</f>
        <v>0</v>
      </c>
      <c r="BA243" s="68"/>
      <c r="BB243" s="6">
        <v>0</v>
      </c>
      <c r="BC243" s="6"/>
      <c r="BD243" s="102"/>
      <c r="BE243" s="129">
        <f>SUM(BA243:BD243)</f>
        <v>0</v>
      </c>
      <c r="BF243" s="68"/>
      <c r="BG243" s="6">
        <v>0</v>
      </c>
      <c r="BH243" s="6"/>
      <c r="BI243" s="102"/>
      <c r="BJ243" s="129">
        <f>SUM(BF243:BI243)</f>
        <v>0</v>
      </c>
    </row>
    <row r="244" spans="1:62" x14ac:dyDescent="0.25">
      <c r="A244" s="4" t="s">
        <v>484</v>
      </c>
      <c r="B244" s="3" t="s">
        <v>485</v>
      </c>
      <c r="C244" s="10">
        <v>6953156282315</v>
      </c>
      <c r="D244" s="10" t="str">
        <f>IF(J244&gt;0,1,"")</f>
        <v/>
      </c>
      <c r="E244" s="10" t="str">
        <f>IF(K244&gt;0,1,"")</f>
        <v/>
      </c>
      <c r="F244" s="10" t="str">
        <f>IF(L244&gt;0,1,"")</f>
        <v/>
      </c>
      <c r="G244" s="105" t="str">
        <f>IF(M244&gt;0,1,"")</f>
        <v/>
      </c>
      <c r="H244" s="264">
        <v>34</v>
      </c>
      <c r="I244" s="262" t="str">
        <f>IF(SUM(D244:G244)&lt;2,IF(H244&gt;100,"Not OK",""),"")</f>
        <v/>
      </c>
      <c r="J244" s="68"/>
      <c r="K244" s="64">
        <v>0</v>
      </c>
      <c r="L244" s="64"/>
      <c r="M244" s="64"/>
      <c r="N244" s="129">
        <f>SUM(J244:M244)</f>
        <v>0</v>
      </c>
      <c r="O244" s="79"/>
      <c r="P244" s="13">
        <v>34.520000000000017</v>
      </c>
      <c r="Q244" s="13"/>
      <c r="R244" s="71"/>
      <c r="S244" s="78">
        <f>IF(P244&gt;0,P244,O244)</f>
        <v>34.520000000000017</v>
      </c>
      <c r="T244" s="83"/>
      <c r="U244" s="71">
        <v>69.5</v>
      </c>
      <c r="V244" s="71"/>
      <c r="W244" s="84"/>
      <c r="X244" s="79"/>
      <c r="Y244" s="71">
        <v>149</v>
      </c>
      <c r="Z244" s="71"/>
      <c r="AA244" s="74"/>
      <c r="AB244" s="92"/>
      <c r="AC244" s="93">
        <v>0</v>
      </c>
      <c r="AD244" s="93"/>
      <c r="AE244" s="94"/>
      <c r="AF244" s="129">
        <f>SUM(AB244:AE244)</f>
        <v>0</v>
      </c>
      <c r="AG244" s="99"/>
      <c r="AH244" s="93">
        <v>0</v>
      </c>
      <c r="AI244" s="93"/>
      <c r="AJ244" s="94"/>
      <c r="AK244" s="133">
        <f>SUM(AG244:AJ244)</f>
        <v>0</v>
      </c>
      <c r="AL244" s="92"/>
      <c r="AM244" s="93">
        <v>0</v>
      </c>
      <c r="AN244" s="93"/>
      <c r="AO244" s="94"/>
      <c r="AP244" s="133">
        <f>SUM(AL244:AO244)</f>
        <v>0</v>
      </c>
      <c r="AQ244" s="92"/>
      <c r="AR244" s="93">
        <v>0</v>
      </c>
      <c r="AS244" s="93"/>
      <c r="AT244" s="94"/>
      <c r="AU244" s="129">
        <f>SUM(AQ244:AT244)</f>
        <v>0</v>
      </c>
      <c r="AV244" s="64"/>
      <c r="AW244" s="6">
        <v>0</v>
      </c>
      <c r="AX244" s="6"/>
      <c r="AY244" s="102"/>
      <c r="AZ244" s="133">
        <f>SUM(AV244:AY244)</f>
        <v>0</v>
      </c>
      <c r="BA244" s="68"/>
      <c r="BB244" s="6">
        <v>0</v>
      </c>
      <c r="BC244" s="6"/>
      <c r="BD244" s="102"/>
      <c r="BE244" s="129">
        <f>SUM(BA244:BD244)</f>
        <v>0</v>
      </c>
      <c r="BF244" s="68"/>
      <c r="BG244" s="6">
        <v>0</v>
      </c>
      <c r="BH244" s="6"/>
      <c r="BI244" s="102"/>
      <c r="BJ244" s="129">
        <f>SUM(BF244:BI244)</f>
        <v>0</v>
      </c>
    </row>
    <row r="245" spans="1:62" x14ac:dyDescent="0.25">
      <c r="A245" s="4" t="s">
        <v>486</v>
      </c>
      <c r="B245" s="3" t="s">
        <v>487</v>
      </c>
      <c r="C245" s="10">
        <v>6953156282322</v>
      </c>
      <c r="D245" s="10" t="str">
        <f>IF(J245&gt;0,1,"")</f>
        <v/>
      </c>
      <c r="E245" s="10" t="str">
        <f>IF(K245&gt;0,1,"")</f>
        <v/>
      </c>
      <c r="F245" s="10" t="str">
        <f>IF(L245&gt;0,1,"")</f>
        <v/>
      </c>
      <c r="G245" s="105" t="str">
        <f>IF(M245&gt;0,1,"")</f>
        <v/>
      </c>
      <c r="H245" s="264">
        <v>47</v>
      </c>
      <c r="I245" s="262" t="str">
        <f>IF(SUM(D245:G245)&lt;2,IF(H245&gt;100,"Not OK",""),"")</f>
        <v/>
      </c>
      <c r="J245" s="68"/>
      <c r="K245" s="64">
        <v>0</v>
      </c>
      <c r="L245" s="64"/>
      <c r="M245" s="64"/>
      <c r="N245" s="129">
        <f>SUM(J245:M245)</f>
        <v>0</v>
      </c>
      <c r="O245" s="79"/>
      <c r="P245" s="13">
        <v>34.520000000000003</v>
      </c>
      <c r="Q245" s="13"/>
      <c r="R245" s="71"/>
      <c r="S245" s="78">
        <f>IF(P245&gt;0,P245,O245)</f>
        <v>34.520000000000003</v>
      </c>
      <c r="T245" s="83"/>
      <c r="U245" s="71">
        <v>69.5</v>
      </c>
      <c r="V245" s="71"/>
      <c r="W245" s="84"/>
      <c r="X245" s="79"/>
      <c r="Y245" s="71">
        <v>149</v>
      </c>
      <c r="Z245" s="71"/>
      <c r="AA245" s="74"/>
      <c r="AB245" s="92"/>
      <c r="AC245" s="93">
        <v>0</v>
      </c>
      <c r="AD245" s="93"/>
      <c r="AE245" s="94"/>
      <c r="AF245" s="129">
        <f>SUM(AB245:AE245)</f>
        <v>0</v>
      </c>
      <c r="AG245" s="99"/>
      <c r="AH245" s="93">
        <v>0</v>
      </c>
      <c r="AI245" s="93"/>
      <c r="AJ245" s="94"/>
      <c r="AK245" s="133">
        <f>SUM(AG245:AJ245)</f>
        <v>0</v>
      </c>
      <c r="AL245" s="92"/>
      <c r="AM245" s="93">
        <v>0</v>
      </c>
      <c r="AN245" s="93"/>
      <c r="AO245" s="94"/>
      <c r="AP245" s="133">
        <f>SUM(AL245:AO245)</f>
        <v>0</v>
      </c>
      <c r="AQ245" s="92"/>
      <c r="AR245" s="93">
        <v>0</v>
      </c>
      <c r="AS245" s="93"/>
      <c r="AT245" s="94"/>
      <c r="AU245" s="129">
        <f>SUM(AQ245:AT245)</f>
        <v>0</v>
      </c>
      <c r="AV245" s="64"/>
      <c r="AW245" s="6">
        <v>0</v>
      </c>
      <c r="AX245" s="6"/>
      <c r="AY245" s="102"/>
      <c r="AZ245" s="133">
        <f>SUM(AV245:AY245)</f>
        <v>0</v>
      </c>
      <c r="BA245" s="68"/>
      <c r="BB245" s="6">
        <v>0</v>
      </c>
      <c r="BC245" s="6"/>
      <c r="BD245" s="102"/>
      <c r="BE245" s="129">
        <f>SUM(BA245:BD245)</f>
        <v>0</v>
      </c>
      <c r="BF245" s="68"/>
      <c r="BG245" s="6">
        <v>0</v>
      </c>
      <c r="BH245" s="6"/>
      <c r="BI245" s="102"/>
      <c r="BJ245" s="129">
        <f>SUM(BF245:BI245)</f>
        <v>0</v>
      </c>
    </row>
    <row r="246" spans="1:62" x14ac:dyDescent="0.25">
      <c r="A246" s="4" t="s">
        <v>140</v>
      </c>
      <c r="B246" s="3" t="s">
        <v>141</v>
      </c>
      <c r="C246" s="10">
        <v>6953156282902</v>
      </c>
      <c r="D246" s="10">
        <f>IF(J246&gt;0,1,"")</f>
        <v>1</v>
      </c>
      <c r="E246" s="10" t="str">
        <f>IF(K246&gt;0,1,"")</f>
        <v/>
      </c>
      <c r="F246" s="10" t="str">
        <f>IF(L246&gt;0,1,"")</f>
        <v/>
      </c>
      <c r="G246" s="105" t="str">
        <f>IF(M246&gt;0,1,"")</f>
        <v/>
      </c>
      <c r="H246" s="264">
        <v>40</v>
      </c>
      <c r="I246" s="262" t="str">
        <f>IF(SUM(D246:G246)&lt;2,IF(H246&gt;100,"Not OK",""),"")</f>
        <v/>
      </c>
      <c r="J246" s="68">
        <v>5</v>
      </c>
      <c r="K246" s="64"/>
      <c r="L246" s="64"/>
      <c r="M246" s="64"/>
      <c r="N246" s="129">
        <f>SUM(J246:M246)</f>
        <v>5</v>
      </c>
      <c r="O246" s="79">
        <v>37.730000000000018</v>
      </c>
      <c r="P246" s="13"/>
      <c r="Q246" s="13"/>
      <c r="R246" s="71"/>
      <c r="S246" s="78">
        <f>IF(P246&gt;0,P246,O246)</f>
        <v>37.730000000000018</v>
      </c>
      <c r="T246" s="83">
        <v>92.95</v>
      </c>
      <c r="U246" s="71"/>
      <c r="V246" s="71"/>
      <c r="W246" s="84"/>
      <c r="X246" s="79"/>
      <c r="Y246" s="71"/>
      <c r="Z246" s="71"/>
      <c r="AA246" s="74"/>
      <c r="AB246" s="92"/>
      <c r="AC246" s="93"/>
      <c r="AD246" s="93"/>
      <c r="AE246" s="94"/>
      <c r="AF246" s="129">
        <f>SUM(AB246:AE246)</f>
        <v>0</v>
      </c>
      <c r="AG246" s="99"/>
      <c r="AH246" s="93"/>
      <c r="AI246" s="93"/>
      <c r="AJ246" s="94"/>
      <c r="AK246" s="133">
        <f>SUM(AG246:AJ246)</f>
        <v>0</v>
      </c>
      <c r="AL246" s="92"/>
      <c r="AM246" s="93"/>
      <c r="AN246" s="93"/>
      <c r="AO246" s="94"/>
      <c r="AP246" s="133">
        <f>SUM(AL246:AO246)</f>
        <v>0</v>
      </c>
      <c r="AQ246" s="92"/>
      <c r="AR246" s="93"/>
      <c r="AS246" s="93"/>
      <c r="AT246" s="94"/>
      <c r="AU246" s="129">
        <f>SUM(AQ246:AT246)</f>
        <v>0</v>
      </c>
      <c r="AV246" s="64"/>
      <c r="AW246" s="6"/>
      <c r="AX246" s="6"/>
      <c r="AY246" s="102"/>
      <c r="AZ246" s="133">
        <f>SUM(AV246:AY246)</f>
        <v>0</v>
      </c>
      <c r="BA246" s="68"/>
      <c r="BB246" s="6"/>
      <c r="BC246" s="6"/>
      <c r="BD246" s="102"/>
      <c r="BE246" s="129">
        <f>SUM(BA246:BD246)</f>
        <v>0</v>
      </c>
      <c r="BF246" s="68">
        <v>0</v>
      </c>
      <c r="BG246" s="6"/>
      <c r="BH246" s="6"/>
      <c r="BI246" s="102"/>
      <c r="BJ246" s="129">
        <f>SUM(BF246:BI246)</f>
        <v>0</v>
      </c>
    </row>
    <row r="247" spans="1:62" x14ac:dyDescent="0.25">
      <c r="A247" s="4" t="s">
        <v>545</v>
      </c>
      <c r="B247" s="3" t="s">
        <v>142</v>
      </c>
      <c r="C247" s="10">
        <v>6953156282926</v>
      </c>
      <c r="D247" s="10">
        <f>IF(J247&gt;0,1,"")</f>
        <v>1</v>
      </c>
      <c r="E247" s="10" t="str">
        <f>IF(K247&gt;0,1,"")</f>
        <v/>
      </c>
      <c r="F247" s="10" t="str">
        <f>IF(L247&gt;0,1,"")</f>
        <v/>
      </c>
      <c r="G247" s="105">
        <f>IF(M247&gt;0,1,"")</f>
        <v>1</v>
      </c>
      <c r="H247" s="264">
        <v>21</v>
      </c>
      <c r="I247" s="262" t="str">
        <f>IF(SUM(D247:G247)&lt;2,IF(H247&gt;100,"Not OK",""),"")</f>
        <v/>
      </c>
      <c r="J247" s="68">
        <v>4</v>
      </c>
      <c r="K247" s="64">
        <v>0</v>
      </c>
      <c r="L247" s="64"/>
      <c r="M247" s="64">
        <v>5</v>
      </c>
      <c r="N247" s="129">
        <f>SUM(J247:M247)</f>
        <v>9</v>
      </c>
      <c r="O247" s="79">
        <v>23.460000000000015</v>
      </c>
      <c r="P247" s="13">
        <v>23.460000000000004</v>
      </c>
      <c r="Q247" s="13"/>
      <c r="R247" s="71"/>
      <c r="S247" s="78">
        <f>IF(P247&gt;0,P247,O247)</f>
        <v>23.460000000000004</v>
      </c>
      <c r="T247" s="83">
        <v>65.45</v>
      </c>
      <c r="U247" s="71">
        <v>49.5</v>
      </c>
      <c r="V247" s="71"/>
      <c r="W247" s="85">
        <v>64.795500000000004</v>
      </c>
      <c r="X247" s="79"/>
      <c r="Y247" s="71">
        <v>99</v>
      </c>
      <c r="Z247" s="71"/>
      <c r="AA247" s="75">
        <v>119</v>
      </c>
      <c r="AB247" s="95"/>
      <c r="AC247" s="96">
        <v>4</v>
      </c>
      <c r="AD247" s="96"/>
      <c r="AE247" s="75"/>
      <c r="AF247" s="132">
        <f>SUM(AB247:AE247)</f>
        <v>4</v>
      </c>
      <c r="AG247" s="97"/>
      <c r="AH247" s="96">
        <v>1</v>
      </c>
      <c r="AI247" s="96"/>
      <c r="AJ247" s="75"/>
      <c r="AK247" s="134">
        <f>SUM(AG247:AJ247)</f>
        <v>1</v>
      </c>
      <c r="AL247" s="95"/>
      <c r="AM247" s="96">
        <v>4</v>
      </c>
      <c r="AN247" s="96"/>
      <c r="AO247" s="75">
        <v>0</v>
      </c>
      <c r="AP247" s="135">
        <f>SUM(AL247:AO247)</f>
        <v>4</v>
      </c>
      <c r="AQ247" s="95"/>
      <c r="AR247" s="96">
        <v>1</v>
      </c>
      <c r="AS247" s="96"/>
      <c r="AT247" s="75">
        <v>0</v>
      </c>
      <c r="AU247" s="136">
        <f>SUM(AQ247:AT247)</f>
        <v>1</v>
      </c>
      <c r="AV247" s="64"/>
      <c r="AW247" s="6">
        <v>0</v>
      </c>
      <c r="AX247" s="6"/>
      <c r="AY247" s="102">
        <v>0</v>
      </c>
      <c r="AZ247" s="135">
        <f>SUM(AV247:AY247)</f>
        <v>0</v>
      </c>
      <c r="BA247" s="68">
        <v>1</v>
      </c>
      <c r="BB247" s="6">
        <v>0</v>
      </c>
      <c r="BC247" s="6"/>
      <c r="BD247" s="102">
        <v>0</v>
      </c>
      <c r="BE247" s="136">
        <f>SUM(BA247:BD247)</f>
        <v>1</v>
      </c>
      <c r="BF247" s="68">
        <v>0</v>
      </c>
      <c r="BG247" s="6">
        <v>0</v>
      </c>
      <c r="BH247" s="6"/>
      <c r="BI247" s="102">
        <v>0</v>
      </c>
      <c r="BJ247" s="136">
        <f>SUM(BF247:BI247)</f>
        <v>0</v>
      </c>
    </row>
    <row r="248" spans="1:62" x14ac:dyDescent="0.25">
      <c r="A248" s="4" t="s">
        <v>547</v>
      </c>
      <c r="B248" s="3" t="s">
        <v>548</v>
      </c>
      <c r="C248" s="10">
        <v>6953156282933</v>
      </c>
      <c r="D248" s="10" t="str">
        <f>IF(J248&gt;0,1,"")</f>
        <v/>
      </c>
      <c r="E248" s="10" t="str">
        <f>IF(K248&gt;0,1,"")</f>
        <v/>
      </c>
      <c r="F248" s="10" t="str">
        <f>IF(L248&gt;0,1,"")</f>
        <v/>
      </c>
      <c r="G248" s="105" t="str">
        <f>IF(M248&gt;0,1,"")</f>
        <v/>
      </c>
      <c r="H248" s="264">
        <v>41</v>
      </c>
      <c r="I248" s="262" t="str">
        <f>IF(SUM(D248:G248)&lt;2,IF(H248&gt;100,"Not OK",""),"")</f>
        <v/>
      </c>
      <c r="J248" s="68"/>
      <c r="K248" s="64">
        <v>0</v>
      </c>
      <c r="L248" s="64"/>
      <c r="M248" s="64"/>
      <c r="N248" s="129">
        <f>SUM(J248:M248)</f>
        <v>0</v>
      </c>
      <c r="O248" s="79"/>
      <c r="P248" s="13">
        <v>23.46</v>
      </c>
      <c r="Q248" s="13"/>
      <c r="R248" s="71"/>
      <c r="S248" s="78">
        <f>IF(P248&gt;0,P248,O248)</f>
        <v>23.46</v>
      </c>
      <c r="T248" s="83"/>
      <c r="U248" s="71">
        <v>49.5</v>
      </c>
      <c r="V248" s="71"/>
      <c r="W248" s="84"/>
      <c r="X248" s="79"/>
      <c r="Y248" s="71">
        <v>99</v>
      </c>
      <c r="Z248" s="71"/>
      <c r="AA248" s="74"/>
      <c r="AB248" s="92"/>
      <c r="AC248" s="93">
        <v>4</v>
      </c>
      <c r="AD248" s="93"/>
      <c r="AE248" s="94"/>
      <c r="AF248" s="129">
        <f>SUM(AB248:AE248)</f>
        <v>4</v>
      </c>
      <c r="AG248" s="99"/>
      <c r="AH248" s="93">
        <v>2</v>
      </c>
      <c r="AI248" s="93"/>
      <c r="AJ248" s="94"/>
      <c r="AK248" s="133">
        <f>SUM(AG248:AJ248)</f>
        <v>2</v>
      </c>
      <c r="AL248" s="92"/>
      <c r="AM248" s="93">
        <v>1</v>
      </c>
      <c r="AN248" s="93"/>
      <c r="AO248" s="94"/>
      <c r="AP248" s="133">
        <f>SUM(AL248:AO248)</f>
        <v>1</v>
      </c>
      <c r="AQ248" s="92"/>
      <c r="AR248" s="93">
        <v>0</v>
      </c>
      <c r="AS248" s="93"/>
      <c r="AT248" s="94"/>
      <c r="AU248" s="129">
        <f>SUM(AQ248:AT248)</f>
        <v>0</v>
      </c>
      <c r="AV248" s="64"/>
      <c r="AW248" s="6">
        <v>0</v>
      </c>
      <c r="AX248" s="6"/>
      <c r="AY248" s="102"/>
      <c r="AZ248" s="133">
        <f>SUM(AV248:AY248)</f>
        <v>0</v>
      </c>
      <c r="BA248" s="68"/>
      <c r="BB248" s="6">
        <v>0</v>
      </c>
      <c r="BC248" s="6"/>
      <c r="BD248" s="102"/>
      <c r="BE248" s="129">
        <f>SUM(BA248:BD248)</f>
        <v>0</v>
      </c>
      <c r="BF248" s="68"/>
      <c r="BG248" s="6">
        <v>0</v>
      </c>
      <c r="BH248" s="6"/>
      <c r="BI248" s="102"/>
      <c r="BJ248" s="129">
        <f>SUM(BF248:BI248)</f>
        <v>0</v>
      </c>
    </row>
    <row r="249" spans="1:62" x14ac:dyDescent="0.25">
      <c r="A249" s="4" t="s">
        <v>551</v>
      </c>
      <c r="B249" s="3" t="s">
        <v>143</v>
      </c>
      <c r="C249" s="10">
        <v>6953156282940</v>
      </c>
      <c r="D249" s="10">
        <f>IF(J249&gt;0,1,"")</f>
        <v>1</v>
      </c>
      <c r="E249" s="10">
        <f>IF(K249&gt;0,1,"")</f>
        <v>1</v>
      </c>
      <c r="F249" s="10">
        <f>IF(L249&gt;0,1,"")</f>
        <v>1</v>
      </c>
      <c r="G249" s="105" t="str">
        <f>IF(M249&gt;0,1,"")</f>
        <v/>
      </c>
      <c r="H249" s="264">
        <v>4</v>
      </c>
      <c r="I249" s="262" t="str">
        <f>IF(SUM(D249:G249)&lt;2,IF(H249&gt;100,"Not OK",""),"")</f>
        <v/>
      </c>
      <c r="J249" s="68">
        <v>3</v>
      </c>
      <c r="K249" s="64">
        <v>15</v>
      </c>
      <c r="L249" s="64">
        <v>13</v>
      </c>
      <c r="M249" s="64"/>
      <c r="N249" s="129">
        <f>SUM(J249:M249)</f>
        <v>31</v>
      </c>
      <c r="O249" s="79">
        <v>16.906666666667139</v>
      </c>
      <c r="P249" s="13">
        <v>17.329999999999998</v>
      </c>
      <c r="Q249" s="13">
        <v>17.329999999999998</v>
      </c>
      <c r="R249" s="71"/>
      <c r="S249" s="78">
        <f>IF(P249&gt;0,P249,O249)</f>
        <v>17.329999999999998</v>
      </c>
      <c r="T249" s="83">
        <v>59.95</v>
      </c>
      <c r="U249" s="71">
        <v>44.5</v>
      </c>
      <c r="V249" s="71">
        <v>49.5</v>
      </c>
      <c r="W249" s="84"/>
      <c r="X249" s="79"/>
      <c r="Y249" s="71">
        <v>99</v>
      </c>
      <c r="Z249" s="71">
        <v>99</v>
      </c>
      <c r="AA249" s="74"/>
      <c r="AB249" s="92"/>
      <c r="AC249" s="93">
        <v>29</v>
      </c>
      <c r="AD249" s="93"/>
      <c r="AE249" s="94"/>
      <c r="AF249" s="129">
        <f>SUM(AB249:AE249)</f>
        <v>29</v>
      </c>
      <c r="AG249" s="99"/>
      <c r="AH249" s="93">
        <v>15</v>
      </c>
      <c r="AI249" s="93">
        <v>10</v>
      </c>
      <c r="AJ249" s="94"/>
      <c r="AK249" s="133">
        <f>SUM(AG249:AJ249)</f>
        <v>25</v>
      </c>
      <c r="AL249" s="92"/>
      <c r="AM249" s="93">
        <v>16</v>
      </c>
      <c r="AN249" s="93">
        <v>17</v>
      </c>
      <c r="AO249" s="94"/>
      <c r="AP249" s="133">
        <f>SUM(AL249:AO249)</f>
        <v>33</v>
      </c>
      <c r="AQ249" s="92"/>
      <c r="AR249" s="93">
        <v>18</v>
      </c>
      <c r="AS249" s="93">
        <v>17</v>
      </c>
      <c r="AT249" s="94"/>
      <c r="AU249" s="129">
        <f>SUM(AQ249:AT249)</f>
        <v>35</v>
      </c>
      <c r="AV249" s="64"/>
      <c r="AW249" s="6">
        <v>15</v>
      </c>
      <c r="AX249" s="6">
        <v>6</v>
      </c>
      <c r="AY249" s="102"/>
      <c r="AZ249" s="133">
        <f>SUM(AV249:AY249)</f>
        <v>21</v>
      </c>
      <c r="BA249" s="68">
        <v>1</v>
      </c>
      <c r="BB249" s="6">
        <v>9</v>
      </c>
      <c r="BC249" s="6">
        <v>7</v>
      </c>
      <c r="BD249" s="102"/>
      <c r="BE249" s="129">
        <f>SUM(BA249:BD249)</f>
        <v>17</v>
      </c>
      <c r="BF249" s="68">
        <v>0</v>
      </c>
      <c r="BG249" s="6">
        <v>1</v>
      </c>
      <c r="BH249" s="6">
        <v>8</v>
      </c>
      <c r="BI249" s="102"/>
      <c r="BJ249" s="129">
        <f>SUM(BF249:BI249)</f>
        <v>9</v>
      </c>
    </row>
    <row r="250" spans="1:62" x14ac:dyDescent="0.25">
      <c r="A250" s="4" t="s">
        <v>553</v>
      </c>
      <c r="B250" s="3" t="s">
        <v>554</v>
      </c>
      <c r="C250" s="10">
        <v>6953156282957</v>
      </c>
      <c r="D250" s="10" t="str">
        <f>IF(J250&gt;0,1,"")</f>
        <v/>
      </c>
      <c r="E250" s="10">
        <f>IF(K250&gt;0,1,"")</f>
        <v>1</v>
      </c>
      <c r="F250" s="10">
        <f>IF(L250&gt;0,1,"")</f>
        <v>1</v>
      </c>
      <c r="G250" s="105" t="str">
        <f>IF(M250&gt;0,1,"")</f>
        <v/>
      </c>
      <c r="H250" s="264"/>
      <c r="I250" s="262" t="str">
        <f>IF(SUM(D250:G250)&lt;2,IF(H250&gt;100,"Not OK",""),"")</f>
        <v/>
      </c>
      <c r="J250" s="68"/>
      <c r="K250" s="64">
        <v>8</v>
      </c>
      <c r="L250" s="64">
        <v>9</v>
      </c>
      <c r="M250" s="64"/>
      <c r="N250" s="129">
        <f>SUM(J250:M250)</f>
        <v>17</v>
      </c>
      <c r="O250" s="79"/>
      <c r="P250" s="13">
        <v>17.329999999999998</v>
      </c>
      <c r="Q250" s="13">
        <v>17.329999999999998</v>
      </c>
      <c r="R250" s="71"/>
      <c r="S250" s="78">
        <f>IF(P250&gt;0,P250,O250)</f>
        <v>17.329999999999998</v>
      </c>
      <c r="T250" s="83"/>
      <c r="U250" s="71">
        <v>44.5</v>
      </c>
      <c r="V250" s="71">
        <v>49.5</v>
      </c>
      <c r="W250" s="84"/>
      <c r="X250" s="79"/>
      <c r="Y250" s="71">
        <v>99</v>
      </c>
      <c r="Z250" s="71">
        <v>99</v>
      </c>
      <c r="AA250" s="74"/>
      <c r="AB250" s="92"/>
      <c r="AC250" s="93">
        <v>12</v>
      </c>
      <c r="AD250" s="93"/>
      <c r="AE250" s="94"/>
      <c r="AF250" s="129">
        <f>SUM(AB250:AE250)</f>
        <v>12</v>
      </c>
      <c r="AG250" s="99"/>
      <c r="AH250" s="93">
        <v>10</v>
      </c>
      <c r="AI250" s="93">
        <v>6</v>
      </c>
      <c r="AJ250" s="94"/>
      <c r="AK250" s="133">
        <f>SUM(AG250:AJ250)</f>
        <v>16</v>
      </c>
      <c r="AL250" s="92"/>
      <c r="AM250" s="93">
        <v>8</v>
      </c>
      <c r="AN250" s="93">
        <v>8</v>
      </c>
      <c r="AO250" s="94"/>
      <c r="AP250" s="133">
        <f>SUM(AL250:AO250)</f>
        <v>16</v>
      </c>
      <c r="AQ250" s="92"/>
      <c r="AR250" s="93">
        <v>12</v>
      </c>
      <c r="AS250" s="93">
        <v>6</v>
      </c>
      <c r="AT250" s="94"/>
      <c r="AU250" s="129">
        <f>SUM(AQ250:AT250)</f>
        <v>18</v>
      </c>
      <c r="AV250" s="64"/>
      <c r="AW250" s="6">
        <v>5</v>
      </c>
      <c r="AX250" s="6">
        <v>2</v>
      </c>
      <c r="AY250" s="102"/>
      <c r="AZ250" s="133">
        <f>SUM(AV250:AY250)</f>
        <v>7</v>
      </c>
      <c r="BA250" s="68"/>
      <c r="BB250" s="6">
        <v>1</v>
      </c>
      <c r="BC250" s="6">
        <v>3</v>
      </c>
      <c r="BD250" s="102"/>
      <c r="BE250" s="129">
        <f>SUM(BA250:BD250)</f>
        <v>4</v>
      </c>
      <c r="BF250" s="68"/>
      <c r="BG250" s="6">
        <v>4</v>
      </c>
      <c r="BH250" s="6">
        <v>4</v>
      </c>
      <c r="BI250" s="102"/>
      <c r="BJ250" s="129">
        <f>SUM(BF250:BI250)</f>
        <v>8</v>
      </c>
    </row>
    <row r="251" spans="1:62" x14ac:dyDescent="0.25">
      <c r="A251" s="4" t="s">
        <v>329</v>
      </c>
      <c r="B251" s="3" t="s">
        <v>144</v>
      </c>
      <c r="C251" s="10">
        <v>6953156282964</v>
      </c>
      <c r="D251" s="10">
        <f>IF(J251&gt;0,1,"")</f>
        <v>1</v>
      </c>
      <c r="E251" s="10">
        <f>IF(K251&gt;0,1,"")</f>
        <v>1</v>
      </c>
      <c r="F251" s="10">
        <f>IF(L251&gt;0,1,"")</f>
        <v>1</v>
      </c>
      <c r="G251" s="105">
        <f>IF(M251&gt;0,1,"")</f>
        <v>1</v>
      </c>
      <c r="H251" s="264">
        <v>330</v>
      </c>
      <c r="I251" s="262" t="str">
        <f>IF(SUM(D251:G251)&lt;2,IF(H251&gt;100,"Not OK",""),"")</f>
        <v/>
      </c>
      <c r="J251" s="68">
        <v>2</v>
      </c>
      <c r="K251" s="64">
        <v>34</v>
      </c>
      <c r="L251" s="64">
        <v>25</v>
      </c>
      <c r="M251" s="64">
        <v>3</v>
      </c>
      <c r="N251" s="129">
        <f>SUM(J251:M251)</f>
        <v>64</v>
      </c>
      <c r="O251" s="79">
        <v>6.52</v>
      </c>
      <c r="P251" s="13">
        <v>5.2600000000000016</v>
      </c>
      <c r="Q251" s="13">
        <v>5.2600000000000016</v>
      </c>
      <c r="R251" s="71"/>
      <c r="S251" s="78">
        <f>IF(P251&gt;0,P251,O251)</f>
        <v>5.2600000000000016</v>
      </c>
      <c r="T251" s="83">
        <v>37.950000000000003</v>
      </c>
      <c r="U251" s="71">
        <v>24.5</v>
      </c>
      <c r="V251" s="71">
        <v>24.5</v>
      </c>
      <c r="W251" s="85">
        <v>37.570500000000003</v>
      </c>
      <c r="X251" s="79"/>
      <c r="Y251" s="71">
        <v>49</v>
      </c>
      <c r="Z251" s="71">
        <v>49</v>
      </c>
      <c r="AA251" s="75">
        <v>69</v>
      </c>
      <c r="AB251" s="95"/>
      <c r="AC251" s="96">
        <v>82</v>
      </c>
      <c r="AD251" s="96"/>
      <c r="AE251" s="75"/>
      <c r="AF251" s="132">
        <f>SUM(AB251:AE251)</f>
        <v>82</v>
      </c>
      <c r="AG251" s="97"/>
      <c r="AH251" s="96">
        <v>36</v>
      </c>
      <c r="AI251" s="96">
        <v>18</v>
      </c>
      <c r="AJ251" s="75"/>
      <c r="AK251" s="134">
        <f>SUM(AG251:AJ251)</f>
        <v>54</v>
      </c>
      <c r="AL251" s="95"/>
      <c r="AM251" s="96">
        <v>40</v>
      </c>
      <c r="AN251" s="96">
        <v>21</v>
      </c>
      <c r="AO251" s="75">
        <v>1</v>
      </c>
      <c r="AP251" s="135">
        <f>SUM(AL251:AO251)</f>
        <v>62</v>
      </c>
      <c r="AQ251" s="95"/>
      <c r="AR251" s="96">
        <v>33</v>
      </c>
      <c r="AS251" s="96">
        <v>14</v>
      </c>
      <c r="AT251" s="75">
        <v>3</v>
      </c>
      <c r="AU251" s="136">
        <f>SUM(AQ251:AT251)</f>
        <v>50</v>
      </c>
      <c r="AV251" s="64"/>
      <c r="AW251" s="6">
        <v>33</v>
      </c>
      <c r="AX251" s="6">
        <v>22</v>
      </c>
      <c r="AY251" s="102">
        <v>4</v>
      </c>
      <c r="AZ251" s="135">
        <f>SUM(AV251:AY251)</f>
        <v>59</v>
      </c>
      <c r="BA251" s="68">
        <v>3</v>
      </c>
      <c r="BB251" s="6">
        <v>25</v>
      </c>
      <c r="BC251" s="6">
        <v>19</v>
      </c>
      <c r="BD251" s="102">
        <v>3</v>
      </c>
      <c r="BE251" s="136">
        <f>SUM(BA251:BD251)</f>
        <v>50</v>
      </c>
      <c r="BF251" s="68">
        <v>0</v>
      </c>
      <c r="BG251" s="6">
        <v>9</v>
      </c>
      <c r="BH251" s="6">
        <v>16</v>
      </c>
      <c r="BI251" s="102">
        <v>1</v>
      </c>
      <c r="BJ251" s="136">
        <f>SUM(BF251:BI251)</f>
        <v>26</v>
      </c>
    </row>
    <row r="252" spans="1:62" x14ac:dyDescent="0.25">
      <c r="A252" s="4" t="s">
        <v>331</v>
      </c>
      <c r="B252" s="3" t="s">
        <v>145</v>
      </c>
      <c r="C252" s="10">
        <v>6953156282971</v>
      </c>
      <c r="D252" s="10">
        <f>IF(J252&gt;0,1,"")</f>
        <v>1</v>
      </c>
      <c r="E252" s="10">
        <f>IF(K252&gt;0,1,"")</f>
        <v>1</v>
      </c>
      <c r="F252" s="10">
        <f>IF(L252&gt;0,1,"")</f>
        <v>1</v>
      </c>
      <c r="G252" s="105" t="str">
        <f>IF(M252&gt;0,1,"")</f>
        <v/>
      </c>
      <c r="H252" s="264"/>
      <c r="I252" s="262" t="str">
        <f>IF(SUM(D252:G252)&lt;2,IF(H252&gt;100,"Not OK",""),"")</f>
        <v/>
      </c>
      <c r="J252" s="68">
        <v>1</v>
      </c>
      <c r="K252" s="64">
        <v>42</v>
      </c>
      <c r="L252" s="64">
        <v>38</v>
      </c>
      <c r="M252" s="64"/>
      <c r="N252" s="129">
        <f>SUM(J252:M252)</f>
        <v>81</v>
      </c>
      <c r="O252" s="79">
        <v>6.52</v>
      </c>
      <c r="P252" s="13">
        <v>5.3899999999999917</v>
      </c>
      <c r="Q252" s="13">
        <v>5.3899999999999917</v>
      </c>
      <c r="R252" s="71"/>
      <c r="S252" s="78">
        <f>IF(P252&gt;0,P252,O252)</f>
        <v>5.3899999999999917</v>
      </c>
      <c r="T252" s="83">
        <v>37.950000000000003</v>
      </c>
      <c r="U252" s="71">
        <v>24.5</v>
      </c>
      <c r="V252" s="71">
        <v>24.5</v>
      </c>
      <c r="W252" s="84"/>
      <c r="X252" s="79"/>
      <c r="Y252" s="71">
        <v>49</v>
      </c>
      <c r="Z252" s="71">
        <v>49</v>
      </c>
      <c r="AA252" s="74"/>
      <c r="AB252" s="92"/>
      <c r="AC252" s="93">
        <v>67</v>
      </c>
      <c r="AD252" s="93"/>
      <c r="AE252" s="94"/>
      <c r="AF252" s="129">
        <f>SUM(AB252:AE252)</f>
        <v>67</v>
      </c>
      <c r="AG252" s="99"/>
      <c r="AH252" s="93">
        <v>37</v>
      </c>
      <c r="AI252" s="93">
        <v>25</v>
      </c>
      <c r="AJ252" s="94"/>
      <c r="AK252" s="133">
        <f>SUM(AG252:AJ252)</f>
        <v>62</v>
      </c>
      <c r="AL252" s="92"/>
      <c r="AM252" s="93">
        <v>33</v>
      </c>
      <c r="AN252" s="93">
        <v>14</v>
      </c>
      <c r="AO252" s="94"/>
      <c r="AP252" s="133">
        <f>SUM(AL252:AO252)</f>
        <v>47</v>
      </c>
      <c r="AQ252" s="92"/>
      <c r="AR252" s="93">
        <v>37</v>
      </c>
      <c r="AS252" s="93">
        <v>11</v>
      </c>
      <c r="AT252" s="94"/>
      <c r="AU252" s="129">
        <f>SUM(AQ252:AT252)</f>
        <v>48</v>
      </c>
      <c r="AV252" s="64"/>
      <c r="AW252" s="6">
        <v>36</v>
      </c>
      <c r="AX252" s="6">
        <v>11</v>
      </c>
      <c r="AY252" s="102"/>
      <c r="AZ252" s="133">
        <f>SUM(AV252:AY252)</f>
        <v>47</v>
      </c>
      <c r="BA252" s="68">
        <v>3</v>
      </c>
      <c r="BB252" s="6">
        <v>15</v>
      </c>
      <c r="BC252" s="6">
        <v>2</v>
      </c>
      <c r="BD252" s="102"/>
      <c r="BE252" s="129">
        <f>SUM(BA252:BD252)</f>
        <v>20</v>
      </c>
      <c r="BF252" s="68">
        <v>2</v>
      </c>
      <c r="BG252" s="6">
        <v>21</v>
      </c>
      <c r="BH252" s="6">
        <v>17</v>
      </c>
      <c r="BI252" s="102"/>
      <c r="BJ252" s="129">
        <f>SUM(BF252:BI252)</f>
        <v>40</v>
      </c>
    </row>
    <row r="253" spans="1:62" x14ac:dyDescent="0.25">
      <c r="A253" s="4"/>
      <c r="B253" s="3" t="s">
        <v>223</v>
      </c>
      <c r="C253" s="10">
        <v>6953156283480</v>
      </c>
      <c r="D253" s="10" t="str">
        <f>IF(J253&gt;0,1,"")</f>
        <v/>
      </c>
      <c r="E253" s="10" t="str">
        <f>IF(K253&gt;0,1,"")</f>
        <v/>
      </c>
      <c r="F253" s="10" t="str">
        <f>IF(L253&gt;0,1,"")</f>
        <v/>
      </c>
      <c r="G253" s="105" t="str">
        <f>IF(M253&gt;0,1,"")</f>
        <v/>
      </c>
      <c r="H253" s="264">
        <v>35</v>
      </c>
      <c r="I253" s="262" t="str">
        <f>IF(SUM(D253:G253)&lt;2,IF(H253&gt;100,"Not OK",""),"")</f>
        <v/>
      </c>
      <c r="J253" s="68"/>
      <c r="K253" s="64"/>
      <c r="L253" s="64"/>
      <c r="M253" s="64">
        <v>0</v>
      </c>
      <c r="N253" s="129">
        <f>SUM(J253:M253)</f>
        <v>0</v>
      </c>
      <c r="O253" s="79"/>
      <c r="P253" s="13"/>
      <c r="Q253" s="13"/>
      <c r="R253" s="71"/>
      <c r="S253" s="78">
        <f>IF(P253&gt;0,P253,O253)</f>
        <v>0</v>
      </c>
      <c r="T253" s="83"/>
      <c r="U253" s="71"/>
      <c r="V253" s="71"/>
      <c r="W253" s="84">
        <v>75.685500000000005</v>
      </c>
      <c r="X253" s="79"/>
      <c r="Y253" s="71"/>
      <c r="Z253" s="71"/>
      <c r="AA253" s="74">
        <v>139</v>
      </c>
      <c r="AB253" s="92"/>
      <c r="AC253" s="93"/>
      <c r="AD253" s="93"/>
      <c r="AE253" s="94"/>
      <c r="AF253" s="129">
        <f>SUM(AB253:AE253)</f>
        <v>0</v>
      </c>
      <c r="AG253" s="99"/>
      <c r="AH253" s="93"/>
      <c r="AI253" s="93"/>
      <c r="AJ253" s="94"/>
      <c r="AK253" s="133">
        <f>SUM(AG253:AJ253)</f>
        <v>0</v>
      </c>
      <c r="AL253" s="92"/>
      <c r="AM253" s="93"/>
      <c r="AN253" s="93"/>
      <c r="AO253" s="94">
        <v>4</v>
      </c>
      <c r="AP253" s="133">
        <f>SUM(AL253:AO253)</f>
        <v>4</v>
      </c>
      <c r="AQ253" s="92"/>
      <c r="AR253" s="93"/>
      <c r="AS253" s="93"/>
      <c r="AT253" s="94">
        <v>1</v>
      </c>
      <c r="AU253" s="129">
        <f>SUM(AQ253:AT253)</f>
        <v>1</v>
      </c>
      <c r="AV253" s="64"/>
      <c r="AW253" s="6"/>
      <c r="AX253" s="6"/>
      <c r="AY253" s="102">
        <v>0</v>
      </c>
      <c r="AZ253" s="133">
        <f>SUM(AV253:AY253)</f>
        <v>0</v>
      </c>
      <c r="BA253" s="68"/>
      <c r="BB253" s="6"/>
      <c r="BC253" s="6"/>
      <c r="BD253" s="102">
        <v>0</v>
      </c>
      <c r="BE253" s="129">
        <f>SUM(BA253:BD253)</f>
        <v>0</v>
      </c>
      <c r="BF253" s="68"/>
      <c r="BG253" s="6"/>
      <c r="BH253" s="6"/>
      <c r="BI253" s="102">
        <v>0</v>
      </c>
      <c r="BJ253" s="129">
        <f>SUM(BF253:BI253)</f>
        <v>0</v>
      </c>
    </row>
    <row r="254" spans="1:62" x14ac:dyDescent="0.25">
      <c r="A254" s="4"/>
      <c r="B254" s="3" t="s">
        <v>224</v>
      </c>
      <c r="C254" s="10">
        <v>6953156283497</v>
      </c>
      <c r="D254" s="10" t="str">
        <f>IF(J254&gt;0,1,"")</f>
        <v/>
      </c>
      <c r="E254" s="10" t="str">
        <f>IF(K254&gt;0,1,"")</f>
        <v/>
      </c>
      <c r="F254" s="10" t="str">
        <f>IF(L254&gt;0,1,"")</f>
        <v/>
      </c>
      <c r="G254" s="105" t="str">
        <f>IF(M254&gt;0,1,"")</f>
        <v/>
      </c>
      <c r="H254" s="264"/>
      <c r="I254" s="262" t="str">
        <f>IF(SUM(D254:G254)&lt;2,IF(H254&gt;100,"Not OK",""),"")</f>
        <v/>
      </c>
      <c r="J254" s="68"/>
      <c r="K254" s="64"/>
      <c r="L254" s="64"/>
      <c r="M254" s="64">
        <v>0</v>
      </c>
      <c r="N254" s="129">
        <f>SUM(J254:M254)</f>
        <v>0</v>
      </c>
      <c r="O254" s="79"/>
      <c r="P254" s="13"/>
      <c r="Q254" s="13"/>
      <c r="R254" s="71"/>
      <c r="S254" s="78">
        <f>IF(P254&gt;0,P254,O254)</f>
        <v>0</v>
      </c>
      <c r="T254" s="83"/>
      <c r="U254" s="71"/>
      <c r="V254" s="71"/>
      <c r="W254" s="84">
        <v>75.685500000000005</v>
      </c>
      <c r="X254" s="79"/>
      <c r="Y254" s="71"/>
      <c r="Z254" s="71"/>
      <c r="AA254" s="74">
        <v>139</v>
      </c>
      <c r="AB254" s="92"/>
      <c r="AC254" s="93"/>
      <c r="AD254" s="93"/>
      <c r="AE254" s="94"/>
      <c r="AF254" s="129">
        <f>SUM(AB254:AE254)</f>
        <v>0</v>
      </c>
      <c r="AG254" s="99"/>
      <c r="AH254" s="93"/>
      <c r="AI254" s="93"/>
      <c r="AJ254" s="94"/>
      <c r="AK254" s="133">
        <f>SUM(AG254:AJ254)</f>
        <v>0</v>
      </c>
      <c r="AL254" s="92"/>
      <c r="AM254" s="93"/>
      <c r="AN254" s="93"/>
      <c r="AO254" s="94">
        <v>2</v>
      </c>
      <c r="AP254" s="133">
        <f>SUM(AL254:AO254)</f>
        <v>2</v>
      </c>
      <c r="AQ254" s="92"/>
      <c r="AR254" s="93"/>
      <c r="AS254" s="93"/>
      <c r="AT254" s="94">
        <v>3</v>
      </c>
      <c r="AU254" s="129">
        <f>SUM(AQ254:AT254)</f>
        <v>3</v>
      </c>
      <c r="AV254" s="64"/>
      <c r="AW254" s="6"/>
      <c r="AX254" s="6"/>
      <c r="AY254" s="102">
        <v>0</v>
      </c>
      <c r="AZ254" s="133">
        <f>SUM(AV254:AY254)</f>
        <v>0</v>
      </c>
      <c r="BA254" s="68"/>
      <c r="BB254" s="6"/>
      <c r="BC254" s="6"/>
      <c r="BD254" s="102">
        <v>0</v>
      </c>
      <c r="BE254" s="129">
        <f>SUM(BA254:BD254)</f>
        <v>0</v>
      </c>
      <c r="BF254" s="68"/>
      <c r="BG254" s="6"/>
      <c r="BH254" s="6"/>
      <c r="BI254" s="102">
        <v>0</v>
      </c>
      <c r="BJ254" s="129">
        <f>SUM(BF254:BI254)</f>
        <v>0</v>
      </c>
    </row>
    <row r="255" spans="1:62" x14ac:dyDescent="0.25">
      <c r="A255" s="4" t="s">
        <v>146</v>
      </c>
      <c r="B255" s="3" t="s">
        <v>147</v>
      </c>
      <c r="C255" s="10">
        <v>6953156283787</v>
      </c>
      <c r="D255" s="10">
        <f>IF(J255&gt;0,1,"")</f>
        <v>1</v>
      </c>
      <c r="E255" s="10" t="str">
        <f>IF(K255&gt;0,1,"")</f>
        <v/>
      </c>
      <c r="F255" s="10" t="str">
        <f>IF(L255&gt;0,1,"")</f>
        <v/>
      </c>
      <c r="G255" s="105" t="str">
        <f>IF(M255&gt;0,1,"")</f>
        <v/>
      </c>
      <c r="H255" s="264"/>
      <c r="I255" s="262" t="str">
        <f>IF(SUM(D255:G255)&lt;2,IF(H255&gt;100,"Not OK",""),"")</f>
        <v/>
      </c>
      <c r="J255" s="68">
        <v>1</v>
      </c>
      <c r="K255" s="64"/>
      <c r="L255" s="64"/>
      <c r="M255" s="64"/>
      <c r="N255" s="129">
        <f>SUM(J255:M255)</f>
        <v>1</v>
      </c>
      <c r="O255" s="79">
        <v>51.31</v>
      </c>
      <c r="P255" s="13"/>
      <c r="Q255" s="13"/>
      <c r="R255" s="71"/>
      <c r="S255" s="78">
        <f>IF(P255&gt;0,P255,O255)</f>
        <v>51.31</v>
      </c>
      <c r="T255" s="83">
        <v>81.95</v>
      </c>
      <c r="U255" s="71"/>
      <c r="V255" s="71"/>
      <c r="W255" s="84"/>
      <c r="X255" s="79"/>
      <c r="Y255" s="71"/>
      <c r="Z255" s="71"/>
      <c r="AA255" s="74"/>
      <c r="AB255" s="92"/>
      <c r="AC255" s="93"/>
      <c r="AD255" s="93"/>
      <c r="AE255" s="94"/>
      <c r="AF255" s="129">
        <f>SUM(AB255:AE255)</f>
        <v>0</v>
      </c>
      <c r="AG255" s="99"/>
      <c r="AH255" s="93"/>
      <c r="AI255" s="93"/>
      <c r="AJ255" s="94"/>
      <c r="AK255" s="133">
        <f>SUM(AG255:AJ255)</f>
        <v>0</v>
      </c>
      <c r="AL255" s="92"/>
      <c r="AM255" s="93"/>
      <c r="AN255" s="93"/>
      <c r="AO255" s="94"/>
      <c r="AP255" s="133">
        <f>SUM(AL255:AO255)</f>
        <v>0</v>
      </c>
      <c r="AQ255" s="92"/>
      <c r="AR255" s="93"/>
      <c r="AS255" s="93"/>
      <c r="AT255" s="94"/>
      <c r="AU255" s="129">
        <f>SUM(AQ255:AT255)</f>
        <v>0</v>
      </c>
      <c r="AV255" s="64">
        <v>1</v>
      </c>
      <c r="AW255" s="6"/>
      <c r="AX255" s="6"/>
      <c r="AY255" s="102"/>
      <c r="AZ255" s="133">
        <f>SUM(AV255:AY255)</f>
        <v>1</v>
      </c>
      <c r="BA255" s="68"/>
      <c r="BB255" s="6"/>
      <c r="BC255" s="6"/>
      <c r="BD255" s="102"/>
      <c r="BE255" s="129">
        <f>SUM(BA255:BD255)</f>
        <v>0</v>
      </c>
      <c r="BF255" s="68">
        <v>2</v>
      </c>
      <c r="BG255" s="6"/>
      <c r="BH255" s="6"/>
      <c r="BI255" s="102"/>
      <c r="BJ255" s="129">
        <f>SUM(BF255:BI255)</f>
        <v>2</v>
      </c>
    </row>
    <row r="256" spans="1:62" x14ac:dyDescent="0.25">
      <c r="A256" s="4" t="s">
        <v>148</v>
      </c>
      <c r="B256" s="3" t="s">
        <v>149</v>
      </c>
      <c r="C256" s="10">
        <v>6953156283800</v>
      </c>
      <c r="D256" s="10">
        <f>IF(J256&gt;0,1,"")</f>
        <v>1</v>
      </c>
      <c r="E256" s="10" t="str">
        <f>IF(K256&gt;0,1,"")</f>
        <v/>
      </c>
      <c r="F256" s="10" t="str">
        <f>IF(L256&gt;0,1,"")</f>
        <v/>
      </c>
      <c r="G256" s="105" t="str">
        <f>IF(M256&gt;0,1,"")</f>
        <v/>
      </c>
      <c r="H256" s="264">
        <v>5</v>
      </c>
      <c r="I256" s="262" t="str">
        <f>IF(SUM(D256:G256)&lt;2,IF(H256&gt;100,"Not OK",""),"")</f>
        <v/>
      </c>
      <c r="J256" s="68">
        <v>4</v>
      </c>
      <c r="K256" s="64"/>
      <c r="L256" s="64"/>
      <c r="M256" s="64"/>
      <c r="N256" s="129">
        <f>SUM(J256:M256)</f>
        <v>4</v>
      </c>
      <c r="O256" s="79">
        <v>51.310000000000016</v>
      </c>
      <c r="P256" s="13"/>
      <c r="Q256" s="13"/>
      <c r="R256" s="71"/>
      <c r="S256" s="78">
        <f>IF(P256&gt;0,P256,O256)</f>
        <v>51.310000000000016</v>
      </c>
      <c r="T256" s="83">
        <v>81.95</v>
      </c>
      <c r="U256" s="71"/>
      <c r="V256" s="71"/>
      <c r="W256" s="84"/>
      <c r="X256" s="79"/>
      <c r="Y256" s="71"/>
      <c r="Z256" s="71"/>
      <c r="AA256" s="74"/>
      <c r="AB256" s="92"/>
      <c r="AC256" s="93"/>
      <c r="AD256" s="93"/>
      <c r="AE256" s="94"/>
      <c r="AF256" s="129">
        <f>SUM(AB256:AE256)</f>
        <v>0</v>
      </c>
      <c r="AG256" s="99"/>
      <c r="AH256" s="93"/>
      <c r="AI256" s="93"/>
      <c r="AJ256" s="94"/>
      <c r="AK256" s="133">
        <f>SUM(AG256:AJ256)</f>
        <v>0</v>
      </c>
      <c r="AL256" s="92"/>
      <c r="AM256" s="93"/>
      <c r="AN256" s="93"/>
      <c r="AO256" s="94"/>
      <c r="AP256" s="133">
        <f>SUM(AL256:AO256)</f>
        <v>0</v>
      </c>
      <c r="AQ256" s="92"/>
      <c r="AR256" s="93"/>
      <c r="AS256" s="93"/>
      <c r="AT256" s="94"/>
      <c r="AU256" s="129">
        <f>SUM(AQ256:AT256)</f>
        <v>0</v>
      </c>
      <c r="AV256" s="64"/>
      <c r="AW256" s="6"/>
      <c r="AX256" s="6"/>
      <c r="AY256" s="102"/>
      <c r="AZ256" s="133">
        <f>SUM(AV256:AY256)</f>
        <v>0</v>
      </c>
      <c r="BA256" s="68">
        <v>1</v>
      </c>
      <c r="BB256" s="6"/>
      <c r="BC256" s="6"/>
      <c r="BD256" s="102"/>
      <c r="BE256" s="129">
        <f>SUM(BA256:BD256)</f>
        <v>1</v>
      </c>
      <c r="BF256" s="68">
        <v>0</v>
      </c>
      <c r="BG256" s="6"/>
      <c r="BH256" s="6"/>
      <c r="BI256" s="102"/>
      <c r="BJ256" s="129">
        <f>SUM(BF256:BI256)</f>
        <v>0</v>
      </c>
    </row>
    <row r="257" spans="1:62" x14ac:dyDescent="0.25">
      <c r="A257" s="4" t="s">
        <v>555</v>
      </c>
      <c r="B257" s="3" t="s">
        <v>150</v>
      </c>
      <c r="C257" s="10">
        <v>6953156284234</v>
      </c>
      <c r="D257" s="10">
        <f>IF(J257&gt;0,1,"")</f>
        <v>1</v>
      </c>
      <c r="E257" s="10">
        <f>IF(K257&gt;0,1,"")</f>
        <v>1</v>
      </c>
      <c r="F257" s="10" t="str">
        <f>IF(L257&gt;0,1,"")</f>
        <v/>
      </c>
      <c r="G257" s="105" t="str">
        <f>IF(M257&gt;0,1,"")</f>
        <v/>
      </c>
      <c r="H257" s="264">
        <v>36</v>
      </c>
      <c r="I257" s="262" t="str">
        <f>IF(SUM(D257:G257)&lt;2,IF(H257&gt;100,"Not OK",""),"")</f>
        <v/>
      </c>
      <c r="J257" s="68">
        <v>3</v>
      </c>
      <c r="K257" s="64">
        <v>2</v>
      </c>
      <c r="L257" s="64"/>
      <c r="M257" s="64"/>
      <c r="N257" s="129">
        <f>SUM(J257:M257)</f>
        <v>5</v>
      </c>
      <c r="O257" s="79">
        <v>12.71</v>
      </c>
      <c r="P257" s="13">
        <v>12.71</v>
      </c>
      <c r="Q257" s="13"/>
      <c r="R257" s="71"/>
      <c r="S257" s="78">
        <f>IF(P257&gt;0,P257,O257)</f>
        <v>12.71</v>
      </c>
      <c r="T257" s="83">
        <v>48.95</v>
      </c>
      <c r="U257" s="71">
        <v>29.5</v>
      </c>
      <c r="V257" s="71"/>
      <c r="W257" s="84"/>
      <c r="X257" s="79"/>
      <c r="Y257" s="71">
        <v>59</v>
      </c>
      <c r="Z257" s="71"/>
      <c r="AA257" s="74"/>
      <c r="AB257" s="92"/>
      <c r="AC257" s="93">
        <v>1</v>
      </c>
      <c r="AD257" s="93"/>
      <c r="AE257" s="94"/>
      <c r="AF257" s="129">
        <f>SUM(AB257:AE257)</f>
        <v>1</v>
      </c>
      <c r="AG257" s="99"/>
      <c r="AH257" s="93">
        <v>3</v>
      </c>
      <c r="AI257" s="93"/>
      <c r="AJ257" s="94"/>
      <c r="AK257" s="133">
        <f>SUM(AG257:AJ257)</f>
        <v>3</v>
      </c>
      <c r="AL257" s="92"/>
      <c r="AM257" s="93">
        <v>1</v>
      </c>
      <c r="AN257" s="93"/>
      <c r="AO257" s="94"/>
      <c r="AP257" s="133">
        <f>SUM(AL257:AO257)</f>
        <v>1</v>
      </c>
      <c r="AQ257" s="92"/>
      <c r="AR257" s="93">
        <v>2</v>
      </c>
      <c r="AS257" s="93"/>
      <c r="AT257" s="94"/>
      <c r="AU257" s="129">
        <f>SUM(AQ257:AT257)</f>
        <v>2</v>
      </c>
      <c r="AV257" s="64"/>
      <c r="AW257" s="6">
        <v>0</v>
      </c>
      <c r="AX257" s="6"/>
      <c r="AY257" s="102"/>
      <c r="AZ257" s="133">
        <f>SUM(AV257:AY257)</f>
        <v>0</v>
      </c>
      <c r="BA257" s="68"/>
      <c r="BB257" s="6">
        <v>1</v>
      </c>
      <c r="BC257" s="6"/>
      <c r="BD257" s="102"/>
      <c r="BE257" s="129">
        <f>SUM(BA257:BD257)</f>
        <v>1</v>
      </c>
      <c r="BF257" s="68">
        <v>0</v>
      </c>
      <c r="BG257" s="6">
        <v>0</v>
      </c>
      <c r="BH257" s="6"/>
      <c r="BI257" s="102"/>
      <c r="BJ257" s="129">
        <f>SUM(BF257:BI257)</f>
        <v>0</v>
      </c>
    </row>
    <row r="258" spans="1:62" x14ac:dyDescent="0.25">
      <c r="A258" s="4" t="s">
        <v>557</v>
      </c>
      <c r="B258" s="3" t="s">
        <v>150</v>
      </c>
      <c r="C258" s="10">
        <v>6953156284241</v>
      </c>
      <c r="D258" s="10">
        <f>IF(J258&gt;0,1,"")</f>
        <v>1</v>
      </c>
      <c r="E258" s="10" t="str">
        <f>IF(K258&gt;0,1,"")</f>
        <v/>
      </c>
      <c r="F258" s="10" t="str">
        <f>IF(L258&gt;0,1,"")</f>
        <v/>
      </c>
      <c r="G258" s="105" t="str">
        <f>IF(M258&gt;0,1,"")</f>
        <v/>
      </c>
      <c r="H258" s="264">
        <v>13</v>
      </c>
      <c r="I258" s="262" t="str">
        <f>IF(SUM(D258:G258)&lt;2,IF(H258&gt;100,"Not OK",""),"")</f>
        <v/>
      </c>
      <c r="J258" s="68">
        <v>1</v>
      </c>
      <c r="K258" s="64">
        <v>0</v>
      </c>
      <c r="L258" s="64"/>
      <c r="M258" s="64"/>
      <c r="N258" s="129">
        <f>SUM(J258:M258)</f>
        <v>1</v>
      </c>
      <c r="O258" s="79">
        <v>12.309999999999997</v>
      </c>
      <c r="P258" s="13">
        <v>12.309999999999997</v>
      </c>
      <c r="Q258" s="13"/>
      <c r="R258" s="71"/>
      <c r="S258" s="78">
        <f>IF(P258&gt;0,P258,O258)</f>
        <v>12.309999999999997</v>
      </c>
      <c r="T258" s="83">
        <v>48.95</v>
      </c>
      <c r="U258" s="71">
        <v>29.5</v>
      </c>
      <c r="V258" s="71"/>
      <c r="W258" s="84"/>
      <c r="X258" s="79"/>
      <c r="Y258" s="71">
        <v>59</v>
      </c>
      <c r="Z258" s="71"/>
      <c r="AA258" s="74"/>
      <c r="AB258" s="92"/>
      <c r="AC258" s="93">
        <v>0</v>
      </c>
      <c r="AD258" s="93"/>
      <c r="AE258" s="94"/>
      <c r="AF258" s="129">
        <f>SUM(AB258:AE258)</f>
        <v>0</v>
      </c>
      <c r="AG258" s="99"/>
      <c r="AH258" s="93">
        <v>0</v>
      </c>
      <c r="AI258" s="93"/>
      <c r="AJ258" s="94"/>
      <c r="AK258" s="133">
        <f>SUM(AG258:AJ258)</f>
        <v>0</v>
      </c>
      <c r="AL258" s="92"/>
      <c r="AM258" s="93">
        <v>0</v>
      </c>
      <c r="AN258" s="93"/>
      <c r="AO258" s="94"/>
      <c r="AP258" s="133">
        <f>SUM(AL258:AO258)</f>
        <v>0</v>
      </c>
      <c r="AQ258" s="92"/>
      <c r="AR258" s="93">
        <v>0</v>
      </c>
      <c r="AS258" s="93"/>
      <c r="AT258" s="94"/>
      <c r="AU258" s="129">
        <f>SUM(AQ258:AT258)</f>
        <v>0</v>
      </c>
      <c r="AV258" s="64"/>
      <c r="AW258" s="6">
        <v>0</v>
      </c>
      <c r="AX258" s="6"/>
      <c r="AY258" s="102"/>
      <c r="AZ258" s="133">
        <f>SUM(AV258:AY258)</f>
        <v>0</v>
      </c>
      <c r="BA258" s="68">
        <v>1</v>
      </c>
      <c r="BB258" s="6">
        <v>0</v>
      </c>
      <c r="BC258" s="6"/>
      <c r="BD258" s="102"/>
      <c r="BE258" s="129">
        <f>SUM(BA258:BD258)</f>
        <v>1</v>
      </c>
      <c r="BF258" s="68">
        <v>0</v>
      </c>
      <c r="BG258" s="6">
        <v>0</v>
      </c>
      <c r="BH258" s="6"/>
      <c r="BI258" s="102"/>
      <c r="BJ258" s="129">
        <f>SUM(BF258:BI258)</f>
        <v>0</v>
      </c>
    </row>
    <row r="259" spans="1:62" x14ac:dyDescent="0.25">
      <c r="A259" s="4" t="s">
        <v>559</v>
      </c>
      <c r="B259" s="3" t="s">
        <v>560</v>
      </c>
      <c r="C259" s="10">
        <v>6953156284258</v>
      </c>
      <c r="D259" s="10" t="str">
        <f>IF(J259&gt;0,1,"")</f>
        <v/>
      </c>
      <c r="E259" s="10">
        <f>IF(K259&gt;0,1,"")</f>
        <v>1</v>
      </c>
      <c r="F259" s="10" t="str">
        <f>IF(L259&gt;0,1,"")</f>
        <v/>
      </c>
      <c r="G259" s="105" t="str">
        <f>IF(M259&gt;0,1,"")</f>
        <v/>
      </c>
      <c r="H259" s="264">
        <v>27</v>
      </c>
      <c r="I259" s="262" t="str">
        <f>IF(SUM(D259:G259)&lt;2,IF(H259&gt;100,"Not OK",""),"")</f>
        <v/>
      </c>
      <c r="J259" s="68"/>
      <c r="K259" s="64">
        <v>1</v>
      </c>
      <c r="L259" s="64"/>
      <c r="M259" s="64"/>
      <c r="N259" s="129">
        <f>SUM(J259:M259)</f>
        <v>1</v>
      </c>
      <c r="O259" s="79"/>
      <c r="P259" s="13">
        <v>12.71</v>
      </c>
      <c r="Q259" s="13"/>
      <c r="R259" s="71"/>
      <c r="S259" s="78">
        <f>IF(P259&gt;0,P259,O259)</f>
        <v>12.71</v>
      </c>
      <c r="T259" s="83"/>
      <c r="U259" s="71">
        <v>29.5</v>
      </c>
      <c r="V259" s="71"/>
      <c r="W259" s="84"/>
      <c r="X259" s="79"/>
      <c r="Y259" s="71">
        <v>59</v>
      </c>
      <c r="Z259" s="71"/>
      <c r="AA259" s="74"/>
      <c r="AB259" s="92"/>
      <c r="AC259" s="93">
        <v>0</v>
      </c>
      <c r="AD259" s="93"/>
      <c r="AE259" s="94"/>
      <c r="AF259" s="129">
        <f>SUM(AB259:AE259)</f>
        <v>0</v>
      </c>
      <c r="AG259" s="99"/>
      <c r="AH259" s="93">
        <v>1</v>
      </c>
      <c r="AI259" s="93"/>
      <c r="AJ259" s="94"/>
      <c r="AK259" s="133">
        <f>SUM(AG259:AJ259)</f>
        <v>1</v>
      </c>
      <c r="AL259" s="92"/>
      <c r="AM259" s="93">
        <v>4</v>
      </c>
      <c r="AN259" s="93"/>
      <c r="AO259" s="94"/>
      <c r="AP259" s="133">
        <f>SUM(AL259:AO259)</f>
        <v>4</v>
      </c>
      <c r="AQ259" s="92"/>
      <c r="AR259" s="93">
        <v>3</v>
      </c>
      <c r="AS259" s="93"/>
      <c r="AT259" s="94"/>
      <c r="AU259" s="129">
        <f>SUM(AQ259:AT259)</f>
        <v>3</v>
      </c>
      <c r="AV259" s="64"/>
      <c r="AW259" s="6">
        <v>2</v>
      </c>
      <c r="AX259" s="6"/>
      <c r="AY259" s="102"/>
      <c r="AZ259" s="133">
        <f>SUM(AV259:AY259)</f>
        <v>2</v>
      </c>
      <c r="BA259" s="68"/>
      <c r="BB259" s="6">
        <v>2</v>
      </c>
      <c r="BC259" s="6"/>
      <c r="BD259" s="102"/>
      <c r="BE259" s="129">
        <f>SUM(BA259:BD259)</f>
        <v>2</v>
      </c>
      <c r="BF259" s="68"/>
      <c r="BG259" s="6">
        <v>0</v>
      </c>
      <c r="BH259" s="6"/>
      <c r="BI259" s="102"/>
      <c r="BJ259" s="129">
        <f>SUM(BF259:BI259)</f>
        <v>0</v>
      </c>
    </row>
    <row r="260" spans="1:62" x14ac:dyDescent="0.25">
      <c r="A260" s="4" t="s">
        <v>579</v>
      </c>
      <c r="B260" s="3" t="s">
        <v>151</v>
      </c>
      <c r="C260" s="10">
        <v>6953156284401</v>
      </c>
      <c r="D260" s="10" t="str">
        <f>IF(J260&gt;0,1,"")</f>
        <v/>
      </c>
      <c r="E260" s="10">
        <f>IF(K260&gt;0,1,"")</f>
        <v>1</v>
      </c>
      <c r="F260" s="10">
        <f>IF(L260&gt;0,1,"")</f>
        <v>1</v>
      </c>
      <c r="G260" s="105">
        <f>IF(M260&gt;0,1,"")</f>
        <v>1</v>
      </c>
      <c r="H260" s="264">
        <v>32</v>
      </c>
      <c r="I260" s="262" t="str">
        <f>IF(SUM(D260:G260)&lt;2,IF(H260&gt;100,"Not OK",""),"")</f>
        <v/>
      </c>
      <c r="J260" s="68">
        <v>0</v>
      </c>
      <c r="K260" s="64">
        <v>19</v>
      </c>
      <c r="L260" s="64">
        <v>36</v>
      </c>
      <c r="M260" s="64">
        <v>5</v>
      </c>
      <c r="N260" s="129">
        <f>SUM(J260:M260)</f>
        <v>60</v>
      </c>
      <c r="O260" s="79">
        <v>14.580000000000009</v>
      </c>
      <c r="P260" s="13">
        <v>14.474971098265899</v>
      </c>
      <c r="Q260" s="13">
        <v>14.474971098265899</v>
      </c>
      <c r="R260" s="71"/>
      <c r="S260" s="78">
        <f>IF(P260&gt;0,P260,O260)</f>
        <v>14.474971098265899</v>
      </c>
      <c r="T260" s="83">
        <v>43.45</v>
      </c>
      <c r="U260" s="71">
        <v>29.5</v>
      </c>
      <c r="V260" s="71">
        <v>29.5</v>
      </c>
      <c r="W260" s="85">
        <v>43.015500000000003</v>
      </c>
      <c r="X260" s="79"/>
      <c r="Y260" s="71">
        <v>59</v>
      </c>
      <c r="Z260" s="71">
        <v>59</v>
      </c>
      <c r="AA260" s="75">
        <v>79</v>
      </c>
      <c r="AB260" s="95"/>
      <c r="AC260" s="96">
        <v>12</v>
      </c>
      <c r="AD260" s="96"/>
      <c r="AE260" s="75"/>
      <c r="AF260" s="132">
        <f>SUM(AB260:AE260)</f>
        <v>12</v>
      </c>
      <c r="AG260" s="97"/>
      <c r="AH260" s="96">
        <v>9</v>
      </c>
      <c r="AI260" s="96">
        <v>14</v>
      </c>
      <c r="AJ260" s="75"/>
      <c r="AK260" s="134">
        <f>SUM(AG260:AJ260)</f>
        <v>23</v>
      </c>
      <c r="AL260" s="95"/>
      <c r="AM260" s="96">
        <v>18</v>
      </c>
      <c r="AN260" s="96">
        <v>15</v>
      </c>
      <c r="AO260" s="75">
        <v>0</v>
      </c>
      <c r="AP260" s="135">
        <f>SUM(AL260:AO260)</f>
        <v>33</v>
      </c>
      <c r="AQ260" s="95"/>
      <c r="AR260" s="96">
        <v>18</v>
      </c>
      <c r="AS260" s="96">
        <v>15</v>
      </c>
      <c r="AT260" s="75">
        <v>0</v>
      </c>
      <c r="AU260" s="136">
        <f>SUM(AQ260:AT260)</f>
        <v>33</v>
      </c>
      <c r="AV260" s="64">
        <v>1</v>
      </c>
      <c r="AW260" s="6">
        <v>15</v>
      </c>
      <c r="AX260" s="6">
        <v>13</v>
      </c>
      <c r="AY260" s="102">
        <v>0</v>
      </c>
      <c r="AZ260" s="135">
        <f>SUM(AV260:AY260)</f>
        <v>29</v>
      </c>
      <c r="BA260" s="68">
        <v>1</v>
      </c>
      <c r="BB260" s="6">
        <v>7</v>
      </c>
      <c r="BC260" s="6">
        <v>6</v>
      </c>
      <c r="BD260" s="102">
        <v>0</v>
      </c>
      <c r="BE260" s="136">
        <f>SUM(BA260:BD260)</f>
        <v>14</v>
      </c>
      <c r="BF260" s="68">
        <v>2</v>
      </c>
      <c r="BG260" s="6">
        <v>8</v>
      </c>
      <c r="BH260" s="6">
        <v>4</v>
      </c>
      <c r="BI260" s="102">
        <v>0</v>
      </c>
      <c r="BJ260" s="136">
        <f>SUM(BF260:BI260)</f>
        <v>14</v>
      </c>
    </row>
    <row r="261" spans="1:62" x14ac:dyDescent="0.25">
      <c r="A261" s="4" t="s">
        <v>152</v>
      </c>
      <c r="B261" s="3" t="s">
        <v>153</v>
      </c>
      <c r="C261" s="10">
        <v>6953156284418</v>
      </c>
      <c r="D261" s="10" t="str">
        <f>IF(J261&gt;0,1,"")</f>
        <v/>
      </c>
      <c r="E261" s="10" t="str">
        <f>IF(K261&gt;0,1,"")</f>
        <v/>
      </c>
      <c r="F261" s="10" t="str">
        <f>IF(L261&gt;0,1,"")</f>
        <v/>
      </c>
      <c r="G261" s="105">
        <f>IF(M261&gt;0,1,"")</f>
        <v>1</v>
      </c>
      <c r="H261" s="264">
        <v>15</v>
      </c>
      <c r="I261" s="262" t="str">
        <f>IF(SUM(D261:G261)&lt;2,IF(H261&gt;100,"Not OK",""),"")</f>
        <v/>
      </c>
      <c r="J261" s="68">
        <v>0</v>
      </c>
      <c r="K261" s="64"/>
      <c r="L261" s="64"/>
      <c r="M261" s="64">
        <v>5</v>
      </c>
      <c r="N261" s="129">
        <f>SUM(J261:M261)</f>
        <v>5</v>
      </c>
      <c r="O261" s="79">
        <v>14.58000000000002</v>
      </c>
      <c r="P261" s="13"/>
      <c r="Q261" s="13"/>
      <c r="R261" s="71"/>
      <c r="S261" s="78">
        <f>IF(P261&gt;0,P261,O261)</f>
        <v>14.58000000000002</v>
      </c>
      <c r="T261" s="83">
        <v>43.45</v>
      </c>
      <c r="U261" s="71"/>
      <c r="V261" s="71"/>
      <c r="W261" s="85">
        <v>43.015500000000003</v>
      </c>
      <c r="X261" s="79"/>
      <c r="Y261" s="71"/>
      <c r="Z261" s="71"/>
      <c r="AA261" s="75">
        <v>79</v>
      </c>
      <c r="AB261" s="95"/>
      <c r="AC261" s="96"/>
      <c r="AD261" s="96"/>
      <c r="AE261" s="75"/>
      <c r="AF261" s="132">
        <f>SUM(AB261:AE261)</f>
        <v>0</v>
      </c>
      <c r="AG261" s="97"/>
      <c r="AH261" s="96"/>
      <c r="AI261" s="96"/>
      <c r="AJ261" s="75"/>
      <c r="AK261" s="134">
        <f>SUM(AG261:AJ261)</f>
        <v>0</v>
      </c>
      <c r="AL261" s="95"/>
      <c r="AM261" s="96"/>
      <c r="AN261" s="96"/>
      <c r="AO261" s="75">
        <v>0</v>
      </c>
      <c r="AP261" s="135">
        <f>SUM(AL261:AO261)</f>
        <v>0</v>
      </c>
      <c r="AQ261" s="95"/>
      <c r="AR261" s="96"/>
      <c r="AS261" s="96"/>
      <c r="AT261" s="75">
        <v>0</v>
      </c>
      <c r="AU261" s="136">
        <f>SUM(AQ261:AT261)</f>
        <v>0</v>
      </c>
      <c r="AV261" s="64"/>
      <c r="AW261" s="6"/>
      <c r="AX261" s="6"/>
      <c r="AY261" s="102">
        <v>0</v>
      </c>
      <c r="AZ261" s="135">
        <f>SUM(AV261:AY261)</f>
        <v>0</v>
      </c>
      <c r="BA261" s="68">
        <v>2</v>
      </c>
      <c r="BB261" s="6"/>
      <c r="BC261" s="6"/>
      <c r="BD261" s="102">
        <v>0</v>
      </c>
      <c r="BE261" s="136">
        <f>SUM(BA261:BD261)</f>
        <v>2</v>
      </c>
      <c r="BF261" s="68">
        <v>2</v>
      </c>
      <c r="BG261" s="6"/>
      <c r="BH261" s="6"/>
      <c r="BI261" s="102">
        <v>0</v>
      </c>
      <c r="BJ261" s="136">
        <f>SUM(BF261:BI261)</f>
        <v>2</v>
      </c>
    </row>
    <row r="262" spans="1:62" x14ac:dyDescent="0.25">
      <c r="A262" s="4" t="s">
        <v>561</v>
      </c>
      <c r="B262" s="3" t="s">
        <v>154</v>
      </c>
      <c r="C262" s="10">
        <v>6953156284630</v>
      </c>
      <c r="D262" s="10">
        <f>IF(J262&gt;0,1,"")</f>
        <v>1</v>
      </c>
      <c r="E262" s="10">
        <f>IF(K262&gt;0,1,"")</f>
        <v>1</v>
      </c>
      <c r="F262" s="10">
        <f>IF(L262&gt;0,1,"")</f>
        <v>1</v>
      </c>
      <c r="G262" s="105" t="str">
        <f>IF(M262&gt;0,1,"")</f>
        <v/>
      </c>
      <c r="H262" s="264">
        <v>1</v>
      </c>
      <c r="I262" s="262" t="str">
        <f>IF(SUM(D262:G262)&lt;2,IF(H262&gt;100,"Not OK",""),"")</f>
        <v/>
      </c>
      <c r="J262" s="68">
        <v>8</v>
      </c>
      <c r="K262" s="64">
        <v>53</v>
      </c>
      <c r="L262" s="64">
        <v>25</v>
      </c>
      <c r="M262" s="64"/>
      <c r="N262" s="129">
        <f>SUM(J262:M262)</f>
        <v>86</v>
      </c>
      <c r="O262" s="79">
        <v>9.2800000000000082</v>
      </c>
      <c r="P262" s="13">
        <v>9.3133662145499425</v>
      </c>
      <c r="Q262" s="13">
        <v>9.3133662145499425</v>
      </c>
      <c r="R262" s="71"/>
      <c r="S262" s="78">
        <f>IF(P262&gt;0,P262,O262)</f>
        <v>9.3133662145499425</v>
      </c>
      <c r="T262" s="83">
        <v>37.950000000000003</v>
      </c>
      <c r="U262" s="71">
        <v>24.5</v>
      </c>
      <c r="V262" s="71">
        <v>24.5</v>
      </c>
      <c r="W262" s="84"/>
      <c r="X262" s="79"/>
      <c r="Y262" s="71">
        <v>49</v>
      </c>
      <c r="Z262" s="71">
        <v>49</v>
      </c>
      <c r="AA262" s="74"/>
      <c r="AB262" s="92"/>
      <c r="AC262" s="93">
        <v>55</v>
      </c>
      <c r="AD262" s="93"/>
      <c r="AE262" s="94"/>
      <c r="AF262" s="129">
        <f>SUM(AB262:AE262)</f>
        <v>55</v>
      </c>
      <c r="AG262" s="99"/>
      <c r="AH262" s="93">
        <v>26</v>
      </c>
      <c r="AI262" s="93">
        <v>17</v>
      </c>
      <c r="AJ262" s="94"/>
      <c r="AK262" s="133">
        <f>SUM(AG262:AJ262)</f>
        <v>43</v>
      </c>
      <c r="AL262" s="92"/>
      <c r="AM262" s="93">
        <v>36</v>
      </c>
      <c r="AN262" s="93">
        <v>26</v>
      </c>
      <c r="AO262" s="94"/>
      <c r="AP262" s="133">
        <f>SUM(AL262:AO262)</f>
        <v>62</v>
      </c>
      <c r="AQ262" s="92"/>
      <c r="AR262" s="93">
        <v>39</v>
      </c>
      <c r="AS262" s="93">
        <v>14</v>
      </c>
      <c r="AT262" s="94"/>
      <c r="AU262" s="129">
        <f>SUM(AQ262:AT262)</f>
        <v>53</v>
      </c>
      <c r="AV262" s="64">
        <v>1</v>
      </c>
      <c r="AW262" s="6">
        <v>44</v>
      </c>
      <c r="AX262" s="6">
        <v>19</v>
      </c>
      <c r="AY262" s="102"/>
      <c r="AZ262" s="133">
        <f>SUM(AV262:AY262)</f>
        <v>64</v>
      </c>
      <c r="BA262" s="68">
        <v>2</v>
      </c>
      <c r="BB262" s="6">
        <v>52</v>
      </c>
      <c r="BC262" s="6">
        <v>26</v>
      </c>
      <c r="BD262" s="102"/>
      <c r="BE262" s="129">
        <f>SUM(BA262:BD262)</f>
        <v>80</v>
      </c>
      <c r="BF262" s="68">
        <v>2</v>
      </c>
      <c r="BG262" s="6">
        <v>51</v>
      </c>
      <c r="BH262" s="6">
        <v>23</v>
      </c>
      <c r="BI262" s="102"/>
      <c r="BJ262" s="129">
        <f>SUM(BF262:BI262)</f>
        <v>76</v>
      </c>
    </row>
    <row r="263" spans="1:62" x14ac:dyDescent="0.25">
      <c r="A263" s="4" t="s">
        <v>543</v>
      </c>
      <c r="B263" s="3" t="s">
        <v>155</v>
      </c>
      <c r="C263" s="10">
        <v>6953156284647</v>
      </c>
      <c r="D263" s="10">
        <f>IF(J263&gt;0,1,"")</f>
        <v>1</v>
      </c>
      <c r="E263" s="10">
        <f>IF(K263&gt;0,1,"")</f>
        <v>1</v>
      </c>
      <c r="F263" s="10">
        <f>IF(L263&gt;0,1,"")</f>
        <v>1</v>
      </c>
      <c r="G263" s="105">
        <f>IF(M263&gt;0,1,"")</f>
        <v>1</v>
      </c>
      <c r="H263" s="264">
        <v>14</v>
      </c>
      <c r="I263" s="262" t="str">
        <f>IF(SUM(D263:G263)&lt;2,IF(H263&gt;100,"Not OK",""),"")</f>
        <v/>
      </c>
      <c r="J263" s="68">
        <v>12</v>
      </c>
      <c r="K263" s="64">
        <v>38</v>
      </c>
      <c r="L263" s="64">
        <v>28</v>
      </c>
      <c r="M263" s="64">
        <v>1</v>
      </c>
      <c r="N263" s="129">
        <f>SUM(J263:M263)</f>
        <v>79</v>
      </c>
      <c r="O263" s="79">
        <v>9.5099999999999856</v>
      </c>
      <c r="P263" s="13">
        <v>9.509999999999998</v>
      </c>
      <c r="Q263" s="13">
        <v>9.509999999999998</v>
      </c>
      <c r="R263" s="71"/>
      <c r="S263" s="78">
        <f>IF(P263&gt;0,P263,O263)</f>
        <v>9.509999999999998</v>
      </c>
      <c r="T263" s="83">
        <v>37.950000000000003</v>
      </c>
      <c r="U263" s="71">
        <v>24.5</v>
      </c>
      <c r="V263" s="71">
        <v>24.5</v>
      </c>
      <c r="W263" s="85">
        <v>37.570500000000003</v>
      </c>
      <c r="X263" s="79"/>
      <c r="Y263" s="71">
        <v>49</v>
      </c>
      <c r="Z263" s="71">
        <v>49</v>
      </c>
      <c r="AA263" s="75">
        <v>69</v>
      </c>
      <c r="AB263" s="95"/>
      <c r="AC263" s="96">
        <v>89</v>
      </c>
      <c r="AD263" s="96"/>
      <c r="AE263" s="75"/>
      <c r="AF263" s="132">
        <f>SUM(AB263:AE263)</f>
        <v>89</v>
      </c>
      <c r="AG263" s="97"/>
      <c r="AH263" s="96">
        <v>35</v>
      </c>
      <c r="AI263" s="96">
        <v>11</v>
      </c>
      <c r="AJ263" s="75"/>
      <c r="AK263" s="134">
        <f>SUM(AG263:AJ263)</f>
        <v>46</v>
      </c>
      <c r="AL263" s="95"/>
      <c r="AM263" s="96">
        <v>30</v>
      </c>
      <c r="AN263" s="96">
        <v>16</v>
      </c>
      <c r="AO263" s="75">
        <v>7</v>
      </c>
      <c r="AP263" s="135">
        <f>SUM(AL263:AO263)</f>
        <v>53</v>
      </c>
      <c r="AQ263" s="95"/>
      <c r="AR263" s="96">
        <v>29</v>
      </c>
      <c r="AS263" s="96">
        <v>10</v>
      </c>
      <c r="AT263" s="75">
        <v>5</v>
      </c>
      <c r="AU263" s="136">
        <f>SUM(AQ263:AT263)</f>
        <v>44</v>
      </c>
      <c r="AV263" s="64">
        <v>1</v>
      </c>
      <c r="AW263" s="6">
        <v>31</v>
      </c>
      <c r="AX263" s="6">
        <v>20</v>
      </c>
      <c r="AY263" s="102">
        <v>1</v>
      </c>
      <c r="AZ263" s="135">
        <f>SUM(AV263:AY263)</f>
        <v>53</v>
      </c>
      <c r="BA263" s="68"/>
      <c r="BB263" s="6">
        <v>38</v>
      </c>
      <c r="BC263" s="6">
        <v>10</v>
      </c>
      <c r="BD263" s="102">
        <v>6</v>
      </c>
      <c r="BE263" s="136">
        <f>SUM(BA263:BD263)</f>
        <v>54</v>
      </c>
      <c r="BF263" s="68">
        <v>2</v>
      </c>
      <c r="BG263" s="6">
        <v>25</v>
      </c>
      <c r="BH263" s="6">
        <v>16</v>
      </c>
      <c r="BI263" s="102">
        <v>0</v>
      </c>
      <c r="BJ263" s="136">
        <f>SUM(BF263:BI263)</f>
        <v>43</v>
      </c>
    </row>
    <row r="264" spans="1:62" x14ac:dyDescent="0.25">
      <c r="A264" s="4" t="s">
        <v>712</v>
      </c>
      <c r="B264" s="3" t="s">
        <v>713</v>
      </c>
      <c r="C264" s="10">
        <v>6953156284739</v>
      </c>
      <c r="D264" s="10" t="str">
        <f>IF(J264&gt;0,1,"")</f>
        <v/>
      </c>
      <c r="E264" s="10">
        <f>IF(K264&gt;0,1,"")</f>
        <v>1</v>
      </c>
      <c r="F264" s="10">
        <f>IF(L264&gt;0,1,"")</f>
        <v>1</v>
      </c>
      <c r="G264" s="105" t="str">
        <f>IF(M264&gt;0,1,"")</f>
        <v/>
      </c>
      <c r="H264" s="264">
        <v>143</v>
      </c>
      <c r="I264" s="262" t="str">
        <f>IF(SUM(D264:G264)&lt;2,IF(H264&gt;100,"Not OK",""),"")</f>
        <v/>
      </c>
      <c r="J264" s="68"/>
      <c r="K264" s="64">
        <v>12</v>
      </c>
      <c r="L264" s="64">
        <v>12</v>
      </c>
      <c r="M264" s="64"/>
      <c r="N264" s="129">
        <f>SUM(J264:M264)</f>
        <v>24</v>
      </c>
      <c r="O264" s="79"/>
      <c r="P264" s="13">
        <v>8.43</v>
      </c>
      <c r="Q264" s="13">
        <v>8.43</v>
      </c>
      <c r="R264" s="71"/>
      <c r="S264" s="78">
        <f>IF(P264&gt;0,P264,O264)</f>
        <v>8.43</v>
      </c>
      <c r="T264" s="83"/>
      <c r="U264" s="71">
        <v>30</v>
      </c>
      <c r="V264" s="71">
        <v>35</v>
      </c>
      <c r="W264" s="84"/>
      <c r="X264" s="79"/>
      <c r="Y264" s="71">
        <v>59</v>
      </c>
      <c r="Z264" s="71">
        <v>69</v>
      </c>
      <c r="AA264" s="74"/>
      <c r="AB264" s="92"/>
      <c r="AC264" s="93"/>
      <c r="AD264" s="93"/>
      <c r="AE264" s="94"/>
      <c r="AF264" s="129">
        <f>SUM(AB264:AE264)</f>
        <v>0</v>
      </c>
      <c r="AG264" s="99"/>
      <c r="AH264" s="93"/>
      <c r="AI264" s="93"/>
      <c r="AJ264" s="94"/>
      <c r="AK264" s="133">
        <f>SUM(AG264:AJ264)</f>
        <v>0</v>
      </c>
      <c r="AL264" s="92"/>
      <c r="AM264" s="93"/>
      <c r="AN264" s="93"/>
      <c r="AO264" s="94"/>
      <c r="AP264" s="133">
        <f>SUM(AL264:AO264)</f>
        <v>0</v>
      </c>
      <c r="AQ264" s="92"/>
      <c r="AR264" s="93"/>
      <c r="AS264" s="93"/>
      <c r="AT264" s="94"/>
      <c r="AU264" s="129">
        <f>SUM(AQ264:AT264)</f>
        <v>0</v>
      </c>
      <c r="AV264" s="64"/>
      <c r="AW264" s="6">
        <v>5</v>
      </c>
      <c r="AX264" s="6">
        <v>0</v>
      </c>
      <c r="AY264" s="102"/>
      <c r="AZ264" s="133">
        <f>SUM(AV264:AY264)</f>
        <v>5</v>
      </c>
      <c r="BA264" s="68"/>
      <c r="BB264" s="6">
        <v>5</v>
      </c>
      <c r="BC264" s="6">
        <v>5</v>
      </c>
      <c r="BD264" s="102"/>
      <c r="BE264" s="129">
        <f>SUM(BA264:BD264)</f>
        <v>10</v>
      </c>
      <c r="BF264" s="68"/>
      <c r="BG264" s="6">
        <v>4</v>
      </c>
      <c r="BH264" s="6">
        <v>8</v>
      </c>
      <c r="BI264" s="102"/>
      <c r="BJ264" s="129">
        <f>SUM(BF264:BI264)</f>
        <v>12</v>
      </c>
    </row>
    <row r="265" spans="1:62" x14ac:dyDescent="0.25">
      <c r="A265" s="4" t="s">
        <v>714</v>
      </c>
      <c r="B265" s="3" t="s">
        <v>715</v>
      </c>
      <c r="C265" s="10">
        <v>6953156284746</v>
      </c>
      <c r="D265" s="10" t="str">
        <f>IF(J265&gt;0,1,"")</f>
        <v/>
      </c>
      <c r="E265" s="10">
        <f>IF(K265&gt;0,1,"")</f>
        <v>1</v>
      </c>
      <c r="F265" s="10">
        <f>IF(L265&gt;0,1,"")</f>
        <v>1</v>
      </c>
      <c r="G265" s="105" t="str">
        <f>IF(M265&gt;0,1,"")</f>
        <v/>
      </c>
      <c r="H265" s="264">
        <v>95</v>
      </c>
      <c r="I265" s="262" t="str">
        <f>IF(SUM(D265:G265)&lt;2,IF(H265&gt;100,"Not OK",""),"")</f>
        <v/>
      </c>
      <c r="J265" s="68"/>
      <c r="K265" s="64">
        <v>15</v>
      </c>
      <c r="L265" s="64">
        <v>23</v>
      </c>
      <c r="M265" s="64"/>
      <c r="N265" s="129">
        <f>SUM(J265:M265)</f>
        <v>38</v>
      </c>
      <c r="O265" s="79"/>
      <c r="P265" s="13">
        <v>8.43</v>
      </c>
      <c r="Q265" s="13">
        <v>8.43</v>
      </c>
      <c r="R265" s="71"/>
      <c r="S265" s="78">
        <f>IF(P265&gt;0,P265,O265)</f>
        <v>8.43</v>
      </c>
      <c r="T265" s="83"/>
      <c r="U265" s="71">
        <v>30</v>
      </c>
      <c r="V265" s="71">
        <v>35</v>
      </c>
      <c r="W265" s="84"/>
      <c r="X265" s="79"/>
      <c r="Y265" s="71">
        <v>29</v>
      </c>
      <c r="Z265" s="71">
        <v>69</v>
      </c>
      <c r="AA265" s="74"/>
      <c r="AB265" s="92"/>
      <c r="AC265" s="93"/>
      <c r="AD265" s="93"/>
      <c r="AE265" s="94"/>
      <c r="AF265" s="129">
        <f>SUM(AB265:AE265)</f>
        <v>0</v>
      </c>
      <c r="AG265" s="99"/>
      <c r="AH265" s="93"/>
      <c r="AI265" s="93"/>
      <c r="AJ265" s="94"/>
      <c r="AK265" s="133">
        <f>SUM(AG265:AJ265)</f>
        <v>0</v>
      </c>
      <c r="AL265" s="92"/>
      <c r="AM265" s="93"/>
      <c r="AN265" s="93"/>
      <c r="AO265" s="94"/>
      <c r="AP265" s="133">
        <f>SUM(AL265:AO265)</f>
        <v>0</v>
      </c>
      <c r="AQ265" s="92"/>
      <c r="AR265" s="93"/>
      <c r="AS265" s="93"/>
      <c r="AT265" s="94"/>
      <c r="AU265" s="129">
        <f>SUM(AQ265:AT265)</f>
        <v>0</v>
      </c>
      <c r="AV265" s="64"/>
      <c r="AW265" s="6">
        <v>2</v>
      </c>
      <c r="AX265" s="6">
        <v>0</v>
      </c>
      <c r="AY265" s="102"/>
      <c r="AZ265" s="133">
        <f>SUM(AV265:AY265)</f>
        <v>2</v>
      </c>
      <c r="BA265" s="68"/>
      <c r="BB265" s="6">
        <v>6</v>
      </c>
      <c r="BC265" s="6">
        <v>1</v>
      </c>
      <c r="BD265" s="102"/>
      <c r="BE265" s="129">
        <f>SUM(BA265:BD265)</f>
        <v>7</v>
      </c>
      <c r="BF265" s="68"/>
      <c r="BG265" s="6">
        <v>10</v>
      </c>
      <c r="BH265" s="6">
        <v>1</v>
      </c>
      <c r="BI265" s="102"/>
      <c r="BJ265" s="129">
        <f>SUM(BF265:BI265)</f>
        <v>11</v>
      </c>
    </row>
    <row r="266" spans="1:62" x14ac:dyDescent="0.25">
      <c r="A266" s="4" t="s">
        <v>595</v>
      </c>
      <c r="B266" s="3" t="s">
        <v>596</v>
      </c>
      <c r="C266" s="10">
        <v>6953156284814</v>
      </c>
      <c r="D266" s="10" t="str">
        <f>IF(J266&gt;0,1,"")</f>
        <v/>
      </c>
      <c r="E266" s="10">
        <f>IF(K266&gt;0,1,"")</f>
        <v>1</v>
      </c>
      <c r="F266" s="10" t="str">
        <f>IF(L266&gt;0,1,"")</f>
        <v/>
      </c>
      <c r="G266" s="105" t="str">
        <f>IF(M266&gt;0,1,"")</f>
        <v/>
      </c>
      <c r="H266" s="264">
        <v>40</v>
      </c>
      <c r="I266" s="262" t="str">
        <f>IF(SUM(D266:G266)&lt;2,IF(H266&gt;100,"Not OK",""),"")</f>
        <v/>
      </c>
      <c r="J266" s="68"/>
      <c r="K266" s="64">
        <v>4</v>
      </c>
      <c r="L266" s="64"/>
      <c r="M266" s="64"/>
      <c r="N266" s="129">
        <f>SUM(J266:M266)</f>
        <v>4</v>
      </c>
      <c r="O266" s="79"/>
      <c r="P266" s="13">
        <v>11.700000000000045</v>
      </c>
      <c r="Q266" s="13"/>
      <c r="R266" s="71"/>
      <c r="S266" s="78">
        <f>IF(P266&gt;0,P266,O266)</f>
        <v>11.700000000000045</v>
      </c>
      <c r="T266" s="83"/>
      <c r="U266" s="71">
        <v>34.5</v>
      </c>
      <c r="V266" s="71"/>
      <c r="W266" s="84"/>
      <c r="X266" s="79"/>
      <c r="Y266" s="71">
        <v>69</v>
      </c>
      <c r="Z266" s="71"/>
      <c r="AA266" s="74"/>
      <c r="AB266" s="92"/>
      <c r="AC266" s="93">
        <v>16</v>
      </c>
      <c r="AD266" s="93"/>
      <c r="AE266" s="94"/>
      <c r="AF266" s="129">
        <f>SUM(AB266:AE266)</f>
        <v>16</v>
      </c>
      <c r="AG266" s="99"/>
      <c r="AH266" s="93">
        <v>18</v>
      </c>
      <c r="AI266" s="93"/>
      <c r="AJ266" s="94"/>
      <c r="AK266" s="133">
        <f>SUM(AG266:AJ266)</f>
        <v>18</v>
      </c>
      <c r="AL266" s="92"/>
      <c r="AM266" s="93">
        <v>24</v>
      </c>
      <c r="AN266" s="93"/>
      <c r="AO266" s="94"/>
      <c r="AP266" s="133">
        <f>SUM(AL266:AO266)</f>
        <v>24</v>
      </c>
      <c r="AQ266" s="92"/>
      <c r="AR266" s="93">
        <v>26</v>
      </c>
      <c r="AS266" s="93"/>
      <c r="AT266" s="94"/>
      <c r="AU266" s="129">
        <f>SUM(AQ266:AT266)</f>
        <v>26</v>
      </c>
      <c r="AV266" s="64"/>
      <c r="AW266" s="6">
        <v>17</v>
      </c>
      <c r="AX266" s="6"/>
      <c r="AY266" s="102"/>
      <c r="AZ266" s="133">
        <f>SUM(AV266:AY266)</f>
        <v>17</v>
      </c>
      <c r="BA266" s="68"/>
      <c r="BB266" s="6">
        <v>4</v>
      </c>
      <c r="BC266" s="6"/>
      <c r="BD266" s="102"/>
      <c r="BE266" s="129">
        <f>SUM(BA266:BD266)</f>
        <v>4</v>
      </c>
      <c r="BF266" s="68"/>
      <c r="BG266" s="6">
        <v>1</v>
      </c>
      <c r="BH266" s="6"/>
      <c r="BI266" s="102"/>
      <c r="BJ266" s="129">
        <f>SUM(BF266:BI266)</f>
        <v>1</v>
      </c>
    </row>
    <row r="267" spans="1:62" x14ac:dyDescent="0.25">
      <c r="A267" s="4" t="s">
        <v>597</v>
      </c>
      <c r="B267" s="3" t="s">
        <v>598</v>
      </c>
      <c r="C267" s="10">
        <v>6953156284821</v>
      </c>
      <c r="D267" s="10" t="str">
        <f>IF(J267&gt;0,1,"")</f>
        <v/>
      </c>
      <c r="E267" s="10">
        <f>IF(K267&gt;0,1,"")</f>
        <v>1</v>
      </c>
      <c r="F267" s="10">
        <f>IF(L267&gt;0,1,"")</f>
        <v>1</v>
      </c>
      <c r="G267" s="105" t="str">
        <f>IF(M267&gt;0,1,"")</f>
        <v/>
      </c>
      <c r="H267" s="264"/>
      <c r="I267" s="262" t="str">
        <f>IF(SUM(D267:G267)&lt;2,IF(H267&gt;100,"Not OK",""),"")</f>
        <v/>
      </c>
      <c r="J267" s="68"/>
      <c r="K267" s="64">
        <v>6</v>
      </c>
      <c r="L267" s="64">
        <v>5</v>
      </c>
      <c r="M267" s="64"/>
      <c r="N267" s="129">
        <f>SUM(J267:M267)</f>
        <v>11</v>
      </c>
      <c r="O267" s="79"/>
      <c r="P267" s="13">
        <v>12.379999999999997</v>
      </c>
      <c r="Q267" s="13">
        <v>12.379999999999997</v>
      </c>
      <c r="R267" s="71"/>
      <c r="S267" s="78">
        <f>IF(P267&gt;0,P267,O267)</f>
        <v>12.379999999999997</v>
      </c>
      <c r="T267" s="83"/>
      <c r="U267" s="71">
        <v>34.5</v>
      </c>
      <c r="V267" s="71">
        <v>34.5</v>
      </c>
      <c r="W267" s="84"/>
      <c r="X267" s="79"/>
      <c r="Y267" s="71">
        <v>69</v>
      </c>
      <c r="Z267" s="71">
        <v>69</v>
      </c>
      <c r="AA267" s="74"/>
      <c r="AB267" s="92"/>
      <c r="AC267" s="93">
        <v>15</v>
      </c>
      <c r="AD267" s="93"/>
      <c r="AE267" s="94"/>
      <c r="AF267" s="129">
        <f>SUM(AB267:AE267)</f>
        <v>15</v>
      </c>
      <c r="AG267" s="99"/>
      <c r="AH267" s="93">
        <v>7</v>
      </c>
      <c r="AI267" s="93">
        <v>1</v>
      </c>
      <c r="AJ267" s="94"/>
      <c r="AK267" s="133">
        <f>SUM(AG267:AJ267)</f>
        <v>8</v>
      </c>
      <c r="AL267" s="92"/>
      <c r="AM267" s="93">
        <v>9</v>
      </c>
      <c r="AN267" s="93">
        <v>2</v>
      </c>
      <c r="AO267" s="94"/>
      <c r="AP267" s="133">
        <f>SUM(AL267:AO267)</f>
        <v>11</v>
      </c>
      <c r="AQ267" s="92"/>
      <c r="AR267" s="93">
        <v>11</v>
      </c>
      <c r="AS267" s="93">
        <v>4</v>
      </c>
      <c r="AT267" s="94"/>
      <c r="AU267" s="129">
        <f>SUM(AQ267:AT267)</f>
        <v>15</v>
      </c>
      <c r="AV267" s="64"/>
      <c r="AW267" s="6">
        <v>8</v>
      </c>
      <c r="AX267" s="6">
        <v>4</v>
      </c>
      <c r="AY267" s="102"/>
      <c r="AZ267" s="133">
        <f>SUM(AV267:AY267)</f>
        <v>12</v>
      </c>
      <c r="BA267" s="68"/>
      <c r="BB267" s="6">
        <v>5</v>
      </c>
      <c r="BC267" s="6">
        <v>7</v>
      </c>
      <c r="BD267" s="102"/>
      <c r="BE267" s="129">
        <f>SUM(BA267:BD267)</f>
        <v>12</v>
      </c>
      <c r="BF267" s="68"/>
      <c r="BG267" s="6">
        <v>7</v>
      </c>
      <c r="BH267" s="6">
        <v>0</v>
      </c>
      <c r="BI267" s="102"/>
      <c r="BJ267" s="129">
        <f>SUM(BF267:BI267)</f>
        <v>7</v>
      </c>
    </row>
    <row r="268" spans="1:62" x14ac:dyDescent="0.25">
      <c r="A268" s="4" t="s">
        <v>599</v>
      </c>
      <c r="B268" s="3" t="s">
        <v>600</v>
      </c>
      <c r="C268" s="10">
        <v>6953156284838</v>
      </c>
      <c r="D268" s="10" t="str">
        <f>IF(J268&gt;0,1,"")</f>
        <v/>
      </c>
      <c r="E268" s="10">
        <f>IF(K268&gt;0,1,"")</f>
        <v>1</v>
      </c>
      <c r="F268" s="10" t="str">
        <f>IF(L268&gt;0,1,"")</f>
        <v/>
      </c>
      <c r="G268" s="105" t="str">
        <f>IF(M268&gt;0,1,"")</f>
        <v/>
      </c>
      <c r="H268" s="264">
        <v>3</v>
      </c>
      <c r="I268" s="262" t="str">
        <f>IF(SUM(D268:G268)&lt;2,IF(H268&gt;100,"Not OK",""),"")</f>
        <v/>
      </c>
      <c r="J268" s="68"/>
      <c r="K268" s="64">
        <v>2</v>
      </c>
      <c r="L268" s="64">
        <v>0</v>
      </c>
      <c r="M268" s="64"/>
      <c r="N268" s="129">
        <f>SUM(J268:M268)</f>
        <v>2</v>
      </c>
      <c r="O268" s="79"/>
      <c r="P268" s="13">
        <v>12.679999999999998</v>
      </c>
      <c r="Q268" s="13">
        <v>12.679999999999998</v>
      </c>
      <c r="R268" s="71"/>
      <c r="S268" s="78">
        <f>IF(P268&gt;0,P268,O268)</f>
        <v>12.679999999999998</v>
      </c>
      <c r="T268" s="83"/>
      <c r="U268" s="71">
        <v>34.5</v>
      </c>
      <c r="V268" s="71">
        <v>34.5</v>
      </c>
      <c r="W268" s="84"/>
      <c r="X268" s="79"/>
      <c r="Y268" s="71">
        <v>69</v>
      </c>
      <c r="Z268" s="71">
        <v>69</v>
      </c>
      <c r="AA268" s="74"/>
      <c r="AB268" s="92"/>
      <c r="AC268" s="93">
        <v>16</v>
      </c>
      <c r="AD268" s="93"/>
      <c r="AE268" s="94"/>
      <c r="AF268" s="129">
        <f>SUM(AB268:AE268)</f>
        <v>16</v>
      </c>
      <c r="AG268" s="99"/>
      <c r="AH268" s="93">
        <v>5</v>
      </c>
      <c r="AI268" s="93">
        <v>12</v>
      </c>
      <c r="AJ268" s="94"/>
      <c r="AK268" s="133">
        <f>SUM(AG268:AJ268)</f>
        <v>17</v>
      </c>
      <c r="AL268" s="92"/>
      <c r="AM268" s="93">
        <v>15</v>
      </c>
      <c r="AN268" s="93">
        <v>4</v>
      </c>
      <c r="AO268" s="94"/>
      <c r="AP268" s="133">
        <f>SUM(AL268:AO268)</f>
        <v>19</v>
      </c>
      <c r="AQ268" s="92"/>
      <c r="AR268" s="93">
        <v>12</v>
      </c>
      <c r="AS268" s="93">
        <v>14</v>
      </c>
      <c r="AT268" s="94"/>
      <c r="AU268" s="129">
        <f>SUM(AQ268:AT268)</f>
        <v>26</v>
      </c>
      <c r="AV268" s="64"/>
      <c r="AW268" s="6">
        <v>13</v>
      </c>
      <c r="AX268" s="6">
        <v>6</v>
      </c>
      <c r="AY268" s="102"/>
      <c r="AZ268" s="133">
        <f>SUM(AV268:AY268)</f>
        <v>19</v>
      </c>
      <c r="BA268" s="68"/>
      <c r="BB268" s="6">
        <v>2</v>
      </c>
      <c r="BC268" s="6">
        <v>0</v>
      </c>
      <c r="BD268" s="102"/>
      <c r="BE268" s="129">
        <f>SUM(BA268:BD268)</f>
        <v>2</v>
      </c>
      <c r="BF268" s="68"/>
      <c r="BG268" s="6">
        <v>1</v>
      </c>
      <c r="BH268" s="6">
        <v>0</v>
      </c>
      <c r="BI268" s="102"/>
      <c r="BJ268" s="129">
        <f>SUM(BF268:BI268)</f>
        <v>1</v>
      </c>
    </row>
    <row r="269" spans="1:62" x14ac:dyDescent="0.25">
      <c r="A269" s="4" t="s">
        <v>601</v>
      </c>
      <c r="B269" s="3" t="s">
        <v>602</v>
      </c>
      <c r="C269" s="10">
        <v>6953156284845</v>
      </c>
      <c r="D269" s="10" t="str">
        <f>IF(J269&gt;0,1,"")</f>
        <v/>
      </c>
      <c r="E269" s="10">
        <f>IF(K269&gt;0,1,"")</f>
        <v>1</v>
      </c>
      <c r="F269" s="10" t="str">
        <f>IF(L269&gt;0,1,"")</f>
        <v/>
      </c>
      <c r="G269" s="105" t="str">
        <f>IF(M269&gt;0,1,"")</f>
        <v/>
      </c>
      <c r="H269" s="264">
        <v>26</v>
      </c>
      <c r="I269" s="262" t="str">
        <f>IF(SUM(D269:G269)&lt;2,IF(H269&gt;100,"Not OK",""),"")</f>
        <v/>
      </c>
      <c r="J269" s="68"/>
      <c r="K269" s="64">
        <v>3</v>
      </c>
      <c r="L269" s="64"/>
      <c r="M269" s="64"/>
      <c r="N269" s="129">
        <f>SUM(J269:M269)</f>
        <v>3</v>
      </c>
      <c r="O269" s="79"/>
      <c r="P269" s="13">
        <v>12.38</v>
      </c>
      <c r="Q269" s="13"/>
      <c r="R269" s="71"/>
      <c r="S269" s="78">
        <f>IF(P269&gt;0,P269,O269)</f>
        <v>12.38</v>
      </c>
      <c r="T269" s="83"/>
      <c r="U269" s="71">
        <v>34.5</v>
      </c>
      <c r="V269" s="71"/>
      <c r="W269" s="84"/>
      <c r="X269" s="79"/>
      <c r="Y269" s="71">
        <v>69</v>
      </c>
      <c r="Z269" s="71"/>
      <c r="AA269" s="74"/>
      <c r="AB269" s="92"/>
      <c r="AC269" s="93">
        <v>10</v>
      </c>
      <c r="AD269" s="93"/>
      <c r="AE269" s="94"/>
      <c r="AF269" s="129">
        <f>SUM(AB269:AE269)</f>
        <v>10</v>
      </c>
      <c r="AG269" s="99"/>
      <c r="AH269" s="93">
        <v>5</v>
      </c>
      <c r="AI269" s="93"/>
      <c r="AJ269" s="94"/>
      <c r="AK269" s="133">
        <f>SUM(AG269:AJ269)</f>
        <v>5</v>
      </c>
      <c r="AL269" s="92"/>
      <c r="AM269" s="93">
        <v>9</v>
      </c>
      <c r="AN269" s="93"/>
      <c r="AO269" s="94"/>
      <c r="AP269" s="133">
        <f>SUM(AL269:AO269)</f>
        <v>9</v>
      </c>
      <c r="AQ269" s="92"/>
      <c r="AR269" s="93">
        <v>5</v>
      </c>
      <c r="AS269" s="93"/>
      <c r="AT269" s="94"/>
      <c r="AU269" s="129">
        <f>SUM(AQ269:AT269)</f>
        <v>5</v>
      </c>
      <c r="AV269" s="64"/>
      <c r="AW269" s="6">
        <v>3</v>
      </c>
      <c r="AX269" s="6"/>
      <c r="AY269" s="102"/>
      <c r="AZ269" s="133">
        <f>SUM(AV269:AY269)</f>
        <v>3</v>
      </c>
      <c r="BA269" s="68"/>
      <c r="BB269" s="6">
        <v>3</v>
      </c>
      <c r="BC269" s="6"/>
      <c r="BD269" s="102"/>
      <c r="BE269" s="129">
        <f>SUM(BA269:BD269)</f>
        <v>3</v>
      </c>
      <c r="BF269" s="68"/>
      <c r="BG269" s="6">
        <v>7</v>
      </c>
      <c r="BH269" s="6"/>
      <c r="BI269" s="102"/>
      <c r="BJ269" s="129">
        <f>SUM(BF269:BI269)</f>
        <v>7</v>
      </c>
    </row>
    <row r="270" spans="1:62" x14ac:dyDescent="0.25">
      <c r="A270" s="4" t="s">
        <v>603</v>
      </c>
      <c r="B270" s="3" t="s">
        <v>604</v>
      </c>
      <c r="C270" s="10">
        <v>6953156284890</v>
      </c>
      <c r="D270" s="10" t="str">
        <f>IF(J270&gt;0,1,"")</f>
        <v/>
      </c>
      <c r="E270" s="10">
        <f>IF(K270&gt;0,1,"")</f>
        <v>1</v>
      </c>
      <c r="F270" s="10" t="str">
        <f>IF(L270&gt;0,1,"")</f>
        <v/>
      </c>
      <c r="G270" s="105" t="str">
        <f>IF(M270&gt;0,1,"")</f>
        <v/>
      </c>
      <c r="H270" s="264">
        <v>47</v>
      </c>
      <c r="I270" s="262" t="str">
        <f>IF(SUM(D270:G270)&lt;2,IF(H270&gt;100,"Not OK",""),"")</f>
        <v/>
      </c>
      <c r="J270" s="68"/>
      <c r="K270" s="64">
        <v>6</v>
      </c>
      <c r="L270" s="64"/>
      <c r="M270" s="64"/>
      <c r="N270" s="129">
        <f>SUM(J270:M270)</f>
        <v>6</v>
      </c>
      <c r="O270" s="79"/>
      <c r="P270" s="13">
        <v>11.99000000000002</v>
      </c>
      <c r="Q270" s="13"/>
      <c r="R270" s="71"/>
      <c r="S270" s="78">
        <f>IF(P270&gt;0,P270,O270)</f>
        <v>11.99000000000002</v>
      </c>
      <c r="T270" s="83"/>
      <c r="U270" s="71">
        <v>34.5</v>
      </c>
      <c r="V270" s="71"/>
      <c r="W270" s="84"/>
      <c r="X270" s="79"/>
      <c r="Y270" s="71">
        <v>69</v>
      </c>
      <c r="Z270" s="71"/>
      <c r="AA270" s="74"/>
      <c r="AB270" s="92"/>
      <c r="AC270" s="93">
        <v>11</v>
      </c>
      <c r="AD270" s="93"/>
      <c r="AE270" s="94"/>
      <c r="AF270" s="129">
        <f>SUM(AB270:AE270)</f>
        <v>11</v>
      </c>
      <c r="AG270" s="99"/>
      <c r="AH270" s="93">
        <v>12</v>
      </c>
      <c r="AI270" s="93"/>
      <c r="AJ270" s="94"/>
      <c r="AK270" s="133">
        <f>SUM(AG270:AJ270)</f>
        <v>12</v>
      </c>
      <c r="AL270" s="92"/>
      <c r="AM270" s="93">
        <v>11</v>
      </c>
      <c r="AN270" s="93"/>
      <c r="AO270" s="94"/>
      <c r="AP270" s="133">
        <f>SUM(AL270:AO270)</f>
        <v>11</v>
      </c>
      <c r="AQ270" s="92"/>
      <c r="AR270" s="93">
        <v>8</v>
      </c>
      <c r="AS270" s="93"/>
      <c r="AT270" s="94"/>
      <c r="AU270" s="129">
        <f>SUM(AQ270:AT270)</f>
        <v>8</v>
      </c>
      <c r="AV270" s="64"/>
      <c r="AW270" s="6">
        <v>9</v>
      </c>
      <c r="AX270" s="6"/>
      <c r="AY270" s="102"/>
      <c r="AZ270" s="133">
        <f>SUM(AV270:AY270)</f>
        <v>9</v>
      </c>
      <c r="BA270" s="68"/>
      <c r="BB270" s="6">
        <v>8</v>
      </c>
      <c r="BC270" s="6"/>
      <c r="BD270" s="102"/>
      <c r="BE270" s="129">
        <f>SUM(BA270:BD270)</f>
        <v>8</v>
      </c>
      <c r="BF270" s="68"/>
      <c r="BG270" s="6">
        <v>2</v>
      </c>
      <c r="BH270" s="6"/>
      <c r="BI270" s="102"/>
      <c r="BJ270" s="129">
        <f>SUM(BF270:BI270)</f>
        <v>2</v>
      </c>
    </row>
    <row r="271" spans="1:62" x14ac:dyDescent="0.25">
      <c r="A271" s="4" t="s">
        <v>605</v>
      </c>
      <c r="B271" s="3" t="s">
        <v>606</v>
      </c>
      <c r="C271" s="10">
        <v>6953156284906</v>
      </c>
      <c r="D271" s="10" t="str">
        <f>IF(J271&gt;0,1,"")</f>
        <v/>
      </c>
      <c r="E271" s="10">
        <f>IF(K271&gt;0,1,"")</f>
        <v>1</v>
      </c>
      <c r="F271" s="10" t="str">
        <f>IF(L271&gt;0,1,"")</f>
        <v/>
      </c>
      <c r="G271" s="105" t="str">
        <f>IF(M271&gt;0,1,"")</f>
        <v/>
      </c>
      <c r="H271" s="264">
        <v>60</v>
      </c>
      <c r="I271" s="262" t="str">
        <f>IF(SUM(D271:G271)&lt;2,IF(H271&gt;100,"Not OK",""),"")</f>
        <v/>
      </c>
      <c r="J271" s="68"/>
      <c r="K271" s="64">
        <v>1</v>
      </c>
      <c r="L271" s="64"/>
      <c r="M271" s="64"/>
      <c r="N271" s="129">
        <f>SUM(J271:M271)</f>
        <v>1</v>
      </c>
      <c r="O271" s="79"/>
      <c r="P271" s="13">
        <v>11.99</v>
      </c>
      <c r="Q271" s="13"/>
      <c r="R271" s="71"/>
      <c r="S271" s="78">
        <f>IF(P271&gt;0,P271,O271)</f>
        <v>11.99</v>
      </c>
      <c r="T271" s="83"/>
      <c r="U271" s="71">
        <v>34.5</v>
      </c>
      <c r="V271" s="71"/>
      <c r="W271" s="84"/>
      <c r="X271" s="79"/>
      <c r="Y271" s="71">
        <v>69</v>
      </c>
      <c r="Z271" s="71"/>
      <c r="AA271" s="74"/>
      <c r="AB271" s="92"/>
      <c r="AC271" s="93">
        <v>3</v>
      </c>
      <c r="AD271" s="93"/>
      <c r="AE271" s="94"/>
      <c r="AF271" s="129">
        <f>SUM(AB271:AE271)</f>
        <v>3</v>
      </c>
      <c r="AG271" s="99"/>
      <c r="AH271" s="93">
        <v>5</v>
      </c>
      <c r="AI271" s="93"/>
      <c r="AJ271" s="94"/>
      <c r="AK271" s="133">
        <f>SUM(AG271:AJ271)</f>
        <v>5</v>
      </c>
      <c r="AL271" s="92"/>
      <c r="AM271" s="93">
        <v>1</v>
      </c>
      <c r="AN271" s="93"/>
      <c r="AO271" s="94"/>
      <c r="AP271" s="133">
        <f>SUM(AL271:AO271)</f>
        <v>1</v>
      </c>
      <c r="AQ271" s="92"/>
      <c r="AR271" s="93">
        <v>3</v>
      </c>
      <c r="AS271" s="93"/>
      <c r="AT271" s="94"/>
      <c r="AU271" s="129">
        <f>SUM(AQ271:AT271)</f>
        <v>3</v>
      </c>
      <c r="AV271" s="64"/>
      <c r="AW271" s="6">
        <v>1</v>
      </c>
      <c r="AX271" s="6"/>
      <c r="AY271" s="102"/>
      <c r="AZ271" s="133">
        <f>SUM(AV271:AY271)</f>
        <v>1</v>
      </c>
      <c r="BA271" s="68"/>
      <c r="BB271" s="6">
        <v>0</v>
      </c>
      <c r="BC271" s="6"/>
      <c r="BD271" s="102"/>
      <c r="BE271" s="129">
        <f>SUM(BA271:BD271)</f>
        <v>0</v>
      </c>
      <c r="BF271" s="68"/>
      <c r="BG271" s="6">
        <v>1</v>
      </c>
      <c r="BH271" s="6"/>
      <c r="BI271" s="102"/>
      <c r="BJ271" s="129">
        <f>SUM(BF271:BI271)</f>
        <v>1</v>
      </c>
    </row>
    <row r="272" spans="1:62" x14ac:dyDescent="0.25">
      <c r="A272" s="4" t="s">
        <v>607</v>
      </c>
      <c r="B272" s="3" t="s">
        <v>608</v>
      </c>
      <c r="C272" s="10">
        <v>6953156284913</v>
      </c>
      <c r="D272" s="10" t="str">
        <f>IF(J272&gt;0,1,"")</f>
        <v/>
      </c>
      <c r="E272" s="10" t="str">
        <f>IF(K272&gt;0,1,"")</f>
        <v/>
      </c>
      <c r="F272" s="10" t="str">
        <f>IF(L272&gt;0,1,"")</f>
        <v/>
      </c>
      <c r="G272" s="105" t="str">
        <f>IF(M272&gt;0,1,"")</f>
        <v/>
      </c>
      <c r="H272" s="264">
        <v>33</v>
      </c>
      <c r="I272" s="262" t="str">
        <f>IF(SUM(D272:G272)&lt;2,IF(H272&gt;100,"Not OK",""),"")</f>
        <v/>
      </c>
      <c r="J272" s="68"/>
      <c r="K272" s="64">
        <v>0</v>
      </c>
      <c r="L272" s="64"/>
      <c r="M272" s="64"/>
      <c r="N272" s="129">
        <f>SUM(J272:M272)</f>
        <v>0</v>
      </c>
      <c r="O272" s="79"/>
      <c r="P272" s="13">
        <v>11.99</v>
      </c>
      <c r="Q272" s="13"/>
      <c r="R272" s="71"/>
      <c r="S272" s="78">
        <f>IF(P272&gt;0,P272,O272)</f>
        <v>11.99</v>
      </c>
      <c r="T272" s="83"/>
      <c r="U272" s="71">
        <v>34.5</v>
      </c>
      <c r="V272" s="71"/>
      <c r="W272" s="84"/>
      <c r="X272" s="79"/>
      <c r="Y272" s="71">
        <v>69</v>
      </c>
      <c r="Z272" s="71"/>
      <c r="AA272" s="74"/>
      <c r="AB272" s="92"/>
      <c r="AC272" s="93">
        <v>5</v>
      </c>
      <c r="AD272" s="93"/>
      <c r="AE272" s="94"/>
      <c r="AF272" s="129">
        <f>SUM(AB272:AE272)</f>
        <v>5</v>
      </c>
      <c r="AG272" s="99"/>
      <c r="AH272" s="93">
        <v>4</v>
      </c>
      <c r="AI272" s="93"/>
      <c r="AJ272" s="94"/>
      <c r="AK272" s="133">
        <f>SUM(AG272:AJ272)</f>
        <v>4</v>
      </c>
      <c r="AL272" s="92"/>
      <c r="AM272" s="93">
        <v>2</v>
      </c>
      <c r="AN272" s="93"/>
      <c r="AO272" s="94"/>
      <c r="AP272" s="133">
        <f>SUM(AL272:AO272)</f>
        <v>2</v>
      </c>
      <c r="AQ272" s="92"/>
      <c r="AR272" s="93">
        <v>4</v>
      </c>
      <c r="AS272" s="93"/>
      <c r="AT272" s="94"/>
      <c r="AU272" s="129">
        <f>SUM(AQ272:AT272)</f>
        <v>4</v>
      </c>
      <c r="AV272" s="64"/>
      <c r="AW272" s="6">
        <v>3</v>
      </c>
      <c r="AX272" s="6"/>
      <c r="AY272" s="102"/>
      <c r="AZ272" s="133">
        <f>SUM(AV272:AY272)</f>
        <v>3</v>
      </c>
      <c r="BA272" s="68"/>
      <c r="BB272" s="6">
        <v>0</v>
      </c>
      <c r="BC272" s="6"/>
      <c r="BD272" s="102"/>
      <c r="BE272" s="129">
        <f>SUM(BA272:BD272)</f>
        <v>0</v>
      </c>
      <c r="BF272" s="68"/>
      <c r="BG272" s="6">
        <v>0</v>
      </c>
      <c r="BH272" s="6"/>
      <c r="BI272" s="102"/>
      <c r="BJ272" s="129">
        <f>SUM(BF272:BI272)</f>
        <v>0</v>
      </c>
    </row>
    <row r="273" spans="1:62" x14ac:dyDescent="0.25">
      <c r="A273" s="4" t="s">
        <v>609</v>
      </c>
      <c r="B273" s="3" t="s">
        <v>610</v>
      </c>
      <c r="C273" s="10">
        <v>6953156284920</v>
      </c>
      <c r="D273" s="10" t="str">
        <f>IF(J273&gt;0,1,"")</f>
        <v/>
      </c>
      <c r="E273" s="10" t="str">
        <f>IF(K273&gt;0,1,"")</f>
        <v/>
      </c>
      <c r="F273" s="10" t="str">
        <f>IF(L273&gt;0,1,"")</f>
        <v/>
      </c>
      <c r="G273" s="105" t="str">
        <f>IF(M273&gt;0,1,"")</f>
        <v/>
      </c>
      <c r="H273" s="264">
        <v>51</v>
      </c>
      <c r="I273" s="262" t="str">
        <f>IF(SUM(D273:G273)&lt;2,IF(H273&gt;100,"Not OK",""),"")</f>
        <v/>
      </c>
      <c r="J273" s="68"/>
      <c r="K273" s="64">
        <v>0</v>
      </c>
      <c r="L273" s="64"/>
      <c r="M273" s="64"/>
      <c r="N273" s="129">
        <f>SUM(J273:M273)</f>
        <v>0</v>
      </c>
      <c r="O273" s="79"/>
      <c r="P273" s="13">
        <v>11.99</v>
      </c>
      <c r="Q273" s="13"/>
      <c r="R273" s="71"/>
      <c r="S273" s="78">
        <f>IF(P273&gt;0,P273,O273)</f>
        <v>11.99</v>
      </c>
      <c r="T273" s="83"/>
      <c r="U273" s="71">
        <v>34.5</v>
      </c>
      <c r="V273" s="71"/>
      <c r="W273" s="84"/>
      <c r="X273" s="79"/>
      <c r="Y273" s="71">
        <v>69</v>
      </c>
      <c r="Z273" s="71"/>
      <c r="AA273" s="74"/>
      <c r="AB273" s="92"/>
      <c r="AC273" s="93">
        <v>2</v>
      </c>
      <c r="AD273" s="93"/>
      <c r="AE273" s="94"/>
      <c r="AF273" s="129">
        <f>SUM(AB273:AE273)</f>
        <v>2</v>
      </c>
      <c r="AG273" s="99"/>
      <c r="AH273" s="93">
        <v>3</v>
      </c>
      <c r="AI273" s="93"/>
      <c r="AJ273" s="94"/>
      <c r="AK273" s="133">
        <f>SUM(AG273:AJ273)</f>
        <v>3</v>
      </c>
      <c r="AL273" s="92"/>
      <c r="AM273" s="93">
        <v>6</v>
      </c>
      <c r="AN273" s="93"/>
      <c r="AO273" s="94"/>
      <c r="AP273" s="133">
        <f>SUM(AL273:AO273)</f>
        <v>6</v>
      </c>
      <c r="AQ273" s="92"/>
      <c r="AR273" s="93">
        <v>0</v>
      </c>
      <c r="AS273" s="93"/>
      <c r="AT273" s="94"/>
      <c r="AU273" s="129">
        <f>SUM(AQ273:AT273)</f>
        <v>0</v>
      </c>
      <c r="AV273" s="64"/>
      <c r="AW273" s="6">
        <v>0</v>
      </c>
      <c r="AX273" s="6"/>
      <c r="AY273" s="102"/>
      <c r="AZ273" s="133">
        <f>SUM(AV273:AY273)</f>
        <v>0</v>
      </c>
      <c r="BA273" s="68"/>
      <c r="BB273" s="6">
        <v>0</v>
      </c>
      <c r="BC273" s="6"/>
      <c r="BD273" s="102"/>
      <c r="BE273" s="129">
        <f>SUM(BA273:BD273)</f>
        <v>0</v>
      </c>
      <c r="BF273" s="68"/>
      <c r="BG273" s="6">
        <v>0</v>
      </c>
      <c r="BH273" s="6"/>
      <c r="BI273" s="102"/>
      <c r="BJ273" s="129">
        <f>SUM(BF273:BI273)</f>
        <v>0</v>
      </c>
    </row>
    <row r="274" spans="1:62" x14ac:dyDescent="0.25">
      <c r="A274" s="4" t="s">
        <v>675</v>
      </c>
      <c r="B274" s="3" t="s">
        <v>676</v>
      </c>
      <c r="C274" s="10">
        <v>6953156285101</v>
      </c>
      <c r="D274" s="10" t="str">
        <f>IF(J274&gt;0,1,"")</f>
        <v/>
      </c>
      <c r="E274" s="10">
        <f>IF(K274&gt;0,1,"")</f>
        <v>1</v>
      </c>
      <c r="F274" s="10">
        <f>IF(L274&gt;0,1,"")</f>
        <v>1</v>
      </c>
      <c r="G274" s="105" t="str">
        <f>IF(M274&gt;0,1,"")</f>
        <v/>
      </c>
      <c r="H274" s="264">
        <v>3</v>
      </c>
      <c r="I274" s="262" t="str">
        <f>IF(SUM(D274:G274)&lt;2,IF(H274&gt;100,"Not OK",""),"")</f>
        <v/>
      </c>
      <c r="J274" s="68"/>
      <c r="K274" s="64">
        <v>19</v>
      </c>
      <c r="L274" s="64">
        <v>12</v>
      </c>
      <c r="M274" s="64"/>
      <c r="N274" s="129">
        <f>SUM(J274:M274)</f>
        <v>31</v>
      </c>
      <c r="O274" s="79"/>
      <c r="P274" s="13">
        <v>52.61</v>
      </c>
      <c r="Q274" s="13">
        <v>52.61</v>
      </c>
      <c r="R274" s="71"/>
      <c r="S274" s="78">
        <f>IF(P274&gt;0,P274,O274)</f>
        <v>52.61</v>
      </c>
      <c r="T274" s="83"/>
      <c r="U274" s="71">
        <v>99.5</v>
      </c>
      <c r="V274" s="71">
        <v>104.5</v>
      </c>
      <c r="W274" s="84"/>
      <c r="X274" s="79"/>
      <c r="Y274" s="71">
        <v>209</v>
      </c>
      <c r="Z274" s="71">
        <v>209</v>
      </c>
      <c r="AA274" s="74"/>
      <c r="AB274" s="92"/>
      <c r="AC274" s="93"/>
      <c r="AD274" s="93"/>
      <c r="AE274" s="94"/>
      <c r="AF274" s="129">
        <f>SUM(AB274:AE274)</f>
        <v>0</v>
      </c>
      <c r="AG274" s="99"/>
      <c r="AH274" s="93"/>
      <c r="AI274" s="93"/>
      <c r="AJ274" s="94"/>
      <c r="AK274" s="133">
        <f>SUM(AG274:AJ274)</f>
        <v>0</v>
      </c>
      <c r="AL274" s="92"/>
      <c r="AM274" s="93"/>
      <c r="AN274" s="93"/>
      <c r="AO274" s="94"/>
      <c r="AP274" s="133">
        <f>SUM(AL274:AO274)</f>
        <v>0</v>
      </c>
      <c r="AQ274" s="92"/>
      <c r="AR274" s="93">
        <v>1</v>
      </c>
      <c r="AS274" s="93">
        <v>0</v>
      </c>
      <c r="AT274" s="94"/>
      <c r="AU274" s="129">
        <f>SUM(AQ274:AT274)</f>
        <v>1</v>
      </c>
      <c r="AV274" s="64"/>
      <c r="AW274" s="6">
        <v>10</v>
      </c>
      <c r="AX274" s="6">
        <v>0</v>
      </c>
      <c r="AY274" s="102"/>
      <c r="AZ274" s="133">
        <f>SUM(AV274:AY274)</f>
        <v>10</v>
      </c>
      <c r="BA274" s="68"/>
      <c r="BB274" s="6">
        <v>11</v>
      </c>
      <c r="BC274" s="6">
        <v>0</v>
      </c>
      <c r="BD274" s="102"/>
      <c r="BE274" s="129">
        <f>SUM(BA274:BD274)</f>
        <v>11</v>
      </c>
      <c r="BF274" s="68"/>
      <c r="BG274" s="6">
        <v>12</v>
      </c>
      <c r="BH274" s="6">
        <v>2</v>
      </c>
      <c r="BI274" s="102"/>
      <c r="BJ274" s="129">
        <f>SUM(BF274:BI274)</f>
        <v>14</v>
      </c>
    </row>
    <row r="275" spans="1:62" x14ac:dyDescent="0.25">
      <c r="A275" s="4" t="s">
        <v>619</v>
      </c>
      <c r="B275" s="3" t="s">
        <v>620</v>
      </c>
      <c r="C275" s="10">
        <v>6953156285460</v>
      </c>
      <c r="D275" s="10" t="str">
        <f>IF(J275&gt;0,1,"")</f>
        <v/>
      </c>
      <c r="E275" s="10" t="str">
        <f>IF(K275&gt;0,1,"")</f>
        <v/>
      </c>
      <c r="F275" s="10" t="str">
        <f>IF(L275&gt;0,1,"")</f>
        <v/>
      </c>
      <c r="G275" s="105" t="str">
        <f>IF(M275&gt;0,1,"")</f>
        <v/>
      </c>
      <c r="H275" s="264"/>
      <c r="I275" s="262" t="str">
        <f>IF(SUM(D275:G275)&lt;2,IF(H275&gt;100,"Not OK",""),"")</f>
        <v/>
      </c>
      <c r="J275" s="68"/>
      <c r="K275" s="64">
        <v>0</v>
      </c>
      <c r="L275" s="64"/>
      <c r="M275" s="64"/>
      <c r="N275" s="129">
        <f>SUM(J275:M275)</f>
        <v>0</v>
      </c>
      <c r="O275" s="79"/>
      <c r="P275" s="13">
        <v>0</v>
      </c>
      <c r="Q275" s="13"/>
      <c r="R275" s="71"/>
      <c r="S275" s="78">
        <f>IF(P275&gt;0,P275,O275)</f>
        <v>0</v>
      </c>
      <c r="T275" s="83"/>
      <c r="U275" s="71">
        <v>74.5</v>
      </c>
      <c r="V275" s="71"/>
      <c r="W275" s="84"/>
      <c r="X275" s="79"/>
      <c r="Y275" s="71">
        <v>159</v>
      </c>
      <c r="Z275" s="71"/>
      <c r="AA275" s="74"/>
      <c r="AB275" s="92"/>
      <c r="AC275" s="93">
        <v>0</v>
      </c>
      <c r="AD275" s="93"/>
      <c r="AE275" s="94"/>
      <c r="AF275" s="129">
        <f>SUM(AB275:AE275)</f>
        <v>0</v>
      </c>
      <c r="AG275" s="99"/>
      <c r="AH275" s="93">
        <v>0</v>
      </c>
      <c r="AI275" s="93"/>
      <c r="AJ275" s="94"/>
      <c r="AK275" s="133">
        <f>SUM(AG275:AJ275)</f>
        <v>0</v>
      </c>
      <c r="AL275" s="92"/>
      <c r="AM275" s="93">
        <v>0</v>
      </c>
      <c r="AN275" s="93"/>
      <c r="AO275" s="94"/>
      <c r="AP275" s="133">
        <f>SUM(AL275:AO275)</f>
        <v>0</v>
      </c>
      <c r="AQ275" s="92"/>
      <c r="AR275" s="93">
        <v>0</v>
      </c>
      <c r="AS275" s="93"/>
      <c r="AT275" s="94"/>
      <c r="AU275" s="129">
        <f>SUM(AQ275:AT275)</f>
        <v>0</v>
      </c>
      <c r="AV275" s="64"/>
      <c r="AW275" s="6">
        <v>0</v>
      </c>
      <c r="AX275" s="6"/>
      <c r="AY275" s="102"/>
      <c r="AZ275" s="133">
        <f>SUM(AV275:AY275)</f>
        <v>0</v>
      </c>
      <c r="BA275" s="68"/>
      <c r="BB275" s="6">
        <v>0</v>
      </c>
      <c r="BC275" s="6"/>
      <c r="BD275" s="102"/>
      <c r="BE275" s="129">
        <f>SUM(BA275:BD275)</f>
        <v>0</v>
      </c>
      <c r="BF275" s="68"/>
      <c r="BG275" s="6">
        <v>0</v>
      </c>
      <c r="BH275" s="6"/>
      <c r="BI275" s="102"/>
      <c r="BJ275" s="129">
        <f>SUM(BF275:BI275)</f>
        <v>0</v>
      </c>
    </row>
    <row r="276" spans="1:62" x14ac:dyDescent="0.25">
      <c r="A276" s="4" t="s">
        <v>611</v>
      </c>
      <c r="B276" s="3" t="s">
        <v>612</v>
      </c>
      <c r="C276" s="10">
        <v>6953156285798</v>
      </c>
      <c r="D276" s="10" t="str">
        <f>IF(J276&gt;0,1,"")</f>
        <v/>
      </c>
      <c r="E276" s="10">
        <f>IF(K276&gt;0,1,"")</f>
        <v>1</v>
      </c>
      <c r="F276" s="10" t="str">
        <f>IF(L276&gt;0,1,"")</f>
        <v/>
      </c>
      <c r="G276" s="105" t="str">
        <f>IF(M276&gt;0,1,"")</f>
        <v/>
      </c>
      <c r="H276" s="264">
        <v>46</v>
      </c>
      <c r="I276" s="262" t="str">
        <f>IF(SUM(D276:G276)&lt;2,IF(H276&gt;100,"Not OK",""),"")</f>
        <v/>
      </c>
      <c r="J276" s="68"/>
      <c r="K276" s="64">
        <v>17</v>
      </c>
      <c r="L276" s="64"/>
      <c r="M276" s="64"/>
      <c r="N276" s="129">
        <f>SUM(J276:M276)</f>
        <v>17</v>
      </c>
      <c r="O276" s="79"/>
      <c r="P276" s="13">
        <v>7.27</v>
      </c>
      <c r="Q276" s="13"/>
      <c r="R276" s="71"/>
      <c r="S276" s="78">
        <f>IF(P276&gt;0,P276,O276)</f>
        <v>7.27</v>
      </c>
      <c r="T276" s="83"/>
      <c r="U276" s="71">
        <v>29.5</v>
      </c>
      <c r="V276" s="71"/>
      <c r="W276" s="84"/>
      <c r="X276" s="79"/>
      <c r="Y276" s="71">
        <v>59</v>
      </c>
      <c r="Z276" s="71"/>
      <c r="AA276" s="74"/>
      <c r="AB276" s="92"/>
      <c r="AC276" s="93">
        <v>1</v>
      </c>
      <c r="AD276" s="93"/>
      <c r="AE276" s="94"/>
      <c r="AF276" s="129">
        <f>SUM(AB276:AE276)</f>
        <v>1</v>
      </c>
      <c r="AG276" s="99"/>
      <c r="AH276" s="93">
        <v>3</v>
      </c>
      <c r="AI276" s="93"/>
      <c r="AJ276" s="94"/>
      <c r="AK276" s="133">
        <f>SUM(AG276:AJ276)</f>
        <v>3</v>
      </c>
      <c r="AL276" s="92"/>
      <c r="AM276" s="93">
        <v>11</v>
      </c>
      <c r="AN276" s="93"/>
      <c r="AO276" s="94"/>
      <c r="AP276" s="133">
        <f>SUM(AL276:AO276)</f>
        <v>11</v>
      </c>
      <c r="AQ276" s="92"/>
      <c r="AR276" s="93">
        <v>3</v>
      </c>
      <c r="AS276" s="93"/>
      <c r="AT276" s="94"/>
      <c r="AU276" s="129">
        <f>SUM(AQ276:AT276)</f>
        <v>3</v>
      </c>
      <c r="AV276" s="64"/>
      <c r="AW276" s="6">
        <v>11</v>
      </c>
      <c r="AX276" s="6"/>
      <c r="AY276" s="102"/>
      <c r="AZ276" s="133">
        <f>SUM(AV276:AY276)</f>
        <v>11</v>
      </c>
      <c r="BA276" s="68"/>
      <c r="BB276" s="6">
        <v>7</v>
      </c>
      <c r="BC276" s="6"/>
      <c r="BD276" s="102"/>
      <c r="BE276" s="129">
        <f>SUM(BA276:BD276)</f>
        <v>7</v>
      </c>
      <c r="BF276" s="68"/>
      <c r="BG276" s="6">
        <v>8</v>
      </c>
      <c r="BH276" s="6"/>
      <c r="BI276" s="102"/>
      <c r="BJ276" s="129">
        <f>SUM(BF276:BI276)</f>
        <v>8</v>
      </c>
    </row>
    <row r="277" spans="1:62" x14ac:dyDescent="0.25">
      <c r="A277" s="4" t="s">
        <v>617</v>
      </c>
      <c r="B277" s="3" t="s">
        <v>618</v>
      </c>
      <c r="C277" s="10">
        <v>6953156285804</v>
      </c>
      <c r="D277" s="10" t="str">
        <f>IF(J277&gt;0,1,"")</f>
        <v/>
      </c>
      <c r="E277" s="10">
        <f>IF(K277&gt;0,1,"")</f>
        <v>1</v>
      </c>
      <c r="F277" s="10" t="str">
        <f>IF(L277&gt;0,1,"")</f>
        <v/>
      </c>
      <c r="G277" s="105" t="str">
        <f>IF(M277&gt;0,1,"")</f>
        <v/>
      </c>
      <c r="H277" s="264">
        <v>44</v>
      </c>
      <c r="I277" s="262" t="str">
        <f>IF(SUM(D277:G277)&lt;2,IF(H277&gt;100,"Not OK",""),"")</f>
        <v/>
      </c>
      <c r="J277" s="68"/>
      <c r="K277" s="64">
        <v>10</v>
      </c>
      <c r="L277" s="64"/>
      <c r="M277" s="64"/>
      <c r="N277" s="129">
        <f>SUM(J277:M277)</f>
        <v>10</v>
      </c>
      <c r="O277" s="79"/>
      <c r="P277" s="13">
        <v>7.27</v>
      </c>
      <c r="Q277" s="13"/>
      <c r="R277" s="71"/>
      <c r="S277" s="78">
        <f>IF(P277&gt;0,P277,O277)</f>
        <v>7.27</v>
      </c>
      <c r="T277" s="83"/>
      <c r="U277" s="71">
        <v>29.5</v>
      </c>
      <c r="V277" s="71"/>
      <c r="W277" s="84"/>
      <c r="X277" s="79"/>
      <c r="Y277" s="71">
        <v>59</v>
      </c>
      <c r="Z277" s="71"/>
      <c r="AA277" s="74"/>
      <c r="AB277" s="92"/>
      <c r="AC277" s="93">
        <v>10</v>
      </c>
      <c r="AD277" s="93"/>
      <c r="AE277" s="94"/>
      <c r="AF277" s="129">
        <f>SUM(AB277:AE277)</f>
        <v>10</v>
      </c>
      <c r="AG277" s="99"/>
      <c r="AH277" s="93">
        <v>3</v>
      </c>
      <c r="AI277" s="93"/>
      <c r="AJ277" s="94"/>
      <c r="AK277" s="133">
        <f>SUM(AG277:AJ277)</f>
        <v>3</v>
      </c>
      <c r="AL277" s="92"/>
      <c r="AM277" s="93">
        <v>5</v>
      </c>
      <c r="AN277" s="93"/>
      <c r="AO277" s="94"/>
      <c r="AP277" s="133">
        <f>SUM(AL277:AO277)</f>
        <v>5</v>
      </c>
      <c r="AQ277" s="92"/>
      <c r="AR277" s="93">
        <v>1</v>
      </c>
      <c r="AS277" s="93"/>
      <c r="AT277" s="94"/>
      <c r="AU277" s="129">
        <f>SUM(AQ277:AT277)</f>
        <v>1</v>
      </c>
      <c r="AV277" s="64"/>
      <c r="AW277" s="6">
        <v>4</v>
      </c>
      <c r="AX277" s="6"/>
      <c r="AY277" s="102"/>
      <c r="AZ277" s="133">
        <f>SUM(AV277:AY277)</f>
        <v>4</v>
      </c>
      <c r="BA277" s="68"/>
      <c r="BB277" s="6">
        <v>7</v>
      </c>
      <c r="BC277" s="6"/>
      <c r="BD277" s="102"/>
      <c r="BE277" s="129">
        <f>SUM(BA277:BD277)</f>
        <v>7</v>
      </c>
      <c r="BF277" s="68"/>
      <c r="BG277" s="6">
        <v>3</v>
      </c>
      <c r="BH277" s="6"/>
      <c r="BI277" s="102"/>
      <c r="BJ277" s="129">
        <f>SUM(BF277:BI277)</f>
        <v>3</v>
      </c>
    </row>
    <row r="278" spans="1:62" x14ac:dyDescent="0.25">
      <c r="A278" s="4" t="s">
        <v>156</v>
      </c>
      <c r="B278" s="3" t="s">
        <v>157</v>
      </c>
      <c r="C278" s="10">
        <v>6953156286030</v>
      </c>
      <c r="D278" s="10">
        <f>IF(J278&gt;0,1,"")</f>
        <v>1</v>
      </c>
      <c r="E278" s="10" t="str">
        <f>IF(K278&gt;0,1,"")</f>
        <v/>
      </c>
      <c r="F278" s="10" t="str">
        <f>IF(L278&gt;0,1,"")</f>
        <v/>
      </c>
      <c r="G278" s="105" t="str">
        <f>IF(M278&gt;0,1,"")</f>
        <v/>
      </c>
      <c r="H278" s="264">
        <v>1</v>
      </c>
      <c r="I278" s="262" t="str">
        <f>IF(SUM(D278:G278)&lt;2,IF(H278&gt;100,"Not OK",""),"")</f>
        <v/>
      </c>
      <c r="J278" s="68">
        <v>2</v>
      </c>
      <c r="K278" s="64"/>
      <c r="L278" s="64"/>
      <c r="M278" s="64"/>
      <c r="N278" s="129">
        <f>SUM(J278:M278)</f>
        <v>2</v>
      </c>
      <c r="O278" s="79">
        <v>15.040000000000454</v>
      </c>
      <c r="P278" s="13"/>
      <c r="Q278" s="13"/>
      <c r="R278" s="71"/>
      <c r="S278" s="78">
        <f>IF(P278&gt;0,P278,O278)</f>
        <v>15.040000000000454</v>
      </c>
      <c r="T278" s="83">
        <v>48.95</v>
      </c>
      <c r="U278" s="71"/>
      <c r="V278" s="71"/>
      <c r="W278" s="84"/>
      <c r="X278" s="79"/>
      <c r="Y278" s="71"/>
      <c r="Z278" s="71"/>
      <c r="AA278" s="74"/>
      <c r="AB278" s="92"/>
      <c r="AC278" s="93"/>
      <c r="AD278" s="93"/>
      <c r="AE278" s="94"/>
      <c r="AF278" s="129">
        <f>SUM(AB278:AE278)</f>
        <v>0</v>
      </c>
      <c r="AG278" s="99"/>
      <c r="AH278" s="93"/>
      <c r="AI278" s="93"/>
      <c r="AJ278" s="94"/>
      <c r="AK278" s="133">
        <f>SUM(AG278:AJ278)</f>
        <v>0</v>
      </c>
      <c r="AL278" s="92"/>
      <c r="AM278" s="93"/>
      <c r="AN278" s="93"/>
      <c r="AO278" s="94"/>
      <c r="AP278" s="133">
        <f>SUM(AL278:AO278)</f>
        <v>0</v>
      </c>
      <c r="AQ278" s="92"/>
      <c r="AR278" s="93"/>
      <c r="AS278" s="93"/>
      <c r="AT278" s="94"/>
      <c r="AU278" s="129">
        <f>SUM(AQ278:AT278)</f>
        <v>0</v>
      </c>
      <c r="AV278" s="64"/>
      <c r="AW278" s="6"/>
      <c r="AX278" s="6"/>
      <c r="AY278" s="102"/>
      <c r="AZ278" s="133">
        <f>SUM(AV278:AY278)</f>
        <v>0</v>
      </c>
      <c r="BA278" s="68"/>
      <c r="BB278" s="6"/>
      <c r="BC278" s="6"/>
      <c r="BD278" s="102"/>
      <c r="BE278" s="129">
        <f>SUM(BA278:BD278)</f>
        <v>0</v>
      </c>
      <c r="BF278" s="68">
        <v>1</v>
      </c>
      <c r="BG278" s="6"/>
      <c r="BH278" s="6"/>
      <c r="BI278" s="102"/>
      <c r="BJ278" s="129">
        <f>SUM(BF278:BI278)</f>
        <v>1</v>
      </c>
    </row>
    <row r="279" spans="1:62" x14ac:dyDescent="0.25">
      <c r="A279" s="4" t="s">
        <v>319</v>
      </c>
      <c r="B279" s="3" t="s">
        <v>320</v>
      </c>
      <c r="C279" s="10">
        <v>6953156286481</v>
      </c>
      <c r="D279" s="10" t="str">
        <f>IF(J279&gt;0,1,"")</f>
        <v/>
      </c>
      <c r="E279" s="10" t="str">
        <f>IF(K279&gt;0,1,"")</f>
        <v/>
      </c>
      <c r="F279" s="10" t="str">
        <f>IF(L279&gt;0,1,"")</f>
        <v/>
      </c>
      <c r="G279" s="105" t="str">
        <f>IF(M279&gt;0,1,"")</f>
        <v/>
      </c>
      <c r="H279" s="264"/>
      <c r="I279" s="262" t="str">
        <f>IF(SUM(D279:G279)&lt;2,IF(H279&gt;100,"Not OK",""),"")</f>
        <v/>
      </c>
      <c r="J279" s="68"/>
      <c r="K279" s="64">
        <v>0</v>
      </c>
      <c r="L279" s="64">
        <v>0</v>
      </c>
      <c r="M279" s="64"/>
      <c r="N279" s="129">
        <f>SUM(J279:M279)</f>
        <v>0</v>
      </c>
      <c r="O279" s="79"/>
      <c r="P279" s="13">
        <v>45.32</v>
      </c>
      <c r="Q279" s="13">
        <v>45.32</v>
      </c>
      <c r="R279" s="71"/>
      <c r="S279" s="78">
        <f>IF(P279&gt;0,P279,O279)</f>
        <v>45.32</v>
      </c>
      <c r="T279" s="83"/>
      <c r="U279" s="71">
        <v>74.5</v>
      </c>
      <c r="V279" s="71">
        <v>79.5</v>
      </c>
      <c r="W279" s="84"/>
      <c r="X279" s="79"/>
      <c r="Y279" s="71">
        <v>159</v>
      </c>
      <c r="Z279" s="71">
        <v>159</v>
      </c>
      <c r="AA279" s="74"/>
      <c r="AB279" s="92"/>
      <c r="AC279" s="93"/>
      <c r="AD279" s="93"/>
      <c r="AE279" s="94"/>
      <c r="AF279" s="129">
        <f>SUM(AB279:AE279)</f>
        <v>0</v>
      </c>
      <c r="AG279" s="99"/>
      <c r="AH279" s="93"/>
      <c r="AI279" s="93"/>
      <c r="AJ279" s="94"/>
      <c r="AK279" s="133">
        <f>SUM(AG279:AJ279)</f>
        <v>0</v>
      </c>
      <c r="AL279" s="92"/>
      <c r="AM279" s="93"/>
      <c r="AN279" s="93"/>
      <c r="AO279" s="94"/>
      <c r="AP279" s="133">
        <f>SUM(AL279:AO279)</f>
        <v>0</v>
      </c>
      <c r="AQ279" s="92"/>
      <c r="AR279" s="93"/>
      <c r="AS279" s="93"/>
      <c r="AT279" s="94"/>
      <c r="AU279" s="129">
        <f>SUM(AQ279:AT279)</f>
        <v>0</v>
      </c>
      <c r="AV279" s="64"/>
      <c r="AW279" s="6"/>
      <c r="AX279" s="6"/>
      <c r="AY279" s="102"/>
      <c r="AZ279" s="133">
        <f>SUM(AV279:AY279)</f>
        <v>0</v>
      </c>
      <c r="BA279" s="68"/>
      <c r="BB279" s="6">
        <v>0</v>
      </c>
      <c r="BC279" s="6">
        <v>0</v>
      </c>
      <c r="BD279" s="102"/>
      <c r="BE279" s="129">
        <f>SUM(BA279:BD279)</f>
        <v>0</v>
      </c>
      <c r="BF279" s="68"/>
      <c r="BG279" s="6">
        <v>0</v>
      </c>
      <c r="BH279" s="6">
        <v>0</v>
      </c>
      <c r="BI279" s="102"/>
      <c r="BJ279" s="129">
        <f>SUM(BF279:BI279)</f>
        <v>0</v>
      </c>
    </row>
    <row r="280" spans="1:62" x14ac:dyDescent="0.25">
      <c r="A280" s="4" t="s">
        <v>317</v>
      </c>
      <c r="B280" s="3" t="s">
        <v>318</v>
      </c>
      <c r="C280" s="10">
        <v>6953156286498</v>
      </c>
      <c r="D280" s="10" t="str">
        <f>IF(J280&gt;0,1,"")</f>
        <v/>
      </c>
      <c r="E280" s="10">
        <f>IF(K280&gt;0,1,"")</f>
        <v>1</v>
      </c>
      <c r="F280" s="10">
        <f>IF(L280&gt;0,1,"")</f>
        <v>1</v>
      </c>
      <c r="G280" s="105" t="str">
        <f>IF(M280&gt;0,1,"")</f>
        <v/>
      </c>
      <c r="H280" s="264"/>
      <c r="I280" s="262" t="str">
        <f>IF(SUM(D280:G280)&lt;2,IF(H280&gt;100,"Not OK",""),"")</f>
        <v/>
      </c>
      <c r="J280" s="68"/>
      <c r="K280" s="64">
        <v>52</v>
      </c>
      <c r="L280" s="64">
        <v>13</v>
      </c>
      <c r="M280" s="64"/>
      <c r="N280" s="129">
        <f>SUM(J280:M280)</f>
        <v>65</v>
      </c>
      <c r="O280" s="79"/>
      <c r="P280" s="13">
        <v>45.32</v>
      </c>
      <c r="Q280" s="13">
        <v>45.32</v>
      </c>
      <c r="R280" s="71"/>
      <c r="S280" s="78">
        <f>IF(P280&gt;0,P280,O280)</f>
        <v>45.32</v>
      </c>
      <c r="T280" s="83"/>
      <c r="U280" s="71">
        <v>74.5</v>
      </c>
      <c r="V280" s="71">
        <v>79.5</v>
      </c>
      <c r="W280" s="84"/>
      <c r="X280" s="79"/>
      <c r="Y280" s="71">
        <v>159</v>
      </c>
      <c r="Z280" s="71">
        <v>159</v>
      </c>
      <c r="AA280" s="74"/>
      <c r="AB280" s="92"/>
      <c r="AC280" s="93"/>
      <c r="AD280" s="93"/>
      <c r="AE280" s="94"/>
      <c r="AF280" s="129">
        <f>SUM(AB280:AE280)</f>
        <v>0</v>
      </c>
      <c r="AG280" s="99"/>
      <c r="AH280" s="93"/>
      <c r="AI280" s="93"/>
      <c r="AJ280" s="94"/>
      <c r="AK280" s="133">
        <f>SUM(AG280:AJ280)</f>
        <v>0</v>
      </c>
      <c r="AL280" s="92"/>
      <c r="AM280" s="93"/>
      <c r="AN280" s="93"/>
      <c r="AO280" s="94"/>
      <c r="AP280" s="133">
        <f>SUM(AL280:AO280)</f>
        <v>0</v>
      </c>
      <c r="AQ280" s="92"/>
      <c r="AR280" s="93"/>
      <c r="AS280" s="93"/>
      <c r="AT280" s="94"/>
      <c r="AU280" s="129">
        <f>SUM(AQ280:AT280)</f>
        <v>0</v>
      </c>
      <c r="AV280" s="64"/>
      <c r="AW280" s="6"/>
      <c r="AX280" s="6"/>
      <c r="AY280" s="102"/>
      <c r="AZ280" s="133">
        <f>SUM(AV280:AY280)</f>
        <v>0</v>
      </c>
      <c r="BA280" s="68"/>
      <c r="BB280" s="6">
        <v>0</v>
      </c>
      <c r="BC280" s="6">
        <v>0</v>
      </c>
      <c r="BD280" s="102"/>
      <c r="BE280" s="129">
        <f>SUM(BA280:BD280)</f>
        <v>0</v>
      </c>
      <c r="BF280" s="68"/>
      <c r="BG280" s="6">
        <v>11</v>
      </c>
      <c r="BH280" s="6">
        <v>9</v>
      </c>
      <c r="BI280" s="102"/>
      <c r="BJ280" s="129">
        <f>SUM(BF280:BI280)</f>
        <v>20</v>
      </c>
    </row>
    <row r="281" spans="1:62" x14ac:dyDescent="0.25">
      <c r="A281" s="4" t="s">
        <v>315</v>
      </c>
      <c r="B281" s="3" t="s">
        <v>316</v>
      </c>
      <c r="C281" s="10">
        <v>6953156286504</v>
      </c>
      <c r="D281" s="10" t="str">
        <f>IF(J281&gt;0,1,"")</f>
        <v/>
      </c>
      <c r="E281" s="10" t="str">
        <f>IF(K281&gt;0,1,"")</f>
        <v/>
      </c>
      <c r="F281" s="10" t="str">
        <f>IF(L281&gt;0,1,"")</f>
        <v/>
      </c>
      <c r="G281" s="105" t="str">
        <f>IF(M281&gt;0,1,"")</f>
        <v/>
      </c>
      <c r="H281" s="264"/>
      <c r="I281" s="262" t="str">
        <f>IF(SUM(D281:G281)&lt;2,IF(H281&gt;100,"Not OK",""),"")</f>
        <v/>
      </c>
      <c r="J281" s="68"/>
      <c r="K281" s="64">
        <v>0</v>
      </c>
      <c r="L281" s="64">
        <v>0</v>
      </c>
      <c r="M281" s="64"/>
      <c r="N281" s="129">
        <f>SUM(J281:M281)</f>
        <v>0</v>
      </c>
      <c r="O281" s="79"/>
      <c r="P281" s="13">
        <v>45.32</v>
      </c>
      <c r="Q281" s="13">
        <v>45.32</v>
      </c>
      <c r="R281" s="71"/>
      <c r="S281" s="78">
        <f>IF(P281&gt;0,P281,O281)</f>
        <v>45.32</v>
      </c>
      <c r="T281" s="83"/>
      <c r="U281" s="71">
        <v>74.5</v>
      </c>
      <c r="V281" s="71">
        <v>79.5</v>
      </c>
      <c r="W281" s="84"/>
      <c r="X281" s="79"/>
      <c r="Y281" s="71">
        <v>159</v>
      </c>
      <c r="Z281" s="71">
        <v>159</v>
      </c>
      <c r="AA281" s="74"/>
      <c r="AB281" s="92"/>
      <c r="AC281" s="93"/>
      <c r="AD281" s="93"/>
      <c r="AE281" s="94"/>
      <c r="AF281" s="129">
        <f>SUM(AB281:AE281)</f>
        <v>0</v>
      </c>
      <c r="AG281" s="99"/>
      <c r="AH281" s="93"/>
      <c r="AI281" s="93"/>
      <c r="AJ281" s="94"/>
      <c r="AK281" s="133">
        <f>SUM(AG281:AJ281)</f>
        <v>0</v>
      </c>
      <c r="AL281" s="92"/>
      <c r="AM281" s="93"/>
      <c r="AN281" s="93"/>
      <c r="AO281" s="94"/>
      <c r="AP281" s="133">
        <f>SUM(AL281:AO281)</f>
        <v>0</v>
      </c>
      <c r="AQ281" s="92"/>
      <c r="AR281" s="93"/>
      <c r="AS281" s="93"/>
      <c r="AT281" s="94"/>
      <c r="AU281" s="129">
        <f>SUM(AQ281:AT281)</f>
        <v>0</v>
      </c>
      <c r="AV281" s="64"/>
      <c r="AW281" s="6"/>
      <c r="AX281" s="6"/>
      <c r="AY281" s="102"/>
      <c r="AZ281" s="133">
        <f>SUM(AV281:AY281)</f>
        <v>0</v>
      </c>
      <c r="BA281" s="68"/>
      <c r="BB281" s="6">
        <v>0</v>
      </c>
      <c r="BC281" s="6">
        <v>0</v>
      </c>
      <c r="BD281" s="102"/>
      <c r="BE281" s="129">
        <f>SUM(BA281:BD281)</f>
        <v>0</v>
      </c>
      <c r="BF281" s="68"/>
      <c r="BG281" s="6">
        <v>0</v>
      </c>
      <c r="BH281" s="6">
        <v>0</v>
      </c>
      <c r="BI281" s="102"/>
      <c r="BJ281" s="129">
        <f>SUM(BF281:BI281)</f>
        <v>0</v>
      </c>
    </row>
    <row r="282" spans="1:62" x14ac:dyDescent="0.25">
      <c r="A282" s="4" t="s">
        <v>158</v>
      </c>
      <c r="B282" s="3" t="s">
        <v>159</v>
      </c>
      <c r="C282" s="10">
        <v>6953156286559</v>
      </c>
      <c r="D282" s="10">
        <f>IF(J282&gt;0,1,"")</f>
        <v>1</v>
      </c>
      <c r="E282" s="10" t="str">
        <f>IF(K282&gt;0,1,"")</f>
        <v/>
      </c>
      <c r="F282" s="10" t="str">
        <f>IF(L282&gt;0,1,"")</f>
        <v/>
      </c>
      <c r="G282" s="105" t="str">
        <f>IF(M282&gt;0,1,"")</f>
        <v/>
      </c>
      <c r="H282" s="264"/>
      <c r="I282" s="262" t="str">
        <f>IF(SUM(D282:G282)&lt;2,IF(H282&gt;100,"Not OK",""),"")</f>
        <v/>
      </c>
      <c r="J282" s="68">
        <v>5</v>
      </c>
      <c r="K282" s="64"/>
      <c r="L282" s="64"/>
      <c r="M282" s="64"/>
      <c r="N282" s="129">
        <f>SUM(J282:M282)</f>
        <v>5</v>
      </c>
      <c r="O282" s="79">
        <v>61.889999999999915</v>
      </c>
      <c r="P282" s="13"/>
      <c r="Q282" s="13"/>
      <c r="R282" s="71"/>
      <c r="S282" s="78">
        <f>IF(P282&gt;0,P282,O282)</f>
        <v>61.889999999999915</v>
      </c>
      <c r="T282" s="83">
        <v>147.94999999999999</v>
      </c>
      <c r="U282" s="71"/>
      <c r="V282" s="71"/>
      <c r="W282" s="84"/>
      <c r="X282" s="79"/>
      <c r="Y282" s="71"/>
      <c r="Z282" s="71"/>
      <c r="AA282" s="74"/>
      <c r="AB282" s="92"/>
      <c r="AC282" s="93"/>
      <c r="AD282" s="93"/>
      <c r="AE282" s="94"/>
      <c r="AF282" s="129">
        <f>SUM(AB282:AE282)</f>
        <v>0</v>
      </c>
      <c r="AG282" s="99"/>
      <c r="AH282" s="93"/>
      <c r="AI282" s="93"/>
      <c r="AJ282" s="94"/>
      <c r="AK282" s="133">
        <f>SUM(AG282:AJ282)</f>
        <v>0</v>
      </c>
      <c r="AL282" s="92"/>
      <c r="AM282" s="93"/>
      <c r="AN282" s="93"/>
      <c r="AO282" s="94"/>
      <c r="AP282" s="133">
        <f>SUM(AL282:AO282)</f>
        <v>0</v>
      </c>
      <c r="AQ282" s="92"/>
      <c r="AR282" s="93"/>
      <c r="AS282" s="93"/>
      <c r="AT282" s="94"/>
      <c r="AU282" s="129">
        <f>SUM(AQ282:AT282)</f>
        <v>0</v>
      </c>
      <c r="AV282" s="64"/>
      <c r="AW282" s="6"/>
      <c r="AX282" s="6"/>
      <c r="AY282" s="102"/>
      <c r="AZ282" s="133">
        <f>SUM(AV282:AY282)</f>
        <v>0</v>
      </c>
      <c r="BA282" s="68"/>
      <c r="BB282" s="6"/>
      <c r="BC282" s="6"/>
      <c r="BD282" s="102"/>
      <c r="BE282" s="129">
        <f>SUM(BA282:BD282)</f>
        <v>0</v>
      </c>
      <c r="BF282" s="68">
        <v>0</v>
      </c>
      <c r="BG282" s="6"/>
      <c r="BH282" s="6"/>
      <c r="BI282" s="102"/>
      <c r="BJ282" s="129">
        <f>SUM(BF282:BI282)</f>
        <v>0</v>
      </c>
    </row>
    <row r="283" spans="1:62" x14ac:dyDescent="0.25">
      <c r="A283" s="4" t="s">
        <v>563</v>
      </c>
      <c r="B283" s="3" t="s">
        <v>160</v>
      </c>
      <c r="C283" s="10">
        <v>6953156286603</v>
      </c>
      <c r="D283" s="10">
        <f>IF(J283&gt;0,1,"")</f>
        <v>1</v>
      </c>
      <c r="E283" s="10">
        <f>IF(K283&gt;0,1,"")</f>
        <v>1</v>
      </c>
      <c r="F283" s="10">
        <f>IF(L283&gt;0,1,"")</f>
        <v>1</v>
      </c>
      <c r="G283" s="105" t="str">
        <f>IF(M283&gt;0,1,"")</f>
        <v/>
      </c>
      <c r="H283" s="264">
        <v>143</v>
      </c>
      <c r="I283" s="262" t="str">
        <f>IF(SUM(D283:G283)&lt;2,IF(H283&gt;100,"Not OK",""),"")</f>
        <v/>
      </c>
      <c r="J283" s="68">
        <v>1</v>
      </c>
      <c r="K283" s="64">
        <v>23</v>
      </c>
      <c r="L283" s="64">
        <v>15</v>
      </c>
      <c r="M283" s="64"/>
      <c r="N283" s="129">
        <f>SUM(J283:M283)</f>
        <v>39</v>
      </c>
      <c r="O283" s="79">
        <v>20.640000000000004</v>
      </c>
      <c r="P283" s="13">
        <v>21.039999999999992</v>
      </c>
      <c r="Q283" s="13">
        <v>21.039999999999992</v>
      </c>
      <c r="R283" s="71"/>
      <c r="S283" s="78">
        <f>IF(P283&gt;0,P283,O283)</f>
        <v>21.039999999999992</v>
      </c>
      <c r="T283" s="83">
        <v>65.45</v>
      </c>
      <c r="U283" s="71">
        <v>44.5</v>
      </c>
      <c r="V283" s="71">
        <v>49.5</v>
      </c>
      <c r="W283" s="84"/>
      <c r="X283" s="79"/>
      <c r="Y283" s="71">
        <v>99</v>
      </c>
      <c r="Z283" s="71">
        <v>99</v>
      </c>
      <c r="AA283" s="74"/>
      <c r="AB283" s="92"/>
      <c r="AC283" s="93">
        <v>27</v>
      </c>
      <c r="AD283" s="93"/>
      <c r="AE283" s="94"/>
      <c r="AF283" s="129">
        <f>SUM(AB283:AE283)</f>
        <v>27</v>
      </c>
      <c r="AG283" s="99"/>
      <c r="AH283" s="93">
        <v>10</v>
      </c>
      <c r="AI283" s="93">
        <v>4</v>
      </c>
      <c r="AJ283" s="94"/>
      <c r="AK283" s="133">
        <f>SUM(AG283:AJ283)</f>
        <v>14</v>
      </c>
      <c r="AL283" s="92"/>
      <c r="AM283" s="93">
        <v>7</v>
      </c>
      <c r="AN283" s="93">
        <v>7</v>
      </c>
      <c r="AO283" s="94"/>
      <c r="AP283" s="133">
        <f>SUM(AL283:AO283)</f>
        <v>14</v>
      </c>
      <c r="AQ283" s="92"/>
      <c r="AR283" s="93">
        <v>23</v>
      </c>
      <c r="AS283" s="93">
        <v>5</v>
      </c>
      <c r="AT283" s="94"/>
      <c r="AU283" s="129">
        <f>SUM(AQ283:AT283)</f>
        <v>28</v>
      </c>
      <c r="AV283" s="64"/>
      <c r="AW283" s="6">
        <v>10</v>
      </c>
      <c r="AX283" s="6">
        <v>9</v>
      </c>
      <c r="AY283" s="102"/>
      <c r="AZ283" s="133">
        <f>SUM(AV283:AY283)</f>
        <v>19</v>
      </c>
      <c r="BA283" s="68">
        <v>3</v>
      </c>
      <c r="BB283" s="6">
        <v>15</v>
      </c>
      <c r="BC283" s="6">
        <v>7</v>
      </c>
      <c r="BD283" s="102"/>
      <c r="BE283" s="129">
        <f>SUM(BA283:BD283)</f>
        <v>25</v>
      </c>
      <c r="BF283" s="68">
        <v>0</v>
      </c>
      <c r="BG283" s="6">
        <v>21</v>
      </c>
      <c r="BH283" s="6">
        <v>7</v>
      </c>
      <c r="BI283" s="102"/>
      <c r="BJ283" s="129">
        <f>SUM(BF283:BI283)</f>
        <v>28</v>
      </c>
    </row>
    <row r="284" spans="1:62" x14ac:dyDescent="0.25">
      <c r="A284" s="4" t="s">
        <v>708</v>
      </c>
      <c r="B284" s="3" t="s">
        <v>709</v>
      </c>
      <c r="C284" s="10">
        <v>6953156286962</v>
      </c>
      <c r="D284" s="10" t="str">
        <f>IF(J284&gt;0,1,"")</f>
        <v/>
      </c>
      <c r="E284" s="10">
        <f>IF(K284&gt;0,1,"")</f>
        <v>1</v>
      </c>
      <c r="F284" s="10">
        <f>IF(L284&gt;0,1,"")</f>
        <v>1</v>
      </c>
      <c r="G284" s="105" t="str">
        <f>IF(M284&gt;0,1,"")</f>
        <v/>
      </c>
      <c r="H284" s="264">
        <v>73</v>
      </c>
      <c r="I284" s="262" t="str">
        <f>IF(SUM(D284:G284)&lt;2,IF(H284&gt;100,"Not OK",""),"")</f>
        <v/>
      </c>
      <c r="J284" s="68"/>
      <c r="K284" s="64">
        <v>26</v>
      </c>
      <c r="L284" s="64">
        <v>24</v>
      </c>
      <c r="M284" s="64"/>
      <c r="N284" s="129">
        <f>SUM(J284:M284)</f>
        <v>50</v>
      </c>
      <c r="O284" s="79"/>
      <c r="P284" s="13">
        <v>14.390000000000038</v>
      </c>
      <c r="Q284" s="13">
        <v>14.390000000000038</v>
      </c>
      <c r="R284" s="71"/>
      <c r="S284" s="78">
        <f>IF(P284&gt;0,P284,O284)</f>
        <v>14.390000000000038</v>
      </c>
      <c r="T284" s="83"/>
      <c r="U284" s="71">
        <v>40</v>
      </c>
      <c r="V284" s="71">
        <v>45</v>
      </c>
      <c r="W284" s="84"/>
      <c r="X284" s="79"/>
      <c r="Y284" s="71">
        <v>79</v>
      </c>
      <c r="Z284" s="71">
        <v>89</v>
      </c>
      <c r="AA284" s="74"/>
      <c r="AB284" s="92"/>
      <c r="AC284" s="93"/>
      <c r="AD284" s="93"/>
      <c r="AE284" s="94"/>
      <c r="AF284" s="129">
        <f>SUM(AB284:AE284)</f>
        <v>0</v>
      </c>
      <c r="AG284" s="99"/>
      <c r="AH284" s="93"/>
      <c r="AI284" s="93"/>
      <c r="AJ284" s="94"/>
      <c r="AK284" s="133">
        <f>SUM(AG284:AJ284)</f>
        <v>0</v>
      </c>
      <c r="AL284" s="92"/>
      <c r="AM284" s="93"/>
      <c r="AN284" s="93"/>
      <c r="AO284" s="94"/>
      <c r="AP284" s="133">
        <f>SUM(AL284:AO284)</f>
        <v>0</v>
      </c>
      <c r="AQ284" s="92"/>
      <c r="AR284" s="93"/>
      <c r="AS284" s="93"/>
      <c r="AT284" s="94"/>
      <c r="AU284" s="129">
        <f>SUM(AQ284:AT284)</f>
        <v>0</v>
      </c>
      <c r="AV284" s="64"/>
      <c r="AW284" s="6">
        <v>5</v>
      </c>
      <c r="AX284" s="6">
        <v>0</v>
      </c>
      <c r="AY284" s="102"/>
      <c r="AZ284" s="133">
        <f>SUM(AV284:AY284)</f>
        <v>5</v>
      </c>
      <c r="BA284" s="68"/>
      <c r="BB284" s="6">
        <v>10</v>
      </c>
      <c r="BC284" s="6">
        <v>2</v>
      </c>
      <c r="BD284" s="102"/>
      <c r="BE284" s="129">
        <f>SUM(BA284:BD284)</f>
        <v>12</v>
      </c>
      <c r="BF284" s="68"/>
      <c r="BG284" s="6">
        <v>8</v>
      </c>
      <c r="BH284" s="6">
        <v>0</v>
      </c>
      <c r="BI284" s="102"/>
      <c r="BJ284" s="129">
        <f>SUM(BF284:BI284)</f>
        <v>8</v>
      </c>
    </row>
    <row r="285" spans="1:62" x14ac:dyDescent="0.25">
      <c r="A285" s="4" t="s">
        <v>706</v>
      </c>
      <c r="B285" s="3" t="s">
        <v>707</v>
      </c>
      <c r="C285" s="10">
        <v>6953156286979</v>
      </c>
      <c r="D285" s="10" t="str">
        <f>IF(J285&gt;0,1,"")</f>
        <v/>
      </c>
      <c r="E285" s="10">
        <f>IF(K285&gt;0,1,"")</f>
        <v>1</v>
      </c>
      <c r="F285" s="10">
        <f>IF(L285&gt;0,1,"")</f>
        <v>1</v>
      </c>
      <c r="G285" s="105" t="str">
        <f>IF(M285&gt;0,1,"")</f>
        <v/>
      </c>
      <c r="H285" s="264">
        <v>59</v>
      </c>
      <c r="I285" s="262" t="str">
        <f>IF(SUM(D285:G285)&lt;2,IF(H285&gt;100,"Not OK",""),"")</f>
        <v/>
      </c>
      <c r="J285" s="68"/>
      <c r="K285" s="64">
        <v>7</v>
      </c>
      <c r="L285" s="64">
        <v>21</v>
      </c>
      <c r="M285" s="64"/>
      <c r="N285" s="129">
        <f>SUM(J285:M285)</f>
        <v>28</v>
      </c>
      <c r="O285" s="79"/>
      <c r="P285" s="13">
        <v>14.404375000000011</v>
      </c>
      <c r="Q285" s="13">
        <v>14.404375000000011</v>
      </c>
      <c r="R285" s="71"/>
      <c r="S285" s="78">
        <f>IF(P285&gt;0,P285,O285)</f>
        <v>14.404375000000011</v>
      </c>
      <c r="T285" s="83"/>
      <c r="U285" s="71">
        <v>40</v>
      </c>
      <c r="V285" s="71">
        <v>45</v>
      </c>
      <c r="W285" s="84"/>
      <c r="X285" s="79"/>
      <c r="Y285" s="71">
        <v>79</v>
      </c>
      <c r="Z285" s="71">
        <v>89</v>
      </c>
      <c r="AA285" s="74"/>
      <c r="AB285" s="92"/>
      <c r="AC285" s="93"/>
      <c r="AD285" s="93"/>
      <c r="AE285" s="94"/>
      <c r="AF285" s="129">
        <f>SUM(AB285:AE285)</f>
        <v>0</v>
      </c>
      <c r="AG285" s="99"/>
      <c r="AH285" s="93"/>
      <c r="AI285" s="93"/>
      <c r="AJ285" s="94"/>
      <c r="AK285" s="133">
        <f>SUM(AG285:AJ285)</f>
        <v>0</v>
      </c>
      <c r="AL285" s="92"/>
      <c r="AM285" s="93"/>
      <c r="AN285" s="93"/>
      <c r="AO285" s="94"/>
      <c r="AP285" s="133">
        <f>SUM(AL285:AO285)</f>
        <v>0</v>
      </c>
      <c r="AQ285" s="92"/>
      <c r="AR285" s="93"/>
      <c r="AS285" s="93"/>
      <c r="AT285" s="94"/>
      <c r="AU285" s="129">
        <f>SUM(AQ285:AT285)</f>
        <v>0</v>
      </c>
      <c r="AV285" s="64"/>
      <c r="AW285" s="6">
        <v>0</v>
      </c>
      <c r="AX285" s="6">
        <v>0</v>
      </c>
      <c r="AY285" s="102"/>
      <c r="AZ285" s="133">
        <f>SUM(AV285:AY285)</f>
        <v>0</v>
      </c>
      <c r="BA285" s="68"/>
      <c r="BB285" s="6">
        <v>3</v>
      </c>
      <c r="BC285" s="6">
        <v>3</v>
      </c>
      <c r="BD285" s="102"/>
      <c r="BE285" s="129">
        <f>SUM(BA285:BD285)</f>
        <v>6</v>
      </c>
      <c r="BF285" s="68"/>
      <c r="BG285" s="6">
        <v>1</v>
      </c>
      <c r="BH285" s="6">
        <v>2</v>
      </c>
      <c r="BI285" s="102"/>
      <c r="BJ285" s="129">
        <f>SUM(BF285:BI285)</f>
        <v>3</v>
      </c>
    </row>
    <row r="286" spans="1:62" x14ac:dyDescent="0.25">
      <c r="A286" s="4" t="s">
        <v>710</v>
      </c>
      <c r="B286" s="3" t="s">
        <v>711</v>
      </c>
      <c r="C286" s="10">
        <v>6953156286986</v>
      </c>
      <c r="D286" s="10" t="str">
        <f>IF(J286&gt;0,1,"")</f>
        <v/>
      </c>
      <c r="E286" s="10">
        <f>IF(K286&gt;0,1,"")</f>
        <v>1</v>
      </c>
      <c r="F286" s="10">
        <f>IF(L286&gt;0,1,"")</f>
        <v>1</v>
      </c>
      <c r="G286" s="105" t="str">
        <f>IF(M286&gt;0,1,"")</f>
        <v/>
      </c>
      <c r="H286" s="264">
        <v>39</v>
      </c>
      <c r="I286" s="262" t="str">
        <f>IF(SUM(D286:G286)&lt;2,IF(H286&gt;100,"Not OK",""),"")</f>
        <v/>
      </c>
      <c r="J286" s="68"/>
      <c r="K286" s="64">
        <v>5</v>
      </c>
      <c r="L286" s="64">
        <v>24</v>
      </c>
      <c r="M286" s="64"/>
      <c r="N286" s="129">
        <f>SUM(J286:M286)</f>
        <v>29</v>
      </c>
      <c r="O286" s="79"/>
      <c r="P286" s="13">
        <v>14.39000000000002</v>
      </c>
      <c r="Q286" s="13">
        <v>14.39000000000002</v>
      </c>
      <c r="R286" s="71"/>
      <c r="S286" s="78">
        <f>IF(P286&gt;0,P286,O286)</f>
        <v>14.39000000000002</v>
      </c>
      <c r="T286" s="83"/>
      <c r="U286" s="71">
        <v>40</v>
      </c>
      <c r="V286" s="71">
        <v>45</v>
      </c>
      <c r="W286" s="84"/>
      <c r="X286" s="79"/>
      <c r="Y286" s="71">
        <v>79</v>
      </c>
      <c r="Z286" s="71">
        <v>89</v>
      </c>
      <c r="AA286" s="74"/>
      <c r="AB286" s="92"/>
      <c r="AC286" s="93"/>
      <c r="AD286" s="93"/>
      <c r="AE286" s="94"/>
      <c r="AF286" s="129">
        <f>SUM(AB286:AE286)</f>
        <v>0</v>
      </c>
      <c r="AG286" s="99"/>
      <c r="AH286" s="93"/>
      <c r="AI286" s="93"/>
      <c r="AJ286" s="94"/>
      <c r="AK286" s="133">
        <f>SUM(AG286:AJ286)</f>
        <v>0</v>
      </c>
      <c r="AL286" s="92"/>
      <c r="AM286" s="93"/>
      <c r="AN286" s="93"/>
      <c r="AO286" s="94"/>
      <c r="AP286" s="133">
        <f>SUM(AL286:AO286)</f>
        <v>0</v>
      </c>
      <c r="AQ286" s="92"/>
      <c r="AR286" s="93"/>
      <c r="AS286" s="93"/>
      <c r="AT286" s="94"/>
      <c r="AU286" s="129">
        <f>SUM(AQ286:AT286)</f>
        <v>0</v>
      </c>
      <c r="AV286" s="64"/>
      <c r="AW286" s="6">
        <v>0</v>
      </c>
      <c r="AX286" s="6">
        <v>0</v>
      </c>
      <c r="AY286" s="102"/>
      <c r="AZ286" s="133">
        <f>SUM(AV286:AY286)</f>
        <v>0</v>
      </c>
      <c r="BA286" s="68"/>
      <c r="BB286" s="6">
        <v>4</v>
      </c>
      <c r="BC286" s="6">
        <v>1</v>
      </c>
      <c r="BD286" s="102"/>
      <c r="BE286" s="129">
        <f>SUM(BA286:BD286)</f>
        <v>5</v>
      </c>
      <c r="BF286" s="68"/>
      <c r="BG286" s="6">
        <v>3</v>
      </c>
      <c r="BH286" s="6">
        <v>1</v>
      </c>
      <c r="BI286" s="102"/>
      <c r="BJ286" s="129">
        <f>SUM(BF286:BI286)</f>
        <v>4</v>
      </c>
    </row>
    <row r="287" spans="1:62" x14ac:dyDescent="0.25">
      <c r="A287" s="4" t="s">
        <v>593</v>
      </c>
      <c r="B287" s="3" t="s">
        <v>594</v>
      </c>
      <c r="C287" s="10">
        <v>6953156287372</v>
      </c>
      <c r="D287" s="10" t="str">
        <f>IF(J287&gt;0,1,"")</f>
        <v/>
      </c>
      <c r="E287" s="10" t="str">
        <f>IF(K287&gt;0,1,"")</f>
        <v/>
      </c>
      <c r="F287" s="10" t="str">
        <f>IF(L287&gt;0,1,"")</f>
        <v/>
      </c>
      <c r="G287" s="105" t="str">
        <f>IF(M287&gt;0,1,"")</f>
        <v/>
      </c>
      <c r="H287" s="264"/>
      <c r="I287" s="262" t="str">
        <f>IF(SUM(D287:G287)&lt;2,IF(H287&gt;100,"Not OK",""),"")</f>
        <v/>
      </c>
      <c r="J287" s="68"/>
      <c r="K287" s="64">
        <v>0</v>
      </c>
      <c r="L287" s="64"/>
      <c r="M287" s="64"/>
      <c r="N287" s="129">
        <f>SUM(J287:M287)</f>
        <v>0</v>
      </c>
      <c r="O287" s="79"/>
      <c r="P287" s="13">
        <v>0</v>
      </c>
      <c r="Q287" s="13"/>
      <c r="R287" s="71"/>
      <c r="S287" s="78">
        <f>IF(P287&gt;0,P287,O287)</f>
        <v>0</v>
      </c>
      <c r="T287" s="83"/>
      <c r="U287" s="71">
        <v>79.5</v>
      </c>
      <c r="V287" s="71"/>
      <c r="W287" s="84"/>
      <c r="X287" s="79"/>
      <c r="Y287" s="71">
        <v>169</v>
      </c>
      <c r="Z287" s="71"/>
      <c r="AA287" s="74"/>
      <c r="AB287" s="92"/>
      <c r="AC287" s="93">
        <v>0</v>
      </c>
      <c r="AD287" s="93"/>
      <c r="AE287" s="94"/>
      <c r="AF287" s="129">
        <f>SUM(AB287:AE287)</f>
        <v>0</v>
      </c>
      <c r="AG287" s="99"/>
      <c r="AH287" s="93">
        <v>0</v>
      </c>
      <c r="AI287" s="93"/>
      <c r="AJ287" s="94"/>
      <c r="AK287" s="133">
        <f>SUM(AG287:AJ287)</f>
        <v>0</v>
      </c>
      <c r="AL287" s="92"/>
      <c r="AM287" s="93">
        <v>0</v>
      </c>
      <c r="AN287" s="93"/>
      <c r="AO287" s="94"/>
      <c r="AP287" s="133">
        <f>SUM(AL287:AO287)</f>
        <v>0</v>
      </c>
      <c r="AQ287" s="92"/>
      <c r="AR287" s="93">
        <v>0</v>
      </c>
      <c r="AS287" s="93"/>
      <c r="AT287" s="94"/>
      <c r="AU287" s="129">
        <f>SUM(AQ287:AT287)</f>
        <v>0</v>
      </c>
      <c r="AV287" s="64"/>
      <c r="AW287" s="6">
        <v>0</v>
      </c>
      <c r="AX287" s="6"/>
      <c r="AY287" s="102"/>
      <c r="AZ287" s="133">
        <f>SUM(AV287:AY287)</f>
        <v>0</v>
      </c>
      <c r="BA287" s="68"/>
      <c r="BB287" s="6">
        <v>0</v>
      </c>
      <c r="BC287" s="6"/>
      <c r="BD287" s="102"/>
      <c r="BE287" s="129">
        <f>SUM(BA287:BD287)</f>
        <v>0</v>
      </c>
      <c r="BF287" s="68"/>
      <c r="BG287" s="6">
        <v>0</v>
      </c>
      <c r="BH287" s="6"/>
      <c r="BI287" s="102"/>
      <c r="BJ287" s="129">
        <f>SUM(BF287:BI287)</f>
        <v>0</v>
      </c>
    </row>
    <row r="288" spans="1:62" x14ac:dyDescent="0.25">
      <c r="A288" s="4" t="s">
        <v>657</v>
      </c>
      <c r="B288" s="3" t="s">
        <v>658</v>
      </c>
      <c r="C288" s="10">
        <v>6953156287884</v>
      </c>
      <c r="D288" s="10" t="str">
        <f>IF(J288&gt;0,1,"")</f>
        <v/>
      </c>
      <c r="E288" s="10">
        <f>IF(K288&gt;0,1,"")</f>
        <v>1</v>
      </c>
      <c r="F288" s="10" t="str">
        <f>IF(L288&gt;0,1,"")</f>
        <v/>
      </c>
      <c r="G288" s="105" t="str">
        <f>IF(M288&gt;0,1,"")</f>
        <v/>
      </c>
      <c r="H288" s="264">
        <v>28</v>
      </c>
      <c r="I288" s="262" t="str">
        <f>IF(SUM(D288:G288)&lt;2,IF(H288&gt;100,"Not OK",""),"")</f>
        <v/>
      </c>
      <c r="J288" s="68"/>
      <c r="K288" s="64">
        <v>16</v>
      </c>
      <c r="L288" s="64"/>
      <c r="M288" s="64"/>
      <c r="N288" s="129">
        <f>SUM(J288:M288)</f>
        <v>16</v>
      </c>
      <c r="O288" s="79"/>
      <c r="P288" s="13">
        <v>13.189999999999635</v>
      </c>
      <c r="Q288" s="13"/>
      <c r="R288" s="71"/>
      <c r="S288" s="78">
        <f>IF(P288&gt;0,P288,O288)</f>
        <v>13.189999999999635</v>
      </c>
      <c r="T288" s="83"/>
      <c r="U288" s="71">
        <v>29.5</v>
      </c>
      <c r="V288" s="71"/>
      <c r="W288" s="84"/>
      <c r="X288" s="79"/>
      <c r="Y288" s="71">
        <v>59</v>
      </c>
      <c r="Z288" s="71"/>
      <c r="AA288" s="74"/>
      <c r="AB288" s="92"/>
      <c r="AC288" s="93"/>
      <c r="AD288" s="93"/>
      <c r="AE288" s="94"/>
      <c r="AF288" s="129">
        <f>SUM(AB288:AE288)</f>
        <v>0</v>
      </c>
      <c r="AG288" s="99"/>
      <c r="AH288" s="93">
        <v>21</v>
      </c>
      <c r="AI288" s="93"/>
      <c r="AJ288" s="94"/>
      <c r="AK288" s="133">
        <f>SUM(AG288:AJ288)</f>
        <v>21</v>
      </c>
      <c r="AL288" s="92"/>
      <c r="AM288" s="93">
        <v>40</v>
      </c>
      <c r="AN288" s="93"/>
      <c r="AO288" s="94"/>
      <c r="AP288" s="133">
        <f>SUM(AL288:AO288)</f>
        <v>40</v>
      </c>
      <c r="AQ288" s="92"/>
      <c r="AR288" s="93">
        <v>30</v>
      </c>
      <c r="AS288" s="93"/>
      <c r="AT288" s="94"/>
      <c r="AU288" s="129">
        <f>SUM(AQ288:AT288)</f>
        <v>30</v>
      </c>
      <c r="AV288" s="64"/>
      <c r="AW288" s="6">
        <v>16</v>
      </c>
      <c r="AX288" s="6"/>
      <c r="AY288" s="102"/>
      <c r="AZ288" s="133">
        <f>SUM(AV288:AY288)</f>
        <v>16</v>
      </c>
      <c r="BA288" s="68"/>
      <c r="BB288" s="6">
        <v>6</v>
      </c>
      <c r="BC288" s="6"/>
      <c r="BD288" s="102"/>
      <c r="BE288" s="129">
        <f>SUM(BA288:BD288)</f>
        <v>6</v>
      </c>
      <c r="BF288" s="68"/>
      <c r="BG288" s="6">
        <v>2</v>
      </c>
      <c r="BH288" s="6"/>
      <c r="BI288" s="102"/>
      <c r="BJ288" s="129">
        <f>SUM(BF288:BI288)</f>
        <v>2</v>
      </c>
    </row>
    <row r="289" spans="1:62" x14ac:dyDescent="0.25">
      <c r="A289" s="4" t="s">
        <v>659</v>
      </c>
      <c r="B289" s="3" t="s">
        <v>660</v>
      </c>
      <c r="C289" s="10">
        <v>6953156287891</v>
      </c>
      <c r="D289" s="10" t="str">
        <f>IF(J289&gt;0,1,"")</f>
        <v/>
      </c>
      <c r="E289" s="10">
        <f>IF(K289&gt;0,1,"")</f>
        <v>1</v>
      </c>
      <c r="F289" s="10" t="str">
        <f>IF(L289&gt;0,1,"")</f>
        <v/>
      </c>
      <c r="G289" s="105" t="str">
        <f>IF(M289&gt;0,1,"")</f>
        <v/>
      </c>
      <c r="H289" s="264">
        <v>20</v>
      </c>
      <c r="I289" s="262" t="str">
        <f>IF(SUM(D289:G289)&lt;2,IF(H289&gt;100,"Not OK",""),"")</f>
        <v/>
      </c>
      <c r="J289" s="68"/>
      <c r="K289" s="64">
        <v>6</v>
      </c>
      <c r="L289" s="64"/>
      <c r="M289" s="64"/>
      <c r="N289" s="129">
        <f>SUM(J289:M289)</f>
        <v>6</v>
      </c>
      <c r="O289" s="79"/>
      <c r="P289" s="13">
        <v>13.95</v>
      </c>
      <c r="Q289" s="13"/>
      <c r="R289" s="71"/>
      <c r="S289" s="78">
        <f>IF(P289&gt;0,P289,O289)</f>
        <v>13.95</v>
      </c>
      <c r="T289" s="83"/>
      <c r="U289" s="71">
        <v>29.5</v>
      </c>
      <c r="V289" s="71"/>
      <c r="W289" s="84"/>
      <c r="X289" s="79"/>
      <c r="Y289" s="71">
        <v>59</v>
      </c>
      <c r="Z289" s="71"/>
      <c r="AA289" s="74"/>
      <c r="AB289" s="92"/>
      <c r="AC289" s="93"/>
      <c r="AD289" s="93"/>
      <c r="AE289" s="94"/>
      <c r="AF289" s="129">
        <f>SUM(AB289:AE289)</f>
        <v>0</v>
      </c>
      <c r="AG289" s="99"/>
      <c r="AH289" s="93">
        <v>37</v>
      </c>
      <c r="AI289" s="93"/>
      <c r="AJ289" s="94"/>
      <c r="AK289" s="133">
        <f>SUM(AG289:AJ289)</f>
        <v>37</v>
      </c>
      <c r="AL289" s="92"/>
      <c r="AM289" s="93">
        <v>52</v>
      </c>
      <c r="AN289" s="93"/>
      <c r="AO289" s="94"/>
      <c r="AP289" s="133">
        <f>SUM(AL289:AO289)</f>
        <v>52</v>
      </c>
      <c r="AQ289" s="92"/>
      <c r="AR289" s="93">
        <v>11</v>
      </c>
      <c r="AS289" s="93"/>
      <c r="AT289" s="94"/>
      <c r="AU289" s="129">
        <f>SUM(AQ289:AT289)</f>
        <v>11</v>
      </c>
      <c r="AV289" s="64"/>
      <c r="AW289" s="6">
        <v>6</v>
      </c>
      <c r="AX289" s="6"/>
      <c r="AY289" s="102"/>
      <c r="AZ289" s="133">
        <f>SUM(AV289:AY289)</f>
        <v>6</v>
      </c>
      <c r="BA289" s="68"/>
      <c r="BB289" s="6">
        <v>0</v>
      </c>
      <c r="BC289" s="6"/>
      <c r="BD289" s="102"/>
      <c r="BE289" s="129">
        <f>SUM(BA289:BD289)</f>
        <v>0</v>
      </c>
      <c r="BF289" s="68"/>
      <c r="BG289" s="6">
        <v>0</v>
      </c>
      <c r="BH289" s="6"/>
      <c r="BI289" s="102"/>
      <c r="BJ289" s="129">
        <f>SUM(BF289:BI289)</f>
        <v>0</v>
      </c>
    </row>
    <row r="290" spans="1:62" x14ac:dyDescent="0.25">
      <c r="A290" s="4" t="s">
        <v>665</v>
      </c>
      <c r="B290" s="3" t="s">
        <v>666</v>
      </c>
      <c r="C290" s="10">
        <v>6953156288126</v>
      </c>
      <c r="D290" s="10" t="str">
        <f>IF(J290&gt;0,1,"")</f>
        <v/>
      </c>
      <c r="E290" s="10">
        <f>IF(K290&gt;0,1,"")</f>
        <v>1</v>
      </c>
      <c r="F290" s="10">
        <f>IF(L290&gt;0,1,"")</f>
        <v>1</v>
      </c>
      <c r="G290" s="105" t="str">
        <f>IF(M290&gt;0,1,"")</f>
        <v/>
      </c>
      <c r="H290" s="264">
        <v>21</v>
      </c>
      <c r="I290" s="262" t="str">
        <f>IF(SUM(D290:G290)&lt;2,IF(H290&gt;100,"Not OK",""),"")</f>
        <v/>
      </c>
      <c r="J290" s="68"/>
      <c r="K290" s="64">
        <v>9</v>
      </c>
      <c r="L290" s="64">
        <v>17</v>
      </c>
      <c r="M290" s="64"/>
      <c r="N290" s="129">
        <f>SUM(J290:M290)</f>
        <v>26</v>
      </c>
      <c r="O290" s="79"/>
      <c r="P290" s="13">
        <v>7.61</v>
      </c>
      <c r="Q290" s="13">
        <v>7.61</v>
      </c>
      <c r="R290" s="71"/>
      <c r="S290" s="78">
        <f>IF(P290&gt;0,P290,O290)</f>
        <v>7.61</v>
      </c>
      <c r="T290" s="83"/>
      <c r="U290" s="71">
        <v>29.5</v>
      </c>
      <c r="V290" s="71">
        <v>34.5</v>
      </c>
      <c r="W290" s="84"/>
      <c r="X290" s="79"/>
      <c r="Y290" s="71">
        <v>62</v>
      </c>
      <c r="Z290" s="71">
        <v>69</v>
      </c>
      <c r="AA290" s="74"/>
      <c r="AB290" s="92"/>
      <c r="AC290" s="93"/>
      <c r="AD290" s="93"/>
      <c r="AE290" s="94"/>
      <c r="AF290" s="129">
        <f>SUM(AB290:AE290)</f>
        <v>0</v>
      </c>
      <c r="AG290" s="99"/>
      <c r="AH290" s="93"/>
      <c r="AI290" s="93"/>
      <c r="AJ290" s="94"/>
      <c r="AK290" s="133">
        <f>SUM(AG290:AJ290)</f>
        <v>0</v>
      </c>
      <c r="AL290" s="92"/>
      <c r="AM290" s="93"/>
      <c r="AN290" s="93"/>
      <c r="AO290" s="94"/>
      <c r="AP290" s="133">
        <f>SUM(AL290:AO290)</f>
        <v>0</v>
      </c>
      <c r="AQ290" s="92"/>
      <c r="AR290" s="93">
        <v>0</v>
      </c>
      <c r="AS290" s="93">
        <v>0</v>
      </c>
      <c r="AT290" s="94"/>
      <c r="AU290" s="129">
        <f>SUM(AQ290:AT290)</f>
        <v>0</v>
      </c>
      <c r="AV290" s="64"/>
      <c r="AW290" s="6">
        <v>2</v>
      </c>
      <c r="AX290" s="6">
        <v>0</v>
      </c>
      <c r="AY290" s="102"/>
      <c r="AZ290" s="133">
        <f>SUM(AV290:AY290)</f>
        <v>2</v>
      </c>
      <c r="BA290" s="68"/>
      <c r="BB290" s="6">
        <v>1</v>
      </c>
      <c r="BC290" s="6">
        <v>0</v>
      </c>
      <c r="BD290" s="102"/>
      <c r="BE290" s="129">
        <f>SUM(BA290:BD290)</f>
        <v>1</v>
      </c>
      <c r="BF290" s="68"/>
      <c r="BG290" s="6">
        <v>1</v>
      </c>
      <c r="BH290" s="6">
        <v>3</v>
      </c>
      <c r="BI290" s="102"/>
      <c r="BJ290" s="129">
        <f>SUM(BF290:BI290)</f>
        <v>4</v>
      </c>
    </row>
    <row r="291" spans="1:62" x14ac:dyDescent="0.25">
      <c r="A291" s="4" t="s">
        <v>667</v>
      </c>
      <c r="B291" s="3" t="s">
        <v>668</v>
      </c>
      <c r="C291" s="10">
        <v>6953156288133</v>
      </c>
      <c r="D291" s="10" t="str">
        <f>IF(J291&gt;0,1,"")</f>
        <v/>
      </c>
      <c r="E291" s="10">
        <f>IF(K291&gt;0,1,"")</f>
        <v>1</v>
      </c>
      <c r="F291" s="10">
        <f>IF(L291&gt;0,1,"")</f>
        <v>1</v>
      </c>
      <c r="G291" s="105" t="str">
        <f>IF(M291&gt;0,1,"")</f>
        <v/>
      </c>
      <c r="H291" s="264">
        <v>4</v>
      </c>
      <c r="I291" s="262" t="str">
        <f>IF(SUM(D291:G291)&lt;2,IF(H291&gt;100,"Not OK",""),"")</f>
        <v/>
      </c>
      <c r="J291" s="68"/>
      <c r="K291" s="64">
        <v>9</v>
      </c>
      <c r="L291" s="64">
        <v>26</v>
      </c>
      <c r="M291" s="64"/>
      <c r="N291" s="129">
        <f>SUM(J291:M291)</f>
        <v>35</v>
      </c>
      <c r="O291" s="79"/>
      <c r="P291" s="13">
        <v>7.61</v>
      </c>
      <c r="Q291" s="13">
        <v>7.61</v>
      </c>
      <c r="R291" s="71"/>
      <c r="S291" s="78">
        <f>IF(P291&gt;0,P291,O291)</f>
        <v>7.61</v>
      </c>
      <c r="T291" s="83"/>
      <c r="U291" s="71">
        <v>29.5</v>
      </c>
      <c r="V291" s="71">
        <v>34.5</v>
      </c>
      <c r="W291" s="84"/>
      <c r="X291" s="79"/>
      <c r="Y291" s="71">
        <v>62</v>
      </c>
      <c r="Z291" s="71">
        <v>69</v>
      </c>
      <c r="AA291" s="74"/>
      <c r="AB291" s="92"/>
      <c r="AC291" s="93"/>
      <c r="AD291" s="93"/>
      <c r="AE291" s="94"/>
      <c r="AF291" s="129">
        <f>SUM(AB291:AE291)</f>
        <v>0</v>
      </c>
      <c r="AG291" s="99"/>
      <c r="AH291" s="93"/>
      <c r="AI291" s="93"/>
      <c r="AJ291" s="94"/>
      <c r="AK291" s="133">
        <f>SUM(AG291:AJ291)</f>
        <v>0</v>
      </c>
      <c r="AL291" s="92"/>
      <c r="AM291" s="93"/>
      <c r="AN291" s="93"/>
      <c r="AO291" s="94"/>
      <c r="AP291" s="133">
        <f>SUM(AL291:AO291)</f>
        <v>0</v>
      </c>
      <c r="AQ291" s="92"/>
      <c r="AR291" s="93">
        <v>1</v>
      </c>
      <c r="AS291" s="93">
        <v>0</v>
      </c>
      <c r="AT291" s="94"/>
      <c r="AU291" s="129">
        <f>SUM(AQ291:AT291)</f>
        <v>1</v>
      </c>
      <c r="AV291" s="64"/>
      <c r="AW291" s="6">
        <v>12</v>
      </c>
      <c r="AX291" s="6">
        <v>0</v>
      </c>
      <c r="AY291" s="102"/>
      <c r="AZ291" s="133">
        <f>SUM(AV291:AY291)</f>
        <v>12</v>
      </c>
      <c r="BA291" s="68"/>
      <c r="BB291" s="6">
        <v>14</v>
      </c>
      <c r="BC291" s="6">
        <v>0</v>
      </c>
      <c r="BD291" s="102"/>
      <c r="BE291" s="129">
        <f>SUM(BA291:BD291)</f>
        <v>14</v>
      </c>
      <c r="BF291" s="68"/>
      <c r="BG291" s="6">
        <v>6</v>
      </c>
      <c r="BH291" s="6">
        <v>3</v>
      </c>
      <c r="BI291" s="102"/>
      <c r="BJ291" s="129">
        <f>SUM(BF291:BI291)</f>
        <v>9</v>
      </c>
    </row>
    <row r="292" spans="1:62" x14ac:dyDescent="0.25">
      <c r="A292" s="4" t="s">
        <v>653</v>
      </c>
      <c r="B292" s="3" t="s">
        <v>654</v>
      </c>
      <c r="C292" s="10">
        <v>6953156288492</v>
      </c>
      <c r="D292" s="10" t="str">
        <f>IF(J292&gt;0,1,"")</f>
        <v/>
      </c>
      <c r="E292" s="10">
        <f>IF(K292&gt;0,1,"")</f>
        <v>1</v>
      </c>
      <c r="F292" s="10" t="str">
        <f>IF(L292&gt;0,1,"")</f>
        <v/>
      </c>
      <c r="G292" s="105" t="str">
        <f>IF(M292&gt;0,1,"")</f>
        <v/>
      </c>
      <c r="H292" s="264">
        <v>8</v>
      </c>
      <c r="I292" s="262" t="str">
        <f>IF(SUM(D292:G292)&lt;2,IF(H292&gt;100,"Not OK",""),"")</f>
        <v/>
      </c>
      <c r="J292" s="68"/>
      <c r="K292" s="64">
        <v>13</v>
      </c>
      <c r="L292" s="64"/>
      <c r="M292" s="64"/>
      <c r="N292" s="129">
        <f>SUM(J292:M292)</f>
        <v>13</v>
      </c>
      <c r="O292" s="79"/>
      <c r="P292" s="13">
        <v>9.509999999999982</v>
      </c>
      <c r="Q292" s="13"/>
      <c r="R292" s="71"/>
      <c r="S292" s="78">
        <f>IF(P292&gt;0,P292,O292)</f>
        <v>9.509999999999982</v>
      </c>
      <c r="T292" s="83"/>
      <c r="U292" s="71">
        <v>34.5</v>
      </c>
      <c r="V292" s="71"/>
      <c r="W292" s="84"/>
      <c r="X292" s="79"/>
      <c r="Y292" s="71">
        <v>69</v>
      </c>
      <c r="Z292" s="71"/>
      <c r="AA292" s="74"/>
      <c r="AB292" s="92"/>
      <c r="AC292" s="93"/>
      <c r="AD292" s="93"/>
      <c r="AE292" s="94"/>
      <c r="AF292" s="129">
        <f>SUM(AB292:AE292)</f>
        <v>0</v>
      </c>
      <c r="AG292" s="99"/>
      <c r="AH292" s="93">
        <v>12</v>
      </c>
      <c r="AI292" s="93"/>
      <c r="AJ292" s="94"/>
      <c r="AK292" s="133">
        <f>SUM(AG292:AJ292)</f>
        <v>12</v>
      </c>
      <c r="AL292" s="92"/>
      <c r="AM292" s="93">
        <v>24</v>
      </c>
      <c r="AN292" s="93"/>
      <c r="AO292" s="94"/>
      <c r="AP292" s="133">
        <f>SUM(AL292:AO292)</f>
        <v>24</v>
      </c>
      <c r="AQ292" s="92"/>
      <c r="AR292" s="93">
        <v>9</v>
      </c>
      <c r="AS292" s="93"/>
      <c r="AT292" s="94"/>
      <c r="AU292" s="129">
        <f>SUM(AQ292:AT292)</f>
        <v>9</v>
      </c>
      <c r="AV292" s="64"/>
      <c r="AW292" s="6">
        <v>20</v>
      </c>
      <c r="AX292" s="6"/>
      <c r="AY292" s="102"/>
      <c r="AZ292" s="133">
        <f>SUM(AV292:AY292)</f>
        <v>20</v>
      </c>
      <c r="BA292" s="68"/>
      <c r="BB292" s="6">
        <v>21</v>
      </c>
      <c r="BC292" s="6"/>
      <c r="BD292" s="102"/>
      <c r="BE292" s="129">
        <f>SUM(BA292:BD292)</f>
        <v>21</v>
      </c>
      <c r="BF292" s="68"/>
      <c r="BG292" s="6">
        <v>6</v>
      </c>
      <c r="BH292" s="6"/>
      <c r="BI292" s="102"/>
      <c r="BJ292" s="129">
        <f>SUM(BF292:BI292)</f>
        <v>6</v>
      </c>
    </row>
    <row r="293" spans="1:62" x14ac:dyDescent="0.25">
      <c r="A293" s="4" t="s">
        <v>655</v>
      </c>
      <c r="B293" s="3" t="s">
        <v>656</v>
      </c>
      <c r="C293" s="10">
        <v>6953156288508</v>
      </c>
      <c r="D293" s="10" t="str">
        <f>IF(J293&gt;0,1,"")</f>
        <v/>
      </c>
      <c r="E293" s="10">
        <f>IF(K293&gt;0,1,"")</f>
        <v>1</v>
      </c>
      <c r="F293" s="10" t="str">
        <f>IF(L293&gt;0,1,"")</f>
        <v/>
      </c>
      <c r="G293" s="105" t="str">
        <f>IF(M293&gt;0,1,"")</f>
        <v/>
      </c>
      <c r="H293" s="264">
        <v>13</v>
      </c>
      <c r="I293" s="262" t="str">
        <f>IF(SUM(D293:G293)&lt;2,IF(H293&gt;100,"Not OK",""),"")</f>
        <v/>
      </c>
      <c r="J293" s="68"/>
      <c r="K293" s="64">
        <v>18</v>
      </c>
      <c r="L293" s="64"/>
      <c r="M293" s="64"/>
      <c r="N293" s="129">
        <f>SUM(J293:M293)</f>
        <v>18</v>
      </c>
      <c r="O293" s="79"/>
      <c r="P293" s="13">
        <v>9.5099999999999891</v>
      </c>
      <c r="Q293" s="13"/>
      <c r="R293" s="71"/>
      <c r="S293" s="78">
        <f>IF(P293&gt;0,P293,O293)</f>
        <v>9.5099999999999891</v>
      </c>
      <c r="T293" s="83"/>
      <c r="U293" s="71">
        <v>34.5</v>
      </c>
      <c r="V293" s="71"/>
      <c r="W293" s="84"/>
      <c r="X293" s="79"/>
      <c r="Y293" s="71">
        <v>69</v>
      </c>
      <c r="Z293" s="71"/>
      <c r="AA293" s="74"/>
      <c r="AB293" s="92"/>
      <c r="AC293" s="93"/>
      <c r="AD293" s="93"/>
      <c r="AE293" s="94"/>
      <c r="AF293" s="129">
        <f>SUM(AB293:AE293)</f>
        <v>0</v>
      </c>
      <c r="AG293" s="99"/>
      <c r="AH293" s="93">
        <v>10</v>
      </c>
      <c r="AI293" s="93"/>
      <c r="AJ293" s="94"/>
      <c r="AK293" s="133">
        <f>SUM(AG293:AJ293)</f>
        <v>10</v>
      </c>
      <c r="AL293" s="92"/>
      <c r="AM293" s="93">
        <v>25</v>
      </c>
      <c r="AN293" s="93"/>
      <c r="AO293" s="94"/>
      <c r="AP293" s="133">
        <f>SUM(AL293:AO293)</f>
        <v>25</v>
      </c>
      <c r="AQ293" s="92"/>
      <c r="AR293" s="93">
        <v>22</v>
      </c>
      <c r="AS293" s="93"/>
      <c r="AT293" s="94"/>
      <c r="AU293" s="129">
        <f>SUM(AQ293:AT293)</f>
        <v>22</v>
      </c>
      <c r="AV293" s="64"/>
      <c r="AW293" s="6">
        <v>19</v>
      </c>
      <c r="AX293" s="6"/>
      <c r="AY293" s="102"/>
      <c r="AZ293" s="133">
        <f>SUM(AV293:AY293)</f>
        <v>19</v>
      </c>
      <c r="BA293" s="68"/>
      <c r="BB293" s="6">
        <v>13</v>
      </c>
      <c r="BC293" s="6"/>
      <c r="BD293" s="102"/>
      <c r="BE293" s="129">
        <f>SUM(BA293:BD293)</f>
        <v>13</v>
      </c>
      <c r="BF293" s="68"/>
      <c r="BG293" s="6">
        <v>11</v>
      </c>
      <c r="BH293" s="6"/>
      <c r="BI293" s="102"/>
      <c r="BJ293" s="129">
        <f>SUM(BF293:BI293)</f>
        <v>11</v>
      </c>
    </row>
    <row r="294" spans="1:62" x14ac:dyDescent="0.25">
      <c r="A294" s="4" t="s">
        <v>696</v>
      </c>
      <c r="B294" s="3" t="s">
        <v>697</v>
      </c>
      <c r="C294" s="10">
        <v>6953156288935</v>
      </c>
      <c r="D294" s="10" t="str">
        <f>IF(J294&gt;0,1,"")</f>
        <v/>
      </c>
      <c r="E294" s="10" t="str">
        <f>IF(K294&gt;0,1,"")</f>
        <v/>
      </c>
      <c r="F294" s="10" t="str">
        <f>IF(L294&gt;0,1,"")</f>
        <v/>
      </c>
      <c r="G294" s="105" t="str">
        <f>IF(M294&gt;0,1,"")</f>
        <v/>
      </c>
      <c r="H294" s="264">
        <v>1</v>
      </c>
      <c r="I294" s="262" t="str">
        <f>IF(SUM(D294:G294)&lt;2,IF(H294&gt;100,"Not OK",""),"")</f>
        <v/>
      </c>
      <c r="J294" s="68"/>
      <c r="K294" s="64">
        <v>0</v>
      </c>
      <c r="L294" s="64">
        <v>0</v>
      </c>
      <c r="M294" s="64"/>
      <c r="N294" s="129">
        <f>SUM(J294:M294)</f>
        <v>0</v>
      </c>
      <c r="O294" s="79"/>
      <c r="P294" s="13">
        <v>55.18</v>
      </c>
      <c r="Q294" s="13">
        <v>55.18</v>
      </c>
      <c r="R294" s="71"/>
      <c r="S294" s="78">
        <f>IF(P294&gt;0,P294,O294)</f>
        <v>55.18</v>
      </c>
      <c r="T294" s="83"/>
      <c r="U294" s="71">
        <v>114.5</v>
      </c>
      <c r="V294" s="71">
        <v>120</v>
      </c>
      <c r="W294" s="84"/>
      <c r="X294" s="79"/>
      <c r="Y294" s="71">
        <v>241</v>
      </c>
      <c r="Z294" s="71">
        <v>239</v>
      </c>
      <c r="AA294" s="74"/>
      <c r="AB294" s="92"/>
      <c r="AC294" s="93"/>
      <c r="AD294" s="93"/>
      <c r="AE294" s="94"/>
      <c r="AF294" s="129">
        <f>SUM(AB294:AE294)</f>
        <v>0</v>
      </c>
      <c r="AG294" s="99"/>
      <c r="AH294" s="93"/>
      <c r="AI294" s="93"/>
      <c r="AJ294" s="94"/>
      <c r="AK294" s="133">
        <f>SUM(AG294:AJ294)</f>
        <v>0</v>
      </c>
      <c r="AL294" s="92"/>
      <c r="AM294" s="93"/>
      <c r="AN294" s="93"/>
      <c r="AO294" s="94"/>
      <c r="AP294" s="133">
        <f>SUM(AL294:AO294)</f>
        <v>0</v>
      </c>
      <c r="AQ294" s="92"/>
      <c r="AR294" s="93">
        <v>0</v>
      </c>
      <c r="AS294" s="93">
        <v>0</v>
      </c>
      <c r="AT294" s="94"/>
      <c r="AU294" s="129">
        <f>SUM(AQ294:AT294)</f>
        <v>0</v>
      </c>
      <c r="AV294" s="64"/>
      <c r="AW294" s="6">
        <v>0</v>
      </c>
      <c r="AX294" s="6">
        <v>0</v>
      </c>
      <c r="AY294" s="102"/>
      <c r="AZ294" s="133">
        <f>SUM(AV294:AY294)</f>
        <v>0</v>
      </c>
      <c r="BA294" s="68"/>
      <c r="BB294" s="6">
        <v>0</v>
      </c>
      <c r="BC294" s="6">
        <v>0</v>
      </c>
      <c r="BD294" s="102"/>
      <c r="BE294" s="129">
        <f>SUM(BA294:BD294)</f>
        <v>0</v>
      </c>
      <c r="BF294" s="68"/>
      <c r="BG294" s="6">
        <v>0</v>
      </c>
      <c r="BH294" s="6">
        <v>0</v>
      </c>
      <c r="BI294" s="102"/>
      <c r="BJ294" s="129">
        <f>SUM(BF294:BI294)</f>
        <v>0</v>
      </c>
    </row>
    <row r="295" spans="1:62" x14ac:dyDescent="0.25">
      <c r="A295" s="4" t="s">
        <v>161</v>
      </c>
      <c r="B295" s="3" t="s">
        <v>162</v>
      </c>
      <c r="C295" s="10">
        <v>6953156289116</v>
      </c>
      <c r="D295" s="10">
        <f>IF(J295&gt;0,1,"")</f>
        <v>1</v>
      </c>
      <c r="E295" s="10" t="str">
        <f>IF(K295&gt;0,1,"")</f>
        <v/>
      </c>
      <c r="F295" s="10" t="str">
        <f>IF(L295&gt;0,1,"")</f>
        <v/>
      </c>
      <c r="G295" s="105" t="str">
        <f>IF(M295&gt;0,1,"")</f>
        <v/>
      </c>
      <c r="H295" s="264"/>
      <c r="I295" s="262" t="str">
        <f>IF(SUM(D295:G295)&lt;2,IF(H295&gt;100,"Not OK",""),"")</f>
        <v/>
      </c>
      <c r="J295" s="68">
        <v>5</v>
      </c>
      <c r="K295" s="64"/>
      <c r="L295" s="64"/>
      <c r="M295" s="64"/>
      <c r="N295" s="129">
        <f>SUM(J295:M295)</f>
        <v>5</v>
      </c>
      <c r="O295" s="79"/>
      <c r="P295" s="13"/>
      <c r="Q295" s="13"/>
      <c r="R295" s="71"/>
      <c r="S295" s="78">
        <f>IF(P295&gt;0,P295,O295)</f>
        <v>0</v>
      </c>
      <c r="T295" s="83">
        <v>43.45</v>
      </c>
      <c r="U295" s="71"/>
      <c r="V295" s="71"/>
      <c r="W295" s="84"/>
      <c r="X295" s="79"/>
      <c r="Y295" s="71"/>
      <c r="Z295" s="71"/>
      <c r="AA295" s="74"/>
      <c r="AB295" s="92"/>
      <c r="AC295" s="93"/>
      <c r="AD295" s="93"/>
      <c r="AE295" s="94"/>
      <c r="AF295" s="129">
        <f>SUM(AB295:AE295)</f>
        <v>0</v>
      </c>
      <c r="AG295" s="99"/>
      <c r="AH295" s="93"/>
      <c r="AI295" s="93"/>
      <c r="AJ295" s="94"/>
      <c r="AK295" s="133">
        <f>SUM(AG295:AJ295)</f>
        <v>0</v>
      </c>
      <c r="AL295" s="92"/>
      <c r="AM295" s="93"/>
      <c r="AN295" s="93"/>
      <c r="AO295" s="94"/>
      <c r="AP295" s="133">
        <f>SUM(AL295:AO295)</f>
        <v>0</v>
      </c>
      <c r="AQ295" s="92"/>
      <c r="AR295" s="93"/>
      <c r="AS295" s="93"/>
      <c r="AT295" s="94"/>
      <c r="AU295" s="129">
        <f>SUM(AQ295:AT295)</f>
        <v>0</v>
      </c>
      <c r="AV295" s="64"/>
      <c r="AW295" s="6"/>
      <c r="AX295" s="6"/>
      <c r="AY295" s="102"/>
      <c r="AZ295" s="133">
        <f>SUM(AV295:AY295)</f>
        <v>0</v>
      </c>
      <c r="BA295" s="68"/>
      <c r="BB295" s="6"/>
      <c r="BC295" s="6"/>
      <c r="BD295" s="102"/>
      <c r="BE295" s="129">
        <f>SUM(BA295:BD295)</f>
        <v>0</v>
      </c>
      <c r="BF295" s="68">
        <v>0</v>
      </c>
      <c r="BG295" s="6"/>
      <c r="BH295" s="6"/>
      <c r="BI295" s="102"/>
      <c r="BJ295" s="129">
        <f>SUM(BF295:BI295)</f>
        <v>0</v>
      </c>
    </row>
    <row r="296" spans="1:62" x14ac:dyDescent="0.25">
      <c r="A296" s="4" t="s">
        <v>688</v>
      </c>
      <c r="B296" s="3" t="s">
        <v>689</v>
      </c>
      <c r="C296" s="10">
        <v>6953156289734</v>
      </c>
      <c r="D296" s="10" t="str">
        <f>IF(J296&gt;0,1,"")</f>
        <v/>
      </c>
      <c r="E296" s="10">
        <f>IF(K296&gt;0,1,"")</f>
        <v>1</v>
      </c>
      <c r="F296" s="10" t="str">
        <f>IF(L296&gt;0,1,"")</f>
        <v/>
      </c>
      <c r="G296" s="105" t="str">
        <f>IF(M296&gt;0,1,"")</f>
        <v/>
      </c>
      <c r="H296" s="264">
        <v>8</v>
      </c>
      <c r="I296" s="262" t="str">
        <f>IF(SUM(D296:G296)&lt;2,IF(H296&gt;100,"Not OK",""),"")</f>
        <v/>
      </c>
      <c r="J296" s="68"/>
      <c r="K296" s="64">
        <v>12</v>
      </c>
      <c r="L296" s="64">
        <v>0</v>
      </c>
      <c r="M296" s="64"/>
      <c r="N296" s="129">
        <f>SUM(J296:M296)</f>
        <v>12</v>
      </c>
      <c r="O296" s="79"/>
      <c r="P296" s="13">
        <v>9.66</v>
      </c>
      <c r="Q296" s="13">
        <v>9.66</v>
      </c>
      <c r="R296" s="71"/>
      <c r="S296" s="78">
        <f>IF(P296&gt;0,P296,O296)</f>
        <v>9.66</v>
      </c>
      <c r="T296" s="83"/>
      <c r="U296" s="71">
        <v>40</v>
      </c>
      <c r="V296" s="71">
        <v>45</v>
      </c>
      <c r="W296" s="84"/>
      <c r="X296" s="79"/>
      <c r="Y296" s="71">
        <v>83</v>
      </c>
      <c r="Z296" s="71">
        <v>89</v>
      </c>
      <c r="AA296" s="74"/>
      <c r="AB296" s="92"/>
      <c r="AC296" s="93"/>
      <c r="AD296" s="93"/>
      <c r="AE296" s="94"/>
      <c r="AF296" s="129">
        <f>SUM(AB296:AE296)</f>
        <v>0</v>
      </c>
      <c r="AG296" s="99"/>
      <c r="AH296" s="93"/>
      <c r="AI296" s="93"/>
      <c r="AJ296" s="94"/>
      <c r="AK296" s="133">
        <f>SUM(AG296:AJ296)</f>
        <v>0</v>
      </c>
      <c r="AL296" s="92"/>
      <c r="AM296" s="93"/>
      <c r="AN296" s="93"/>
      <c r="AO296" s="94"/>
      <c r="AP296" s="133">
        <f>SUM(AL296:AO296)</f>
        <v>0</v>
      </c>
      <c r="AQ296" s="92"/>
      <c r="AR296" s="93">
        <v>0</v>
      </c>
      <c r="AS296" s="93">
        <v>0</v>
      </c>
      <c r="AT296" s="94"/>
      <c r="AU296" s="129">
        <f>SUM(AQ296:AT296)</f>
        <v>0</v>
      </c>
      <c r="AV296" s="64"/>
      <c r="AW296" s="6">
        <v>10</v>
      </c>
      <c r="AX296" s="6">
        <v>0</v>
      </c>
      <c r="AY296" s="102"/>
      <c r="AZ296" s="133">
        <f>SUM(AV296:AY296)</f>
        <v>10</v>
      </c>
      <c r="BA296" s="68"/>
      <c r="BB296" s="6">
        <v>23</v>
      </c>
      <c r="BC296" s="6">
        <v>0</v>
      </c>
      <c r="BD296" s="102"/>
      <c r="BE296" s="129">
        <f>SUM(BA296:BD296)</f>
        <v>23</v>
      </c>
      <c r="BF296" s="68"/>
      <c r="BG296" s="6">
        <v>26</v>
      </c>
      <c r="BH296" s="6">
        <v>0</v>
      </c>
      <c r="BI296" s="102"/>
      <c r="BJ296" s="129">
        <f>SUM(BF296:BI296)</f>
        <v>26</v>
      </c>
    </row>
    <row r="297" spans="1:62" x14ac:dyDescent="0.25">
      <c r="A297" s="4" t="s">
        <v>692</v>
      </c>
      <c r="B297" s="3" t="s">
        <v>693</v>
      </c>
      <c r="C297" s="10">
        <v>6953156289758</v>
      </c>
      <c r="D297" s="10" t="str">
        <f>IF(J297&gt;0,1,"")</f>
        <v/>
      </c>
      <c r="E297" s="10">
        <f>IF(K297&gt;0,1,"")</f>
        <v>1</v>
      </c>
      <c r="F297" s="10" t="str">
        <f>IF(L297&gt;0,1,"")</f>
        <v/>
      </c>
      <c r="G297" s="105" t="str">
        <f>IF(M297&gt;0,1,"")</f>
        <v/>
      </c>
      <c r="H297" s="264">
        <v>181</v>
      </c>
      <c r="I297" s="262" t="str">
        <f>IF(SUM(D297:G297)&lt;2,IF(H297&gt;100,"Not OK",""),"")</f>
        <v>Not OK</v>
      </c>
      <c r="J297" s="68"/>
      <c r="K297" s="64">
        <v>28</v>
      </c>
      <c r="L297" s="64">
        <v>0</v>
      </c>
      <c r="M297" s="64"/>
      <c r="N297" s="129">
        <f>SUM(J297:M297)</f>
        <v>28</v>
      </c>
      <c r="O297" s="79"/>
      <c r="P297" s="13">
        <v>15.69</v>
      </c>
      <c r="Q297" s="13">
        <v>15.69</v>
      </c>
      <c r="R297" s="71"/>
      <c r="S297" s="78">
        <f>IF(P297&gt;0,P297,O297)</f>
        <v>15.69</v>
      </c>
      <c r="T297" s="83"/>
      <c r="U297" s="71">
        <v>45</v>
      </c>
      <c r="V297" s="71">
        <v>50</v>
      </c>
      <c r="W297" s="84"/>
      <c r="X297" s="79"/>
      <c r="Y297" s="71">
        <v>93</v>
      </c>
      <c r="Z297" s="71">
        <v>99</v>
      </c>
      <c r="AA297" s="74"/>
      <c r="AB297" s="92"/>
      <c r="AC297" s="93"/>
      <c r="AD297" s="93"/>
      <c r="AE297" s="94"/>
      <c r="AF297" s="129">
        <f>SUM(AB297:AE297)</f>
        <v>0</v>
      </c>
      <c r="AG297" s="99"/>
      <c r="AH297" s="93"/>
      <c r="AI297" s="93"/>
      <c r="AJ297" s="94"/>
      <c r="AK297" s="133">
        <f>SUM(AG297:AJ297)</f>
        <v>0</v>
      </c>
      <c r="AL297" s="92"/>
      <c r="AM297" s="93"/>
      <c r="AN297" s="93"/>
      <c r="AO297" s="94"/>
      <c r="AP297" s="133">
        <f>SUM(AL297:AO297)</f>
        <v>0</v>
      </c>
      <c r="AQ297" s="92"/>
      <c r="AR297" s="93">
        <v>0</v>
      </c>
      <c r="AS297" s="93">
        <v>0</v>
      </c>
      <c r="AT297" s="94"/>
      <c r="AU297" s="129">
        <f>SUM(AQ297:AT297)</f>
        <v>0</v>
      </c>
      <c r="AV297" s="64"/>
      <c r="AW297" s="6">
        <v>12</v>
      </c>
      <c r="AX297" s="6">
        <v>0</v>
      </c>
      <c r="AY297" s="102"/>
      <c r="AZ297" s="133">
        <f>SUM(AV297:AY297)</f>
        <v>12</v>
      </c>
      <c r="BA297" s="68"/>
      <c r="BB297" s="6">
        <v>15</v>
      </c>
      <c r="BC297" s="6">
        <v>0</v>
      </c>
      <c r="BD297" s="102"/>
      <c r="BE297" s="129">
        <f>SUM(BA297:BD297)</f>
        <v>15</v>
      </c>
      <c r="BF297" s="68"/>
      <c r="BG297" s="6">
        <v>21</v>
      </c>
      <c r="BH297" s="6">
        <v>0</v>
      </c>
      <c r="BI297" s="102"/>
      <c r="BJ297" s="129">
        <f>SUM(BF297:BI297)</f>
        <v>21</v>
      </c>
    </row>
    <row r="298" spans="1:62" x14ac:dyDescent="0.25">
      <c r="A298" s="4" t="s">
        <v>690</v>
      </c>
      <c r="B298" s="3" t="s">
        <v>691</v>
      </c>
      <c r="C298" s="10">
        <v>6953156289796</v>
      </c>
      <c r="D298" s="10" t="str">
        <f>IF(J298&gt;0,1,"")</f>
        <v/>
      </c>
      <c r="E298" s="10">
        <f>IF(K298&gt;0,1,"")</f>
        <v>1</v>
      </c>
      <c r="F298" s="10" t="str">
        <f>IF(L298&gt;0,1,"")</f>
        <v/>
      </c>
      <c r="G298" s="105" t="str">
        <f>IF(M298&gt;0,1,"")</f>
        <v/>
      </c>
      <c r="H298" s="264">
        <v>32</v>
      </c>
      <c r="I298" s="262" t="str">
        <f>IF(SUM(D298:G298)&lt;2,IF(H298&gt;100,"Not OK",""),"")</f>
        <v/>
      </c>
      <c r="J298" s="68"/>
      <c r="K298" s="64">
        <v>6</v>
      </c>
      <c r="L298" s="64"/>
      <c r="M298" s="64"/>
      <c r="N298" s="129">
        <f>SUM(J298:M298)</f>
        <v>6</v>
      </c>
      <c r="O298" s="79"/>
      <c r="P298" s="13">
        <v>10.26</v>
      </c>
      <c r="Q298" s="13"/>
      <c r="R298" s="71"/>
      <c r="S298" s="78">
        <f>IF(P298&gt;0,P298,O298)</f>
        <v>10.26</v>
      </c>
      <c r="T298" s="83"/>
      <c r="U298" s="71">
        <v>40</v>
      </c>
      <c r="V298" s="71"/>
      <c r="W298" s="84"/>
      <c r="X298" s="79"/>
      <c r="Y298" s="71">
        <v>83</v>
      </c>
      <c r="Z298" s="71"/>
      <c r="AA298" s="74"/>
      <c r="AB298" s="92"/>
      <c r="AC298" s="93"/>
      <c r="AD298" s="93"/>
      <c r="AE298" s="94"/>
      <c r="AF298" s="129">
        <f>SUM(AB298:AE298)</f>
        <v>0</v>
      </c>
      <c r="AG298" s="99"/>
      <c r="AH298" s="93"/>
      <c r="AI298" s="93"/>
      <c r="AJ298" s="94"/>
      <c r="AK298" s="133">
        <f>SUM(AG298:AJ298)</f>
        <v>0</v>
      </c>
      <c r="AL298" s="92"/>
      <c r="AM298" s="93"/>
      <c r="AN298" s="93"/>
      <c r="AO298" s="94"/>
      <c r="AP298" s="133">
        <f>SUM(AL298:AO298)</f>
        <v>0</v>
      </c>
      <c r="AQ298" s="92"/>
      <c r="AR298" s="93">
        <v>0</v>
      </c>
      <c r="AS298" s="93"/>
      <c r="AT298" s="94"/>
      <c r="AU298" s="129">
        <f>SUM(AQ298:AT298)</f>
        <v>0</v>
      </c>
      <c r="AV298" s="64"/>
      <c r="AW298" s="6">
        <v>2</v>
      </c>
      <c r="AX298" s="6"/>
      <c r="AY298" s="102"/>
      <c r="AZ298" s="133">
        <f>SUM(AV298:AY298)</f>
        <v>2</v>
      </c>
      <c r="BA298" s="68"/>
      <c r="BB298" s="6">
        <v>14</v>
      </c>
      <c r="BC298" s="6"/>
      <c r="BD298" s="102"/>
      <c r="BE298" s="129">
        <f>SUM(BA298:BD298)</f>
        <v>14</v>
      </c>
      <c r="BF298" s="68"/>
      <c r="BG298" s="6">
        <v>7</v>
      </c>
      <c r="BH298" s="6"/>
      <c r="BI298" s="102"/>
      <c r="BJ298" s="129">
        <f>SUM(BF298:BI298)</f>
        <v>7</v>
      </c>
    </row>
    <row r="299" spans="1:62" x14ac:dyDescent="0.25">
      <c r="A299" s="4" t="s">
        <v>694</v>
      </c>
      <c r="B299" s="3" t="s">
        <v>695</v>
      </c>
      <c r="C299" s="10">
        <v>6953156289819</v>
      </c>
      <c r="D299" s="10" t="str">
        <f>IF(J299&gt;0,1,"")</f>
        <v/>
      </c>
      <c r="E299" s="10">
        <f>IF(K299&gt;0,1,"")</f>
        <v>1</v>
      </c>
      <c r="F299" s="10" t="str">
        <f>IF(L299&gt;0,1,"")</f>
        <v/>
      </c>
      <c r="G299" s="105" t="str">
        <f>IF(M299&gt;0,1,"")</f>
        <v/>
      </c>
      <c r="H299" s="264">
        <v>167</v>
      </c>
      <c r="I299" s="262" t="str">
        <f>IF(SUM(D299:G299)&lt;2,IF(H299&gt;100,"Not OK",""),"")</f>
        <v>Not OK</v>
      </c>
      <c r="J299" s="68"/>
      <c r="K299" s="64">
        <v>21</v>
      </c>
      <c r="L299" s="64">
        <v>0</v>
      </c>
      <c r="M299" s="64"/>
      <c r="N299" s="129">
        <f>SUM(J299:M299)</f>
        <v>21</v>
      </c>
      <c r="O299" s="79"/>
      <c r="P299" s="13">
        <v>16</v>
      </c>
      <c r="Q299" s="13">
        <v>16</v>
      </c>
      <c r="R299" s="71"/>
      <c r="S299" s="78">
        <f>IF(P299&gt;0,P299,O299)</f>
        <v>16</v>
      </c>
      <c r="T299" s="83"/>
      <c r="U299" s="71">
        <v>45</v>
      </c>
      <c r="V299" s="71">
        <v>50</v>
      </c>
      <c r="W299" s="84"/>
      <c r="X299" s="79"/>
      <c r="Y299" s="71">
        <v>93</v>
      </c>
      <c r="Z299" s="71">
        <v>99</v>
      </c>
      <c r="AA299" s="74"/>
      <c r="AB299" s="92"/>
      <c r="AC299" s="93"/>
      <c r="AD299" s="93"/>
      <c r="AE299" s="94"/>
      <c r="AF299" s="129">
        <f>SUM(AB299:AE299)</f>
        <v>0</v>
      </c>
      <c r="AG299" s="99"/>
      <c r="AH299" s="93"/>
      <c r="AI299" s="93"/>
      <c r="AJ299" s="94"/>
      <c r="AK299" s="133">
        <f>SUM(AG299:AJ299)</f>
        <v>0</v>
      </c>
      <c r="AL299" s="92"/>
      <c r="AM299" s="93"/>
      <c r="AN299" s="93"/>
      <c r="AO299" s="94"/>
      <c r="AP299" s="133">
        <f>SUM(AL299:AO299)</f>
        <v>0</v>
      </c>
      <c r="AQ299" s="92"/>
      <c r="AR299" s="93">
        <v>0</v>
      </c>
      <c r="AS299" s="93">
        <v>0</v>
      </c>
      <c r="AT299" s="94"/>
      <c r="AU299" s="129">
        <f>SUM(AQ299:AT299)</f>
        <v>0</v>
      </c>
      <c r="AV299" s="64"/>
      <c r="AW299" s="6">
        <v>11</v>
      </c>
      <c r="AX299" s="6">
        <v>0</v>
      </c>
      <c r="AY299" s="102"/>
      <c r="AZ299" s="133">
        <f>SUM(AV299:AY299)</f>
        <v>11</v>
      </c>
      <c r="BA299" s="68"/>
      <c r="BB299" s="6">
        <v>15</v>
      </c>
      <c r="BC299" s="6">
        <v>0</v>
      </c>
      <c r="BD299" s="102"/>
      <c r="BE299" s="129">
        <f>SUM(BA299:BD299)</f>
        <v>15</v>
      </c>
      <c r="BF299" s="68"/>
      <c r="BG299" s="6">
        <v>19</v>
      </c>
      <c r="BH299" s="6">
        <v>0</v>
      </c>
      <c r="BI299" s="102"/>
      <c r="BJ299" s="129">
        <f>SUM(BF299:BI299)</f>
        <v>19</v>
      </c>
    </row>
    <row r="300" spans="1:62" x14ac:dyDescent="0.25">
      <c r="A300" s="4" t="s">
        <v>698</v>
      </c>
      <c r="B300" s="3" t="s">
        <v>699</v>
      </c>
      <c r="C300" s="10">
        <v>6953156290488</v>
      </c>
      <c r="D300" s="10" t="str">
        <f>IF(J300&gt;0,1,"")</f>
        <v/>
      </c>
      <c r="E300" s="10" t="str">
        <f>IF(K300&gt;0,1,"")</f>
        <v/>
      </c>
      <c r="F300" s="10" t="str">
        <f>IF(L300&gt;0,1,"")</f>
        <v/>
      </c>
      <c r="G300" s="105" t="str">
        <f>IF(M300&gt;0,1,"")</f>
        <v/>
      </c>
      <c r="H300" s="264">
        <v>40</v>
      </c>
      <c r="I300" s="262" t="str">
        <f>IF(SUM(D300:G300)&lt;2,IF(H300&gt;100,"Not OK",""),"")</f>
        <v/>
      </c>
      <c r="J300" s="68"/>
      <c r="K300" s="64">
        <v>0</v>
      </c>
      <c r="L300" s="64">
        <v>0</v>
      </c>
      <c r="M300" s="64"/>
      <c r="N300" s="129">
        <f>SUM(J300:M300)</f>
        <v>0</v>
      </c>
      <c r="O300" s="79"/>
      <c r="P300" s="13">
        <v>18.32</v>
      </c>
      <c r="Q300" s="13">
        <v>18.32</v>
      </c>
      <c r="R300" s="71"/>
      <c r="S300" s="78">
        <f>IF(P300&gt;0,P300,O300)</f>
        <v>18.32</v>
      </c>
      <c r="T300" s="83"/>
      <c r="U300" s="71">
        <v>44.5</v>
      </c>
      <c r="V300" s="71">
        <v>50</v>
      </c>
      <c r="W300" s="84"/>
      <c r="X300" s="79"/>
      <c r="Y300" s="71">
        <v>94</v>
      </c>
      <c r="Z300" s="71">
        <v>99</v>
      </c>
      <c r="AA300" s="74"/>
      <c r="AB300" s="92"/>
      <c r="AC300" s="93"/>
      <c r="AD300" s="93"/>
      <c r="AE300" s="94"/>
      <c r="AF300" s="129">
        <f>SUM(AB300:AE300)</f>
        <v>0</v>
      </c>
      <c r="AG300" s="99"/>
      <c r="AH300" s="93"/>
      <c r="AI300" s="93"/>
      <c r="AJ300" s="94"/>
      <c r="AK300" s="133">
        <f>SUM(AG300:AJ300)</f>
        <v>0</v>
      </c>
      <c r="AL300" s="92"/>
      <c r="AM300" s="93"/>
      <c r="AN300" s="93"/>
      <c r="AO300" s="94"/>
      <c r="AP300" s="133">
        <f>SUM(AL300:AO300)</f>
        <v>0</v>
      </c>
      <c r="AQ300" s="92"/>
      <c r="AR300" s="93">
        <v>0</v>
      </c>
      <c r="AS300" s="93">
        <v>0</v>
      </c>
      <c r="AT300" s="94"/>
      <c r="AU300" s="129">
        <f>SUM(AQ300:AT300)</f>
        <v>0</v>
      </c>
      <c r="AV300" s="64"/>
      <c r="AW300" s="6">
        <v>0</v>
      </c>
      <c r="AX300" s="6">
        <v>0</v>
      </c>
      <c r="AY300" s="102"/>
      <c r="AZ300" s="133">
        <f>SUM(AV300:AY300)</f>
        <v>0</v>
      </c>
      <c r="BA300" s="68"/>
      <c r="BB300" s="6">
        <v>0</v>
      </c>
      <c r="BC300" s="6">
        <v>0</v>
      </c>
      <c r="BD300" s="102"/>
      <c r="BE300" s="129">
        <f>SUM(BA300:BD300)</f>
        <v>0</v>
      </c>
      <c r="BF300" s="68"/>
      <c r="BG300" s="6">
        <v>0</v>
      </c>
      <c r="BH300" s="6">
        <v>0</v>
      </c>
      <c r="BI300" s="102"/>
      <c r="BJ300" s="129">
        <f>SUM(BF300:BI300)</f>
        <v>0</v>
      </c>
    </row>
    <row r="301" spans="1:62" x14ac:dyDescent="0.25">
      <c r="A301" s="4" t="s">
        <v>700</v>
      </c>
      <c r="B301" s="3" t="s">
        <v>701</v>
      </c>
      <c r="C301" s="10">
        <v>6953156290495</v>
      </c>
      <c r="D301" s="10" t="str">
        <f>IF(J301&gt;0,1,"")</f>
        <v/>
      </c>
      <c r="E301" s="10" t="str">
        <f>IF(K301&gt;0,1,"")</f>
        <v/>
      </c>
      <c r="F301" s="10" t="str">
        <f>IF(L301&gt;0,1,"")</f>
        <v/>
      </c>
      <c r="G301" s="105" t="str">
        <f>IF(M301&gt;0,1,"")</f>
        <v/>
      </c>
      <c r="H301" s="264">
        <v>23</v>
      </c>
      <c r="I301" s="262" t="str">
        <f>IF(SUM(D301:G301)&lt;2,IF(H301&gt;100,"Not OK",""),"")</f>
        <v/>
      </c>
      <c r="J301" s="68"/>
      <c r="K301" s="64">
        <v>0</v>
      </c>
      <c r="L301" s="64">
        <v>0</v>
      </c>
      <c r="M301" s="64"/>
      <c r="N301" s="129">
        <f>SUM(J301:M301)</f>
        <v>0</v>
      </c>
      <c r="O301" s="79"/>
      <c r="P301" s="13">
        <v>18.32</v>
      </c>
      <c r="Q301" s="13">
        <v>18.32</v>
      </c>
      <c r="R301" s="71"/>
      <c r="S301" s="78">
        <f>IF(P301&gt;0,P301,O301)</f>
        <v>18.32</v>
      </c>
      <c r="T301" s="83"/>
      <c r="U301" s="71">
        <v>44.5</v>
      </c>
      <c r="V301" s="71">
        <v>50</v>
      </c>
      <c r="W301" s="84"/>
      <c r="X301" s="79"/>
      <c r="Y301" s="71">
        <v>94</v>
      </c>
      <c r="Z301" s="71">
        <v>99</v>
      </c>
      <c r="AA301" s="74"/>
      <c r="AB301" s="92"/>
      <c r="AC301" s="93"/>
      <c r="AD301" s="93"/>
      <c r="AE301" s="94"/>
      <c r="AF301" s="129">
        <f>SUM(AB301:AE301)</f>
        <v>0</v>
      </c>
      <c r="AG301" s="99"/>
      <c r="AH301" s="93"/>
      <c r="AI301" s="93"/>
      <c r="AJ301" s="94"/>
      <c r="AK301" s="133">
        <f>SUM(AG301:AJ301)</f>
        <v>0</v>
      </c>
      <c r="AL301" s="92"/>
      <c r="AM301" s="93"/>
      <c r="AN301" s="93"/>
      <c r="AO301" s="94"/>
      <c r="AP301" s="133">
        <f>SUM(AL301:AO301)</f>
        <v>0</v>
      </c>
      <c r="AQ301" s="92"/>
      <c r="AR301" s="93">
        <v>0</v>
      </c>
      <c r="AS301" s="93">
        <v>0</v>
      </c>
      <c r="AT301" s="94"/>
      <c r="AU301" s="129">
        <f>SUM(AQ301:AT301)</f>
        <v>0</v>
      </c>
      <c r="AV301" s="64"/>
      <c r="AW301" s="6">
        <v>0</v>
      </c>
      <c r="AX301" s="6">
        <v>0</v>
      </c>
      <c r="AY301" s="102"/>
      <c r="AZ301" s="133">
        <f>SUM(AV301:AY301)</f>
        <v>0</v>
      </c>
      <c r="BA301" s="68"/>
      <c r="BB301" s="6">
        <v>0</v>
      </c>
      <c r="BC301" s="6">
        <v>0</v>
      </c>
      <c r="BD301" s="102"/>
      <c r="BE301" s="129">
        <f>SUM(BA301:BD301)</f>
        <v>0</v>
      </c>
      <c r="BF301" s="68"/>
      <c r="BG301" s="6">
        <v>0</v>
      </c>
      <c r="BH301" s="6">
        <v>0</v>
      </c>
      <c r="BI301" s="102"/>
      <c r="BJ301" s="129">
        <f>SUM(BF301:BI301)</f>
        <v>0</v>
      </c>
    </row>
    <row r="302" spans="1:62" x14ac:dyDescent="0.25">
      <c r="A302" s="4" t="s">
        <v>163</v>
      </c>
      <c r="B302" s="3" t="s">
        <v>164</v>
      </c>
      <c r="C302" s="10">
        <v>6953156290501</v>
      </c>
      <c r="D302" s="10">
        <f>IF(J302&gt;0,1,"")</f>
        <v>1</v>
      </c>
      <c r="E302" s="10" t="str">
        <f>IF(K302&gt;0,1,"")</f>
        <v/>
      </c>
      <c r="F302" s="10" t="str">
        <f>IF(L302&gt;0,1,"")</f>
        <v/>
      </c>
      <c r="G302" s="105" t="str">
        <f>IF(M302&gt;0,1,"")</f>
        <v/>
      </c>
      <c r="H302" s="264"/>
      <c r="I302" s="262" t="str">
        <f>IF(SUM(D302:G302)&lt;2,IF(H302&gt;100,"Not OK",""),"")</f>
        <v/>
      </c>
      <c r="J302" s="68">
        <v>4</v>
      </c>
      <c r="K302" s="64"/>
      <c r="L302" s="64"/>
      <c r="M302" s="64"/>
      <c r="N302" s="129">
        <f>SUM(J302:M302)</f>
        <v>4</v>
      </c>
      <c r="O302" s="79">
        <v>6.6899999999999951</v>
      </c>
      <c r="P302" s="13"/>
      <c r="Q302" s="13"/>
      <c r="R302" s="71"/>
      <c r="S302" s="78">
        <f>IF(P302&gt;0,P302,O302)</f>
        <v>6.6899999999999951</v>
      </c>
      <c r="T302" s="83">
        <v>26.95</v>
      </c>
      <c r="U302" s="71"/>
      <c r="V302" s="71"/>
      <c r="W302" s="84"/>
      <c r="X302" s="79"/>
      <c r="Y302" s="71"/>
      <c r="Z302" s="71"/>
      <c r="AA302" s="74"/>
      <c r="AB302" s="92"/>
      <c r="AC302" s="93"/>
      <c r="AD302" s="93"/>
      <c r="AE302" s="94"/>
      <c r="AF302" s="129">
        <f>SUM(AB302:AE302)</f>
        <v>0</v>
      </c>
      <c r="AG302" s="99"/>
      <c r="AH302" s="93"/>
      <c r="AI302" s="93"/>
      <c r="AJ302" s="94"/>
      <c r="AK302" s="133">
        <f>SUM(AG302:AJ302)</f>
        <v>0</v>
      </c>
      <c r="AL302" s="92"/>
      <c r="AM302" s="93"/>
      <c r="AN302" s="93"/>
      <c r="AO302" s="94"/>
      <c r="AP302" s="133">
        <f>SUM(AL302:AO302)</f>
        <v>0</v>
      </c>
      <c r="AQ302" s="92"/>
      <c r="AR302" s="93"/>
      <c r="AS302" s="93"/>
      <c r="AT302" s="94"/>
      <c r="AU302" s="129">
        <f>SUM(AQ302:AT302)</f>
        <v>0</v>
      </c>
      <c r="AV302" s="64"/>
      <c r="AW302" s="6"/>
      <c r="AX302" s="6"/>
      <c r="AY302" s="102"/>
      <c r="AZ302" s="133">
        <f>SUM(AV302:AY302)</f>
        <v>0</v>
      </c>
      <c r="BA302" s="68"/>
      <c r="BB302" s="6"/>
      <c r="BC302" s="6"/>
      <c r="BD302" s="102"/>
      <c r="BE302" s="129">
        <f>SUM(BA302:BD302)</f>
        <v>0</v>
      </c>
      <c r="BF302" s="68">
        <v>1</v>
      </c>
      <c r="BG302" s="6"/>
      <c r="BH302" s="6"/>
      <c r="BI302" s="102"/>
      <c r="BJ302" s="129">
        <f>SUM(BF302:BI302)</f>
        <v>1</v>
      </c>
    </row>
    <row r="303" spans="1:62" x14ac:dyDescent="0.25">
      <c r="A303" s="4" t="s">
        <v>677</v>
      </c>
      <c r="B303" s="3" t="s">
        <v>678</v>
      </c>
      <c r="C303" s="10">
        <v>6953156290853</v>
      </c>
      <c r="D303" s="10" t="str">
        <f>IF(J303&gt;0,1,"")</f>
        <v/>
      </c>
      <c r="E303" s="10">
        <f>IF(K303&gt;0,1,"")</f>
        <v>1</v>
      </c>
      <c r="F303" s="10" t="str">
        <f>IF(L303&gt;0,1,"")</f>
        <v/>
      </c>
      <c r="G303" s="105" t="str">
        <f>IF(M303&gt;0,1,"")</f>
        <v/>
      </c>
      <c r="H303" s="264">
        <v>6</v>
      </c>
      <c r="I303" s="262" t="str">
        <f>IF(SUM(D303:G303)&lt;2,IF(H303&gt;100,"Not OK",""),"")</f>
        <v/>
      </c>
      <c r="J303" s="68"/>
      <c r="K303" s="64">
        <v>11</v>
      </c>
      <c r="L303" s="64">
        <v>0</v>
      </c>
      <c r="M303" s="64"/>
      <c r="N303" s="129">
        <f>SUM(J303:M303)</f>
        <v>11</v>
      </c>
      <c r="O303" s="79"/>
      <c r="P303" s="13">
        <v>26</v>
      </c>
      <c r="Q303" s="13">
        <v>26</v>
      </c>
      <c r="R303" s="71"/>
      <c r="S303" s="78">
        <f>IF(P303&gt;0,P303,O303)</f>
        <v>26</v>
      </c>
      <c r="T303" s="83"/>
      <c r="U303" s="71">
        <v>50</v>
      </c>
      <c r="V303" s="71">
        <v>54.5</v>
      </c>
      <c r="W303" s="84"/>
      <c r="X303" s="79"/>
      <c r="Y303" s="71">
        <v>104</v>
      </c>
      <c r="Z303" s="71">
        <v>109</v>
      </c>
      <c r="AA303" s="74"/>
      <c r="AB303" s="92"/>
      <c r="AC303" s="93"/>
      <c r="AD303" s="93"/>
      <c r="AE303" s="94"/>
      <c r="AF303" s="129">
        <f>SUM(AB303:AE303)</f>
        <v>0</v>
      </c>
      <c r="AG303" s="99"/>
      <c r="AH303" s="93"/>
      <c r="AI303" s="93"/>
      <c r="AJ303" s="94"/>
      <c r="AK303" s="133">
        <f>SUM(AG303:AJ303)</f>
        <v>0</v>
      </c>
      <c r="AL303" s="92"/>
      <c r="AM303" s="93"/>
      <c r="AN303" s="93"/>
      <c r="AO303" s="94"/>
      <c r="AP303" s="133">
        <f>SUM(AL303:AO303)</f>
        <v>0</v>
      </c>
      <c r="AQ303" s="92"/>
      <c r="AR303" s="93">
        <v>0</v>
      </c>
      <c r="AS303" s="93">
        <v>0</v>
      </c>
      <c r="AT303" s="94"/>
      <c r="AU303" s="129">
        <f>SUM(AQ303:AT303)</f>
        <v>0</v>
      </c>
      <c r="AV303" s="64"/>
      <c r="AW303" s="6">
        <v>1</v>
      </c>
      <c r="AX303" s="6">
        <v>0</v>
      </c>
      <c r="AY303" s="102"/>
      <c r="AZ303" s="133">
        <f>SUM(AV303:AY303)</f>
        <v>1</v>
      </c>
      <c r="BA303" s="68"/>
      <c r="BB303" s="6">
        <v>2</v>
      </c>
      <c r="BC303" s="6">
        <v>0</v>
      </c>
      <c r="BD303" s="102"/>
      <c r="BE303" s="129">
        <f>SUM(BA303:BD303)</f>
        <v>2</v>
      </c>
      <c r="BF303" s="68"/>
      <c r="BG303" s="6">
        <v>2</v>
      </c>
      <c r="BH303" s="6">
        <v>0</v>
      </c>
      <c r="BI303" s="102"/>
      <c r="BJ303" s="129">
        <f>SUM(BF303:BI303)</f>
        <v>2</v>
      </c>
    </row>
    <row r="304" spans="1:62" x14ac:dyDescent="0.25">
      <c r="A304" s="4" t="s">
        <v>679</v>
      </c>
      <c r="B304" s="3" t="s">
        <v>680</v>
      </c>
      <c r="C304" s="10">
        <v>6953156290860</v>
      </c>
      <c r="D304" s="10" t="str">
        <f>IF(J304&gt;0,1,"")</f>
        <v/>
      </c>
      <c r="E304" s="10">
        <f>IF(K304&gt;0,1,"")</f>
        <v>1</v>
      </c>
      <c r="F304" s="10" t="str">
        <f>IF(L304&gt;0,1,"")</f>
        <v/>
      </c>
      <c r="G304" s="105" t="str">
        <f>IF(M304&gt;0,1,"")</f>
        <v/>
      </c>
      <c r="H304" s="264">
        <v>3</v>
      </c>
      <c r="I304" s="262" t="str">
        <f>IF(SUM(D304:G304)&lt;2,IF(H304&gt;100,"Not OK",""),"")</f>
        <v/>
      </c>
      <c r="J304" s="68"/>
      <c r="K304" s="64">
        <v>9</v>
      </c>
      <c r="L304" s="64">
        <v>0</v>
      </c>
      <c r="M304" s="64"/>
      <c r="N304" s="129">
        <f>SUM(J304:M304)</f>
        <v>9</v>
      </c>
      <c r="O304" s="79"/>
      <c r="P304" s="13">
        <v>26</v>
      </c>
      <c r="Q304" s="13">
        <v>26</v>
      </c>
      <c r="R304" s="71"/>
      <c r="S304" s="78">
        <f>IF(P304&gt;0,P304,O304)</f>
        <v>26</v>
      </c>
      <c r="T304" s="83"/>
      <c r="U304" s="71">
        <v>50</v>
      </c>
      <c r="V304" s="71">
        <v>54.5</v>
      </c>
      <c r="W304" s="84"/>
      <c r="X304" s="79"/>
      <c r="Y304" s="71">
        <v>104</v>
      </c>
      <c r="Z304" s="71">
        <v>109</v>
      </c>
      <c r="AA304" s="74"/>
      <c r="AB304" s="92"/>
      <c r="AC304" s="93"/>
      <c r="AD304" s="93"/>
      <c r="AE304" s="94"/>
      <c r="AF304" s="129">
        <f>SUM(AB304:AE304)</f>
        <v>0</v>
      </c>
      <c r="AG304" s="99"/>
      <c r="AH304" s="93"/>
      <c r="AI304" s="93"/>
      <c r="AJ304" s="94"/>
      <c r="AK304" s="133">
        <f>SUM(AG304:AJ304)</f>
        <v>0</v>
      </c>
      <c r="AL304" s="92"/>
      <c r="AM304" s="93"/>
      <c r="AN304" s="93"/>
      <c r="AO304" s="94"/>
      <c r="AP304" s="133">
        <f>SUM(AL304:AO304)</f>
        <v>0</v>
      </c>
      <c r="AQ304" s="92"/>
      <c r="AR304" s="93">
        <v>0</v>
      </c>
      <c r="AS304" s="93">
        <v>0</v>
      </c>
      <c r="AT304" s="94"/>
      <c r="AU304" s="129">
        <f>SUM(AQ304:AT304)</f>
        <v>0</v>
      </c>
      <c r="AV304" s="64"/>
      <c r="AW304" s="6">
        <v>0</v>
      </c>
      <c r="AX304" s="6">
        <v>0</v>
      </c>
      <c r="AY304" s="102"/>
      <c r="AZ304" s="133">
        <f>SUM(AV304:AY304)</f>
        <v>0</v>
      </c>
      <c r="BA304" s="68"/>
      <c r="BB304" s="6">
        <v>3</v>
      </c>
      <c r="BC304" s="6">
        <v>0</v>
      </c>
      <c r="BD304" s="102"/>
      <c r="BE304" s="129">
        <f>SUM(BA304:BD304)</f>
        <v>3</v>
      </c>
      <c r="BF304" s="68"/>
      <c r="BG304" s="6">
        <v>1</v>
      </c>
      <c r="BH304" s="6">
        <v>0</v>
      </c>
      <c r="BI304" s="102"/>
      <c r="BJ304" s="129">
        <f>SUM(BF304:BI304)</f>
        <v>1</v>
      </c>
    </row>
    <row r="305" spans="1:62" x14ac:dyDescent="0.25">
      <c r="A305" s="4" t="s">
        <v>702</v>
      </c>
      <c r="B305" s="3" t="s">
        <v>703</v>
      </c>
      <c r="C305" s="10">
        <v>6953156291492</v>
      </c>
      <c r="D305" s="10" t="str">
        <f>IF(J305&gt;0,1,"")</f>
        <v/>
      </c>
      <c r="E305" s="10" t="str">
        <f>IF(K305&gt;0,1,"")</f>
        <v/>
      </c>
      <c r="F305" s="10" t="str">
        <f>IF(L305&gt;0,1,"")</f>
        <v/>
      </c>
      <c r="G305" s="105" t="str">
        <f>IF(M305&gt;0,1,"")</f>
        <v/>
      </c>
      <c r="H305" s="264">
        <v>2</v>
      </c>
      <c r="I305" s="262" t="str">
        <f>IF(SUM(D305:G305)&lt;2,IF(H305&gt;100,"Not OK",""),"")</f>
        <v/>
      </c>
      <c r="J305" s="68"/>
      <c r="K305" s="64">
        <v>0</v>
      </c>
      <c r="L305" s="64">
        <v>0</v>
      </c>
      <c r="M305" s="64"/>
      <c r="N305" s="129">
        <f>SUM(J305:M305)</f>
        <v>0</v>
      </c>
      <c r="O305" s="79"/>
      <c r="P305" s="13">
        <v>107.83999999999989</v>
      </c>
      <c r="Q305" s="13">
        <v>107.83999999999989</v>
      </c>
      <c r="R305" s="71"/>
      <c r="S305" s="78">
        <f>IF(P305&gt;0,P305,O305)</f>
        <v>107.83999999999989</v>
      </c>
      <c r="T305" s="83"/>
      <c r="U305" s="71">
        <v>125</v>
      </c>
      <c r="V305" s="71">
        <v>135</v>
      </c>
      <c r="W305" s="84"/>
      <c r="X305" s="79"/>
      <c r="Y305" s="71">
        <v>259</v>
      </c>
      <c r="Z305" s="71">
        <v>269</v>
      </c>
      <c r="AA305" s="74"/>
      <c r="AB305" s="92"/>
      <c r="AC305" s="93"/>
      <c r="AD305" s="93"/>
      <c r="AE305" s="94"/>
      <c r="AF305" s="129">
        <f>SUM(AB305:AE305)</f>
        <v>0</v>
      </c>
      <c r="AG305" s="99"/>
      <c r="AH305" s="93"/>
      <c r="AI305" s="93"/>
      <c r="AJ305" s="94"/>
      <c r="AK305" s="133">
        <f>SUM(AG305:AJ305)</f>
        <v>0</v>
      </c>
      <c r="AL305" s="92"/>
      <c r="AM305" s="93"/>
      <c r="AN305" s="93"/>
      <c r="AO305" s="94"/>
      <c r="AP305" s="133">
        <f>SUM(AL305:AO305)</f>
        <v>0</v>
      </c>
      <c r="AQ305" s="92"/>
      <c r="AR305" s="93"/>
      <c r="AS305" s="93"/>
      <c r="AT305" s="94"/>
      <c r="AU305" s="129">
        <f>SUM(AQ305:AT305)</f>
        <v>0</v>
      </c>
      <c r="AV305" s="64"/>
      <c r="AW305" s="6">
        <v>0</v>
      </c>
      <c r="AX305" s="6">
        <v>0</v>
      </c>
      <c r="AY305" s="102"/>
      <c r="AZ305" s="133">
        <f>SUM(AV305:AY305)</f>
        <v>0</v>
      </c>
      <c r="BA305" s="68"/>
      <c r="BB305" s="6">
        <v>0</v>
      </c>
      <c r="BC305" s="6">
        <v>0</v>
      </c>
      <c r="BD305" s="102"/>
      <c r="BE305" s="129">
        <f>SUM(BA305:BD305)</f>
        <v>0</v>
      </c>
      <c r="BF305" s="68"/>
      <c r="BG305" s="6">
        <v>0</v>
      </c>
      <c r="BH305" s="6">
        <v>0</v>
      </c>
      <c r="BI305" s="102"/>
      <c r="BJ305" s="129">
        <f>SUM(BF305:BI305)</f>
        <v>0</v>
      </c>
    </row>
    <row r="306" spans="1:62" x14ac:dyDescent="0.25">
      <c r="A306" s="4" t="s">
        <v>704</v>
      </c>
      <c r="B306" s="3" t="s">
        <v>705</v>
      </c>
      <c r="C306" s="10">
        <v>6953156291638</v>
      </c>
      <c r="D306" s="10" t="str">
        <f>IF(J306&gt;0,1,"")</f>
        <v/>
      </c>
      <c r="E306" s="10">
        <f>IF(K306&gt;0,1,"")</f>
        <v>1</v>
      </c>
      <c r="F306" s="10">
        <f>IF(L306&gt;0,1,"")</f>
        <v>1</v>
      </c>
      <c r="G306" s="105" t="str">
        <f>IF(M306&gt;0,1,"")</f>
        <v/>
      </c>
      <c r="H306" s="264"/>
      <c r="I306" s="262" t="str">
        <f>IF(SUM(D306:G306)&lt;2,IF(H306&gt;100,"Not OK",""),"")</f>
        <v/>
      </c>
      <c r="J306" s="68"/>
      <c r="K306" s="64">
        <v>17</v>
      </c>
      <c r="L306" s="64">
        <v>22</v>
      </c>
      <c r="M306" s="64"/>
      <c r="N306" s="129">
        <f>SUM(J306:M306)</f>
        <v>39</v>
      </c>
      <c r="O306" s="79"/>
      <c r="P306" s="13">
        <v>21.070000000000007</v>
      </c>
      <c r="Q306" s="13">
        <v>21.070000000000007</v>
      </c>
      <c r="R306" s="71"/>
      <c r="S306" s="78">
        <f>IF(P306&gt;0,P306,O306)</f>
        <v>21.070000000000007</v>
      </c>
      <c r="T306" s="83"/>
      <c r="U306" s="71">
        <v>45</v>
      </c>
      <c r="V306" s="71">
        <v>50</v>
      </c>
      <c r="W306" s="84"/>
      <c r="X306" s="79"/>
      <c r="Y306" s="71">
        <v>89</v>
      </c>
      <c r="Z306" s="71">
        <v>99</v>
      </c>
      <c r="AA306" s="74"/>
      <c r="AB306" s="92"/>
      <c r="AC306" s="93"/>
      <c r="AD306" s="93"/>
      <c r="AE306" s="94"/>
      <c r="AF306" s="129">
        <f>SUM(AB306:AE306)</f>
        <v>0</v>
      </c>
      <c r="AG306" s="99"/>
      <c r="AH306" s="93"/>
      <c r="AI306" s="93"/>
      <c r="AJ306" s="94"/>
      <c r="AK306" s="133">
        <f>SUM(AG306:AJ306)</f>
        <v>0</v>
      </c>
      <c r="AL306" s="92"/>
      <c r="AM306" s="93"/>
      <c r="AN306" s="93"/>
      <c r="AO306" s="94"/>
      <c r="AP306" s="133">
        <f>SUM(AL306:AO306)</f>
        <v>0</v>
      </c>
      <c r="AQ306" s="92"/>
      <c r="AR306" s="93"/>
      <c r="AS306" s="93"/>
      <c r="AT306" s="94"/>
      <c r="AU306" s="129">
        <f>SUM(AQ306:AT306)</f>
        <v>0</v>
      </c>
      <c r="AV306" s="64"/>
      <c r="AW306" s="6">
        <v>0</v>
      </c>
      <c r="AX306" s="6">
        <v>0</v>
      </c>
      <c r="AY306" s="102"/>
      <c r="AZ306" s="133">
        <f>SUM(AV306:AY306)</f>
        <v>0</v>
      </c>
      <c r="BA306" s="68"/>
      <c r="BB306" s="6">
        <v>9</v>
      </c>
      <c r="BC306" s="6">
        <v>4</v>
      </c>
      <c r="BD306" s="102"/>
      <c r="BE306" s="129">
        <f>SUM(BA306:BD306)</f>
        <v>13</v>
      </c>
      <c r="BF306" s="68"/>
      <c r="BG306" s="6">
        <v>19</v>
      </c>
      <c r="BH306" s="6">
        <v>11</v>
      </c>
      <c r="BI306" s="102"/>
      <c r="BJ306" s="129">
        <f>SUM(BF306:BI306)</f>
        <v>30</v>
      </c>
    </row>
    <row r="307" spans="1:62" x14ac:dyDescent="0.25">
      <c r="A307" s="4" t="s">
        <v>313</v>
      </c>
      <c r="B307" s="3" t="s">
        <v>165</v>
      </c>
      <c r="C307" s="10">
        <v>6953156292079</v>
      </c>
      <c r="D307" s="10">
        <f>IF(J307&gt;0,1,"")</f>
        <v>1</v>
      </c>
      <c r="E307" s="10" t="str">
        <f>IF(K307&gt;0,1,"")</f>
        <v/>
      </c>
      <c r="F307" s="10" t="str">
        <f>IF(L307&gt;0,1,"")</f>
        <v/>
      </c>
      <c r="G307" s="105" t="str">
        <f>IF(M307&gt;0,1,"")</f>
        <v/>
      </c>
      <c r="H307" s="264"/>
      <c r="I307" s="262" t="str">
        <f>IF(SUM(D307:G307)&lt;2,IF(H307&gt;100,"Not OK",""),"")</f>
        <v/>
      </c>
      <c r="J307" s="68">
        <v>5</v>
      </c>
      <c r="K307" s="64">
        <v>0</v>
      </c>
      <c r="L307" s="64">
        <v>0</v>
      </c>
      <c r="M307" s="64"/>
      <c r="N307" s="129">
        <f>SUM(J307:M307)</f>
        <v>5</v>
      </c>
      <c r="O307" s="79"/>
      <c r="P307" s="13">
        <v>88.91</v>
      </c>
      <c r="Q307" s="13">
        <v>88.91</v>
      </c>
      <c r="R307" s="71"/>
      <c r="S307" s="78">
        <f>IF(P307&gt;0,P307,O307)</f>
        <v>88.91</v>
      </c>
      <c r="T307" s="83"/>
      <c r="U307" s="71">
        <v>144.5</v>
      </c>
      <c r="V307" s="71">
        <v>149.5</v>
      </c>
      <c r="W307" s="84"/>
      <c r="X307" s="79"/>
      <c r="Y307" s="71">
        <v>299</v>
      </c>
      <c r="Z307" s="71">
        <v>299</v>
      </c>
      <c r="AA307" s="74"/>
      <c r="AB307" s="92"/>
      <c r="AC307" s="93"/>
      <c r="AD307" s="93"/>
      <c r="AE307" s="94"/>
      <c r="AF307" s="129">
        <f>SUM(AB307:AE307)</f>
        <v>0</v>
      </c>
      <c r="AG307" s="99"/>
      <c r="AH307" s="93"/>
      <c r="AI307" s="93"/>
      <c r="AJ307" s="94"/>
      <c r="AK307" s="133">
        <f>SUM(AG307:AJ307)</f>
        <v>0</v>
      </c>
      <c r="AL307" s="92"/>
      <c r="AM307" s="93"/>
      <c r="AN307" s="93"/>
      <c r="AO307" s="94"/>
      <c r="AP307" s="133">
        <f>SUM(AL307:AO307)</f>
        <v>0</v>
      </c>
      <c r="AQ307" s="92"/>
      <c r="AR307" s="93"/>
      <c r="AS307" s="93"/>
      <c r="AT307" s="94"/>
      <c r="AU307" s="129">
        <f>SUM(AQ307:AT307)</f>
        <v>0</v>
      </c>
      <c r="AV307" s="64"/>
      <c r="AW307" s="6"/>
      <c r="AX307" s="6"/>
      <c r="AY307" s="102"/>
      <c r="AZ307" s="133">
        <f>SUM(AV307:AY307)</f>
        <v>0</v>
      </c>
      <c r="BA307" s="68"/>
      <c r="BB307" s="6">
        <v>0</v>
      </c>
      <c r="BC307" s="6">
        <v>0</v>
      </c>
      <c r="BD307" s="102"/>
      <c r="BE307" s="129">
        <f>SUM(BA307:BD307)</f>
        <v>0</v>
      </c>
      <c r="BF307" s="68">
        <v>0</v>
      </c>
      <c r="BG307" s="6">
        <v>0</v>
      </c>
      <c r="BH307" s="6">
        <v>0</v>
      </c>
      <c r="BI307" s="102"/>
      <c r="BJ307" s="129">
        <f>SUM(BF307:BI307)</f>
        <v>0</v>
      </c>
    </row>
    <row r="308" spans="1:62" x14ac:dyDescent="0.25">
      <c r="A308" s="4" t="s">
        <v>297</v>
      </c>
      <c r="B308" s="3" t="s">
        <v>298</v>
      </c>
      <c r="C308" s="10">
        <v>6953156292314</v>
      </c>
      <c r="D308" s="10" t="str">
        <f>IF(J308&gt;0,1,"")</f>
        <v/>
      </c>
      <c r="E308" s="10">
        <f>IF(K308&gt;0,1,"")</f>
        <v>1</v>
      </c>
      <c r="F308" s="10">
        <f>IF(L308&gt;0,1,"")</f>
        <v>1</v>
      </c>
      <c r="G308" s="105" t="str">
        <f>IF(M308&gt;0,1,"")</f>
        <v/>
      </c>
      <c r="H308" s="264"/>
      <c r="I308" s="262" t="str">
        <f>IF(SUM(D308:G308)&lt;2,IF(H308&gt;100,"Not OK",""),"")</f>
        <v/>
      </c>
      <c r="J308" s="68"/>
      <c r="K308" s="64">
        <v>52</v>
      </c>
      <c r="L308" s="64">
        <v>23</v>
      </c>
      <c r="M308" s="64"/>
      <c r="N308" s="129">
        <f>SUM(J308:M308)</f>
        <v>75</v>
      </c>
      <c r="O308" s="79"/>
      <c r="P308" s="13">
        <v>18.130000000000013</v>
      </c>
      <c r="Q308" s="13">
        <v>18.130000000000013</v>
      </c>
      <c r="R308" s="71"/>
      <c r="S308" s="78">
        <f>IF(P308&gt;0,P308,O308)</f>
        <v>18.130000000000013</v>
      </c>
      <c r="T308" s="83"/>
      <c r="U308" s="71">
        <v>49.5</v>
      </c>
      <c r="V308" s="71">
        <v>54.5</v>
      </c>
      <c r="W308" s="84"/>
      <c r="X308" s="79"/>
      <c r="Y308" s="71">
        <v>109</v>
      </c>
      <c r="Z308" s="71">
        <v>109</v>
      </c>
      <c r="AA308" s="74"/>
      <c r="AB308" s="92"/>
      <c r="AC308" s="93"/>
      <c r="AD308" s="93"/>
      <c r="AE308" s="94"/>
      <c r="AF308" s="129">
        <f>SUM(AB308:AE308)</f>
        <v>0</v>
      </c>
      <c r="AG308" s="99"/>
      <c r="AH308" s="93"/>
      <c r="AI308" s="93"/>
      <c r="AJ308" s="94"/>
      <c r="AK308" s="133">
        <f>SUM(AG308:AJ308)</f>
        <v>0</v>
      </c>
      <c r="AL308" s="92"/>
      <c r="AM308" s="93"/>
      <c r="AN308" s="93"/>
      <c r="AO308" s="94"/>
      <c r="AP308" s="133">
        <f>SUM(AL308:AO308)</f>
        <v>0</v>
      </c>
      <c r="AQ308" s="92"/>
      <c r="AR308" s="93"/>
      <c r="AS308" s="93"/>
      <c r="AT308" s="94"/>
      <c r="AU308" s="129">
        <f>SUM(AQ308:AT308)</f>
        <v>0</v>
      </c>
      <c r="AV308" s="64"/>
      <c r="AW308" s="6"/>
      <c r="AX308" s="6"/>
      <c r="AY308" s="102"/>
      <c r="AZ308" s="133">
        <f>SUM(AV308:AY308)</f>
        <v>0</v>
      </c>
      <c r="BA308" s="68"/>
      <c r="BB308" s="6">
        <v>0</v>
      </c>
      <c r="BC308" s="6">
        <v>0</v>
      </c>
      <c r="BD308" s="102"/>
      <c r="BE308" s="129">
        <f>SUM(BA308:BD308)</f>
        <v>0</v>
      </c>
      <c r="BF308" s="68"/>
      <c r="BG308" s="6">
        <v>8</v>
      </c>
      <c r="BH308" s="6">
        <v>1</v>
      </c>
      <c r="BI308" s="102"/>
      <c r="BJ308" s="129">
        <f>SUM(BF308:BI308)</f>
        <v>9</v>
      </c>
    </row>
    <row r="309" spans="1:62" x14ac:dyDescent="0.25">
      <c r="A309" s="4" t="s">
        <v>299</v>
      </c>
      <c r="B309" s="3" t="s">
        <v>300</v>
      </c>
      <c r="C309" s="10">
        <v>6953156292321</v>
      </c>
      <c r="D309" s="10" t="str">
        <f>IF(J309&gt;0,1,"")</f>
        <v/>
      </c>
      <c r="E309" s="10">
        <f>IF(K309&gt;0,1,"")</f>
        <v>1</v>
      </c>
      <c r="F309" s="10">
        <f>IF(L309&gt;0,1,"")</f>
        <v>1</v>
      </c>
      <c r="G309" s="105" t="str">
        <f>IF(M309&gt;0,1,"")</f>
        <v/>
      </c>
      <c r="H309" s="264">
        <v>5</v>
      </c>
      <c r="I309" s="262" t="str">
        <f>IF(SUM(D309:G309)&lt;2,IF(H309&gt;100,"Not OK",""),"")</f>
        <v/>
      </c>
      <c r="J309" s="68"/>
      <c r="K309" s="64">
        <v>54</v>
      </c>
      <c r="L309" s="64">
        <v>34</v>
      </c>
      <c r="M309" s="64"/>
      <c r="N309" s="129">
        <f>SUM(J309:M309)</f>
        <v>88</v>
      </c>
      <c r="O309" s="79"/>
      <c r="P309" s="13">
        <v>18.13</v>
      </c>
      <c r="Q309" s="13">
        <v>18.13</v>
      </c>
      <c r="R309" s="71"/>
      <c r="S309" s="78">
        <f>IF(P309&gt;0,P309,O309)</f>
        <v>18.13</v>
      </c>
      <c r="T309" s="83"/>
      <c r="U309" s="71">
        <v>49.5</v>
      </c>
      <c r="V309" s="71">
        <v>54.5</v>
      </c>
      <c r="W309" s="84"/>
      <c r="X309" s="79"/>
      <c r="Y309" s="71">
        <v>109</v>
      </c>
      <c r="Z309" s="71">
        <v>109</v>
      </c>
      <c r="AA309" s="74"/>
      <c r="AB309" s="92"/>
      <c r="AC309" s="93"/>
      <c r="AD309" s="93"/>
      <c r="AE309" s="94"/>
      <c r="AF309" s="129">
        <f>SUM(AB309:AE309)</f>
        <v>0</v>
      </c>
      <c r="AG309" s="99"/>
      <c r="AH309" s="93"/>
      <c r="AI309" s="93"/>
      <c r="AJ309" s="94"/>
      <c r="AK309" s="133">
        <f>SUM(AG309:AJ309)</f>
        <v>0</v>
      </c>
      <c r="AL309" s="92"/>
      <c r="AM309" s="93"/>
      <c r="AN309" s="93"/>
      <c r="AO309" s="94"/>
      <c r="AP309" s="133">
        <f>SUM(AL309:AO309)</f>
        <v>0</v>
      </c>
      <c r="AQ309" s="92"/>
      <c r="AR309" s="93"/>
      <c r="AS309" s="93"/>
      <c r="AT309" s="94"/>
      <c r="AU309" s="129">
        <f>SUM(AQ309:AT309)</f>
        <v>0</v>
      </c>
      <c r="AV309" s="64"/>
      <c r="AW309" s="6"/>
      <c r="AX309" s="6"/>
      <c r="AY309" s="102"/>
      <c r="AZ309" s="133">
        <f>SUM(AV309:AY309)</f>
        <v>0</v>
      </c>
      <c r="BA309" s="68"/>
      <c r="BB309" s="6">
        <v>0</v>
      </c>
      <c r="BC309" s="6">
        <v>0</v>
      </c>
      <c r="BD309" s="102"/>
      <c r="BE309" s="129">
        <f>SUM(BA309:BD309)</f>
        <v>0</v>
      </c>
      <c r="BF309" s="68"/>
      <c r="BG309" s="6">
        <v>8</v>
      </c>
      <c r="BH309" s="6">
        <v>0</v>
      </c>
      <c r="BI309" s="102"/>
      <c r="BJ309" s="129">
        <f>SUM(BF309:BI309)</f>
        <v>8</v>
      </c>
    </row>
    <row r="310" spans="1:62" x14ac:dyDescent="0.25">
      <c r="A310" s="4" t="s">
        <v>166</v>
      </c>
      <c r="B310" s="3" t="s">
        <v>167</v>
      </c>
      <c r="C310" s="10">
        <v>6953156292338</v>
      </c>
      <c r="D310" s="10">
        <f>IF(J310&gt;0,1,"")</f>
        <v>1</v>
      </c>
      <c r="E310" s="10" t="str">
        <f>IF(K310&gt;0,1,"")</f>
        <v/>
      </c>
      <c r="F310" s="10" t="str">
        <f>IF(L310&gt;0,1,"")</f>
        <v/>
      </c>
      <c r="G310" s="105" t="str">
        <f>IF(M310&gt;0,1,"")</f>
        <v/>
      </c>
      <c r="H310" s="264">
        <v>45</v>
      </c>
      <c r="I310" s="262" t="str">
        <f>IF(SUM(D310:G310)&lt;2,IF(H310&gt;100,"Not OK",""),"")</f>
        <v/>
      </c>
      <c r="J310" s="68">
        <v>5</v>
      </c>
      <c r="K310" s="64"/>
      <c r="L310" s="64"/>
      <c r="M310" s="64"/>
      <c r="N310" s="129">
        <f>SUM(J310:M310)</f>
        <v>5</v>
      </c>
      <c r="O310" s="79"/>
      <c r="P310" s="13"/>
      <c r="Q310" s="13"/>
      <c r="R310" s="71"/>
      <c r="S310" s="78">
        <f>IF(P310&gt;0,P310,O310)</f>
        <v>0</v>
      </c>
      <c r="T310" s="83"/>
      <c r="U310" s="71"/>
      <c r="V310" s="71"/>
      <c r="W310" s="84"/>
      <c r="X310" s="79"/>
      <c r="Y310" s="71"/>
      <c r="Z310" s="71"/>
      <c r="AA310" s="74"/>
      <c r="AB310" s="92"/>
      <c r="AC310" s="93"/>
      <c r="AD310" s="93"/>
      <c r="AE310" s="94"/>
      <c r="AF310" s="129">
        <f>SUM(AB310:AE310)</f>
        <v>0</v>
      </c>
      <c r="AG310" s="99"/>
      <c r="AH310" s="93"/>
      <c r="AI310" s="93"/>
      <c r="AJ310" s="94"/>
      <c r="AK310" s="133">
        <f>SUM(AG310:AJ310)</f>
        <v>0</v>
      </c>
      <c r="AL310" s="92"/>
      <c r="AM310" s="93"/>
      <c r="AN310" s="93"/>
      <c r="AO310" s="94"/>
      <c r="AP310" s="133">
        <f>SUM(AL310:AO310)</f>
        <v>0</v>
      </c>
      <c r="AQ310" s="92"/>
      <c r="AR310" s="93"/>
      <c r="AS310" s="93"/>
      <c r="AT310" s="94"/>
      <c r="AU310" s="129">
        <f>SUM(AQ310:AT310)</f>
        <v>0</v>
      </c>
      <c r="AV310" s="64"/>
      <c r="AW310" s="6"/>
      <c r="AX310" s="6"/>
      <c r="AY310" s="102"/>
      <c r="AZ310" s="133">
        <f>SUM(AV310:AY310)</f>
        <v>0</v>
      </c>
      <c r="BA310" s="68"/>
      <c r="BB310" s="6"/>
      <c r="BC310" s="6"/>
      <c r="BD310" s="102"/>
      <c r="BE310" s="129">
        <f>SUM(BA310:BD310)</f>
        <v>0</v>
      </c>
      <c r="BF310" s="68">
        <v>0</v>
      </c>
      <c r="BG310" s="6"/>
      <c r="BH310" s="6"/>
      <c r="BI310" s="102"/>
      <c r="BJ310" s="129">
        <f>SUM(BF310:BI310)</f>
        <v>0</v>
      </c>
    </row>
    <row r="311" spans="1:62" x14ac:dyDescent="0.25">
      <c r="A311" s="4" t="s">
        <v>168</v>
      </c>
      <c r="B311" s="3" t="s">
        <v>169</v>
      </c>
      <c r="C311" s="10">
        <v>6953156292345</v>
      </c>
      <c r="D311" s="10">
        <f>IF(J311&gt;0,1,"")</f>
        <v>1</v>
      </c>
      <c r="E311" s="10" t="str">
        <f>IF(K311&gt;0,1,"")</f>
        <v/>
      </c>
      <c r="F311" s="10" t="str">
        <f>IF(L311&gt;0,1,"")</f>
        <v/>
      </c>
      <c r="G311" s="105" t="str">
        <f>IF(M311&gt;0,1,"")</f>
        <v/>
      </c>
      <c r="H311" s="264">
        <v>12</v>
      </c>
      <c r="I311" s="262" t="str">
        <f>IF(SUM(D311:G311)&lt;2,IF(H311&gt;100,"Not OK",""),"")</f>
        <v/>
      </c>
      <c r="J311" s="68">
        <v>5</v>
      </c>
      <c r="K311" s="64"/>
      <c r="L311" s="64"/>
      <c r="M311" s="64"/>
      <c r="N311" s="129">
        <f>SUM(J311:M311)</f>
        <v>5</v>
      </c>
      <c r="O311" s="79"/>
      <c r="P311" s="13"/>
      <c r="Q311" s="13"/>
      <c r="R311" s="71"/>
      <c r="S311" s="78">
        <f>IF(P311&gt;0,P311,O311)</f>
        <v>0</v>
      </c>
      <c r="T311" s="83"/>
      <c r="U311" s="71"/>
      <c r="V311" s="71"/>
      <c r="W311" s="84"/>
      <c r="X311" s="79"/>
      <c r="Y311" s="71"/>
      <c r="Z311" s="71"/>
      <c r="AA311" s="74"/>
      <c r="AB311" s="92"/>
      <c r="AC311" s="93"/>
      <c r="AD311" s="93"/>
      <c r="AE311" s="94"/>
      <c r="AF311" s="129">
        <f>SUM(AB311:AE311)</f>
        <v>0</v>
      </c>
      <c r="AG311" s="99"/>
      <c r="AH311" s="93"/>
      <c r="AI311" s="93"/>
      <c r="AJ311" s="94"/>
      <c r="AK311" s="133">
        <f>SUM(AG311:AJ311)</f>
        <v>0</v>
      </c>
      <c r="AL311" s="92"/>
      <c r="AM311" s="93"/>
      <c r="AN311" s="93"/>
      <c r="AO311" s="94"/>
      <c r="AP311" s="133">
        <f>SUM(AL311:AO311)</f>
        <v>0</v>
      </c>
      <c r="AQ311" s="92"/>
      <c r="AR311" s="93"/>
      <c r="AS311" s="93"/>
      <c r="AT311" s="94"/>
      <c r="AU311" s="129">
        <f>SUM(AQ311:AT311)</f>
        <v>0</v>
      </c>
      <c r="AV311" s="64"/>
      <c r="AW311" s="6"/>
      <c r="AX311" s="6"/>
      <c r="AY311" s="102"/>
      <c r="AZ311" s="133">
        <f>SUM(AV311:AY311)</f>
        <v>0</v>
      </c>
      <c r="BA311" s="68"/>
      <c r="BB311" s="6"/>
      <c r="BC311" s="6"/>
      <c r="BD311" s="102"/>
      <c r="BE311" s="129">
        <f>SUM(BA311:BD311)</f>
        <v>0</v>
      </c>
      <c r="BF311" s="68">
        <v>0</v>
      </c>
      <c r="BG311" s="6"/>
      <c r="BH311" s="6"/>
      <c r="BI311" s="102"/>
      <c r="BJ311" s="129">
        <f>SUM(BF311:BI311)</f>
        <v>0</v>
      </c>
    </row>
    <row r="312" spans="1:62" x14ac:dyDescent="0.25">
      <c r="A312" s="4" t="s">
        <v>295</v>
      </c>
      <c r="B312" s="3" t="s">
        <v>296</v>
      </c>
      <c r="C312" s="10">
        <v>6953156293014</v>
      </c>
      <c r="D312" s="10" t="str">
        <f>IF(J312&gt;0,1,"")</f>
        <v/>
      </c>
      <c r="E312" s="10">
        <f>IF(K312&gt;0,1,"")</f>
        <v>1</v>
      </c>
      <c r="F312" s="10">
        <f>IF(L312&gt;0,1,"")</f>
        <v>1</v>
      </c>
      <c r="G312" s="105" t="str">
        <f>IF(M312&gt;0,1,"")</f>
        <v/>
      </c>
      <c r="H312" s="264">
        <v>53</v>
      </c>
      <c r="I312" s="262" t="str">
        <f>IF(SUM(D312:G312)&lt;2,IF(H312&gt;100,"Not OK",""),"")</f>
        <v/>
      </c>
      <c r="J312" s="68"/>
      <c r="K312" s="64">
        <v>50</v>
      </c>
      <c r="L312" s="64">
        <v>25</v>
      </c>
      <c r="M312" s="64"/>
      <c r="N312" s="129">
        <f>SUM(J312:M312)</f>
        <v>75</v>
      </c>
      <c r="O312" s="79"/>
      <c r="P312" s="13">
        <v>102.13</v>
      </c>
      <c r="Q312" s="13">
        <v>102.13</v>
      </c>
      <c r="R312" s="71"/>
      <c r="S312" s="78">
        <f>IF(P312&gt;0,P312,O312)</f>
        <v>102.13</v>
      </c>
      <c r="T312" s="83"/>
      <c r="U312" s="71">
        <v>150</v>
      </c>
      <c r="V312" s="71">
        <v>155</v>
      </c>
      <c r="W312" s="84"/>
      <c r="X312" s="79"/>
      <c r="Y312" s="71">
        <v>309</v>
      </c>
      <c r="Z312" s="71">
        <v>309</v>
      </c>
      <c r="AA312" s="74"/>
      <c r="AB312" s="92"/>
      <c r="AC312" s="93"/>
      <c r="AD312" s="93"/>
      <c r="AE312" s="94"/>
      <c r="AF312" s="129">
        <f>SUM(AB312:AE312)</f>
        <v>0</v>
      </c>
      <c r="AG312" s="99"/>
      <c r="AH312" s="93"/>
      <c r="AI312" s="93"/>
      <c r="AJ312" s="94"/>
      <c r="AK312" s="133">
        <f>SUM(AG312:AJ312)</f>
        <v>0</v>
      </c>
      <c r="AL312" s="92"/>
      <c r="AM312" s="93"/>
      <c r="AN312" s="93"/>
      <c r="AO312" s="94"/>
      <c r="AP312" s="133">
        <f>SUM(AL312:AO312)</f>
        <v>0</v>
      </c>
      <c r="AQ312" s="92"/>
      <c r="AR312" s="93"/>
      <c r="AS312" s="93"/>
      <c r="AT312" s="94"/>
      <c r="AU312" s="129">
        <f>SUM(AQ312:AT312)</f>
        <v>0</v>
      </c>
      <c r="AV312" s="64"/>
      <c r="AW312" s="6"/>
      <c r="AX312" s="6"/>
      <c r="AY312" s="102"/>
      <c r="AZ312" s="133">
        <f>SUM(AV312:AY312)</f>
        <v>0</v>
      </c>
      <c r="BA312" s="68"/>
      <c r="BB312" s="6">
        <v>0</v>
      </c>
      <c r="BC312" s="6">
        <v>0</v>
      </c>
      <c r="BD312" s="102"/>
      <c r="BE312" s="129">
        <f>SUM(BA312:BD312)</f>
        <v>0</v>
      </c>
      <c r="BF312" s="68"/>
      <c r="BG312" s="6">
        <v>3</v>
      </c>
      <c r="BH312" s="6">
        <v>0</v>
      </c>
      <c r="BI312" s="102"/>
      <c r="BJ312" s="129">
        <f>SUM(BF312:BI312)</f>
        <v>3</v>
      </c>
    </row>
    <row r="313" spans="1:62" x14ac:dyDescent="0.25">
      <c r="A313" s="4" t="s">
        <v>170</v>
      </c>
      <c r="B313" s="3" t="s">
        <v>171</v>
      </c>
      <c r="C313" s="10">
        <v>6953156293038</v>
      </c>
      <c r="D313" s="10">
        <f>IF(J313&gt;0,1,"")</f>
        <v>1</v>
      </c>
      <c r="E313" s="10" t="str">
        <f>IF(K313&gt;0,1,"")</f>
        <v/>
      </c>
      <c r="F313" s="10" t="str">
        <f>IF(L313&gt;0,1,"")</f>
        <v/>
      </c>
      <c r="G313" s="105" t="str">
        <f>IF(M313&gt;0,1,"")</f>
        <v/>
      </c>
      <c r="H313" s="264">
        <v>12</v>
      </c>
      <c r="I313" s="262" t="str">
        <f>IF(SUM(D313:G313)&lt;2,IF(H313&gt;100,"Not OK",""),"")</f>
        <v/>
      </c>
      <c r="J313" s="68">
        <v>5</v>
      </c>
      <c r="K313" s="64"/>
      <c r="L313" s="64"/>
      <c r="M313" s="64"/>
      <c r="N313" s="129">
        <f>SUM(J313:M313)</f>
        <v>5</v>
      </c>
      <c r="O313" s="79"/>
      <c r="P313" s="13"/>
      <c r="Q313" s="13"/>
      <c r="R313" s="71"/>
      <c r="S313" s="78">
        <f>IF(P313&gt;0,P313,O313)</f>
        <v>0</v>
      </c>
      <c r="T313" s="83"/>
      <c r="U313" s="71"/>
      <c r="V313" s="71"/>
      <c r="W313" s="84"/>
      <c r="X313" s="79"/>
      <c r="Y313" s="71"/>
      <c r="Z313" s="71"/>
      <c r="AA313" s="74"/>
      <c r="AB313" s="92"/>
      <c r="AC313" s="93"/>
      <c r="AD313" s="93"/>
      <c r="AE313" s="94"/>
      <c r="AF313" s="129">
        <f>SUM(AB313:AE313)</f>
        <v>0</v>
      </c>
      <c r="AG313" s="99"/>
      <c r="AH313" s="93"/>
      <c r="AI313" s="93"/>
      <c r="AJ313" s="94"/>
      <c r="AK313" s="133">
        <f>SUM(AG313:AJ313)</f>
        <v>0</v>
      </c>
      <c r="AL313" s="92"/>
      <c r="AM313" s="93"/>
      <c r="AN313" s="93"/>
      <c r="AO313" s="94"/>
      <c r="AP313" s="133">
        <f>SUM(AL313:AO313)</f>
        <v>0</v>
      </c>
      <c r="AQ313" s="92"/>
      <c r="AR313" s="93"/>
      <c r="AS313" s="93"/>
      <c r="AT313" s="94"/>
      <c r="AU313" s="129">
        <f>SUM(AQ313:AT313)</f>
        <v>0</v>
      </c>
      <c r="AV313" s="64"/>
      <c r="AW313" s="6"/>
      <c r="AX313" s="6"/>
      <c r="AY313" s="102"/>
      <c r="AZ313" s="133">
        <f>SUM(AV313:AY313)</f>
        <v>0</v>
      </c>
      <c r="BA313" s="68"/>
      <c r="BB313" s="6"/>
      <c r="BC313" s="6"/>
      <c r="BD313" s="102"/>
      <c r="BE313" s="129">
        <f>SUM(BA313:BD313)</f>
        <v>0</v>
      </c>
      <c r="BF313" s="68">
        <v>0</v>
      </c>
      <c r="BG313" s="6"/>
      <c r="BH313" s="6"/>
      <c r="BI313" s="102"/>
      <c r="BJ313" s="129">
        <f>SUM(BF313:BI313)</f>
        <v>0</v>
      </c>
    </row>
    <row r="314" spans="1:62" x14ac:dyDescent="0.25">
      <c r="A314" s="4" t="s">
        <v>172</v>
      </c>
      <c r="B314" s="3" t="s">
        <v>173</v>
      </c>
      <c r="C314" s="10">
        <v>6953156293045</v>
      </c>
      <c r="D314" s="10">
        <f>IF(J314&gt;0,1,"")</f>
        <v>1</v>
      </c>
      <c r="E314" s="10" t="str">
        <f>IF(K314&gt;0,1,"")</f>
        <v/>
      </c>
      <c r="F314" s="10" t="str">
        <f>IF(L314&gt;0,1,"")</f>
        <v/>
      </c>
      <c r="G314" s="105" t="str">
        <f>IF(M314&gt;0,1,"")</f>
        <v/>
      </c>
      <c r="H314" s="264">
        <v>21</v>
      </c>
      <c r="I314" s="262" t="str">
        <f>IF(SUM(D314:G314)&lt;2,IF(H314&gt;100,"Not OK",""),"")</f>
        <v/>
      </c>
      <c r="J314" s="68">
        <v>5</v>
      </c>
      <c r="K314" s="64"/>
      <c r="L314" s="64"/>
      <c r="M314" s="64"/>
      <c r="N314" s="129">
        <f>SUM(J314:M314)</f>
        <v>5</v>
      </c>
      <c r="O314" s="79"/>
      <c r="P314" s="13"/>
      <c r="Q314" s="13"/>
      <c r="R314" s="71"/>
      <c r="S314" s="78">
        <f>IF(P314&gt;0,P314,O314)</f>
        <v>0</v>
      </c>
      <c r="T314" s="83"/>
      <c r="U314" s="71"/>
      <c r="V314" s="71"/>
      <c r="W314" s="84"/>
      <c r="X314" s="79"/>
      <c r="Y314" s="71"/>
      <c r="Z314" s="71"/>
      <c r="AA314" s="74"/>
      <c r="AB314" s="92"/>
      <c r="AC314" s="93"/>
      <c r="AD314" s="93"/>
      <c r="AE314" s="94"/>
      <c r="AF314" s="129">
        <f>SUM(AB314:AE314)</f>
        <v>0</v>
      </c>
      <c r="AG314" s="99"/>
      <c r="AH314" s="93"/>
      <c r="AI314" s="93"/>
      <c r="AJ314" s="94"/>
      <c r="AK314" s="133">
        <f>SUM(AG314:AJ314)</f>
        <v>0</v>
      </c>
      <c r="AL314" s="92"/>
      <c r="AM314" s="93"/>
      <c r="AN314" s="93"/>
      <c r="AO314" s="94"/>
      <c r="AP314" s="133">
        <f>SUM(AL314:AO314)</f>
        <v>0</v>
      </c>
      <c r="AQ314" s="92"/>
      <c r="AR314" s="93"/>
      <c r="AS314" s="93"/>
      <c r="AT314" s="94"/>
      <c r="AU314" s="129">
        <f>SUM(AQ314:AT314)</f>
        <v>0</v>
      </c>
      <c r="AV314" s="64"/>
      <c r="AW314" s="6"/>
      <c r="AX314" s="6"/>
      <c r="AY314" s="102"/>
      <c r="AZ314" s="133">
        <f>SUM(AV314:AY314)</f>
        <v>0</v>
      </c>
      <c r="BA314" s="68"/>
      <c r="BB314" s="6"/>
      <c r="BC314" s="6"/>
      <c r="BD314" s="102"/>
      <c r="BE314" s="129">
        <f>SUM(BA314:BD314)</f>
        <v>0</v>
      </c>
      <c r="BF314" s="68">
        <v>0</v>
      </c>
      <c r="BG314" s="6"/>
      <c r="BH314" s="6"/>
      <c r="BI314" s="102"/>
      <c r="BJ314" s="129">
        <f>SUM(BF314:BI314)</f>
        <v>0</v>
      </c>
    </row>
    <row r="315" spans="1:62" x14ac:dyDescent="0.25">
      <c r="A315" s="4" t="s">
        <v>174</v>
      </c>
      <c r="B315" s="3" t="s">
        <v>175</v>
      </c>
      <c r="C315" s="10">
        <v>6953156293052</v>
      </c>
      <c r="D315" s="10">
        <f>IF(J315&gt;0,1,"")</f>
        <v>1</v>
      </c>
      <c r="E315" s="10" t="str">
        <f>IF(K315&gt;0,1,"")</f>
        <v/>
      </c>
      <c r="F315" s="10" t="str">
        <f>IF(L315&gt;0,1,"")</f>
        <v/>
      </c>
      <c r="G315" s="105" t="str">
        <f>IF(M315&gt;0,1,"")</f>
        <v/>
      </c>
      <c r="H315" s="264">
        <v>3</v>
      </c>
      <c r="I315" s="262" t="str">
        <f>IF(SUM(D315:G315)&lt;2,IF(H315&gt;100,"Not OK",""),"")</f>
        <v/>
      </c>
      <c r="J315" s="68">
        <v>5</v>
      </c>
      <c r="K315" s="64"/>
      <c r="L315" s="64"/>
      <c r="M315" s="64"/>
      <c r="N315" s="129">
        <f>SUM(J315:M315)</f>
        <v>5</v>
      </c>
      <c r="O315" s="79"/>
      <c r="P315" s="13"/>
      <c r="Q315" s="13"/>
      <c r="R315" s="71"/>
      <c r="S315" s="78">
        <f>IF(P315&gt;0,P315,O315)</f>
        <v>0</v>
      </c>
      <c r="T315" s="83"/>
      <c r="U315" s="71"/>
      <c r="V315" s="71"/>
      <c r="W315" s="84"/>
      <c r="X315" s="79"/>
      <c r="Y315" s="71"/>
      <c r="Z315" s="71"/>
      <c r="AA315" s="74"/>
      <c r="AB315" s="92"/>
      <c r="AC315" s="93"/>
      <c r="AD315" s="93"/>
      <c r="AE315" s="94"/>
      <c r="AF315" s="129">
        <f>SUM(AB315:AE315)</f>
        <v>0</v>
      </c>
      <c r="AG315" s="99"/>
      <c r="AH315" s="93"/>
      <c r="AI315" s="93"/>
      <c r="AJ315" s="94"/>
      <c r="AK315" s="133">
        <f>SUM(AG315:AJ315)</f>
        <v>0</v>
      </c>
      <c r="AL315" s="92"/>
      <c r="AM315" s="93"/>
      <c r="AN315" s="93"/>
      <c r="AO315" s="94"/>
      <c r="AP315" s="133">
        <f>SUM(AL315:AO315)</f>
        <v>0</v>
      </c>
      <c r="AQ315" s="92"/>
      <c r="AR315" s="93"/>
      <c r="AS315" s="93"/>
      <c r="AT315" s="94"/>
      <c r="AU315" s="129">
        <f>SUM(AQ315:AT315)</f>
        <v>0</v>
      </c>
      <c r="AV315" s="64"/>
      <c r="AW315" s="6"/>
      <c r="AX315" s="6"/>
      <c r="AY315" s="102"/>
      <c r="AZ315" s="133">
        <f>SUM(AV315:AY315)</f>
        <v>0</v>
      </c>
      <c r="BA315" s="68"/>
      <c r="BB315" s="6"/>
      <c r="BC315" s="6"/>
      <c r="BD315" s="102"/>
      <c r="BE315" s="129">
        <f>SUM(BA315:BD315)</f>
        <v>0</v>
      </c>
      <c r="BF315" s="68">
        <v>0</v>
      </c>
      <c r="BG315" s="6"/>
      <c r="BH315" s="6"/>
      <c r="BI315" s="102"/>
      <c r="BJ315" s="129">
        <f>SUM(BF315:BI315)</f>
        <v>0</v>
      </c>
    </row>
    <row r="316" spans="1:62" x14ac:dyDescent="0.25">
      <c r="A316" s="4" t="s">
        <v>305</v>
      </c>
      <c r="B316" s="3" t="s">
        <v>176</v>
      </c>
      <c r="C316" s="10">
        <v>6953156293243</v>
      </c>
      <c r="D316" s="10">
        <f>IF(J316&gt;0,1,"")</f>
        <v>1</v>
      </c>
      <c r="E316" s="10">
        <f>IF(K316&gt;0,1,"")</f>
        <v>1</v>
      </c>
      <c r="F316" s="10" t="str">
        <f>IF(L316&gt;0,1,"")</f>
        <v/>
      </c>
      <c r="G316" s="105" t="str">
        <f>IF(M316&gt;0,1,"")</f>
        <v/>
      </c>
      <c r="H316" s="264">
        <v>1</v>
      </c>
      <c r="I316" s="262" t="str">
        <f>IF(SUM(D316:G316)&lt;2,IF(H316&gt;100,"Not OK",""),"")</f>
        <v/>
      </c>
      <c r="J316" s="68">
        <v>2</v>
      </c>
      <c r="K316" s="64">
        <v>39</v>
      </c>
      <c r="L316" s="64">
        <v>0</v>
      </c>
      <c r="M316" s="64"/>
      <c r="N316" s="129">
        <f>SUM(J316:M316)</f>
        <v>41</v>
      </c>
      <c r="O316" s="79"/>
      <c r="P316" s="13">
        <v>30.820000000000391</v>
      </c>
      <c r="Q316" s="13">
        <v>30.820000000000391</v>
      </c>
      <c r="R316" s="71"/>
      <c r="S316" s="78">
        <f>IF(P316&gt;0,P316,O316)</f>
        <v>30.820000000000391</v>
      </c>
      <c r="T316" s="83"/>
      <c r="U316" s="71">
        <v>69.5</v>
      </c>
      <c r="V316" s="71">
        <v>74.5</v>
      </c>
      <c r="W316" s="84"/>
      <c r="X316" s="79"/>
      <c r="Y316" s="71">
        <v>149</v>
      </c>
      <c r="Z316" s="71">
        <v>149</v>
      </c>
      <c r="AA316" s="74"/>
      <c r="AB316" s="92"/>
      <c r="AC316" s="93"/>
      <c r="AD316" s="93"/>
      <c r="AE316" s="94"/>
      <c r="AF316" s="129">
        <f>SUM(AB316:AE316)</f>
        <v>0</v>
      </c>
      <c r="AG316" s="99"/>
      <c r="AH316" s="93"/>
      <c r="AI316" s="93"/>
      <c r="AJ316" s="94"/>
      <c r="AK316" s="133">
        <f>SUM(AG316:AJ316)</f>
        <v>0</v>
      </c>
      <c r="AL316" s="92"/>
      <c r="AM316" s="93"/>
      <c r="AN316" s="93"/>
      <c r="AO316" s="94"/>
      <c r="AP316" s="133">
        <f>SUM(AL316:AO316)</f>
        <v>0</v>
      </c>
      <c r="AQ316" s="92"/>
      <c r="AR316" s="93"/>
      <c r="AS316" s="93"/>
      <c r="AT316" s="94"/>
      <c r="AU316" s="129">
        <f>SUM(AQ316:AT316)</f>
        <v>0</v>
      </c>
      <c r="AV316" s="64"/>
      <c r="AW316" s="6"/>
      <c r="AX316" s="6"/>
      <c r="AY316" s="102"/>
      <c r="AZ316" s="133">
        <f>SUM(AV316:AY316)</f>
        <v>0</v>
      </c>
      <c r="BA316" s="68"/>
      <c r="BB316" s="6">
        <v>0</v>
      </c>
      <c r="BC316" s="6">
        <v>0</v>
      </c>
      <c r="BD316" s="102"/>
      <c r="BE316" s="129">
        <f>SUM(BA316:BD316)</f>
        <v>0</v>
      </c>
      <c r="BF316" s="68">
        <v>2</v>
      </c>
      <c r="BG316" s="6">
        <v>12</v>
      </c>
      <c r="BH316" s="6">
        <v>0</v>
      </c>
      <c r="BI316" s="102"/>
      <c r="BJ316" s="129">
        <f>SUM(BF316:BI316)</f>
        <v>14</v>
      </c>
    </row>
    <row r="317" spans="1:62" x14ac:dyDescent="0.25">
      <c r="A317" s="4" t="s">
        <v>307</v>
      </c>
      <c r="B317" s="3" t="s">
        <v>177</v>
      </c>
      <c r="C317" s="10">
        <v>6953156293250</v>
      </c>
      <c r="D317" s="10">
        <f>IF(J317&gt;0,1,"")</f>
        <v>1</v>
      </c>
      <c r="E317" s="10">
        <f>IF(K317&gt;0,1,"")</f>
        <v>1</v>
      </c>
      <c r="F317" s="10">
        <f>IF(L317&gt;0,1,"")</f>
        <v>1</v>
      </c>
      <c r="G317" s="105" t="str">
        <f>IF(M317&gt;0,1,"")</f>
        <v/>
      </c>
      <c r="H317" s="264">
        <v>21</v>
      </c>
      <c r="I317" s="262" t="str">
        <f>IF(SUM(D317:G317)&lt;2,IF(H317&gt;100,"Not OK",""),"")</f>
        <v/>
      </c>
      <c r="J317" s="68">
        <v>11</v>
      </c>
      <c r="K317" s="64">
        <v>53</v>
      </c>
      <c r="L317" s="64">
        <v>25</v>
      </c>
      <c r="M317" s="64"/>
      <c r="N317" s="129">
        <f>SUM(J317:M317)</f>
        <v>89</v>
      </c>
      <c r="O317" s="79"/>
      <c r="P317" s="13">
        <v>27.19</v>
      </c>
      <c r="Q317" s="13">
        <v>27.19</v>
      </c>
      <c r="R317" s="71"/>
      <c r="S317" s="78">
        <f>IF(P317&gt;0,P317,O317)</f>
        <v>27.19</v>
      </c>
      <c r="T317" s="83"/>
      <c r="U317" s="71">
        <v>69.5</v>
      </c>
      <c r="V317" s="71">
        <v>74.5</v>
      </c>
      <c r="W317" s="84"/>
      <c r="X317" s="79"/>
      <c r="Y317" s="71">
        <v>149</v>
      </c>
      <c r="Z317" s="71">
        <v>149</v>
      </c>
      <c r="AA317" s="74"/>
      <c r="AB317" s="92"/>
      <c r="AC317" s="93"/>
      <c r="AD317" s="93"/>
      <c r="AE317" s="94"/>
      <c r="AF317" s="129">
        <f>SUM(AB317:AE317)</f>
        <v>0</v>
      </c>
      <c r="AG317" s="99"/>
      <c r="AH317" s="93"/>
      <c r="AI317" s="93"/>
      <c r="AJ317" s="94"/>
      <c r="AK317" s="133">
        <f>SUM(AG317:AJ317)</f>
        <v>0</v>
      </c>
      <c r="AL317" s="92"/>
      <c r="AM317" s="93"/>
      <c r="AN317" s="93"/>
      <c r="AO317" s="94"/>
      <c r="AP317" s="133">
        <f>SUM(AL317:AO317)</f>
        <v>0</v>
      </c>
      <c r="AQ317" s="92"/>
      <c r="AR317" s="93"/>
      <c r="AS317" s="93"/>
      <c r="AT317" s="94"/>
      <c r="AU317" s="129">
        <f>SUM(AQ317:AT317)</f>
        <v>0</v>
      </c>
      <c r="AV317" s="64"/>
      <c r="AW317" s="6"/>
      <c r="AX317" s="6"/>
      <c r="AY317" s="102"/>
      <c r="AZ317" s="133">
        <f>SUM(AV317:AY317)</f>
        <v>0</v>
      </c>
      <c r="BA317" s="68"/>
      <c r="BB317" s="6">
        <v>0</v>
      </c>
      <c r="BC317" s="6">
        <v>0</v>
      </c>
      <c r="BD317" s="102"/>
      <c r="BE317" s="129">
        <f>SUM(BA317:BD317)</f>
        <v>0</v>
      </c>
      <c r="BF317" s="68">
        <v>1</v>
      </c>
      <c r="BG317" s="6">
        <v>10</v>
      </c>
      <c r="BH317" s="6">
        <v>1</v>
      </c>
      <c r="BI317" s="102"/>
      <c r="BJ317" s="129">
        <f>SUM(BF317:BI317)</f>
        <v>12</v>
      </c>
    </row>
    <row r="318" spans="1:62" x14ac:dyDescent="0.25">
      <c r="A318" s="4" t="s">
        <v>301</v>
      </c>
      <c r="B318" s="3" t="s">
        <v>302</v>
      </c>
      <c r="C318" s="10">
        <v>6953156293267</v>
      </c>
      <c r="D318" s="10" t="str">
        <f>IF(J318&gt;0,1,"")</f>
        <v/>
      </c>
      <c r="E318" s="10">
        <f>IF(K318&gt;0,1,"")</f>
        <v>1</v>
      </c>
      <c r="F318" s="10">
        <f>IF(L318&gt;0,1,"")</f>
        <v>1</v>
      </c>
      <c r="G318" s="105" t="str">
        <f>IF(M318&gt;0,1,"")</f>
        <v/>
      </c>
      <c r="H318" s="264">
        <v>16</v>
      </c>
      <c r="I318" s="262" t="str">
        <f>IF(SUM(D318:G318)&lt;2,IF(H318&gt;100,"Not OK",""),"")</f>
        <v/>
      </c>
      <c r="J318" s="68"/>
      <c r="K318" s="64">
        <v>58</v>
      </c>
      <c r="L318" s="64">
        <v>34</v>
      </c>
      <c r="M318" s="64"/>
      <c r="N318" s="129">
        <f>SUM(J318:M318)</f>
        <v>92</v>
      </c>
      <c r="O318" s="79"/>
      <c r="P318" s="13">
        <v>66.22</v>
      </c>
      <c r="Q318" s="13">
        <v>66.22</v>
      </c>
      <c r="R318" s="71"/>
      <c r="S318" s="78">
        <f>IF(P318&gt;0,P318,O318)</f>
        <v>66.22</v>
      </c>
      <c r="T318" s="83"/>
      <c r="U318" s="71">
        <v>114.5</v>
      </c>
      <c r="V318" s="71">
        <v>119.5</v>
      </c>
      <c r="W318" s="84"/>
      <c r="X318" s="79"/>
      <c r="Y318" s="71">
        <v>239</v>
      </c>
      <c r="Z318" s="71">
        <v>239</v>
      </c>
      <c r="AA318" s="74"/>
      <c r="AB318" s="92"/>
      <c r="AC318" s="93"/>
      <c r="AD318" s="93"/>
      <c r="AE318" s="94"/>
      <c r="AF318" s="129">
        <f>SUM(AB318:AE318)</f>
        <v>0</v>
      </c>
      <c r="AG318" s="99"/>
      <c r="AH318" s="93"/>
      <c r="AI318" s="93"/>
      <c r="AJ318" s="94"/>
      <c r="AK318" s="133">
        <f>SUM(AG318:AJ318)</f>
        <v>0</v>
      </c>
      <c r="AL318" s="92"/>
      <c r="AM318" s="93"/>
      <c r="AN318" s="93"/>
      <c r="AO318" s="94"/>
      <c r="AP318" s="133">
        <f>SUM(AL318:AO318)</f>
        <v>0</v>
      </c>
      <c r="AQ318" s="92"/>
      <c r="AR318" s="93"/>
      <c r="AS318" s="93"/>
      <c r="AT318" s="94"/>
      <c r="AU318" s="129">
        <f>SUM(AQ318:AT318)</f>
        <v>0</v>
      </c>
      <c r="AV318" s="64"/>
      <c r="AW318" s="6"/>
      <c r="AX318" s="6"/>
      <c r="AY318" s="102"/>
      <c r="AZ318" s="133">
        <f>SUM(AV318:AY318)</f>
        <v>0</v>
      </c>
      <c r="BA318" s="68"/>
      <c r="BB318" s="6">
        <v>0</v>
      </c>
      <c r="BC318" s="6">
        <v>0</v>
      </c>
      <c r="BD318" s="102"/>
      <c r="BE318" s="129">
        <f>SUM(BA318:BD318)</f>
        <v>0</v>
      </c>
      <c r="BF318" s="68"/>
      <c r="BG318" s="6">
        <v>5</v>
      </c>
      <c r="BH318" s="6">
        <v>0</v>
      </c>
      <c r="BI318" s="102"/>
      <c r="BJ318" s="129">
        <f>SUM(BF318:BI318)</f>
        <v>5</v>
      </c>
    </row>
    <row r="319" spans="1:62" x14ac:dyDescent="0.25">
      <c r="A319" s="4" t="s">
        <v>303</v>
      </c>
      <c r="B319" s="3" t="s">
        <v>304</v>
      </c>
      <c r="C319" s="10">
        <v>6953156293274</v>
      </c>
      <c r="D319" s="10" t="str">
        <f>IF(J319&gt;0,1,"")</f>
        <v/>
      </c>
      <c r="E319" s="10">
        <f>IF(K319&gt;0,1,"")</f>
        <v>1</v>
      </c>
      <c r="F319" s="10">
        <f>IF(L319&gt;0,1,"")</f>
        <v>1</v>
      </c>
      <c r="G319" s="105" t="str">
        <f>IF(M319&gt;0,1,"")</f>
        <v/>
      </c>
      <c r="H319" s="264">
        <v>38</v>
      </c>
      <c r="I319" s="262" t="str">
        <f>IF(SUM(D319:G319)&lt;2,IF(H319&gt;100,"Not OK",""),"")</f>
        <v/>
      </c>
      <c r="J319" s="68"/>
      <c r="K319" s="64">
        <v>53</v>
      </c>
      <c r="L319" s="64">
        <v>34</v>
      </c>
      <c r="M319" s="64"/>
      <c r="N319" s="129">
        <f>SUM(J319:M319)</f>
        <v>87</v>
      </c>
      <c r="O319" s="79"/>
      <c r="P319" s="13">
        <v>66.220000000000013</v>
      </c>
      <c r="Q319" s="13">
        <v>66.220000000000013</v>
      </c>
      <c r="R319" s="71"/>
      <c r="S319" s="78">
        <f>IF(P319&gt;0,P319,O319)</f>
        <v>66.220000000000013</v>
      </c>
      <c r="T319" s="83"/>
      <c r="U319" s="71">
        <v>114.5</v>
      </c>
      <c r="V319" s="71">
        <v>119.5</v>
      </c>
      <c r="W319" s="84"/>
      <c r="X319" s="79"/>
      <c r="Y319" s="71">
        <v>239</v>
      </c>
      <c r="Z319" s="71">
        <v>239</v>
      </c>
      <c r="AA319" s="74"/>
      <c r="AB319" s="92"/>
      <c r="AC319" s="93"/>
      <c r="AD319" s="93"/>
      <c r="AE319" s="94"/>
      <c r="AF319" s="129">
        <f>SUM(AB319:AE319)</f>
        <v>0</v>
      </c>
      <c r="AG319" s="99"/>
      <c r="AH319" s="93"/>
      <c r="AI319" s="93"/>
      <c r="AJ319" s="94"/>
      <c r="AK319" s="133">
        <f>SUM(AG319:AJ319)</f>
        <v>0</v>
      </c>
      <c r="AL319" s="92"/>
      <c r="AM319" s="93"/>
      <c r="AN319" s="93"/>
      <c r="AO319" s="94"/>
      <c r="AP319" s="133">
        <f>SUM(AL319:AO319)</f>
        <v>0</v>
      </c>
      <c r="AQ319" s="92"/>
      <c r="AR319" s="93"/>
      <c r="AS319" s="93"/>
      <c r="AT319" s="94"/>
      <c r="AU319" s="129">
        <f>SUM(AQ319:AT319)</f>
        <v>0</v>
      </c>
      <c r="AV319" s="64"/>
      <c r="AW319" s="6"/>
      <c r="AX319" s="6"/>
      <c r="AY319" s="102"/>
      <c r="AZ319" s="133">
        <f>SUM(AV319:AY319)</f>
        <v>0</v>
      </c>
      <c r="BA319" s="68"/>
      <c r="BB319" s="6">
        <v>4</v>
      </c>
      <c r="BC319" s="6">
        <v>0</v>
      </c>
      <c r="BD319" s="102"/>
      <c r="BE319" s="129">
        <f>SUM(BA319:BD319)</f>
        <v>4</v>
      </c>
      <c r="BF319" s="68"/>
      <c r="BG319" s="6">
        <v>4</v>
      </c>
      <c r="BH319" s="6">
        <v>0</v>
      </c>
      <c r="BI319" s="102"/>
      <c r="BJ319" s="129">
        <f>SUM(BF319:BI319)</f>
        <v>4</v>
      </c>
    </row>
    <row r="320" spans="1:62" x14ac:dyDescent="0.25">
      <c r="A320" s="4" t="s">
        <v>178</v>
      </c>
      <c r="B320" s="3" t="s">
        <v>179</v>
      </c>
      <c r="C320" s="10">
        <v>6953156293427</v>
      </c>
      <c r="D320" s="10">
        <f>IF(J320&gt;0,1,"")</f>
        <v>1</v>
      </c>
      <c r="E320" s="10" t="str">
        <f>IF(K320&gt;0,1,"")</f>
        <v/>
      </c>
      <c r="F320" s="10" t="str">
        <f>IF(L320&gt;0,1,"")</f>
        <v/>
      </c>
      <c r="G320" s="105" t="str">
        <f>IF(M320&gt;0,1,"")</f>
        <v/>
      </c>
      <c r="H320" s="264">
        <v>7</v>
      </c>
      <c r="I320" s="262" t="str">
        <f>IF(SUM(D320:G320)&lt;2,IF(H320&gt;100,"Not OK",""),"")</f>
        <v/>
      </c>
      <c r="J320" s="68">
        <v>10</v>
      </c>
      <c r="K320" s="64"/>
      <c r="L320" s="64"/>
      <c r="M320" s="64"/>
      <c r="N320" s="129">
        <f>SUM(J320:M320)</f>
        <v>10</v>
      </c>
      <c r="O320" s="79"/>
      <c r="P320" s="13"/>
      <c r="Q320" s="13"/>
      <c r="R320" s="71"/>
      <c r="S320" s="78">
        <f>IF(P320&gt;0,P320,O320)</f>
        <v>0</v>
      </c>
      <c r="T320" s="83"/>
      <c r="U320" s="71"/>
      <c r="V320" s="71"/>
      <c r="W320" s="84"/>
      <c r="X320" s="79"/>
      <c r="Y320" s="71"/>
      <c r="Z320" s="71"/>
      <c r="AA320" s="74"/>
      <c r="AB320" s="92"/>
      <c r="AC320" s="93"/>
      <c r="AD320" s="93"/>
      <c r="AE320" s="94"/>
      <c r="AF320" s="129">
        <f>SUM(AB320:AE320)</f>
        <v>0</v>
      </c>
      <c r="AG320" s="99"/>
      <c r="AH320" s="93"/>
      <c r="AI320" s="93"/>
      <c r="AJ320" s="94"/>
      <c r="AK320" s="133">
        <f>SUM(AG320:AJ320)</f>
        <v>0</v>
      </c>
      <c r="AL320" s="92"/>
      <c r="AM320" s="93"/>
      <c r="AN320" s="93"/>
      <c r="AO320" s="94"/>
      <c r="AP320" s="133">
        <f>SUM(AL320:AO320)</f>
        <v>0</v>
      </c>
      <c r="AQ320" s="92"/>
      <c r="AR320" s="93"/>
      <c r="AS320" s="93"/>
      <c r="AT320" s="94"/>
      <c r="AU320" s="129">
        <f>SUM(AQ320:AT320)</f>
        <v>0</v>
      </c>
      <c r="AV320" s="64"/>
      <c r="AW320" s="6"/>
      <c r="AX320" s="6"/>
      <c r="AY320" s="102"/>
      <c r="AZ320" s="133">
        <f>SUM(AV320:AY320)</f>
        <v>0</v>
      </c>
      <c r="BA320" s="68"/>
      <c r="BB320" s="6"/>
      <c r="BC320" s="6"/>
      <c r="BD320" s="102"/>
      <c r="BE320" s="129">
        <f>SUM(BA320:BD320)</f>
        <v>0</v>
      </c>
      <c r="BF320" s="68">
        <v>0</v>
      </c>
      <c r="BG320" s="6"/>
      <c r="BH320" s="6"/>
      <c r="BI320" s="102"/>
      <c r="BJ320" s="129">
        <f>SUM(BF320:BI320)</f>
        <v>0</v>
      </c>
    </row>
    <row r="321" spans="1:62" x14ac:dyDescent="0.25">
      <c r="A321" s="4" t="s">
        <v>180</v>
      </c>
      <c r="B321" s="3" t="s">
        <v>181</v>
      </c>
      <c r="C321" s="10">
        <v>6953156293434</v>
      </c>
      <c r="D321" s="10">
        <f>IF(J321&gt;0,1,"")</f>
        <v>1</v>
      </c>
      <c r="E321" s="10" t="str">
        <f>IF(K321&gt;0,1,"")</f>
        <v/>
      </c>
      <c r="F321" s="10" t="str">
        <f>IF(L321&gt;0,1,"")</f>
        <v/>
      </c>
      <c r="G321" s="105" t="str">
        <f>IF(M321&gt;0,1,"")</f>
        <v/>
      </c>
      <c r="H321" s="264">
        <v>22</v>
      </c>
      <c r="I321" s="262" t="str">
        <f>IF(SUM(D321:G321)&lt;2,IF(H321&gt;100,"Not OK",""),"")</f>
        <v/>
      </c>
      <c r="J321" s="68">
        <v>10</v>
      </c>
      <c r="K321" s="64"/>
      <c r="L321" s="64"/>
      <c r="M321" s="64"/>
      <c r="N321" s="129">
        <f>SUM(J321:M321)</f>
        <v>10</v>
      </c>
      <c r="O321" s="79"/>
      <c r="P321" s="13"/>
      <c r="Q321" s="13"/>
      <c r="R321" s="71"/>
      <c r="S321" s="78">
        <f>IF(P321&gt;0,P321,O321)</f>
        <v>0</v>
      </c>
      <c r="T321" s="83"/>
      <c r="U321" s="71"/>
      <c r="V321" s="71"/>
      <c r="W321" s="84"/>
      <c r="X321" s="79"/>
      <c r="Y321" s="71"/>
      <c r="Z321" s="71"/>
      <c r="AA321" s="74"/>
      <c r="AB321" s="92"/>
      <c r="AC321" s="93"/>
      <c r="AD321" s="93"/>
      <c r="AE321" s="94"/>
      <c r="AF321" s="129">
        <f>SUM(AB321:AE321)</f>
        <v>0</v>
      </c>
      <c r="AG321" s="99"/>
      <c r="AH321" s="93"/>
      <c r="AI321" s="93"/>
      <c r="AJ321" s="94"/>
      <c r="AK321" s="133">
        <f>SUM(AG321:AJ321)</f>
        <v>0</v>
      </c>
      <c r="AL321" s="92"/>
      <c r="AM321" s="93"/>
      <c r="AN321" s="93"/>
      <c r="AO321" s="94"/>
      <c r="AP321" s="133">
        <f>SUM(AL321:AO321)</f>
        <v>0</v>
      </c>
      <c r="AQ321" s="92"/>
      <c r="AR321" s="93"/>
      <c r="AS321" s="93"/>
      <c r="AT321" s="94"/>
      <c r="AU321" s="129">
        <f>SUM(AQ321:AT321)</f>
        <v>0</v>
      </c>
      <c r="AV321" s="64"/>
      <c r="AW321" s="6"/>
      <c r="AX321" s="6"/>
      <c r="AY321" s="102"/>
      <c r="AZ321" s="133">
        <f>SUM(AV321:AY321)</f>
        <v>0</v>
      </c>
      <c r="BA321" s="68"/>
      <c r="BB321" s="6"/>
      <c r="BC321" s="6"/>
      <c r="BD321" s="102"/>
      <c r="BE321" s="129">
        <f>SUM(BA321:BD321)</f>
        <v>0</v>
      </c>
      <c r="BF321" s="68">
        <v>0</v>
      </c>
      <c r="BG321" s="6"/>
      <c r="BH321" s="6"/>
      <c r="BI321" s="102"/>
      <c r="BJ321" s="129">
        <f>SUM(BF321:BI321)</f>
        <v>0</v>
      </c>
    </row>
    <row r="322" spans="1:62" x14ac:dyDescent="0.25">
      <c r="A322" s="4" t="s">
        <v>722</v>
      </c>
      <c r="B322" s="3" t="s">
        <v>182</v>
      </c>
      <c r="C322" s="10">
        <v>6953156293618</v>
      </c>
      <c r="D322" s="10">
        <f>IF(J322&gt;0,1,"")</f>
        <v>1</v>
      </c>
      <c r="E322" s="10" t="str">
        <f>IF(K322&gt;0,1,"")</f>
        <v/>
      </c>
      <c r="F322" s="10" t="str">
        <f>IF(L322&gt;0,1,"")</f>
        <v/>
      </c>
      <c r="G322" s="105" t="str">
        <f>IF(M322&gt;0,1,"")</f>
        <v/>
      </c>
      <c r="H322" s="264">
        <v>115</v>
      </c>
      <c r="I322" s="262" t="str">
        <f>IF(SUM(D322:G322)&lt;2,IF(H322&gt;100,"Not OK",""),"")</f>
        <v>Not OK</v>
      </c>
      <c r="J322" s="68">
        <v>10</v>
      </c>
      <c r="K322" s="64">
        <v>0</v>
      </c>
      <c r="L322" s="64">
        <v>0</v>
      </c>
      <c r="M322" s="64"/>
      <c r="N322" s="129">
        <f>SUM(J322:M322)</f>
        <v>10</v>
      </c>
      <c r="O322" s="79"/>
      <c r="P322" s="13">
        <v>28.962539682539674</v>
      </c>
      <c r="Q322" s="13">
        <v>28.962539682539674</v>
      </c>
      <c r="R322" s="71"/>
      <c r="S322" s="78">
        <f>IF(P322&gt;0,P322,O322)</f>
        <v>28.962539682539674</v>
      </c>
      <c r="T322" s="83"/>
      <c r="U322" s="71">
        <v>65</v>
      </c>
      <c r="V322" s="71">
        <v>69.5</v>
      </c>
      <c r="W322" s="84"/>
      <c r="X322" s="79"/>
      <c r="Y322" s="71">
        <v>65</v>
      </c>
      <c r="Z322" s="71">
        <v>139</v>
      </c>
      <c r="AA322" s="74"/>
      <c r="AB322" s="92"/>
      <c r="AC322" s="93"/>
      <c r="AD322" s="93"/>
      <c r="AE322" s="94"/>
      <c r="AF322" s="129">
        <f>SUM(AB322:AE322)</f>
        <v>0</v>
      </c>
      <c r="AG322" s="99"/>
      <c r="AH322" s="93"/>
      <c r="AI322" s="93"/>
      <c r="AJ322" s="94"/>
      <c r="AK322" s="133">
        <f>SUM(AG322:AJ322)</f>
        <v>0</v>
      </c>
      <c r="AL322" s="92"/>
      <c r="AM322" s="93"/>
      <c r="AN322" s="93"/>
      <c r="AO322" s="94"/>
      <c r="AP322" s="133">
        <f>SUM(AL322:AO322)</f>
        <v>0</v>
      </c>
      <c r="AQ322" s="92"/>
      <c r="AR322" s="93"/>
      <c r="AS322" s="93"/>
      <c r="AT322" s="94"/>
      <c r="AU322" s="129">
        <f>SUM(AQ322:AT322)</f>
        <v>0</v>
      </c>
      <c r="AV322" s="64"/>
      <c r="AW322" s="6"/>
      <c r="AX322" s="6">
        <v>0</v>
      </c>
      <c r="AY322" s="102"/>
      <c r="AZ322" s="133">
        <f>SUM(AV322:AY322)</f>
        <v>0</v>
      </c>
      <c r="BA322" s="68"/>
      <c r="BB322" s="6"/>
      <c r="BC322" s="6">
        <v>0</v>
      </c>
      <c r="BD322" s="102"/>
      <c r="BE322" s="129">
        <f>SUM(BA322:BD322)</f>
        <v>0</v>
      </c>
      <c r="BF322" s="68">
        <v>0</v>
      </c>
      <c r="BG322" s="6">
        <v>0</v>
      </c>
      <c r="BH322" s="6">
        <v>0</v>
      </c>
      <c r="BI322" s="102"/>
      <c r="BJ322" s="129">
        <f>SUM(BF322:BI322)</f>
        <v>0</v>
      </c>
    </row>
    <row r="323" spans="1:62" x14ac:dyDescent="0.25">
      <c r="A323" s="4" t="s">
        <v>183</v>
      </c>
      <c r="B323" s="3" t="s">
        <v>184</v>
      </c>
      <c r="C323" s="10">
        <v>6953156293632</v>
      </c>
      <c r="D323" s="10">
        <f>IF(J323&gt;0,1,"")</f>
        <v>1</v>
      </c>
      <c r="E323" s="10" t="str">
        <f>IF(K323&gt;0,1,"")</f>
        <v/>
      </c>
      <c r="F323" s="10" t="str">
        <f>IF(L323&gt;0,1,"")</f>
        <v/>
      </c>
      <c r="G323" s="105" t="str">
        <f>IF(M323&gt;0,1,"")</f>
        <v/>
      </c>
      <c r="H323" s="264">
        <v>41</v>
      </c>
      <c r="I323" s="262" t="str">
        <f>IF(SUM(D323:G323)&lt;2,IF(H323&gt;100,"Not OK",""),"")</f>
        <v/>
      </c>
      <c r="J323" s="68">
        <v>5</v>
      </c>
      <c r="K323" s="64"/>
      <c r="L323" s="64"/>
      <c r="M323" s="64"/>
      <c r="N323" s="129">
        <f>SUM(J323:M323)</f>
        <v>5</v>
      </c>
      <c r="O323" s="79"/>
      <c r="P323" s="13"/>
      <c r="Q323" s="13"/>
      <c r="R323" s="71"/>
      <c r="S323" s="78">
        <f>IF(P323&gt;0,P323,O323)</f>
        <v>0</v>
      </c>
      <c r="T323" s="83"/>
      <c r="U323" s="71"/>
      <c r="V323" s="71"/>
      <c r="W323" s="84"/>
      <c r="X323" s="79"/>
      <c r="Y323" s="71"/>
      <c r="Z323" s="71"/>
      <c r="AA323" s="74"/>
      <c r="AB323" s="92"/>
      <c r="AC323" s="93"/>
      <c r="AD323" s="93"/>
      <c r="AE323" s="94"/>
      <c r="AF323" s="129">
        <f>SUM(AB323:AE323)</f>
        <v>0</v>
      </c>
      <c r="AG323" s="99"/>
      <c r="AH323" s="93"/>
      <c r="AI323" s="93"/>
      <c r="AJ323" s="94"/>
      <c r="AK323" s="133">
        <f>SUM(AG323:AJ323)</f>
        <v>0</v>
      </c>
      <c r="AL323" s="92"/>
      <c r="AM323" s="93"/>
      <c r="AN323" s="93"/>
      <c r="AO323" s="94"/>
      <c r="AP323" s="133">
        <f>SUM(AL323:AO323)</f>
        <v>0</v>
      </c>
      <c r="AQ323" s="92"/>
      <c r="AR323" s="93"/>
      <c r="AS323" s="93"/>
      <c r="AT323" s="94"/>
      <c r="AU323" s="129">
        <f>SUM(AQ323:AT323)</f>
        <v>0</v>
      </c>
      <c r="AV323" s="64"/>
      <c r="AW323" s="6"/>
      <c r="AX323" s="6"/>
      <c r="AY323" s="102"/>
      <c r="AZ323" s="133">
        <f>SUM(AV323:AY323)</f>
        <v>0</v>
      </c>
      <c r="BA323" s="68"/>
      <c r="BB323" s="6"/>
      <c r="BC323" s="6"/>
      <c r="BD323" s="102"/>
      <c r="BE323" s="129">
        <f>SUM(BA323:BD323)</f>
        <v>0</v>
      </c>
      <c r="BF323" s="68">
        <v>0</v>
      </c>
      <c r="BG323" s="6"/>
      <c r="BH323" s="6"/>
      <c r="BI323" s="102"/>
      <c r="BJ323" s="129">
        <f>SUM(BF323:BI323)</f>
        <v>0</v>
      </c>
    </row>
    <row r="324" spans="1:62" x14ac:dyDescent="0.25">
      <c r="A324" s="4" t="s">
        <v>185</v>
      </c>
      <c r="B324" s="3" t="s">
        <v>186</v>
      </c>
      <c r="C324" s="10">
        <v>6953156293649</v>
      </c>
      <c r="D324" s="10">
        <f>IF(J324&gt;0,1,"")</f>
        <v>1</v>
      </c>
      <c r="E324" s="10" t="str">
        <f>IF(K324&gt;0,1,"")</f>
        <v/>
      </c>
      <c r="F324" s="10" t="str">
        <f>IF(L324&gt;0,1,"")</f>
        <v/>
      </c>
      <c r="G324" s="105" t="str">
        <f>IF(M324&gt;0,1,"")</f>
        <v/>
      </c>
      <c r="H324" s="264">
        <v>6</v>
      </c>
      <c r="I324" s="262" t="str">
        <f>IF(SUM(D324:G324)&lt;2,IF(H324&gt;100,"Not OK",""),"")</f>
        <v/>
      </c>
      <c r="J324" s="68">
        <v>5</v>
      </c>
      <c r="K324" s="64"/>
      <c r="L324" s="64"/>
      <c r="M324" s="64"/>
      <c r="N324" s="129">
        <f>SUM(J324:M324)</f>
        <v>5</v>
      </c>
      <c r="O324" s="79"/>
      <c r="P324" s="13"/>
      <c r="Q324" s="13"/>
      <c r="R324" s="71"/>
      <c r="S324" s="78">
        <f>IF(P324&gt;0,P324,O324)</f>
        <v>0</v>
      </c>
      <c r="T324" s="83"/>
      <c r="U324" s="71"/>
      <c r="V324" s="71"/>
      <c r="W324" s="84"/>
      <c r="X324" s="79"/>
      <c r="Y324" s="71"/>
      <c r="Z324" s="71"/>
      <c r="AA324" s="74"/>
      <c r="AB324" s="92"/>
      <c r="AC324" s="93"/>
      <c r="AD324" s="93"/>
      <c r="AE324" s="94"/>
      <c r="AF324" s="129">
        <f>SUM(AB324:AE324)</f>
        <v>0</v>
      </c>
      <c r="AG324" s="99"/>
      <c r="AH324" s="93"/>
      <c r="AI324" s="93"/>
      <c r="AJ324" s="94"/>
      <c r="AK324" s="133">
        <f>SUM(AG324:AJ324)</f>
        <v>0</v>
      </c>
      <c r="AL324" s="92"/>
      <c r="AM324" s="93"/>
      <c r="AN324" s="93"/>
      <c r="AO324" s="94"/>
      <c r="AP324" s="133">
        <f>SUM(AL324:AO324)</f>
        <v>0</v>
      </c>
      <c r="AQ324" s="92"/>
      <c r="AR324" s="93"/>
      <c r="AS324" s="93"/>
      <c r="AT324" s="94"/>
      <c r="AU324" s="129">
        <f>SUM(AQ324:AT324)</f>
        <v>0</v>
      </c>
      <c r="AV324" s="64"/>
      <c r="AW324" s="6"/>
      <c r="AX324" s="6"/>
      <c r="AY324" s="102"/>
      <c r="AZ324" s="133">
        <f>SUM(AV324:AY324)</f>
        <v>0</v>
      </c>
      <c r="BA324" s="68"/>
      <c r="BB324" s="6"/>
      <c r="BC324" s="6"/>
      <c r="BD324" s="102"/>
      <c r="BE324" s="129">
        <f>SUM(BA324:BD324)</f>
        <v>0</v>
      </c>
      <c r="BF324" s="68">
        <v>0</v>
      </c>
      <c r="BG324" s="6"/>
      <c r="BH324" s="6"/>
      <c r="BI324" s="102"/>
      <c r="BJ324" s="129">
        <f>SUM(BF324:BI324)</f>
        <v>0</v>
      </c>
    </row>
    <row r="325" spans="1:62" x14ac:dyDescent="0.25">
      <c r="A325" s="4" t="s">
        <v>187</v>
      </c>
      <c r="B325" s="3" t="s">
        <v>188</v>
      </c>
      <c r="C325" s="10">
        <v>6953156293892</v>
      </c>
      <c r="D325" s="10">
        <f>IF(J325&gt;0,1,"")</f>
        <v>1</v>
      </c>
      <c r="E325" s="10" t="str">
        <f>IF(K325&gt;0,1,"")</f>
        <v/>
      </c>
      <c r="F325" s="10" t="str">
        <f>IF(L325&gt;0,1,"")</f>
        <v/>
      </c>
      <c r="G325" s="105" t="str">
        <f>IF(M325&gt;0,1,"")</f>
        <v/>
      </c>
      <c r="H325" s="264">
        <v>4</v>
      </c>
      <c r="I325" s="262" t="str">
        <f>IF(SUM(D325:G325)&lt;2,IF(H325&gt;100,"Not OK",""),"")</f>
        <v/>
      </c>
      <c r="J325" s="68">
        <v>5</v>
      </c>
      <c r="K325" s="64"/>
      <c r="L325" s="64"/>
      <c r="M325" s="64"/>
      <c r="N325" s="129">
        <f>SUM(J325:M325)</f>
        <v>5</v>
      </c>
      <c r="O325" s="79"/>
      <c r="P325" s="13"/>
      <c r="Q325" s="13"/>
      <c r="R325" s="71"/>
      <c r="S325" s="78">
        <f>IF(P325&gt;0,P325,O325)</f>
        <v>0</v>
      </c>
      <c r="T325" s="83"/>
      <c r="U325" s="71"/>
      <c r="V325" s="71"/>
      <c r="W325" s="84"/>
      <c r="X325" s="79"/>
      <c r="Y325" s="71"/>
      <c r="Z325" s="71"/>
      <c r="AA325" s="74"/>
      <c r="AB325" s="92"/>
      <c r="AC325" s="93"/>
      <c r="AD325" s="93"/>
      <c r="AE325" s="94"/>
      <c r="AF325" s="129">
        <f>SUM(AB325:AE325)</f>
        <v>0</v>
      </c>
      <c r="AG325" s="99"/>
      <c r="AH325" s="93"/>
      <c r="AI325" s="93"/>
      <c r="AJ325" s="94"/>
      <c r="AK325" s="133">
        <f>SUM(AG325:AJ325)</f>
        <v>0</v>
      </c>
      <c r="AL325" s="92"/>
      <c r="AM325" s="93"/>
      <c r="AN325" s="93"/>
      <c r="AO325" s="94"/>
      <c r="AP325" s="133">
        <f>SUM(AL325:AO325)</f>
        <v>0</v>
      </c>
      <c r="AQ325" s="92"/>
      <c r="AR325" s="93"/>
      <c r="AS325" s="93"/>
      <c r="AT325" s="94"/>
      <c r="AU325" s="129">
        <f>SUM(AQ325:AT325)</f>
        <v>0</v>
      </c>
      <c r="AV325" s="64"/>
      <c r="AW325" s="6"/>
      <c r="AX325" s="6"/>
      <c r="AY325" s="102"/>
      <c r="AZ325" s="133">
        <f>SUM(AV325:AY325)</f>
        <v>0</v>
      </c>
      <c r="BA325" s="68"/>
      <c r="BB325" s="6"/>
      <c r="BC325" s="6"/>
      <c r="BD325" s="102"/>
      <c r="BE325" s="129">
        <f>SUM(BA325:BD325)</f>
        <v>0</v>
      </c>
      <c r="BF325" s="68">
        <v>0</v>
      </c>
      <c r="BG325" s="6"/>
      <c r="BH325" s="6"/>
      <c r="BI325" s="102"/>
      <c r="BJ325" s="129">
        <f>SUM(BF325:BI325)</f>
        <v>0</v>
      </c>
    </row>
    <row r="326" spans="1:62" x14ac:dyDescent="0.25">
      <c r="A326" s="4" t="s">
        <v>309</v>
      </c>
      <c r="B326" s="3" t="s">
        <v>189</v>
      </c>
      <c r="C326" s="10">
        <v>6953156294073</v>
      </c>
      <c r="D326" s="10">
        <f>IF(J326&gt;0,1,"")</f>
        <v>1</v>
      </c>
      <c r="E326" s="10">
        <f>IF(K326&gt;0,1,"")</f>
        <v>1</v>
      </c>
      <c r="F326" s="10">
        <f>IF(L326&gt;0,1,"")</f>
        <v>1</v>
      </c>
      <c r="G326" s="105" t="str">
        <f>IF(M326&gt;0,1,"")</f>
        <v/>
      </c>
      <c r="H326" s="264">
        <v>18</v>
      </c>
      <c r="I326" s="262" t="str">
        <f>IF(SUM(D326:G326)&lt;2,IF(H326&gt;100,"Not OK",""),"")</f>
        <v/>
      </c>
      <c r="J326" s="68">
        <v>5</v>
      </c>
      <c r="K326" s="64">
        <v>56</v>
      </c>
      <c r="L326" s="64">
        <v>28</v>
      </c>
      <c r="M326" s="64"/>
      <c r="N326" s="129">
        <f>SUM(J326:M326)</f>
        <v>89</v>
      </c>
      <c r="O326" s="79"/>
      <c r="P326" s="13">
        <v>23.570000000000004</v>
      </c>
      <c r="Q326" s="13">
        <v>23.570000000000004</v>
      </c>
      <c r="R326" s="71"/>
      <c r="S326" s="78">
        <f>IF(P326&gt;0,P326,O326)</f>
        <v>23.570000000000004</v>
      </c>
      <c r="T326" s="83"/>
      <c r="U326" s="71">
        <v>49.5</v>
      </c>
      <c r="V326" s="71">
        <v>54.5</v>
      </c>
      <c r="W326" s="84"/>
      <c r="X326" s="79"/>
      <c r="Y326" s="71">
        <v>109</v>
      </c>
      <c r="Z326" s="71">
        <v>109</v>
      </c>
      <c r="AA326" s="74"/>
      <c r="AB326" s="92"/>
      <c r="AC326" s="93"/>
      <c r="AD326" s="93"/>
      <c r="AE326" s="94"/>
      <c r="AF326" s="129">
        <f>SUM(AB326:AE326)</f>
        <v>0</v>
      </c>
      <c r="AG326" s="99"/>
      <c r="AH326" s="93"/>
      <c r="AI326" s="93"/>
      <c r="AJ326" s="94"/>
      <c r="AK326" s="133">
        <f>SUM(AG326:AJ326)</f>
        <v>0</v>
      </c>
      <c r="AL326" s="92"/>
      <c r="AM326" s="93"/>
      <c r="AN326" s="93"/>
      <c r="AO326" s="94"/>
      <c r="AP326" s="133">
        <f>SUM(AL326:AO326)</f>
        <v>0</v>
      </c>
      <c r="AQ326" s="92"/>
      <c r="AR326" s="93"/>
      <c r="AS326" s="93"/>
      <c r="AT326" s="94"/>
      <c r="AU326" s="129">
        <f>SUM(AQ326:AT326)</f>
        <v>0</v>
      </c>
      <c r="AV326" s="64"/>
      <c r="AW326" s="6"/>
      <c r="AX326" s="6"/>
      <c r="AY326" s="102"/>
      <c r="AZ326" s="133">
        <f>SUM(AV326:AY326)</f>
        <v>0</v>
      </c>
      <c r="BA326" s="68"/>
      <c r="BB326" s="6">
        <v>1</v>
      </c>
      <c r="BC326" s="6">
        <v>0</v>
      </c>
      <c r="BD326" s="102"/>
      <c r="BE326" s="129">
        <f>SUM(BA326:BD326)</f>
        <v>1</v>
      </c>
      <c r="BF326" s="68">
        <v>0</v>
      </c>
      <c r="BG326" s="6">
        <v>9</v>
      </c>
      <c r="BH326" s="6">
        <v>5</v>
      </c>
      <c r="BI326" s="102"/>
      <c r="BJ326" s="129">
        <f>SUM(BF326:BI326)</f>
        <v>14</v>
      </c>
    </row>
    <row r="327" spans="1:62" x14ac:dyDescent="0.25">
      <c r="A327" s="4" t="s">
        <v>311</v>
      </c>
      <c r="B327" s="3" t="s">
        <v>312</v>
      </c>
      <c r="C327" s="10">
        <v>6953156294080</v>
      </c>
      <c r="D327" s="10" t="str">
        <f>IF(J327&gt;0,1,"")</f>
        <v/>
      </c>
      <c r="E327" s="10">
        <f>IF(K327&gt;0,1,"")</f>
        <v>1</v>
      </c>
      <c r="F327" s="10">
        <f>IF(L327&gt;0,1,"")</f>
        <v>1</v>
      </c>
      <c r="G327" s="105" t="str">
        <f>IF(M327&gt;0,1,"")</f>
        <v/>
      </c>
      <c r="H327" s="264">
        <v>19</v>
      </c>
      <c r="I327" s="262" t="str">
        <f>IF(SUM(D327:G327)&lt;2,IF(H327&gt;100,"Not OK",""),"")</f>
        <v/>
      </c>
      <c r="J327" s="68"/>
      <c r="K327" s="64">
        <v>56</v>
      </c>
      <c r="L327" s="64">
        <v>22</v>
      </c>
      <c r="M327" s="64"/>
      <c r="N327" s="129">
        <f>SUM(J327:M327)</f>
        <v>78</v>
      </c>
      <c r="O327" s="79"/>
      <c r="P327" s="13">
        <v>23.569999999999997</v>
      </c>
      <c r="Q327" s="13">
        <v>23.569999999999997</v>
      </c>
      <c r="R327" s="71"/>
      <c r="S327" s="78">
        <f>IF(P327&gt;0,P327,O327)</f>
        <v>23.569999999999997</v>
      </c>
      <c r="T327" s="83"/>
      <c r="U327" s="71">
        <v>49.5</v>
      </c>
      <c r="V327" s="71">
        <v>54.5</v>
      </c>
      <c r="W327" s="84"/>
      <c r="X327" s="79"/>
      <c r="Y327" s="71">
        <v>109</v>
      </c>
      <c r="Z327" s="71">
        <v>109</v>
      </c>
      <c r="AA327" s="74"/>
      <c r="AB327" s="92"/>
      <c r="AC327" s="93"/>
      <c r="AD327" s="93"/>
      <c r="AE327" s="94"/>
      <c r="AF327" s="129">
        <f>SUM(AB327:AE327)</f>
        <v>0</v>
      </c>
      <c r="AG327" s="99"/>
      <c r="AH327" s="93"/>
      <c r="AI327" s="93"/>
      <c r="AJ327" s="94"/>
      <c r="AK327" s="133">
        <f>SUM(AG327:AJ327)</f>
        <v>0</v>
      </c>
      <c r="AL327" s="92"/>
      <c r="AM327" s="93"/>
      <c r="AN327" s="93"/>
      <c r="AO327" s="94"/>
      <c r="AP327" s="133">
        <f>SUM(AL327:AO327)</f>
        <v>0</v>
      </c>
      <c r="AQ327" s="92"/>
      <c r="AR327" s="93"/>
      <c r="AS327" s="93"/>
      <c r="AT327" s="94"/>
      <c r="AU327" s="129">
        <f>SUM(AQ327:AT327)</f>
        <v>0</v>
      </c>
      <c r="AV327" s="64"/>
      <c r="AW327" s="6"/>
      <c r="AX327" s="6"/>
      <c r="AY327" s="102"/>
      <c r="AZ327" s="133">
        <f>SUM(AV327:AY327)</f>
        <v>0</v>
      </c>
      <c r="BA327" s="68"/>
      <c r="BB327" s="6">
        <v>0</v>
      </c>
      <c r="BC327" s="6">
        <v>0</v>
      </c>
      <c r="BD327" s="102"/>
      <c r="BE327" s="129">
        <f>SUM(BA327:BD327)</f>
        <v>0</v>
      </c>
      <c r="BF327" s="68"/>
      <c r="BG327" s="6">
        <v>8</v>
      </c>
      <c r="BH327" s="6">
        <v>2</v>
      </c>
      <c r="BI327" s="102"/>
      <c r="BJ327" s="129">
        <f>SUM(BF327:BI327)</f>
        <v>10</v>
      </c>
    </row>
    <row r="328" spans="1:62" x14ac:dyDescent="0.25">
      <c r="A328" s="4" t="s">
        <v>724</v>
      </c>
      <c r="B328" s="3" t="s">
        <v>190</v>
      </c>
      <c r="C328" s="10">
        <v>6953156295117</v>
      </c>
      <c r="D328" s="10">
        <f>IF(J328&gt;0,1,"")</f>
        <v>1</v>
      </c>
      <c r="E328" s="10">
        <f>IF(K328&gt;0,1,"")</f>
        <v>1</v>
      </c>
      <c r="F328" s="10">
        <f>IF(L328&gt;0,1,"")</f>
        <v>1</v>
      </c>
      <c r="G328" s="105" t="str">
        <f>IF(M328&gt;0,1,"")</f>
        <v/>
      </c>
      <c r="H328" s="264"/>
      <c r="I328" s="262" t="str">
        <f>IF(SUM(D328:G328)&lt;2,IF(H328&gt;100,"Not OK",""),"")</f>
        <v/>
      </c>
      <c r="J328" s="68">
        <v>5</v>
      </c>
      <c r="K328" s="64">
        <v>46</v>
      </c>
      <c r="L328" s="64">
        <v>24</v>
      </c>
      <c r="M328" s="64"/>
      <c r="N328" s="129">
        <f>SUM(J328:M328)</f>
        <v>75</v>
      </c>
      <c r="O328" s="79"/>
      <c r="P328" s="13">
        <v>6.5999999999999979</v>
      </c>
      <c r="Q328" s="13">
        <v>6.5999999999999979</v>
      </c>
      <c r="R328" s="71"/>
      <c r="S328" s="78">
        <f>IF(P328&gt;0,P328,O328)</f>
        <v>6.5999999999999979</v>
      </c>
      <c r="T328" s="83"/>
      <c r="U328" s="71">
        <v>30</v>
      </c>
      <c r="V328" s="71">
        <v>34.5</v>
      </c>
      <c r="W328" s="84"/>
      <c r="X328" s="79"/>
      <c r="Y328" s="71">
        <v>30</v>
      </c>
      <c r="Z328" s="71">
        <v>69</v>
      </c>
      <c r="AA328" s="74"/>
      <c r="AB328" s="92"/>
      <c r="AC328" s="93"/>
      <c r="AD328" s="93"/>
      <c r="AE328" s="94"/>
      <c r="AF328" s="129">
        <f>SUM(AB328:AE328)</f>
        <v>0</v>
      </c>
      <c r="AG328" s="99"/>
      <c r="AH328" s="93"/>
      <c r="AI328" s="93"/>
      <c r="AJ328" s="94"/>
      <c r="AK328" s="133">
        <f>SUM(AG328:AJ328)</f>
        <v>0</v>
      </c>
      <c r="AL328" s="92"/>
      <c r="AM328" s="93"/>
      <c r="AN328" s="93"/>
      <c r="AO328" s="94"/>
      <c r="AP328" s="133">
        <f>SUM(AL328:AO328)</f>
        <v>0</v>
      </c>
      <c r="AQ328" s="92"/>
      <c r="AR328" s="93"/>
      <c r="AS328" s="93"/>
      <c r="AT328" s="94"/>
      <c r="AU328" s="129">
        <f>SUM(AQ328:AT328)</f>
        <v>0</v>
      </c>
      <c r="AV328" s="64"/>
      <c r="AW328" s="6"/>
      <c r="AX328" s="6">
        <v>0</v>
      </c>
      <c r="AY328" s="102"/>
      <c r="AZ328" s="133">
        <f>SUM(AV328:AY328)</f>
        <v>0</v>
      </c>
      <c r="BA328" s="68"/>
      <c r="BB328" s="6"/>
      <c r="BC328" s="6">
        <v>0</v>
      </c>
      <c r="BD328" s="102"/>
      <c r="BE328" s="129">
        <f>SUM(BA328:BD328)</f>
        <v>0</v>
      </c>
      <c r="BF328" s="68">
        <v>0</v>
      </c>
      <c r="BG328" s="6">
        <v>8</v>
      </c>
      <c r="BH328" s="6">
        <v>0</v>
      </c>
      <c r="BI328" s="102"/>
      <c r="BJ328" s="129">
        <f>SUM(BF328:BI328)</f>
        <v>8</v>
      </c>
    </row>
    <row r="329" spans="1:62" x14ac:dyDescent="0.25">
      <c r="A329" s="4" t="s">
        <v>726</v>
      </c>
      <c r="B329" s="3" t="s">
        <v>191</v>
      </c>
      <c r="C329" s="10">
        <v>6953156295124</v>
      </c>
      <c r="D329" s="10">
        <f>IF(J329&gt;0,1,"")</f>
        <v>1</v>
      </c>
      <c r="E329" s="10">
        <f>IF(K329&gt;0,1,"")</f>
        <v>1</v>
      </c>
      <c r="F329" s="10">
        <f>IF(L329&gt;0,1,"")</f>
        <v>1</v>
      </c>
      <c r="G329" s="105" t="str">
        <f>IF(M329&gt;0,1,"")</f>
        <v/>
      </c>
      <c r="H329" s="264">
        <v>6</v>
      </c>
      <c r="I329" s="262" t="str">
        <f>IF(SUM(D329:G329)&lt;2,IF(H329&gt;100,"Not OK",""),"")</f>
        <v/>
      </c>
      <c r="J329" s="68">
        <v>4</v>
      </c>
      <c r="K329" s="64">
        <v>45</v>
      </c>
      <c r="L329" s="64">
        <v>23</v>
      </c>
      <c r="M329" s="64"/>
      <c r="N329" s="129">
        <f>SUM(J329:M329)</f>
        <v>72</v>
      </c>
      <c r="O329" s="79"/>
      <c r="P329" s="13">
        <v>6.5999999999999988</v>
      </c>
      <c r="Q329" s="13">
        <v>6.5999999999999988</v>
      </c>
      <c r="R329" s="71"/>
      <c r="S329" s="78">
        <f>IF(P329&gt;0,P329,O329)</f>
        <v>6.5999999999999988</v>
      </c>
      <c r="T329" s="83"/>
      <c r="U329" s="71">
        <v>30</v>
      </c>
      <c r="V329" s="71">
        <v>34.5</v>
      </c>
      <c r="W329" s="84"/>
      <c r="X329" s="79"/>
      <c r="Y329" s="71">
        <v>30</v>
      </c>
      <c r="Z329" s="71">
        <v>69</v>
      </c>
      <c r="AA329" s="74"/>
      <c r="AB329" s="92"/>
      <c r="AC329" s="93"/>
      <c r="AD329" s="93"/>
      <c r="AE329" s="94"/>
      <c r="AF329" s="129">
        <f>SUM(AB329:AE329)</f>
        <v>0</v>
      </c>
      <c r="AG329" s="99"/>
      <c r="AH329" s="93"/>
      <c r="AI329" s="93"/>
      <c r="AJ329" s="94"/>
      <c r="AK329" s="133">
        <f>SUM(AG329:AJ329)</f>
        <v>0</v>
      </c>
      <c r="AL329" s="92"/>
      <c r="AM329" s="93"/>
      <c r="AN329" s="93"/>
      <c r="AO329" s="94"/>
      <c r="AP329" s="133">
        <f>SUM(AL329:AO329)</f>
        <v>0</v>
      </c>
      <c r="AQ329" s="92"/>
      <c r="AR329" s="93"/>
      <c r="AS329" s="93"/>
      <c r="AT329" s="94"/>
      <c r="AU329" s="129">
        <f>SUM(AQ329:AT329)</f>
        <v>0</v>
      </c>
      <c r="AV329" s="64"/>
      <c r="AW329" s="6"/>
      <c r="AX329" s="6">
        <v>0</v>
      </c>
      <c r="AY329" s="102"/>
      <c r="AZ329" s="133">
        <f>SUM(AV329:AY329)</f>
        <v>0</v>
      </c>
      <c r="BA329" s="68"/>
      <c r="BB329" s="6"/>
      <c r="BC329" s="6">
        <v>0</v>
      </c>
      <c r="BD329" s="102"/>
      <c r="BE329" s="129">
        <f>SUM(BA329:BD329)</f>
        <v>0</v>
      </c>
      <c r="BF329" s="68">
        <v>1</v>
      </c>
      <c r="BG329" s="6">
        <v>7</v>
      </c>
      <c r="BH329" s="6">
        <v>1</v>
      </c>
      <c r="BI329" s="102"/>
      <c r="BJ329" s="129">
        <f>SUM(BF329:BI329)</f>
        <v>9</v>
      </c>
    </row>
    <row r="330" spans="1:62" x14ac:dyDescent="0.25">
      <c r="A330" s="4" t="s">
        <v>192</v>
      </c>
      <c r="B330" s="3" t="s">
        <v>193</v>
      </c>
      <c r="C330" s="10">
        <v>6953156295131</v>
      </c>
      <c r="D330" s="10">
        <f>IF(J330&gt;0,1,"")</f>
        <v>1</v>
      </c>
      <c r="E330" s="10" t="str">
        <f>IF(K330&gt;0,1,"")</f>
        <v/>
      </c>
      <c r="F330" s="10" t="str">
        <f>IF(L330&gt;0,1,"")</f>
        <v/>
      </c>
      <c r="G330" s="105" t="str">
        <f>IF(M330&gt;0,1,"")</f>
        <v/>
      </c>
      <c r="H330" s="264">
        <v>15</v>
      </c>
      <c r="I330" s="262" t="str">
        <f>IF(SUM(D330:G330)&lt;2,IF(H330&gt;100,"Not OK",""),"")</f>
        <v/>
      </c>
      <c r="J330" s="68">
        <v>5</v>
      </c>
      <c r="K330" s="64"/>
      <c r="L330" s="64"/>
      <c r="M330" s="64"/>
      <c r="N330" s="129">
        <f>SUM(J330:M330)</f>
        <v>5</v>
      </c>
      <c r="O330" s="79"/>
      <c r="P330" s="13"/>
      <c r="Q330" s="13"/>
      <c r="R330" s="71"/>
      <c r="S330" s="78">
        <f>IF(P330&gt;0,P330,O330)</f>
        <v>0</v>
      </c>
      <c r="T330" s="83"/>
      <c r="U330" s="71"/>
      <c r="V330" s="71"/>
      <c r="W330" s="84"/>
      <c r="X330" s="79"/>
      <c r="Y330" s="71"/>
      <c r="Z330" s="71"/>
      <c r="AA330" s="74"/>
      <c r="AB330" s="92"/>
      <c r="AC330" s="93"/>
      <c r="AD330" s="93"/>
      <c r="AE330" s="94"/>
      <c r="AF330" s="129">
        <f>SUM(AB330:AE330)</f>
        <v>0</v>
      </c>
      <c r="AG330" s="99"/>
      <c r="AH330" s="93"/>
      <c r="AI330" s="93"/>
      <c r="AJ330" s="94"/>
      <c r="AK330" s="133">
        <f>SUM(AG330:AJ330)</f>
        <v>0</v>
      </c>
      <c r="AL330" s="92"/>
      <c r="AM330" s="93"/>
      <c r="AN330" s="93"/>
      <c r="AO330" s="94"/>
      <c r="AP330" s="133">
        <f>SUM(AL330:AO330)</f>
        <v>0</v>
      </c>
      <c r="AQ330" s="92"/>
      <c r="AR330" s="93"/>
      <c r="AS330" s="93"/>
      <c r="AT330" s="94"/>
      <c r="AU330" s="129">
        <f>SUM(AQ330:AT330)</f>
        <v>0</v>
      </c>
      <c r="AV330" s="64"/>
      <c r="AW330" s="6"/>
      <c r="AX330" s="6"/>
      <c r="AY330" s="102"/>
      <c r="AZ330" s="133">
        <f>SUM(AV330:AY330)</f>
        <v>0</v>
      </c>
      <c r="BA330" s="68"/>
      <c r="BB330" s="6"/>
      <c r="BC330" s="6"/>
      <c r="BD330" s="102"/>
      <c r="BE330" s="129">
        <f>SUM(BA330:BD330)</f>
        <v>0</v>
      </c>
      <c r="BF330" s="68">
        <v>5</v>
      </c>
      <c r="BG330" s="6"/>
      <c r="BH330" s="6"/>
      <c r="BI330" s="102"/>
      <c r="BJ330" s="129">
        <f>SUM(BF330:BI330)</f>
        <v>5</v>
      </c>
    </row>
    <row r="331" spans="1:62" x14ac:dyDescent="0.25">
      <c r="A331" s="4" t="s">
        <v>194</v>
      </c>
      <c r="B331" s="3" t="s">
        <v>195</v>
      </c>
      <c r="C331" s="10">
        <v>6953156295148</v>
      </c>
      <c r="D331" s="10" t="str">
        <f>IF(J331&gt;0,1,"")</f>
        <v/>
      </c>
      <c r="E331" s="10" t="str">
        <f>IF(K331&gt;0,1,"")</f>
        <v/>
      </c>
      <c r="F331" s="10" t="str">
        <f>IF(L331&gt;0,1,"")</f>
        <v/>
      </c>
      <c r="G331" s="105" t="str">
        <f>IF(M331&gt;0,1,"")</f>
        <v/>
      </c>
      <c r="H331" s="264">
        <v>40</v>
      </c>
      <c r="I331" s="262" t="str">
        <f>IF(SUM(D331:G331)&lt;2,IF(H331&gt;100,"Not OK",""),"")</f>
        <v/>
      </c>
      <c r="J331" s="68">
        <v>0</v>
      </c>
      <c r="K331" s="64"/>
      <c r="L331" s="64"/>
      <c r="M331" s="64"/>
      <c r="N331" s="129">
        <f>SUM(J331:M331)</f>
        <v>0</v>
      </c>
      <c r="O331" s="79"/>
      <c r="P331" s="13"/>
      <c r="Q331" s="13"/>
      <c r="R331" s="71"/>
      <c r="S331" s="78">
        <f>IF(P331&gt;0,P331,O331)</f>
        <v>0</v>
      </c>
      <c r="T331" s="83"/>
      <c r="U331" s="71"/>
      <c r="V331" s="71"/>
      <c r="W331" s="84"/>
      <c r="X331" s="79"/>
      <c r="Y331" s="71"/>
      <c r="Z331" s="71"/>
      <c r="AA331" s="74"/>
      <c r="AB331" s="92"/>
      <c r="AC331" s="93"/>
      <c r="AD331" s="93"/>
      <c r="AE331" s="94"/>
      <c r="AF331" s="129">
        <f>SUM(AB331:AE331)</f>
        <v>0</v>
      </c>
      <c r="AG331" s="99"/>
      <c r="AH331" s="93"/>
      <c r="AI331" s="93"/>
      <c r="AJ331" s="94"/>
      <c r="AK331" s="133">
        <f>SUM(AG331:AJ331)</f>
        <v>0</v>
      </c>
      <c r="AL331" s="92"/>
      <c r="AM331" s="93"/>
      <c r="AN331" s="93"/>
      <c r="AO331" s="94"/>
      <c r="AP331" s="133">
        <f>SUM(AL331:AO331)</f>
        <v>0</v>
      </c>
      <c r="AQ331" s="92"/>
      <c r="AR331" s="93"/>
      <c r="AS331" s="93"/>
      <c r="AT331" s="94"/>
      <c r="AU331" s="129">
        <f>SUM(AQ331:AT331)</f>
        <v>0</v>
      </c>
      <c r="AV331" s="64"/>
      <c r="AW331" s="6"/>
      <c r="AX331" s="6"/>
      <c r="AY331" s="102"/>
      <c r="AZ331" s="133">
        <f>SUM(AV331:AY331)</f>
        <v>0</v>
      </c>
      <c r="BA331" s="68"/>
      <c r="BB331" s="6"/>
      <c r="BC331" s="6"/>
      <c r="BD331" s="102"/>
      <c r="BE331" s="129">
        <f>SUM(BA331:BD331)</f>
        <v>0</v>
      </c>
      <c r="BF331" s="68">
        <v>5</v>
      </c>
      <c r="BG331" s="6"/>
      <c r="BH331" s="6"/>
      <c r="BI331" s="102"/>
      <c r="BJ331" s="129">
        <f>SUM(BF331:BI331)</f>
        <v>5</v>
      </c>
    </row>
    <row r="332" spans="1:62" x14ac:dyDescent="0.25">
      <c r="A332" s="4" t="s">
        <v>196</v>
      </c>
      <c r="B332" s="3" t="s">
        <v>197</v>
      </c>
      <c r="C332" s="10">
        <v>6953156295162</v>
      </c>
      <c r="D332" s="10">
        <f>IF(J332&gt;0,1,"")</f>
        <v>1</v>
      </c>
      <c r="E332" s="10" t="str">
        <f>IF(K332&gt;0,1,"")</f>
        <v/>
      </c>
      <c r="F332" s="10" t="str">
        <f>IF(L332&gt;0,1,"")</f>
        <v/>
      </c>
      <c r="G332" s="105" t="str">
        <f>IF(M332&gt;0,1,"")</f>
        <v/>
      </c>
      <c r="H332" s="264">
        <v>32</v>
      </c>
      <c r="I332" s="262" t="str">
        <f>IF(SUM(D332:G332)&lt;2,IF(H332&gt;100,"Not OK",""),"")</f>
        <v/>
      </c>
      <c r="J332" s="68">
        <v>4</v>
      </c>
      <c r="K332" s="64"/>
      <c r="L332" s="64"/>
      <c r="M332" s="64"/>
      <c r="N332" s="129">
        <f>SUM(J332:M332)</f>
        <v>4</v>
      </c>
      <c r="O332" s="79"/>
      <c r="P332" s="13"/>
      <c r="Q332" s="13"/>
      <c r="R332" s="71"/>
      <c r="S332" s="78">
        <f>IF(P332&gt;0,P332,O332)</f>
        <v>0</v>
      </c>
      <c r="T332" s="83"/>
      <c r="U332" s="71"/>
      <c r="V332" s="71"/>
      <c r="W332" s="84"/>
      <c r="X332" s="79"/>
      <c r="Y332" s="71"/>
      <c r="Z332" s="71"/>
      <c r="AA332" s="74"/>
      <c r="AB332" s="92"/>
      <c r="AC332" s="93"/>
      <c r="AD332" s="93"/>
      <c r="AE332" s="94"/>
      <c r="AF332" s="129">
        <f>SUM(AB332:AE332)</f>
        <v>0</v>
      </c>
      <c r="AG332" s="99"/>
      <c r="AH332" s="93"/>
      <c r="AI332" s="93"/>
      <c r="AJ332" s="94"/>
      <c r="AK332" s="133">
        <f>SUM(AG332:AJ332)</f>
        <v>0</v>
      </c>
      <c r="AL332" s="92"/>
      <c r="AM332" s="93"/>
      <c r="AN332" s="93"/>
      <c r="AO332" s="94"/>
      <c r="AP332" s="133">
        <f>SUM(AL332:AO332)</f>
        <v>0</v>
      </c>
      <c r="AQ332" s="92"/>
      <c r="AR332" s="93"/>
      <c r="AS332" s="93"/>
      <c r="AT332" s="94"/>
      <c r="AU332" s="129">
        <f>SUM(AQ332:AT332)</f>
        <v>0</v>
      </c>
      <c r="AV332" s="64"/>
      <c r="AW332" s="6"/>
      <c r="AX332" s="6"/>
      <c r="AY332" s="102"/>
      <c r="AZ332" s="133">
        <f>SUM(AV332:AY332)</f>
        <v>0</v>
      </c>
      <c r="BA332" s="68"/>
      <c r="BB332" s="6"/>
      <c r="BC332" s="6"/>
      <c r="BD332" s="102"/>
      <c r="BE332" s="129">
        <f>SUM(BA332:BD332)</f>
        <v>0</v>
      </c>
      <c r="BF332" s="68">
        <v>1</v>
      </c>
      <c r="BG332" s="6"/>
      <c r="BH332" s="6"/>
      <c r="BI332" s="102"/>
      <c r="BJ332" s="129">
        <f>SUM(BF332:BI332)</f>
        <v>1</v>
      </c>
    </row>
    <row r="333" spans="1:62" x14ac:dyDescent="0.25">
      <c r="A333" s="4" t="s">
        <v>198</v>
      </c>
      <c r="B333" s="3" t="s">
        <v>199</v>
      </c>
      <c r="C333" s="10">
        <v>6953156295179</v>
      </c>
      <c r="D333" s="10">
        <f>IF(J333&gt;0,1,"")</f>
        <v>1</v>
      </c>
      <c r="E333" s="10" t="str">
        <f>IF(K333&gt;0,1,"")</f>
        <v/>
      </c>
      <c r="F333" s="10" t="str">
        <f>IF(L333&gt;0,1,"")</f>
        <v/>
      </c>
      <c r="G333" s="105" t="str">
        <f>IF(M333&gt;0,1,"")</f>
        <v/>
      </c>
      <c r="H333" s="264">
        <v>15</v>
      </c>
      <c r="I333" s="262" t="str">
        <f>IF(SUM(D333:G333)&lt;2,IF(H333&gt;100,"Not OK",""),"")</f>
        <v/>
      </c>
      <c r="J333" s="68">
        <v>5</v>
      </c>
      <c r="K333" s="64"/>
      <c r="L333" s="64"/>
      <c r="M333" s="64"/>
      <c r="N333" s="129">
        <f>SUM(J333:M333)</f>
        <v>5</v>
      </c>
      <c r="O333" s="79"/>
      <c r="P333" s="13"/>
      <c r="Q333" s="13"/>
      <c r="R333" s="71"/>
      <c r="S333" s="78">
        <f>IF(P333&gt;0,P333,O333)</f>
        <v>0</v>
      </c>
      <c r="T333" s="83"/>
      <c r="U333" s="71"/>
      <c r="V333" s="71"/>
      <c r="W333" s="84"/>
      <c r="X333" s="79"/>
      <c r="Y333" s="71"/>
      <c r="Z333" s="71"/>
      <c r="AA333" s="74"/>
      <c r="AB333" s="92"/>
      <c r="AC333" s="93"/>
      <c r="AD333" s="93"/>
      <c r="AE333" s="94"/>
      <c r="AF333" s="129">
        <f>SUM(AB333:AE333)</f>
        <v>0</v>
      </c>
      <c r="AG333" s="99"/>
      <c r="AH333" s="93"/>
      <c r="AI333" s="93"/>
      <c r="AJ333" s="94"/>
      <c r="AK333" s="133">
        <f>SUM(AG333:AJ333)</f>
        <v>0</v>
      </c>
      <c r="AL333" s="92"/>
      <c r="AM333" s="93"/>
      <c r="AN333" s="93"/>
      <c r="AO333" s="94"/>
      <c r="AP333" s="133">
        <f>SUM(AL333:AO333)</f>
        <v>0</v>
      </c>
      <c r="AQ333" s="92"/>
      <c r="AR333" s="93"/>
      <c r="AS333" s="93"/>
      <c r="AT333" s="94"/>
      <c r="AU333" s="129">
        <f>SUM(AQ333:AT333)</f>
        <v>0</v>
      </c>
      <c r="AV333" s="64"/>
      <c r="AW333" s="6"/>
      <c r="AX333" s="6"/>
      <c r="AY333" s="102"/>
      <c r="AZ333" s="133">
        <f>SUM(AV333:AY333)</f>
        <v>0</v>
      </c>
      <c r="BA333" s="68"/>
      <c r="BB333" s="6"/>
      <c r="BC333" s="6"/>
      <c r="BD333" s="102"/>
      <c r="BE333" s="129">
        <f>SUM(BA333:BD333)</f>
        <v>0</v>
      </c>
      <c r="BF333" s="68">
        <v>0</v>
      </c>
      <c r="BG333" s="6"/>
      <c r="BH333" s="6"/>
      <c r="BI333" s="102"/>
      <c r="BJ333" s="129">
        <f>SUM(BF333:BI333)</f>
        <v>0</v>
      </c>
    </row>
    <row r="334" spans="1:62" x14ac:dyDescent="0.25">
      <c r="A334" s="4" t="s">
        <v>718</v>
      </c>
      <c r="B334" s="3" t="s">
        <v>200</v>
      </c>
      <c r="C334" s="10">
        <v>6953156295483</v>
      </c>
      <c r="D334" s="10">
        <f>IF(J334&gt;0,1,"")</f>
        <v>1</v>
      </c>
      <c r="E334" s="10">
        <f>IF(K334&gt;0,1,"")</f>
        <v>1</v>
      </c>
      <c r="F334" s="10" t="str">
        <f>IF(L334&gt;0,1,"")</f>
        <v/>
      </c>
      <c r="G334" s="105" t="str">
        <f>IF(M334&gt;0,1,"")</f>
        <v/>
      </c>
      <c r="H334" s="264">
        <v>9</v>
      </c>
      <c r="I334" s="262" t="str">
        <f>IF(SUM(D334:G334)&lt;2,IF(H334&gt;100,"Not OK",""),"")</f>
        <v/>
      </c>
      <c r="J334" s="68">
        <v>4</v>
      </c>
      <c r="K334" s="64">
        <v>39</v>
      </c>
      <c r="L334" s="64">
        <v>0</v>
      </c>
      <c r="M334" s="64"/>
      <c r="N334" s="129">
        <f>SUM(J334:M334)</f>
        <v>43</v>
      </c>
      <c r="O334" s="79"/>
      <c r="P334" s="13">
        <v>51.18</v>
      </c>
      <c r="Q334" s="13">
        <v>51.18</v>
      </c>
      <c r="R334" s="71"/>
      <c r="S334" s="78">
        <f>IF(P334&gt;0,P334,O334)</f>
        <v>51.18</v>
      </c>
      <c r="T334" s="83"/>
      <c r="U334" s="71">
        <v>95</v>
      </c>
      <c r="V334" s="71">
        <v>100</v>
      </c>
      <c r="W334" s="84"/>
      <c r="X334" s="79"/>
      <c r="Y334" s="71">
        <v>95</v>
      </c>
      <c r="Z334" s="71">
        <v>199</v>
      </c>
      <c r="AA334" s="74"/>
      <c r="AB334" s="92"/>
      <c r="AC334" s="93"/>
      <c r="AD334" s="93"/>
      <c r="AE334" s="94"/>
      <c r="AF334" s="129">
        <f>SUM(AB334:AE334)</f>
        <v>0</v>
      </c>
      <c r="AG334" s="99"/>
      <c r="AH334" s="93"/>
      <c r="AI334" s="93"/>
      <c r="AJ334" s="94"/>
      <c r="AK334" s="133">
        <f>SUM(AG334:AJ334)</f>
        <v>0</v>
      </c>
      <c r="AL334" s="92"/>
      <c r="AM334" s="93"/>
      <c r="AN334" s="93"/>
      <c r="AO334" s="94"/>
      <c r="AP334" s="133">
        <f>SUM(AL334:AO334)</f>
        <v>0</v>
      </c>
      <c r="AQ334" s="92"/>
      <c r="AR334" s="93"/>
      <c r="AS334" s="93"/>
      <c r="AT334" s="94"/>
      <c r="AU334" s="129">
        <f>SUM(AQ334:AT334)</f>
        <v>0</v>
      </c>
      <c r="AV334" s="64"/>
      <c r="AW334" s="6"/>
      <c r="AX334" s="6">
        <v>0</v>
      </c>
      <c r="AY334" s="102"/>
      <c r="AZ334" s="133">
        <f>SUM(AV334:AY334)</f>
        <v>0</v>
      </c>
      <c r="BA334" s="68"/>
      <c r="BB334" s="6"/>
      <c r="BC334" s="6">
        <v>0</v>
      </c>
      <c r="BD334" s="102"/>
      <c r="BE334" s="129">
        <f>SUM(BA334:BD334)</f>
        <v>0</v>
      </c>
      <c r="BF334" s="68">
        <v>1</v>
      </c>
      <c r="BG334" s="6">
        <v>9</v>
      </c>
      <c r="BH334" s="6">
        <v>0</v>
      </c>
      <c r="BI334" s="102"/>
      <c r="BJ334" s="129">
        <f>SUM(BF334:BI334)</f>
        <v>10</v>
      </c>
    </row>
    <row r="335" spans="1:62" x14ac:dyDescent="0.25">
      <c r="A335" s="4" t="s">
        <v>720</v>
      </c>
      <c r="B335" s="3" t="s">
        <v>201</v>
      </c>
      <c r="C335" s="10">
        <v>6953156295490</v>
      </c>
      <c r="D335" s="10">
        <f>IF(J335&gt;0,1,"")</f>
        <v>1</v>
      </c>
      <c r="E335" s="10">
        <f>IF(K335&gt;0,1,"")</f>
        <v>1</v>
      </c>
      <c r="F335" s="10" t="str">
        <f>IF(L335&gt;0,1,"")</f>
        <v/>
      </c>
      <c r="G335" s="105" t="str">
        <f>IF(M335&gt;0,1,"")</f>
        <v/>
      </c>
      <c r="H335" s="264">
        <v>4</v>
      </c>
      <c r="I335" s="262" t="str">
        <f>IF(SUM(D335:G335)&lt;2,IF(H335&gt;100,"Not OK",""),"")</f>
        <v/>
      </c>
      <c r="J335" s="68">
        <v>5</v>
      </c>
      <c r="K335" s="64">
        <v>20</v>
      </c>
      <c r="L335" s="64">
        <v>0</v>
      </c>
      <c r="M335" s="64"/>
      <c r="N335" s="129">
        <f>SUM(J335:M335)</f>
        <v>25</v>
      </c>
      <c r="O335" s="79"/>
      <c r="P335" s="13">
        <v>55.169999999999845</v>
      </c>
      <c r="Q335" s="13">
        <v>55.169999999999845</v>
      </c>
      <c r="R335" s="71"/>
      <c r="S335" s="78">
        <f>IF(P335&gt;0,P335,O335)</f>
        <v>55.169999999999845</v>
      </c>
      <c r="T335" s="83"/>
      <c r="U335" s="71">
        <v>95</v>
      </c>
      <c r="V335" s="71">
        <v>100</v>
      </c>
      <c r="W335" s="84"/>
      <c r="X335" s="79"/>
      <c r="Y335" s="71">
        <v>95</v>
      </c>
      <c r="Z335" s="71">
        <v>199</v>
      </c>
      <c r="AA335" s="74"/>
      <c r="AB335" s="92"/>
      <c r="AC335" s="93"/>
      <c r="AD335" s="93"/>
      <c r="AE335" s="94"/>
      <c r="AF335" s="129">
        <f>SUM(AB335:AE335)</f>
        <v>0</v>
      </c>
      <c r="AG335" s="99"/>
      <c r="AH335" s="93"/>
      <c r="AI335" s="93"/>
      <c r="AJ335" s="94"/>
      <c r="AK335" s="133">
        <f>SUM(AG335:AJ335)</f>
        <v>0</v>
      </c>
      <c r="AL335" s="92"/>
      <c r="AM335" s="93"/>
      <c r="AN335" s="93"/>
      <c r="AO335" s="94"/>
      <c r="AP335" s="133">
        <f>SUM(AL335:AO335)</f>
        <v>0</v>
      </c>
      <c r="AQ335" s="92"/>
      <c r="AR335" s="93"/>
      <c r="AS335" s="93"/>
      <c r="AT335" s="94"/>
      <c r="AU335" s="129">
        <f>SUM(AQ335:AT335)</f>
        <v>0</v>
      </c>
      <c r="AV335" s="64"/>
      <c r="AW335" s="6"/>
      <c r="AX335" s="6">
        <v>0</v>
      </c>
      <c r="AY335" s="102"/>
      <c r="AZ335" s="133">
        <f>SUM(AV335:AY335)</f>
        <v>0</v>
      </c>
      <c r="BA335" s="68"/>
      <c r="BB335" s="6"/>
      <c r="BC335" s="6">
        <v>0</v>
      </c>
      <c r="BD335" s="102"/>
      <c r="BE335" s="129">
        <f>SUM(BA335:BD335)</f>
        <v>0</v>
      </c>
      <c r="BF335" s="68">
        <v>0</v>
      </c>
      <c r="BG335" s="6">
        <v>8</v>
      </c>
      <c r="BH335" s="6">
        <v>0</v>
      </c>
      <c r="BI335" s="102"/>
      <c r="BJ335" s="129">
        <f>SUM(BF335:BI335)</f>
        <v>8</v>
      </c>
    </row>
    <row r="336" spans="1:62" x14ac:dyDescent="0.25">
      <c r="A336" s="4" t="s">
        <v>581</v>
      </c>
      <c r="B336" s="3" t="s">
        <v>582</v>
      </c>
      <c r="C336" s="10">
        <v>6958444961736</v>
      </c>
      <c r="D336" s="10" t="str">
        <f>IF(J336&gt;0,1,"")</f>
        <v/>
      </c>
      <c r="E336" s="10" t="str">
        <f>IF(K336&gt;0,1,"")</f>
        <v/>
      </c>
      <c r="F336" s="10" t="str">
        <f>IF(L336&gt;0,1,"")</f>
        <v/>
      </c>
      <c r="G336" s="105" t="str">
        <f>IF(M336&gt;0,1,"")</f>
        <v/>
      </c>
      <c r="H336" s="264"/>
      <c r="I336" s="262" t="str">
        <f>IF(SUM(D336:G336)&lt;2,IF(H336&gt;100,"Not OK",""),"")</f>
        <v/>
      </c>
      <c r="J336" s="68"/>
      <c r="K336" s="64">
        <v>0</v>
      </c>
      <c r="L336" s="64"/>
      <c r="M336" s="64"/>
      <c r="N336" s="129">
        <f>SUM(J336:M336)</f>
        <v>0</v>
      </c>
      <c r="O336" s="79"/>
      <c r="P336" s="13">
        <v>45</v>
      </c>
      <c r="Q336" s="13"/>
      <c r="R336" s="71"/>
      <c r="S336" s="78">
        <f>IF(P336&gt;0,P336,O336)</f>
        <v>45</v>
      </c>
      <c r="T336" s="83"/>
      <c r="U336" s="71">
        <v>94.5</v>
      </c>
      <c r="V336" s="71"/>
      <c r="W336" s="84"/>
      <c r="X336" s="79"/>
      <c r="Y336" s="71">
        <v>199</v>
      </c>
      <c r="Z336" s="71"/>
      <c r="AA336" s="74"/>
      <c r="AB336" s="92"/>
      <c r="AC336" s="93">
        <v>34</v>
      </c>
      <c r="AD336" s="93"/>
      <c r="AE336" s="94"/>
      <c r="AF336" s="129">
        <f>SUM(AB336:AE336)</f>
        <v>34</v>
      </c>
      <c r="AG336" s="99"/>
      <c r="AH336" s="93">
        <v>9</v>
      </c>
      <c r="AI336" s="93"/>
      <c r="AJ336" s="94"/>
      <c r="AK336" s="133">
        <f>SUM(AG336:AJ336)</f>
        <v>9</v>
      </c>
      <c r="AL336" s="92"/>
      <c r="AM336" s="93">
        <v>0</v>
      </c>
      <c r="AN336" s="93"/>
      <c r="AO336" s="94"/>
      <c r="AP336" s="133">
        <f>SUM(AL336:AO336)</f>
        <v>0</v>
      </c>
      <c r="AQ336" s="92"/>
      <c r="AR336" s="93">
        <v>0</v>
      </c>
      <c r="AS336" s="93"/>
      <c r="AT336" s="94"/>
      <c r="AU336" s="129">
        <f>SUM(AQ336:AT336)</f>
        <v>0</v>
      </c>
      <c r="AV336" s="64"/>
      <c r="AW336" s="6">
        <v>0</v>
      </c>
      <c r="AX336" s="6"/>
      <c r="AY336" s="102"/>
      <c r="AZ336" s="133">
        <f>SUM(AV336:AY336)</f>
        <v>0</v>
      </c>
      <c r="BA336" s="68"/>
      <c r="BB336" s="6">
        <v>0</v>
      </c>
      <c r="BC336" s="6"/>
      <c r="BD336" s="102"/>
      <c r="BE336" s="129">
        <f>SUM(BA336:BD336)</f>
        <v>0</v>
      </c>
      <c r="BF336" s="68"/>
      <c r="BG336" s="6">
        <v>0</v>
      </c>
      <c r="BH336" s="6"/>
      <c r="BI336" s="102"/>
      <c r="BJ336" s="129">
        <f>SUM(BF336:BI336)</f>
        <v>0</v>
      </c>
    </row>
    <row r="337" spans="1:62" x14ac:dyDescent="0.25">
      <c r="A337" s="4" t="s">
        <v>685</v>
      </c>
      <c r="B337" s="3" t="s">
        <v>686</v>
      </c>
      <c r="C337" s="10">
        <v>6971680477397</v>
      </c>
      <c r="D337" s="10" t="str">
        <f>IF(J337&gt;0,1,"")</f>
        <v/>
      </c>
      <c r="E337" s="10" t="str">
        <f>IF(K337&gt;0,1,"")</f>
        <v/>
      </c>
      <c r="F337" s="10" t="str">
        <f>IF(L337&gt;0,1,"")</f>
        <v/>
      </c>
      <c r="G337" s="105" t="str">
        <f>IF(M337&gt;0,1,"")</f>
        <v/>
      </c>
      <c r="H337" s="264"/>
      <c r="I337" s="262" t="str">
        <f>IF(SUM(D337:G337)&lt;2,IF(H337&gt;100,"Not OK",""),"")</f>
        <v/>
      </c>
      <c r="J337" s="68"/>
      <c r="K337" s="64">
        <v>0</v>
      </c>
      <c r="L337" s="64">
        <v>0</v>
      </c>
      <c r="M337" s="64"/>
      <c r="N337" s="129">
        <f>SUM(J337:M337)</f>
        <v>0</v>
      </c>
      <c r="O337" s="79"/>
      <c r="P337" s="13">
        <v>18</v>
      </c>
      <c r="Q337" s="13">
        <v>18</v>
      </c>
      <c r="R337" s="71"/>
      <c r="S337" s="78">
        <f>IF(P337&gt;0,P337,O337)</f>
        <v>18</v>
      </c>
      <c r="T337" s="83"/>
      <c r="U337" s="71">
        <v>35</v>
      </c>
      <c r="V337" s="71">
        <v>39.5</v>
      </c>
      <c r="W337" s="84"/>
      <c r="X337" s="79"/>
      <c r="Y337" s="71">
        <v>73</v>
      </c>
      <c r="Z337" s="71">
        <v>79</v>
      </c>
      <c r="AA337" s="74"/>
      <c r="AB337" s="92"/>
      <c r="AC337" s="93"/>
      <c r="AD337" s="93"/>
      <c r="AE337" s="94"/>
      <c r="AF337" s="129">
        <f>SUM(AB337:AE337)</f>
        <v>0</v>
      </c>
      <c r="AG337" s="99"/>
      <c r="AH337" s="93"/>
      <c r="AI337" s="93"/>
      <c r="AJ337" s="94"/>
      <c r="AK337" s="133">
        <f>SUM(AG337:AJ337)</f>
        <v>0</v>
      </c>
      <c r="AL337" s="92"/>
      <c r="AM337" s="93"/>
      <c r="AN337" s="93"/>
      <c r="AO337" s="94"/>
      <c r="AP337" s="133">
        <f>SUM(AL337:AO337)</f>
        <v>0</v>
      </c>
      <c r="AQ337" s="92"/>
      <c r="AR337" s="93">
        <v>0</v>
      </c>
      <c r="AS337" s="93">
        <v>0</v>
      </c>
      <c r="AT337" s="94"/>
      <c r="AU337" s="129">
        <f>SUM(AQ337:AT337)</f>
        <v>0</v>
      </c>
      <c r="AV337" s="64"/>
      <c r="AW337" s="6">
        <v>0</v>
      </c>
      <c r="AX337" s="6">
        <v>0</v>
      </c>
      <c r="AY337" s="102"/>
      <c r="AZ337" s="133">
        <f>SUM(AV337:AY337)</f>
        <v>0</v>
      </c>
      <c r="BA337" s="68"/>
      <c r="BB337" s="6">
        <v>0</v>
      </c>
      <c r="BC337" s="6">
        <v>0</v>
      </c>
      <c r="BD337" s="102"/>
      <c r="BE337" s="129">
        <f>SUM(BA337:BD337)</f>
        <v>0</v>
      </c>
      <c r="BF337" s="68"/>
      <c r="BG337" s="6">
        <v>0</v>
      </c>
      <c r="BH337" s="6">
        <v>0</v>
      </c>
      <c r="BI337" s="102"/>
      <c r="BJ337" s="129">
        <f>SUM(BF337:BI337)</f>
        <v>0</v>
      </c>
    </row>
    <row r="338" spans="1:62" x14ac:dyDescent="0.25">
      <c r="A338" s="4" t="s">
        <v>321</v>
      </c>
      <c r="B338" s="3" t="s">
        <v>202</v>
      </c>
      <c r="C338" s="10">
        <v>7447902860074</v>
      </c>
      <c r="D338" s="10">
        <f>IF(J338&gt;0,1,"")</f>
        <v>1</v>
      </c>
      <c r="E338" s="10">
        <f>IF(K338&gt;0,1,"")</f>
        <v>1</v>
      </c>
      <c r="F338" s="10">
        <f>IF(L338&gt;0,1,"")</f>
        <v>1</v>
      </c>
      <c r="G338" s="105" t="str">
        <f>IF(M338&gt;0,1,"")</f>
        <v/>
      </c>
      <c r="H338" s="264">
        <v>2680</v>
      </c>
      <c r="I338" s="262" t="str">
        <f>IF(SUM(D338:G338)&lt;2,IF(H338&gt;100,"Not OK",""),"")</f>
        <v/>
      </c>
      <c r="J338" s="68">
        <v>8</v>
      </c>
      <c r="K338" s="64">
        <v>52</v>
      </c>
      <c r="L338" s="64">
        <v>28</v>
      </c>
      <c r="M338" s="64"/>
      <c r="N338" s="129">
        <f>SUM(J338:M338)</f>
        <v>88</v>
      </c>
      <c r="O338" s="79"/>
      <c r="P338" s="13">
        <v>15.43</v>
      </c>
      <c r="Q338" s="13">
        <v>15.43</v>
      </c>
      <c r="R338" s="71"/>
      <c r="S338" s="78">
        <f>IF(P338&gt;0,P338,O338)</f>
        <v>15.43</v>
      </c>
      <c r="T338" s="83"/>
      <c r="U338" s="71">
        <v>29.5</v>
      </c>
      <c r="V338" s="71">
        <v>34.5</v>
      </c>
      <c r="W338" s="84"/>
      <c r="X338" s="79"/>
      <c r="Y338" s="71">
        <v>59</v>
      </c>
      <c r="Z338" s="71">
        <v>69</v>
      </c>
      <c r="AA338" s="74"/>
      <c r="AB338" s="92"/>
      <c r="AC338" s="93"/>
      <c r="AD338" s="93"/>
      <c r="AE338" s="94"/>
      <c r="AF338" s="129">
        <f>SUM(AB338:AE338)</f>
        <v>0</v>
      </c>
      <c r="AG338" s="99"/>
      <c r="AH338" s="93"/>
      <c r="AI338" s="93"/>
      <c r="AJ338" s="94"/>
      <c r="AK338" s="133">
        <f>SUM(AG338:AJ338)</f>
        <v>0</v>
      </c>
      <c r="AL338" s="92"/>
      <c r="AM338" s="93"/>
      <c r="AN338" s="93"/>
      <c r="AO338" s="94"/>
      <c r="AP338" s="133">
        <f>SUM(AL338:AO338)</f>
        <v>0</v>
      </c>
      <c r="AQ338" s="92"/>
      <c r="AR338" s="93"/>
      <c r="AS338" s="93"/>
      <c r="AT338" s="94"/>
      <c r="AU338" s="129">
        <f>SUM(AQ338:AT338)</f>
        <v>0</v>
      </c>
      <c r="AV338" s="64"/>
      <c r="AW338" s="6"/>
      <c r="AX338" s="6"/>
      <c r="AY338" s="102"/>
      <c r="AZ338" s="133">
        <f>SUM(AV338:AY338)</f>
        <v>0</v>
      </c>
      <c r="BA338" s="68"/>
      <c r="BB338" s="6">
        <v>5</v>
      </c>
      <c r="BC338" s="6">
        <v>0</v>
      </c>
      <c r="BD338" s="102"/>
      <c r="BE338" s="129">
        <f>SUM(BA338:BD338)</f>
        <v>5</v>
      </c>
      <c r="BF338" s="68">
        <v>2</v>
      </c>
      <c r="BG338" s="6">
        <v>33</v>
      </c>
      <c r="BH338" s="6">
        <v>6</v>
      </c>
      <c r="BI338" s="102"/>
      <c r="BJ338" s="129">
        <f>SUM(BF338:BI338)</f>
        <v>41</v>
      </c>
    </row>
    <row r="339" spans="1:62" x14ac:dyDescent="0.25">
      <c r="A339" s="4" t="s">
        <v>641</v>
      </c>
      <c r="B339" s="3" t="s">
        <v>203</v>
      </c>
      <c r="C339" s="10">
        <v>7447902860388</v>
      </c>
      <c r="D339" s="10">
        <f>IF(J339&gt;0,1,"")</f>
        <v>1</v>
      </c>
      <c r="E339" s="10" t="str">
        <f>IF(K339&gt;0,1,"")</f>
        <v/>
      </c>
      <c r="F339" s="10" t="str">
        <f>IF(L339&gt;0,1,"")</f>
        <v/>
      </c>
      <c r="G339" s="105" t="str">
        <f>IF(M339&gt;0,1,"")</f>
        <v/>
      </c>
      <c r="H339" s="264">
        <v>87</v>
      </c>
      <c r="I339" s="262" t="str">
        <f>IF(SUM(D339:G339)&lt;2,IF(H339&gt;100,"Not OK",""),"")</f>
        <v/>
      </c>
      <c r="J339" s="68">
        <v>5</v>
      </c>
      <c r="K339" s="64">
        <v>0</v>
      </c>
      <c r="L339" s="64"/>
      <c r="M339" s="64"/>
      <c r="N339" s="129">
        <f>SUM(J339:M339)</f>
        <v>5</v>
      </c>
      <c r="O339" s="79">
        <f>VLOOKUP(C339,'[1]Brave Avg Cost'!A:B,2,FALSE)</f>
        <v>197.67999999999995</v>
      </c>
      <c r="P339" s="13">
        <v>197.68</v>
      </c>
      <c r="Q339" s="13"/>
      <c r="R339" s="71"/>
      <c r="S339" s="78">
        <f>IF(P339&gt;0,P339,O339)</f>
        <v>197.68</v>
      </c>
      <c r="T339" s="83">
        <v>324.35000000000002</v>
      </c>
      <c r="U339" s="71">
        <v>487</v>
      </c>
      <c r="V339" s="71"/>
      <c r="W339" s="84"/>
      <c r="X339" s="79"/>
      <c r="Y339" s="71">
        <v>787</v>
      </c>
      <c r="Z339" s="71"/>
      <c r="AA339" s="74"/>
      <c r="AB339" s="92"/>
      <c r="AC339" s="93">
        <v>0</v>
      </c>
      <c r="AD339" s="93"/>
      <c r="AE339" s="94"/>
      <c r="AF339" s="129">
        <f>SUM(AB339:AE339)</f>
        <v>0</v>
      </c>
      <c r="AG339" s="99"/>
      <c r="AH339" s="93">
        <v>1</v>
      </c>
      <c r="AI339" s="93"/>
      <c r="AJ339" s="94"/>
      <c r="AK339" s="133">
        <f>SUM(AG339:AJ339)</f>
        <v>1</v>
      </c>
      <c r="AL339" s="92"/>
      <c r="AM339" s="93">
        <v>0</v>
      </c>
      <c r="AN339" s="93"/>
      <c r="AO339" s="94"/>
      <c r="AP339" s="133">
        <f>SUM(AL339:AO339)</f>
        <v>0</v>
      </c>
      <c r="AQ339" s="92"/>
      <c r="AR339" s="93">
        <v>1</v>
      </c>
      <c r="AS339" s="93"/>
      <c r="AT339" s="94"/>
      <c r="AU339" s="129">
        <f>SUM(AQ339:AT339)</f>
        <v>1</v>
      </c>
      <c r="AV339" s="64">
        <v>1</v>
      </c>
      <c r="AW339" s="6">
        <v>0</v>
      </c>
      <c r="AX339" s="6"/>
      <c r="AY339" s="102"/>
      <c r="AZ339" s="133">
        <f>SUM(AV339:AY339)</f>
        <v>1</v>
      </c>
      <c r="BA339" s="68"/>
      <c r="BB339" s="6">
        <v>0</v>
      </c>
      <c r="BC339" s="6"/>
      <c r="BD339" s="102"/>
      <c r="BE339" s="129">
        <f>SUM(BA339:BD339)</f>
        <v>0</v>
      </c>
      <c r="BF339" s="68">
        <v>0</v>
      </c>
      <c r="BG339" s="6">
        <v>0</v>
      </c>
      <c r="BH339" s="6"/>
      <c r="BI339" s="102"/>
      <c r="BJ339" s="129">
        <f>SUM(BF339:BI339)</f>
        <v>0</v>
      </c>
    </row>
    <row r="340" spans="1:62" x14ac:dyDescent="0.25">
      <c r="A340" s="4" t="s">
        <v>639</v>
      </c>
      <c r="B340" s="3" t="s">
        <v>204</v>
      </c>
      <c r="C340" s="10">
        <v>7447902860456</v>
      </c>
      <c r="D340" s="10">
        <f>IF(J340&gt;0,1,"")</f>
        <v>1</v>
      </c>
      <c r="E340" s="10" t="str">
        <f>IF(K340&gt;0,1,"")</f>
        <v/>
      </c>
      <c r="F340" s="10" t="str">
        <f>IF(L340&gt;0,1,"")</f>
        <v/>
      </c>
      <c r="G340" s="105" t="str">
        <f>IF(M340&gt;0,1,"")</f>
        <v/>
      </c>
      <c r="H340" s="264">
        <v>28</v>
      </c>
      <c r="I340" s="262" t="str">
        <f>IF(SUM(D340:G340)&lt;2,IF(H340&gt;100,"Not OK",""),"")</f>
        <v/>
      </c>
      <c r="J340" s="68">
        <v>3</v>
      </c>
      <c r="K340" s="64">
        <v>0</v>
      </c>
      <c r="L340" s="64"/>
      <c r="M340" s="64">
        <v>0</v>
      </c>
      <c r="N340" s="129">
        <f>SUM(J340:M340)</f>
        <v>3</v>
      </c>
      <c r="O340" s="79">
        <f>VLOOKUP(C340,'[1]Brave Avg Cost'!A:B,2,FALSE)</f>
        <v>197.67999999999986</v>
      </c>
      <c r="P340" s="13">
        <v>197.68</v>
      </c>
      <c r="Q340" s="13"/>
      <c r="R340" s="71"/>
      <c r="S340" s="78">
        <f>IF(P340&gt;0,P340,O340)</f>
        <v>197.68</v>
      </c>
      <c r="T340" s="83">
        <v>324.35000000000002</v>
      </c>
      <c r="U340" s="71">
        <v>487</v>
      </c>
      <c r="V340" s="71"/>
      <c r="W340" s="85">
        <v>513.80999999999995</v>
      </c>
      <c r="X340" s="79"/>
      <c r="Y340" s="71">
        <v>787</v>
      </c>
      <c r="Z340" s="71"/>
      <c r="AA340" s="75">
        <v>799</v>
      </c>
      <c r="AB340" s="95"/>
      <c r="AC340" s="96">
        <v>1</v>
      </c>
      <c r="AD340" s="96"/>
      <c r="AE340" s="75"/>
      <c r="AF340" s="132">
        <f>SUM(AB340:AE340)</f>
        <v>1</v>
      </c>
      <c r="AG340" s="97"/>
      <c r="AH340" s="96">
        <v>2</v>
      </c>
      <c r="AI340" s="96"/>
      <c r="AJ340" s="75"/>
      <c r="AK340" s="134">
        <f>SUM(AG340:AJ340)</f>
        <v>2</v>
      </c>
      <c r="AL340" s="95"/>
      <c r="AM340" s="96">
        <v>1</v>
      </c>
      <c r="AN340" s="96"/>
      <c r="AO340" s="75">
        <v>0</v>
      </c>
      <c r="AP340" s="135">
        <f>SUM(AL340:AO340)</f>
        <v>1</v>
      </c>
      <c r="AQ340" s="95"/>
      <c r="AR340" s="96">
        <v>3</v>
      </c>
      <c r="AS340" s="96"/>
      <c r="AT340" s="75">
        <v>0</v>
      </c>
      <c r="AU340" s="136">
        <f>SUM(AQ340:AT340)</f>
        <v>3</v>
      </c>
      <c r="AV340" s="64"/>
      <c r="AW340" s="6">
        <v>0</v>
      </c>
      <c r="AX340" s="6"/>
      <c r="AY340" s="102">
        <v>0</v>
      </c>
      <c r="AZ340" s="135">
        <f>SUM(AV340:AY340)</f>
        <v>0</v>
      </c>
      <c r="BA340" s="68">
        <v>4</v>
      </c>
      <c r="BB340" s="6">
        <v>0</v>
      </c>
      <c r="BC340" s="6"/>
      <c r="BD340" s="102">
        <v>2</v>
      </c>
      <c r="BE340" s="136">
        <f>SUM(BA340:BD340)</f>
        <v>6</v>
      </c>
      <c r="BF340" s="68">
        <v>2</v>
      </c>
      <c r="BG340" s="6">
        <v>0</v>
      </c>
      <c r="BH340" s="6"/>
      <c r="BI340" s="102">
        <v>0</v>
      </c>
      <c r="BJ340" s="136">
        <f>SUM(BF340:BI340)</f>
        <v>2</v>
      </c>
    </row>
    <row r="341" spans="1:62" x14ac:dyDescent="0.25">
      <c r="A341" s="4" t="s">
        <v>637</v>
      </c>
      <c r="B341" s="3" t="s">
        <v>205</v>
      </c>
      <c r="C341" s="10">
        <v>7447902860524</v>
      </c>
      <c r="D341" s="10">
        <f>IF(J341&gt;0,1,"")</f>
        <v>1</v>
      </c>
      <c r="E341" s="10" t="str">
        <f>IF(K341&gt;0,1,"")</f>
        <v/>
      </c>
      <c r="F341" s="10" t="str">
        <f>IF(L341&gt;0,1,"")</f>
        <v/>
      </c>
      <c r="G341" s="105" t="str">
        <f>IF(M341&gt;0,1,"")</f>
        <v/>
      </c>
      <c r="H341" s="264">
        <v>33</v>
      </c>
      <c r="I341" s="262" t="str">
        <f>IF(SUM(D341:G341)&lt;2,IF(H341&gt;100,"Not OK",""),"")</f>
        <v/>
      </c>
      <c r="J341" s="68">
        <v>1</v>
      </c>
      <c r="K341" s="64">
        <v>-1</v>
      </c>
      <c r="L341" s="64"/>
      <c r="M341" s="64"/>
      <c r="N341" s="129">
        <f>SUM(J341:M341)</f>
        <v>0</v>
      </c>
      <c r="O341" s="79">
        <f>VLOOKUP(C341,'[1]Brave Avg Cost'!A:B,2,FALSE)</f>
        <v>197.68000000000004</v>
      </c>
      <c r="P341" s="13">
        <v>197.68</v>
      </c>
      <c r="Q341" s="13"/>
      <c r="R341" s="71"/>
      <c r="S341" s="78">
        <f>IF(P341&gt;0,P341,O341)</f>
        <v>197.68</v>
      </c>
      <c r="T341" s="83">
        <v>324.35000000000002</v>
      </c>
      <c r="U341" s="71">
        <v>487</v>
      </c>
      <c r="V341" s="71"/>
      <c r="W341" s="84"/>
      <c r="X341" s="79"/>
      <c r="Y341" s="71">
        <v>787</v>
      </c>
      <c r="Z341" s="71"/>
      <c r="AA341" s="74"/>
      <c r="AB341" s="92"/>
      <c r="AC341" s="93">
        <v>0</v>
      </c>
      <c r="AD341" s="93"/>
      <c r="AE341" s="94"/>
      <c r="AF341" s="129">
        <f>SUM(AB341:AE341)</f>
        <v>0</v>
      </c>
      <c r="AG341" s="99"/>
      <c r="AH341" s="93">
        <v>0</v>
      </c>
      <c r="AI341" s="93"/>
      <c r="AJ341" s="94"/>
      <c r="AK341" s="133">
        <f>SUM(AG341:AJ341)</f>
        <v>0</v>
      </c>
      <c r="AL341" s="92"/>
      <c r="AM341" s="93">
        <v>1</v>
      </c>
      <c r="AN341" s="93"/>
      <c r="AO341" s="94"/>
      <c r="AP341" s="133">
        <f>SUM(AL341:AO341)</f>
        <v>1</v>
      </c>
      <c r="AQ341" s="92"/>
      <c r="AR341" s="93">
        <v>2</v>
      </c>
      <c r="AS341" s="93"/>
      <c r="AT341" s="94"/>
      <c r="AU341" s="129">
        <f>SUM(AQ341:AT341)</f>
        <v>2</v>
      </c>
      <c r="AV341" s="64"/>
      <c r="AW341" s="6">
        <v>0</v>
      </c>
      <c r="AX341" s="6"/>
      <c r="AY341" s="102"/>
      <c r="AZ341" s="133">
        <f>SUM(AV341:AY341)</f>
        <v>0</v>
      </c>
      <c r="BA341" s="68"/>
      <c r="BB341" s="6">
        <v>0</v>
      </c>
      <c r="BC341" s="6"/>
      <c r="BD341" s="102"/>
      <c r="BE341" s="129">
        <f>SUM(BA341:BD341)</f>
        <v>0</v>
      </c>
      <c r="BF341" s="68">
        <v>0</v>
      </c>
      <c r="BG341" s="6">
        <v>0</v>
      </c>
      <c r="BH341" s="6"/>
      <c r="BI341" s="102"/>
      <c r="BJ341" s="129">
        <f>SUM(BF341:BI341)</f>
        <v>0</v>
      </c>
    </row>
    <row r="342" spans="1:62" x14ac:dyDescent="0.25">
      <c r="A342" s="4" t="s">
        <v>635</v>
      </c>
      <c r="B342" s="3" t="s">
        <v>206</v>
      </c>
      <c r="C342" s="10">
        <v>7447902860692</v>
      </c>
      <c r="D342" s="10">
        <f>IF(J342&gt;0,1,"")</f>
        <v>1</v>
      </c>
      <c r="E342" s="10" t="str">
        <f>IF(K342&gt;0,1,"")</f>
        <v/>
      </c>
      <c r="F342" s="10" t="str">
        <f>IF(L342&gt;0,1,"")</f>
        <v/>
      </c>
      <c r="G342" s="105" t="str">
        <f>IF(M342&gt;0,1,"")</f>
        <v/>
      </c>
      <c r="H342" s="264">
        <v>101</v>
      </c>
      <c r="I342" s="262" t="str">
        <f>IF(SUM(D342:G342)&lt;2,IF(H342&gt;100,"Not OK",""),"")</f>
        <v>Not OK</v>
      </c>
      <c r="J342" s="68">
        <v>1</v>
      </c>
      <c r="K342" s="64">
        <v>0</v>
      </c>
      <c r="L342" s="64"/>
      <c r="M342" s="64">
        <v>0</v>
      </c>
      <c r="N342" s="129">
        <f>SUM(J342:M342)</f>
        <v>1</v>
      </c>
      <c r="O342" s="79">
        <f>VLOOKUP(C342,'[1]Brave Avg Cost'!A:B,2,FALSE)</f>
        <v>197.67999999999995</v>
      </c>
      <c r="P342" s="13">
        <v>197.68</v>
      </c>
      <c r="Q342" s="13"/>
      <c r="R342" s="71"/>
      <c r="S342" s="78">
        <f>IF(P342&gt;0,P342,O342)</f>
        <v>197.68</v>
      </c>
      <c r="T342" s="83">
        <v>324.35000000000002</v>
      </c>
      <c r="U342" s="71">
        <v>487</v>
      </c>
      <c r="V342" s="71"/>
      <c r="W342" s="84">
        <v>513.80999999999995</v>
      </c>
      <c r="X342" s="79"/>
      <c r="Y342" s="71">
        <v>787</v>
      </c>
      <c r="Z342" s="71"/>
      <c r="AA342" s="74">
        <v>799</v>
      </c>
      <c r="AB342" s="92"/>
      <c r="AC342" s="93">
        <v>1</v>
      </c>
      <c r="AD342" s="93"/>
      <c r="AE342" s="94"/>
      <c r="AF342" s="129">
        <f>SUM(AB342:AE342)</f>
        <v>1</v>
      </c>
      <c r="AG342" s="99"/>
      <c r="AH342" s="93">
        <v>5</v>
      </c>
      <c r="AI342" s="93"/>
      <c r="AJ342" s="94"/>
      <c r="AK342" s="133">
        <f>SUM(AG342:AJ342)</f>
        <v>5</v>
      </c>
      <c r="AL342" s="92"/>
      <c r="AM342" s="93">
        <v>0</v>
      </c>
      <c r="AN342" s="93"/>
      <c r="AO342" s="94">
        <v>0</v>
      </c>
      <c r="AP342" s="133">
        <f>SUM(AL342:AO342)</f>
        <v>0</v>
      </c>
      <c r="AQ342" s="92"/>
      <c r="AR342" s="93">
        <v>2</v>
      </c>
      <c r="AS342" s="93"/>
      <c r="AT342" s="94">
        <v>0</v>
      </c>
      <c r="AU342" s="129">
        <f>SUM(AQ342:AT342)</f>
        <v>2</v>
      </c>
      <c r="AV342" s="64"/>
      <c r="AW342" s="6">
        <v>0</v>
      </c>
      <c r="AX342" s="6"/>
      <c r="AY342" s="102">
        <v>0</v>
      </c>
      <c r="AZ342" s="133">
        <f>SUM(AV342:AY342)</f>
        <v>0</v>
      </c>
      <c r="BA342" s="68">
        <v>1</v>
      </c>
      <c r="BB342" s="6">
        <v>0</v>
      </c>
      <c r="BC342" s="6"/>
      <c r="BD342" s="102">
        <v>2</v>
      </c>
      <c r="BE342" s="129">
        <f>SUM(BA342:BD342)</f>
        <v>3</v>
      </c>
      <c r="BF342" s="68">
        <v>1</v>
      </c>
      <c r="BG342" s="6">
        <v>0</v>
      </c>
      <c r="BH342" s="6"/>
      <c r="BI342" s="102">
        <v>0</v>
      </c>
      <c r="BJ342" s="129">
        <f>SUM(BF342:BI342)</f>
        <v>1</v>
      </c>
    </row>
    <row r="343" spans="1:62" x14ac:dyDescent="0.25">
      <c r="A343" s="4" t="s">
        <v>633</v>
      </c>
      <c r="B343" s="3" t="s">
        <v>207</v>
      </c>
      <c r="C343" s="10">
        <v>7447902860838</v>
      </c>
      <c r="D343" s="10">
        <f>IF(J343&gt;0,1,"")</f>
        <v>1</v>
      </c>
      <c r="E343" s="10" t="str">
        <f>IF(K343&gt;0,1,"")</f>
        <v/>
      </c>
      <c r="F343" s="10" t="str">
        <f>IF(L343&gt;0,1,"")</f>
        <v/>
      </c>
      <c r="G343" s="105" t="str">
        <f>IF(M343&gt;0,1,"")</f>
        <v/>
      </c>
      <c r="H343" s="264">
        <v>141</v>
      </c>
      <c r="I343" s="262" t="str">
        <f>IF(SUM(D343:G343)&lt;2,IF(H343&gt;100,"Not OK",""),"")</f>
        <v>Not OK</v>
      </c>
      <c r="J343" s="68">
        <v>4</v>
      </c>
      <c r="K343" s="64">
        <v>0</v>
      </c>
      <c r="L343" s="64"/>
      <c r="M343" s="64">
        <v>0</v>
      </c>
      <c r="N343" s="129">
        <f>SUM(J343:M343)</f>
        <v>4</v>
      </c>
      <c r="O343" s="79">
        <f>VLOOKUP(C343,'[1]Brave Avg Cost'!A:B,2,FALSE)</f>
        <v>197.67999999999995</v>
      </c>
      <c r="P343" s="13">
        <v>197.68</v>
      </c>
      <c r="Q343" s="13"/>
      <c r="R343" s="71"/>
      <c r="S343" s="78">
        <f>IF(P343&gt;0,P343,O343)</f>
        <v>197.68</v>
      </c>
      <c r="T343" s="83">
        <v>324.35000000000002</v>
      </c>
      <c r="U343" s="71">
        <v>487</v>
      </c>
      <c r="V343" s="71"/>
      <c r="W343" s="84">
        <v>513.80999999999995</v>
      </c>
      <c r="X343" s="79"/>
      <c r="Y343" s="71">
        <v>787</v>
      </c>
      <c r="Z343" s="71"/>
      <c r="AA343" s="74">
        <v>799</v>
      </c>
      <c r="AB343" s="92"/>
      <c r="AC343" s="93">
        <v>1</v>
      </c>
      <c r="AD343" s="93"/>
      <c r="AE343" s="94"/>
      <c r="AF343" s="129">
        <f>SUM(AB343:AE343)</f>
        <v>1</v>
      </c>
      <c r="AG343" s="99"/>
      <c r="AH343" s="93">
        <v>3</v>
      </c>
      <c r="AI343" s="93"/>
      <c r="AJ343" s="94"/>
      <c r="AK343" s="133">
        <f>SUM(AG343:AJ343)</f>
        <v>3</v>
      </c>
      <c r="AL343" s="92"/>
      <c r="AM343" s="93">
        <v>0</v>
      </c>
      <c r="AN343" s="93"/>
      <c r="AO343" s="94">
        <v>0</v>
      </c>
      <c r="AP343" s="133">
        <f>SUM(AL343:AO343)</f>
        <v>0</v>
      </c>
      <c r="AQ343" s="92"/>
      <c r="AR343" s="93">
        <v>2</v>
      </c>
      <c r="AS343" s="93"/>
      <c r="AT343" s="94">
        <v>1</v>
      </c>
      <c r="AU343" s="129">
        <f>SUM(AQ343:AT343)</f>
        <v>3</v>
      </c>
      <c r="AV343" s="64">
        <v>1</v>
      </c>
      <c r="AW343" s="6">
        <v>0</v>
      </c>
      <c r="AX343" s="6"/>
      <c r="AY343" s="102">
        <v>0</v>
      </c>
      <c r="AZ343" s="133">
        <f>SUM(AV343:AY343)</f>
        <v>1</v>
      </c>
      <c r="BA343" s="68">
        <v>2</v>
      </c>
      <c r="BB343" s="6">
        <v>0</v>
      </c>
      <c r="BC343" s="6"/>
      <c r="BD343" s="102">
        <v>1</v>
      </c>
      <c r="BE343" s="129">
        <f>SUM(BA343:BD343)</f>
        <v>3</v>
      </c>
      <c r="BF343" s="68">
        <v>1</v>
      </c>
      <c r="BG343" s="6">
        <v>0</v>
      </c>
      <c r="BH343" s="6"/>
      <c r="BI343" s="102">
        <v>0</v>
      </c>
      <c r="BJ343" s="129">
        <f>SUM(BF343:BI343)</f>
        <v>1</v>
      </c>
    </row>
    <row r="344" spans="1:62" x14ac:dyDescent="0.25">
      <c r="A344" s="4" t="s">
        <v>716</v>
      </c>
      <c r="B344" s="3" t="s">
        <v>717</v>
      </c>
      <c r="C344" s="10">
        <v>7447902861064</v>
      </c>
      <c r="D344" s="10" t="str">
        <f>IF(J344&gt;0,1,"")</f>
        <v/>
      </c>
      <c r="E344" s="10">
        <f>IF(K344&gt;0,1,"")</f>
        <v>1</v>
      </c>
      <c r="F344" s="10">
        <f>IF(L344&gt;0,1,"")</f>
        <v>1</v>
      </c>
      <c r="G344" s="105" t="str">
        <f>IF(M344&gt;0,1,"")</f>
        <v/>
      </c>
      <c r="H344" s="264">
        <v>1684</v>
      </c>
      <c r="I344" s="262" t="str">
        <f>IF(SUM(D344:G344)&lt;2,IF(H344&gt;100,"Not OK",""),"")</f>
        <v/>
      </c>
      <c r="J344" s="68"/>
      <c r="K344" s="64">
        <v>32</v>
      </c>
      <c r="L344" s="64">
        <v>25</v>
      </c>
      <c r="M344" s="64"/>
      <c r="N344" s="129">
        <f>SUM(J344:M344)</f>
        <v>57</v>
      </c>
      <c r="O344" s="79"/>
      <c r="P344" s="13">
        <v>13.44</v>
      </c>
      <c r="Q344" s="13">
        <v>13.44</v>
      </c>
      <c r="R344" s="71"/>
      <c r="S344" s="78">
        <f>IF(P344&gt;0,P344,O344)</f>
        <v>13.44</v>
      </c>
      <c r="T344" s="83"/>
      <c r="U344" s="71">
        <v>45</v>
      </c>
      <c r="V344" s="71">
        <v>50</v>
      </c>
      <c r="W344" s="84"/>
      <c r="X344" s="79"/>
      <c r="Y344" s="71">
        <v>89</v>
      </c>
      <c r="Z344" s="71">
        <v>99</v>
      </c>
      <c r="AA344" s="74"/>
      <c r="AB344" s="92"/>
      <c r="AC344" s="93"/>
      <c r="AD344" s="93"/>
      <c r="AE344" s="94"/>
      <c r="AF344" s="129">
        <f>SUM(AB344:AE344)</f>
        <v>0</v>
      </c>
      <c r="AG344" s="99"/>
      <c r="AH344" s="93"/>
      <c r="AI344" s="93"/>
      <c r="AJ344" s="94"/>
      <c r="AK344" s="133">
        <f>SUM(AG344:AJ344)</f>
        <v>0</v>
      </c>
      <c r="AL344" s="92"/>
      <c r="AM344" s="93"/>
      <c r="AN344" s="93"/>
      <c r="AO344" s="94"/>
      <c r="AP344" s="133">
        <f>SUM(AL344:AO344)</f>
        <v>0</v>
      </c>
      <c r="AQ344" s="92"/>
      <c r="AR344" s="93"/>
      <c r="AS344" s="93"/>
      <c r="AT344" s="94"/>
      <c r="AU344" s="129">
        <f>SUM(AQ344:AT344)</f>
        <v>0</v>
      </c>
      <c r="AV344" s="64"/>
      <c r="AW344" s="6">
        <v>11</v>
      </c>
      <c r="AX344" s="6">
        <v>0</v>
      </c>
      <c r="AY344" s="102"/>
      <c r="AZ344" s="133">
        <f>SUM(AV344:AY344)</f>
        <v>11</v>
      </c>
      <c r="BA344" s="68"/>
      <c r="BB344" s="6">
        <v>17</v>
      </c>
      <c r="BC344" s="6">
        <v>0</v>
      </c>
      <c r="BD344" s="102"/>
      <c r="BE344" s="129">
        <f>SUM(BA344:BD344)</f>
        <v>17</v>
      </c>
      <c r="BF344" s="68"/>
      <c r="BG344" s="6">
        <v>20</v>
      </c>
      <c r="BH344" s="6">
        <v>1</v>
      </c>
      <c r="BI344" s="102"/>
      <c r="BJ344" s="129">
        <f>SUM(BF344:BI344)</f>
        <v>21</v>
      </c>
    </row>
    <row r="345" spans="1:62" x14ac:dyDescent="0.25">
      <c r="A345" s="4" t="s">
        <v>661</v>
      </c>
      <c r="B345" s="3" t="s">
        <v>208</v>
      </c>
      <c r="C345" s="10">
        <v>7447902861996</v>
      </c>
      <c r="D345" s="10">
        <f>IF(J345&gt;0,1,"")</f>
        <v>1</v>
      </c>
      <c r="E345" s="10">
        <f>IF(K345&gt;0,1,"")</f>
        <v>1</v>
      </c>
      <c r="F345" s="10">
        <f>IF(L345&gt;0,1,"")</f>
        <v>1</v>
      </c>
      <c r="G345" s="105" t="str">
        <f>IF(M345&gt;0,1,"")</f>
        <v/>
      </c>
      <c r="H345" s="264"/>
      <c r="I345" s="262" t="str">
        <f>IF(SUM(D345:G345)&lt;2,IF(H345&gt;100,"Not OK",""),"")</f>
        <v/>
      </c>
      <c r="J345" s="68">
        <v>2</v>
      </c>
      <c r="K345" s="64">
        <v>42</v>
      </c>
      <c r="L345" s="64">
        <v>18</v>
      </c>
      <c r="M345" s="64"/>
      <c r="N345" s="129">
        <f>SUM(J345:M345)</f>
        <v>62</v>
      </c>
      <c r="O345" s="79">
        <v>22.36</v>
      </c>
      <c r="P345" s="13">
        <v>23</v>
      </c>
      <c r="Q345" s="13">
        <v>23</v>
      </c>
      <c r="R345" s="71"/>
      <c r="S345" s="78">
        <f>IF(P345&gt;0,P345,O345)</f>
        <v>23</v>
      </c>
      <c r="T345" s="83">
        <v>54.45</v>
      </c>
      <c r="U345" s="71">
        <v>44.5</v>
      </c>
      <c r="V345" s="71">
        <v>49.5</v>
      </c>
      <c r="W345" s="84"/>
      <c r="X345" s="79"/>
      <c r="Y345" s="71">
        <v>93</v>
      </c>
      <c r="Z345" s="71">
        <v>99</v>
      </c>
      <c r="AA345" s="74"/>
      <c r="AB345" s="92"/>
      <c r="AC345" s="93"/>
      <c r="AD345" s="93"/>
      <c r="AE345" s="94"/>
      <c r="AF345" s="129">
        <f>SUM(AB345:AE345)</f>
        <v>0</v>
      </c>
      <c r="AG345" s="99"/>
      <c r="AH345" s="93"/>
      <c r="AI345" s="93"/>
      <c r="AJ345" s="94"/>
      <c r="AK345" s="133">
        <f>SUM(AG345:AJ345)</f>
        <v>0</v>
      </c>
      <c r="AL345" s="92"/>
      <c r="AM345" s="93"/>
      <c r="AN345" s="93"/>
      <c r="AO345" s="94"/>
      <c r="AP345" s="133">
        <f>SUM(AL345:AO345)</f>
        <v>0</v>
      </c>
      <c r="AQ345" s="92"/>
      <c r="AR345" s="93">
        <v>2</v>
      </c>
      <c r="AS345" s="93">
        <v>0</v>
      </c>
      <c r="AT345" s="94"/>
      <c r="AU345" s="129">
        <f>SUM(AQ345:AT345)</f>
        <v>2</v>
      </c>
      <c r="AV345" s="64"/>
      <c r="AW345" s="6">
        <v>14</v>
      </c>
      <c r="AX345" s="6">
        <v>0</v>
      </c>
      <c r="AY345" s="102"/>
      <c r="AZ345" s="133">
        <f>SUM(AV345:AY345)</f>
        <v>14</v>
      </c>
      <c r="BA345" s="68">
        <v>3</v>
      </c>
      <c r="BB345" s="6">
        <v>25</v>
      </c>
      <c r="BC345" s="6">
        <v>8</v>
      </c>
      <c r="BD345" s="102"/>
      <c r="BE345" s="129">
        <f>SUM(BA345:BD345)</f>
        <v>36</v>
      </c>
      <c r="BF345" s="68">
        <v>0</v>
      </c>
      <c r="BG345" s="6">
        <v>15</v>
      </c>
      <c r="BH345" s="6">
        <v>14</v>
      </c>
      <c r="BI345" s="102"/>
      <c r="BJ345" s="129">
        <f>SUM(BF345:BI345)</f>
        <v>29</v>
      </c>
    </row>
    <row r="346" spans="1:62" x14ac:dyDescent="0.25">
      <c r="A346" s="4" t="s">
        <v>687</v>
      </c>
      <c r="B346" s="3" t="s">
        <v>632</v>
      </c>
      <c r="C346" s="10">
        <v>7447902862290</v>
      </c>
      <c r="D346" s="10" t="str">
        <f>IF(J346&gt;0,1,"")</f>
        <v/>
      </c>
      <c r="E346" s="10">
        <f>IF(K346&gt;0,1,"")</f>
        <v>1</v>
      </c>
      <c r="F346" s="10">
        <f>IF(L346&gt;0,1,"")</f>
        <v>1</v>
      </c>
      <c r="G346" s="105" t="str">
        <f>IF(M346&gt;0,1,"")</f>
        <v/>
      </c>
      <c r="H346" s="264">
        <v>1645</v>
      </c>
      <c r="I346" s="262" t="str">
        <f>IF(SUM(D346:G346)&lt;2,IF(H346&gt;100,"Not OK",""),"")</f>
        <v/>
      </c>
      <c r="J346" s="68"/>
      <c r="K346" s="64">
        <v>38</v>
      </c>
      <c r="L346" s="64">
        <v>20</v>
      </c>
      <c r="M346" s="64"/>
      <c r="N346" s="129">
        <f>SUM(J346:M346)</f>
        <v>58</v>
      </c>
      <c r="O346" s="79"/>
      <c r="P346" s="13">
        <v>12</v>
      </c>
      <c r="Q346" s="13">
        <v>12</v>
      </c>
      <c r="R346" s="71"/>
      <c r="S346" s="78">
        <f>IF(P346&gt;0,P346,O346)</f>
        <v>12</v>
      </c>
      <c r="T346" s="83"/>
      <c r="U346" s="71">
        <v>30</v>
      </c>
      <c r="V346" s="71">
        <v>34.5</v>
      </c>
      <c r="W346" s="84"/>
      <c r="X346" s="79"/>
      <c r="Y346" s="71">
        <v>62</v>
      </c>
      <c r="Z346" s="71">
        <v>69</v>
      </c>
      <c r="AA346" s="74"/>
      <c r="AB346" s="92"/>
      <c r="AC346" s="93"/>
      <c r="AD346" s="93"/>
      <c r="AE346" s="94"/>
      <c r="AF346" s="129">
        <f>SUM(AB346:AE346)</f>
        <v>0</v>
      </c>
      <c r="AG346" s="99"/>
      <c r="AH346" s="93"/>
      <c r="AI346" s="93"/>
      <c r="AJ346" s="94"/>
      <c r="AK346" s="133">
        <f>SUM(AG346:AJ346)</f>
        <v>0</v>
      </c>
      <c r="AL346" s="92"/>
      <c r="AM346" s="93"/>
      <c r="AN346" s="93"/>
      <c r="AO346" s="94"/>
      <c r="AP346" s="133">
        <f>SUM(AL346:AO346)</f>
        <v>0</v>
      </c>
      <c r="AQ346" s="92"/>
      <c r="AR346" s="93">
        <v>0</v>
      </c>
      <c r="AS346" s="93">
        <v>0</v>
      </c>
      <c r="AT346" s="94"/>
      <c r="AU346" s="129">
        <f>SUM(AQ346:AT346)</f>
        <v>0</v>
      </c>
      <c r="AV346" s="64"/>
      <c r="AW346" s="6">
        <v>33</v>
      </c>
      <c r="AX346" s="6">
        <v>0</v>
      </c>
      <c r="AY346" s="102"/>
      <c r="AZ346" s="133">
        <f>SUM(AV346:AY346)</f>
        <v>33</v>
      </c>
      <c r="BA346" s="68"/>
      <c r="BB346" s="6">
        <v>50</v>
      </c>
      <c r="BC346" s="6">
        <v>17</v>
      </c>
      <c r="BD346" s="102"/>
      <c r="BE346" s="129">
        <f>SUM(BA346:BD346)</f>
        <v>67</v>
      </c>
      <c r="BF346" s="68"/>
      <c r="BG346" s="6">
        <v>34</v>
      </c>
      <c r="BH346" s="6">
        <v>16</v>
      </c>
      <c r="BI346" s="102"/>
      <c r="BJ346" s="129">
        <f>SUM(BF346:BI346)</f>
        <v>50</v>
      </c>
    </row>
    <row r="347" spans="1:62" ht="15.75" thickBot="1" x14ac:dyDescent="0.3">
      <c r="A347" s="4" t="s">
        <v>323</v>
      </c>
      <c r="B347" s="3" t="s">
        <v>209</v>
      </c>
      <c r="C347" s="10">
        <v>7447902862818</v>
      </c>
      <c r="D347" s="10">
        <f>IF(J347&gt;0,1,"")</f>
        <v>1</v>
      </c>
      <c r="E347" s="10">
        <f>IF(K347&gt;0,1,"")</f>
        <v>1</v>
      </c>
      <c r="F347" s="10">
        <f>IF(L347&gt;0,1,"")</f>
        <v>1</v>
      </c>
      <c r="G347" s="105" t="str">
        <f>IF(M347&gt;0,1,"")</f>
        <v/>
      </c>
      <c r="H347" s="266">
        <v>2623</v>
      </c>
      <c r="I347" s="262" t="str">
        <f>IF(SUM(D347:G347)&lt;2,IF(H347&gt;100,"Not OK",""),"")</f>
        <v/>
      </c>
      <c r="J347" s="68">
        <v>9</v>
      </c>
      <c r="K347" s="64">
        <v>45</v>
      </c>
      <c r="L347" s="64">
        <v>26</v>
      </c>
      <c r="M347" s="64"/>
      <c r="N347" s="129">
        <f>SUM(J347:M347)</f>
        <v>80</v>
      </c>
      <c r="O347" s="79"/>
      <c r="P347" s="13">
        <v>15.43</v>
      </c>
      <c r="Q347" s="13">
        <v>15.43</v>
      </c>
      <c r="R347" s="71"/>
      <c r="S347" s="78">
        <f>IF(P347&gt;0,P347,O347)</f>
        <v>15.43</v>
      </c>
      <c r="T347" s="83"/>
      <c r="U347" s="71">
        <v>29.5</v>
      </c>
      <c r="V347" s="71">
        <v>34.5</v>
      </c>
      <c r="W347" s="84"/>
      <c r="X347" s="79"/>
      <c r="Y347" s="71">
        <v>59</v>
      </c>
      <c r="Z347" s="71">
        <v>69</v>
      </c>
      <c r="AA347" s="74"/>
      <c r="AB347" s="92"/>
      <c r="AC347" s="93"/>
      <c r="AD347" s="93"/>
      <c r="AE347" s="94"/>
      <c r="AF347" s="129">
        <f>SUM(AB347:AE347)</f>
        <v>0</v>
      </c>
      <c r="AG347" s="99"/>
      <c r="AH347" s="93"/>
      <c r="AI347" s="93"/>
      <c r="AJ347" s="94"/>
      <c r="AK347" s="133">
        <f>SUM(AG347:AJ347)</f>
        <v>0</v>
      </c>
      <c r="AL347" s="92"/>
      <c r="AM347" s="93"/>
      <c r="AN347" s="93"/>
      <c r="AO347" s="94"/>
      <c r="AP347" s="133">
        <f>SUM(AL347:AO347)</f>
        <v>0</v>
      </c>
      <c r="AQ347" s="92"/>
      <c r="AR347" s="93"/>
      <c r="AS347" s="93"/>
      <c r="AT347" s="94"/>
      <c r="AU347" s="129">
        <f>SUM(AQ347:AT347)</f>
        <v>0</v>
      </c>
      <c r="AV347" s="64"/>
      <c r="AW347" s="6"/>
      <c r="AX347" s="6"/>
      <c r="AY347" s="102"/>
      <c r="AZ347" s="133">
        <f>SUM(AV347:AY347)</f>
        <v>0</v>
      </c>
      <c r="BA347" s="68"/>
      <c r="BB347" s="6">
        <v>5</v>
      </c>
      <c r="BC347" s="6">
        <v>0</v>
      </c>
      <c r="BD347" s="102"/>
      <c r="BE347" s="129">
        <f>SUM(BA347:BD347)</f>
        <v>5</v>
      </c>
      <c r="BF347" s="68">
        <v>1</v>
      </c>
      <c r="BG347" s="6">
        <v>35</v>
      </c>
      <c r="BH347" s="6">
        <v>8</v>
      </c>
      <c r="BI347" s="102"/>
      <c r="BJ347" s="129">
        <f>SUM(BF347:BI347)</f>
        <v>44</v>
      </c>
    </row>
  </sheetData>
  <autoFilter ref="A3:BJ347">
    <sortState ref="A4:BJ347">
      <sortCondition ref="C3:C347"/>
    </sortState>
  </autoFilter>
  <mergeCells count="20">
    <mergeCell ref="I1:I2"/>
    <mergeCell ref="H1:H2"/>
    <mergeCell ref="A1:A2"/>
    <mergeCell ref="B1:B2"/>
    <mergeCell ref="C1:C2"/>
    <mergeCell ref="G1:G2"/>
    <mergeCell ref="D1:D2"/>
    <mergeCell ref="E1:E2"/>
    <mergeCell ref="F1:F2"/>
    <mergeCell ref="X1:AA1"/>
    <mergeCell ref="J1:N1"/>
    <mergeCell ref="AV1:AZ1"/>
    <mergeCell ref="BA1:BE1"/>
    <mergeCell ref="BF1:BJ1"/>
    <mergeCell ref="AQ1:AU1"/>
    <mergeCell ref="AG1:AK1"/>
    <mergeCell ref="AL1:AP1"/>
    <mergeCell ref="AB1:AF1"/>
    <mergeCell ref="T1:W1"/>
    <mergeCell ref="O1:S1"/>
  </mergeCells>
  <conditionalFormatting sqref="A348:A1048576 A1:A345">
    <cfRule type="duplicateValues" dxfId="367" priority="411"/>
  </conditionalFormatting>
  <conditionalFormatting sqref="A346:A347">
    <cfRule type="duplicateValues" dxfId="366" priority="3"/>
  </conditionalFormatting>
  <conditionalFormatting sqref="C1:C1048576">
    <cfRule type="duplicateValues" dxfId="365" priority="417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Q379"/>
  <sheetViews>
    <sheetView workbookViewId="0">
      <pane ySplit="4" topLeftCell="A5" activePane="bottomLeft" state="frozen"/>
      <selection activeCell="F1" sqref="F1"/>
      <selection pane="bottomLeft" activeCell="B8" sqref="B8"/>
    </sheetView>
  </sheetViews>
  <sheetFormatPr defaultRowHeight="15" x14ac:dyDescent="0.25"/>
  <cols>
    <col min="1" max="1" width="12" style="223" customWidth="1"/>
    <col min="2" max="2" width="18.7109375" customWidth="1"/>
    <col min="3" max="3" width="16" style="194" bestFit="1" customWidth="1"/>
    <col min="4" max="4" width="8" customWidth="1"/>
    <col min="5" max="5" width="1.28515625" customWidth="1"/>
    <col min="6" max="12" width="7.7109375" bestFit="1" customWidth="1"/>
    <col min="13" max="17" width="0" hidden="1" customWidth="1"/>
    <col min="18" max="18" width="1.42578125" customWidth="1"/>
    <col min="19" max="19" width="5" customWidth="1"/>
    <col min="20" max="20" width="5.140625" customWidth="1"/>
    <col min="21" max="21" width="2.28515625" customWidth="1"/>
    <col min="32" max="32" width="10.7109375" bestFit="1" customWidth="1"/>
    <col min="34" max="34" width="10.140625" bestFit="1" customWidth="1"/>
    <col min="41" max="41" width="10.140625" bestFit="1" customWidth="1"/>
  </cols>
  <sheetData>
    <row r="1" spans="1:43" x14ac:dyDescent="0.25">
      <c r="A1" s="214" t="s">
        <v>754</v>
      </c>
      <c r="B1" s="211"/>
      <c r="C1" s="259">
        <v>43673</v>
      </c>
      <c r="D1" s="259"/>
      <c r="E1" s="137"/>
      <c r="F1" s="257" t="s">
        <v>784</v>
      </c>
      <c r="G1" s="257"/>
      <c r="H1" s="257"/>
      <c r="I1" s="257"/>
      <c r="J1" s="257"/>
      <c r="K1" s="257"/>
      <c r="L1" s="258"/>
      <c r="M1" s="244">
        <v>42978</v>
      </c>
      <c r="N1" s="244">
        <v>42979</v>
      </c>
      <c r="O1" s="244">
        <v>43010</v>
      </c>
      <c r="P1" s="244">
        <v>43042</v>
      </c>
      <c r="Q1" s="244">
        <v>43073</v>
      </c>
      <c r="R1" s="138"/>
      <c r="S1" s="245" t="s">
        <v>755</v>
      </c>
      <c r="T1" s="246"/>
      <c r="U1" s="138"/>
      <c r="V1" s="251" t="s">
        <v>756</v>
      </c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</row>
    <row r="2" spans="1:43" x14ac:dyDescent="0.25">
      <c r="A2" s="215" t="s">
        <v>757</v>
      </c>
      <c r="B2" s="212"/>
      <c r="C2" s="260">
        <v>43466</v>
      </c>
      <c r="D2" s="260"/>
      <c r="E2" s="137"/>
      <c r="F2" s="255" t="s">
        <v>748</v>
      </c>
      <c r="G2" s="255" t="s">
        <v>743</v>
      </c>
      <c r="H2" s="255" t="s">
        <v>788</v>
      </c>
      <c r="I2" s="255" t="s">
        <v>789</v>
      </c>
      <c r="J2" s="255" t="s">
        <v>4</v>
      </c>
      <c r="K2" s="255" t="s">
        <v>790</v>
      </c>
      <c r="L2" s="253" t="s">
        <v>791</v>
      </c>
      <c r="M2" s="244"/>
      <c r="N2" s="244"/>
      <c r="O2" s="244"/>
      <c r="P2" s="244"/>
      <c r="Q2" s="244"/>
      <c r="R2" s="138"/>
      <c r="S2" s="247"/>
      <c r="T2" s="248"/>
      <c r="U2" s="138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</row>
    <row r="3" spans="1:43" ht="15.75" thickBot="1" x14ac:dyDescent="0.3">
      <c r="A3" s="216" t="s">
        <v>758</v>
      </c>
      <c r="B3" s="213"/>
      <c r="C3" s="261">
        <f>ROUND(C1-C2,0)</f>
        <v>207</v>
      </c>
      <c r="D3" s="261"/>
      <c r="E3" s="137"/>
      <c r="F3" s="256"/>
      <c r="G3" s="256"/>
      <c r="H3" s="256"/>
      <c r="I3" s="256"/>
      <c r="J3" s="256"/>
      <c r="K3" s="256"/>
      <c r="L3" s="254"/>
      <c r="M3" s="244"/>
      <c r="N3" s="244"/>
      <c r="O3" s="244"/>
      <c r="P3" s="244"/>
      <c r="Q3" s="244"/>
      <c r="R3" s="138"/>
      <c r="S3" s="249"/>
      <c r="T3" s="250"/>
      <c r="U3" s="138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52"/>
      <c r="AM3" s="252"/>
      <c r="AN3" s="252"/>
      <c r="AO3" s="252"/>
      <c r="AP3" s="252"/>
      <c r="AQ3" s="252"/>
    </row>
    <row r="4" spans="1:43" ht="60.75" thickBot="1" x14ac:dyDescent="0.3">
      <c r="A4" s="217" t="s">
        <v>759</v>
      </c>
      <c r="B4" s="140" t="s">
        <v>732</v>
      </c>
      <c r="C4" s="190" t="s">
        <v>2</v>
      </c>
      <c r="D4" s="139" t="s">
        <v>760</v>
      </c>
      <c r="E4" s="141"/>
      <c r="F4" s="208" t="s">
        <v>761</v>
      </c>
      <c r="G4" s="208" t="s">
        <v>761</v>
      </c>
      <c r="H4" s="208" t="s">
        <v>761</v>
      </c>
      <c r="I4" s="208" t="s">
        <v>761</v>
      </c>
      <c r="J4" s="208" t="s">
        <v>761</v>
      </c>
      <c r="K4" s="208" t="s">
        <v>761</v>
      </c>
      <c r="L4" s="208" t="s">
        <v>761</v>
      </c>
      <c r="M4" s="142" t="s">
        <v>761</v>
      </c>
      <c r="N4" s="142" t="s">
        <v>761</v>
      </c>
      <c r="O4" s="142" t="s">
        <v>761</v>
      </c>
      <c r="P4" s="142" t="s">
        <v>761</v>
      </c>
      <c r="Q4" s="143" t="s">
        <v>761</v>
      </c>
      <c r="R4" s="144"/>
      <c r="S4" s="209" t="s">
        <v>762</v>
      </c>
      <c r="T4" s="210" t="s">
        <v>763</v>
      </c>
      <c r="U4" s="144"/>
      <c r="V4" s="145" t="s">
        <v>764</v>
      </c>
      <c r="W4" s="146" t="s">
        <v>765</v>
      </c>
      <c r="X4" s="146" t="s">
        <v>766</v>
      </c>
      <c r="Y4" s="147" t="s">
        <v>767</v>
      </c>
      <c r="Z4" s="147" t="s">
        <v>783</v>
      </c>
      <c r="AA4" s="148" t="s">
        <v>768</v>
      </c>
      <c r="AB4" s="146" t="s">
        <v>769</v>
      </c>
      <c r="AC4" s="146" t="s">
        <v>770</v>
      </c>
      <c r="AD4" s="146" t="s">
        <v>771</v>
      </c>
      <c r="AE4" s="146" t="s">
        <v>787</v>
      </c>
      <c r="AF4" s="149" t="s">
        <v>772</v>
      </c>
      <c r="AG4" s="146" t="s">
        <v>773</v>
      </c>
      <c r="AH4" s="146" t="s">
        <v>774</v>
      </c>
      <c r="AI4" s="146" t="s">
        <v>775</v>
      </c>
      <c r="AJ4" s="146" t="s">
        <v>776</v>
      </c>
      <c r="AK4" s="146" t="s">
        <v>777</v>
      </c>
      <c r="AL4" s="146" t="s">
        <v>778</v>
      </c>
      <c r="AM4" s="146" t="s">
        <v>779</v>
      </c>
      <c r="AN4" s="146" t="s">
        <v>780</v>
      </c>
      <c r="AO4" s="146" t="s">
        <v>781</v>
      </c>
      <c r="AP4" s="146"/>
      <c r="AQ4" s="150"/>
    </row>
    <row r="5" spans="1:43" x14ac:dyDescent="0.25">
      <c r="A5" s="218"/>
      <c r="B5" s="172" t="s">
        <v>260</v>
      </c>
      <c r="C5" s="197">
        <v>695315628039</v>
      </c>
      <c r="D5" s="173">
        <v>0</v>
      </c>
      <c r="E5" s="153"/>
      <c r="F5" s="174">
        <v>0</v>
      </c>
      <c r="G5" s="174">
        <v>0</v>
      </c>
      <c r="H5" s="174">
        <v>0</v>
      </c>
      <c r="I5" s="174">
        <v>0</v>
      </c>
      <c r="J5" s="174">
        <v>0</v>
      </c>
      <c r="K5" s="174">
        <v>0</v>
      </c>
      <c r="L5" s="174">
        <v>0</v>
      </c>
      <c r="M5" s="174"/>
      <c r="N5" s="174"/>
      <c r="O5" s="174"/>
      <c r="P5" s="174"/>
      <c r="Q5" s="174"/>
      <c r="R5" s="154"/>
      <c r="S5" s="155">
        <f t="shared" ref="S5:S68" si="0">COUNTIF(F5:L5,"&lt;&gt;0")</f>
        <v>0</v>
      </c>
      <c r="T5" s="156">
        <v>5</v>
      </c>
      <c r="U5" s="154"/>
      <c r="V5" s="157">
        <f t="shared" ref="V5:V68" si="1">SUM(F5:Q5)</f>
        <v>0</v>
      </c>
      <c r="W5" s="158">
        <f t="shared" ref="W5:W68" si="2">IFERROR(IF(L5=0,V5/(S5*30),V5/(((S5-1)*30)+(T5*7))),0)</f>
        <v>0</v>
      </c>
      <c r="X5" s="158">
        <f t="shared" ref="X5:X68" si="3">W5*30</f>
        <v>0</v>
      </c>
      <c r="Y5" s="157"/>
      <c r="Z5" s="157">
        <v>0</v>
      </c>
      <c r="AA5" s="159">
        <f t="shared" ref="AA5:AA68" si="4">Y5+Z5</f>
        <v>0</v>
      </c>
      <c r="AB5" s="158" t="str">
        <f t="shared" ref="AB5:AB68" si="5">IFERROR(AA5/W5,"Not Sold")</f>
        <v>Not Sold</v>
      </c>
      <c r="AC5" s="158">
        <v>14</v>
      </c>
      <c r="AD5" s="158" t="str">
        <f t="shared" ref="AD5:AD68" si="6">IFERROR(AB5-AC5,"-")</f>
        <v>-</v>
      </c>
      <c r="AE5" s="158">
        <f t="shared" ref="AE5:AE68" si="7">X5*2</f>
        <v>0</v>
      </c>
      <c r="AF5" s="160" t="str">
        <f t="shared" ref="AF5:AF68" si="8">IFERROR(AB5+$C$1,"Not Sold")</f>
        <v>Not Sold</v>
      </c>
      <c r="AG5" s="161">
        <f t="shared" ref="AG5:AG68" si="9">$C$1+AC5</f>
        <v>43687</v>
      </c>
      <c r="AH5" s="161">
        <f t="shared" ref="AH5:AH68" si="10">MAX(AF5,AG5)</f>
        <v>43687</v>
      </c>
      <c r="AI5" s="162">
        <f t="shared" ref="AI5:AI68" si="11">W5*AC5</f>
        <v>0</v>
      </c>
      <c r="AJ5" s="162">
        <f t="shared" ref="AJ5:AJ68" si="12">AA5-AI5</f>
        <v>0</v>
      </c>
      <c r="AK5" s="157">
        <v>1</v>
      </c>
      <c r="AL5" s="162">
        <f t="shared" ref="AL5:AL68" si="13">IF(AE5-AJ5&lt;1,0,AE5-AJ5)</f>
        <v>0</v>
      </c>
      <c r="AM5" s="162">
        <f t="shared" ref="AM5:AM68" si="14">AL5*D5</f>
        <v>0</v>
      </c>
      <c r="AN5" s="162" t="str">
        <f t="shared" ref="AN5:AN68" si="15">IFERROR(AL5/W5,"-")</f>
        <v>-</v>
      </c>
      <c r="AO5" s="161" t="str">
        <f t="shared" ref="AO5:AO68" si="16">IFERROR(AN5+AH5,"-")</f>
        <v>-</v>
      </c>
      <c r="AP5" s="207"/>
      <c r="AQ5" s="163"/>
    </row>
    <row r="6" spans="1:43" x14ac:dyDescent="0.25">
      <c r="A6" s="219" t="s">
        <v>663</v>
      </c>
      <c r="B6" s="151" t="s">
        <v>10</v>
      </c>
      <c r="C6" s="195">
        <v>744790286205</v>
      </c>
      <c r="D6" s="152">
        <v>22</v>
      </c>
      <c r="E6" s="153"/>
      <c r="F6" s="96">
        <v>0</v>
      </c>
      <c r="G6" s="96">
        <v>0</v>
      </c>
      <c r="H6" s="96">
        <v>0</v>
      </c>
      <c r="I6" s="96">
        <v>0</v>
      </c>
      <c r="J6" s="96">
        <v>12</v>
      </c>
      <c r="K6" s="96">
        <v>23</v>
      </c>
      <c r="L6" s="96">
        <v>21</v>
      </c>
      <c r="M6" s="96"/>
      <c r="N6" s="96"/>
      <c r="O6" s="96"/>
      <c r="P6" s="96"/>
      <c r="Q6" s="96"/>
      <c r="R6" s="154"/>
      <c r="S6" s="155">
        <f t="shared" si="0"/>
        <v>3</v>
      </c>
      <c r="T6" s="156">
        <v>5</v>
      </c>
      <c r="U6" s="154"/>
      <c r="V6" s="164">
        <f t="shared" si="1"/>
        <v>56</v>
      </c>
      <c r="W6" s="165">
        <f t="shared" si="2"/>
        <v>0.58947368421052626</v>
      </c>
      <c r="X6" s="165">
        <f t="shared" si="3"/>
        <v>17.684210526315788</v>
      </c>
      <c r="Y6" s="164"/>
      <c r="Z6" s="164">
        <v>70</v>
      </c>
      <c r="AA6" s="166">
        <f t="shared" si="4"/>
        <v>70</v>
      </c>
      <c r="AB6" s="165">
        <f t="shared" si="5"/>
        <v>118.75000000000001</v>
      </c>
      <c r="AC6" s="165">
        <v>14</v>
      </c>
      <c r="AD6" s="165">
        <f t="shared" si="6"/>
        <v>104.75000000000001</v>
      </c>
      <c r="AE6" s="165">
        <f t="shared" si="7"/>
        <v>35.368421052631575</v>
      </c>
      <c r="AF6" s="167">
        <f t="shared" si="8"/>
        <v>43791.75</v>
      </c>
      <c r="AG6" s="168">
        <f t="shared" si="9"/>
        <v>43687</v>
      </c>
      <c r="AH6" s="168">
        <f t="shared" si="10"/>
        <v>43791.75</v>
      </c>
      <c r="AI6" s="169">
        <f t="shared" si="11"/>
        <v>8.2526315789473674</v>
      </c>
      <c r="AJ6" s="169">
        <f t="shared" si="12"/>
        <v>61.747368421052634</v>
      </c>
      <c r="AK6" s="164">
        <v>1</v>
      </c>
      <c r="AL6" s="169">
        <f t="shared" si="13"/>
        <v>0</v>
      </c>
      <c r="AM6" s="169">
        <f t="shared" si="14"/>
        <v>0</v>
      </c>
      <c r="AN6" s="169">
        <f t="shared" si="15"/>
        <v>0</v>
      </c>
      <c r="AO6" s="168">
        <f t="shared" si="16"/>
        <v>43791.75</v>
      </c>
      <c r="AP6" s="164"/>
      <c r="AQ6" s="170"/>
    </row>
    <row r="7" spans="1:43" x14ac:dyDescent="0.25">
      <c r="A7" s="218" t="s">
        <v>7</v>
      </c>
      <c r="B7" s="172" t="s">
        <v>8</v>
      </c>
      <c r="C7" s="197">
        <v>744790317350</v>
      </c>
      <c r="D7" s="173">
        <v>0</v>
      </c>
      <c r="E7" s="153"/>
      <c r="F7" s="174">
        <v>0</v>
      </c>
      <c r="G7" s="174">
        <v>0</v>
      </c>
      <c r="H7" s="174">
        <v>0</v>
      </c>
      <c r="I7" s="174">
        <v>0</v>
      </c>
      <c r="J7" s="174">
        <v>0</v>
      </c>
      <c r="K7" s="174">
        <v>0</v>
      </c>
      <c r="L7" s="174">
        <v>3</v>
      </c>
      <c r="M7" s="174"/>
      <c r="N7" s="174"/>
      <c r="O7" s="174"/>
      <c r="P7" s="174"/>
      <c r="Q7" s="174"/>
      <c r="R7" s="154"/>
      <c r="S7" s="155">
        <f t="shared" si="0"/>
        <v>1</v>
      </c>
      <c r="T7" s="156">
        <v>5</v>
      </c>
      <c r="U7" s="154"/>
      <c r="V7" s="164">
        <f t="shared" si="1"/>
        <v>3</v>
      </c>
      <c r="W7" s="165">
        <f t="shared" si="2"/>
        <v>8.5714285714285715E-2</v>
      </c>
      <c r="X7" s="165">
        <f t="shared" si="3"/>
        <v>2.5714285714285716</v>
      </c>
      <c r="Y7" s="164">
        <v>15</v>
      </c>
      <c r="Z7" s="164">
        <v>0</v>
      </c>
      <c r="AA7" s="166">
        <f t="shared" si="4"/>
        <v>15</v>
      </c>
      <c r="AB7" s="165">
        <f t="shared" si="5"/>
        <v>175</v>
      </c>
      <c r="AC7" s="165">
        <v>14</v>
      </c>
      <c r="AD7" s="165">
        <f t="shared" si="6"/>
        <v>161</v>
      </c>
      <c r="AE7" s="165">
        <f t="shared" si="7"/>
        <v>5.1428571428571432</v>
      </c>
      <c r="AF7" s="167">
        <f t="shared" si="8"/>
        <v>43848</v>
      </c>
      <c r="AG7" s="168">
        <f t="shared" si="9"/>
        <v>43687</v>
      </c>
      <c r="AH7" s="168">
        <f t="shared" si="10"/>
        <v>43848</v>
      </c>
      <c r="AI7" s="169">
        <f t="shared" si="11"/>
        <v>1.2</v>
      </c>
      <c r="AJ7" s="169">
        <f t="shared" si="12"/>
        <v>13.8</v>
      </c>
      <c r="AK7" s="164">
        <v>1</v>
      </c>
      <c r="AL7" s="169">
        <f t="shared" si="13"/>
        <v>0</v>
      </c>
      <c r="AM7" s="169">
        <f t="shared" si="14"/>
        <v>0</v>
      </c>
      <c r="AN7" s="169">
        <f t="shared" si="15"/>
        <v>0</v>
      </c>
      <c r="AO7" s="168">
        <f t="shared" si="16"/>
        <v>43848</v>
      </c>
      <c r="AP7" s="175"/>
      <c r="AQ7" s="170"/>
    </row>
    <row r="8" spans="1:43" x14ac:dyDescent="0.25">
      <c r="A8" s="218" t="s">
        <v>629</v>
      </c>
      <c r="B8" s="172" t="s">
        <v>630</v>
      </c>
      <c r="C8" s="197">
        <v>744790317374</v>
      </c>
      <c r="D8" s="173">
        <v>12.99</v>
      </c>
      <c r="E8" s="153"/>
      <c r="F8" s="174">
        <v>6</v>
      </c>
      <c r="G8" s="174">
        <v>13</v>
      </c>
      <c r="H8" s="174">
        <v>16</v>
      </c>
      <c r="I8" s="174">
        <v>21</v>
      </c>
      <c r="J8" s="174">
        <v>5</v>
      </c>
      <c r="K8" s="174">
        <v>10</v>
      </c>
      <c r="L8" s="174">
        <v>30</v>
      </c>
      <c r="M8" s="174"/>
      <c r="N8" s="174"/>
      <c r="O8" s="174"/>
      <c r="P8" s="174"/>
      <c r="Q8" s="174"/>
      <c r="R8" s="154"/>
      <c r="S8" s="155">
        <f t="shared" si="0"/>
        <v>7</v>
      </c>
      <c r="T8" s="156">
        <v>5</v>
      </c>
      <c r="U8" s="154"/>
      <c r="V8" s="164">
        <f t="shared" si="1"/>
        <v>101</v>
      </c>
      <c r="W8" s="165">
        <f t="shared" si="2"/>
        <v>0.4697674418604651</v>
      </c>
      <c r="X8" s="165">
        <f t="shared" si="3"/>
        <v>14.093023255813954</v>
      </c>
      <c r="Y8" s="164"/>
      <c r="Z8" s="164">
        <v>40</v>
      </c>
      <c r="AA8" s="166">
        <f t="shared" si="4"/>
        <v>40</v>
      </c>
      <c r="AB8" s="165">
        <f t="shared" si="5"/>
        <v>85.148514851485146</v>
      </c>
      <c r="AC8" s="165">
        <v>14</v>
      </c>
      <c r="AD8" s="165">
        <f t="shared" si="6"/>
        <v>71.148514851485146</v>
      </c>
      <c r="AE8" s="165">
        <f t="shared" si="7"/>
        <v>28.186046511627907</v>
      </c>
      <c r="AF8" s="167">
        <f t="shared" si="8"/>
        <v>43758.148514851484</v>
      </c>
      <c r="AG8" s="168">
        <f t="shared" si="9"/>
        <v>43687</v>
      </c>
      <c r="AH8" s="168">
        <f t="shared" si="10"/>
        <v>43758.148514851484</v>
      </c>
      <c r="AI8" s="169">
        <f t="shared" si="11"/>
        <v>6.5767441860465112</v>
      </c>
      <c r="AJ8" s="169">
        <f t="shared" si="12"/>
        <v>33.423255813953489</v>
      </c>
      <c r="AK8" s="164">
        <v>1</v>
      </c>
      <c r="AL8" s="169">
        <f t="shared" si="13"/>
        <v>0</v>
      </c>
      <c r="AM8" s="169">
        <f t="shared" si="14"/>
        <v>0</v>
      </c>
      <c r="AN8" s="169">
        <f t="shared" si="15"/>
        <v>0</v>
      </c>
      <c r="AO8" s="168">
        <f t="shared" si="16"/>
        <v>43758.148514851484</v>
      </c>
      <c r="AP8" s="175"/>
      <c r="AQ8" s="170"/>
    </row>
    <row r="9" spans="1:43" x14ac:dyDescent="0.25">
      <c r="A9" s="218" t="s">
        <v>631</v>
      </c>
      <c r="B9" s="172" t="s">
        <v>632</v>
      </c>
      <c r="C9" s="197">
        <v>744790317381</v>
      </c>
      <c r="D9" s="173">
        <v>12.81</v>
      </c>
      <c r="E9" s="153"/>
      <c r="F9" s="174">
        <v>12</v>
      </c>
      <c r="G9" s="174">
        <v>18</v>
      </c>
      <c r="H9" s="174">
        <v>14</v>
      </c>
      <c r="I9" s="174">
        <v>44</v>
      </c>
      <c r="J9" s="174">
        <v>30</v>
      </c>
      <c r="K9" s="174">
        <v>47</v>
      </c>
      <c r="L9" s="174">
        <v>40</v>
      </c>
      <c r="M9" s="174"/>
      <c r="N9" s="174"/>
      <c r="O9" s="174"/>
      <c r="P9" s="174"/>
      <c r="Q9" s="174"/>
      <c r="R9" s="154"/>
      <c r="S9" s="155">
        <f t="shared" si="0"/>
        <v>7</v>
      </c>
      <c r="T9" s="156">
        <v>5</v>
      </c>
      <c r="U9" s="154"/>
      <c r="V9" s="164">
        <f t="shared" si="1"/>
        <v>205</v>
      </c>
      <c r="W9" s="165">
        <f t="shared" si="2"/>
        <v>0.95348837209302328</v>
      </c>
      <c r="X9" s="165">
        <f t="shared" si="3"/>
        <v>28.604651162790699</v>
      </c>
      <c r="Y9" s="164"/>
      <c r="Z9" s="164">
        <v>48</v>
      </c>
      <c r="AA9" s="166">
        <f t="shared" si="4"/>
        <v>48</v>
      </c>
      <c r="AB9" s="165">
        <f t="shared" si="5"/>
        <v>50.341463414634141</v>
      </c>
      <c r="AC9" s="165">
        <v>14</v>
      </c>
      <c r="AD9" s="165">
        <f t="shared" si="6"/>
        <v>36.341463414634141</v>
      </c>
      <c r="AE9" s="165">
        <f t="shared" si="7"/>
        <v>57.209302325581397</v>
      </c>
      <c r="AF9" s="167">
        <f t="shared" si="8"/>
        <v>43723.341463414632</v>
      </c>
      <c r="AG9" s="168">
        <f t="shared" si="9"/>
        <v>43687</v>
      </c>
      <c r="AH9" s="168">
        <f t="shared" si="10"/>
        <v>43723.341463414632</v>
      </c>
      <c r="AI9" s="169">
        <f t="shared" si="11"/>
        <v>13.348837209302326</v>
      </c>
      <c r="AJ9" s="169">
        <f t="shared" si="12"/>
        <v>34.651162790697676</v>
      </c>
      <c r="AK9" s="164">
        <v>1</v>
      </c>
      <c r="AL9" s="169">
        <f t="shared" si="13"/>
        <v>22.558139534883722</v>
      </c>
      <c r="AM9" s="169">
        <f t="shared" si="14"/>
        <v>288.96976744186048</v>
      </c>
      <c r="AN9" s="169">
        <f t="shared" si="15"/>
        <v>23.658536585365855</v>
      </c>
      <c r="AO9" s="168">
        <f t="shared" si="16"/>
        <v>43747</v>
      </c>
      <c r="AP9" s="175"/>
      <c r="AQ9" s="170"/>
    </row>
    <row r="10" spans="1:43" x14ac:dyDescent="0.25">
      <c r="A10" s="218" t="s">
        <v>9</v>
      </c>
      <c r="B10" s="172" t="s">
        <v>10</v>
      </c>
      <c r="C10" s="197">
        <v>744790317428</v>
      </c>
      <c r="D10" s="173">
        <v>0</v>
      </c>
      <c r="E10" s="153"/>
      <c r="F10" s="174">
        <v>0</v>
      </c>
      <c r="G10" s="174">
        <v>0</v>
      </c>
      <c r="H10" s="174">
        <v>0</v>
      </c>
      <c r="I10" s="174">
        <v>0</v>
      </c>
      <c r="J10" s="174">
        <v>0</v>
      </c>
      <c r="K10" s="174">
        <v>0</v>
      </c>
      <c r="L10" s="174">
        <v>0</v>
      </c>
      <c r="M10" s="174"/>
      <c r="N10" s="174"/>
      <c r="O10" s="174"/>
      <c r="P10" s="174"/>
      <c r="Q10" s="174"/>
      <c r="R10" s="154"/>
      <c r="S10" s="155">
        <f t="shared" si="0"/>
        <v>0</v>
      </c>
      <c r="T10" s="156">
        <v>5</v>
      </c>
      <c r="U10" s="154"/>
      <c r="V10" s="164">
        <f t="shared" si="1"/>
        <v>0</v>
      </c>
      <c r="W10" s="165">
        <f t="shared" si="2"/>
        <v>0</v>
      </c>
      <c r="X10" s="165">
        <f t="shared" si="3"/>
        <v>0</v>
      </c>
      <c r="Y10" s="164">
        <v>3662</v>
      </c>
      <c r="Z10" s="164">
        <v>5</v>
      </c>
      <c r="AA10" s="166">
        <f t="shared" si="4"/>
        <v>3667</v>
      </c>
      <c r="AB10" s="165" t="str">
        <f t="shared" si="5"/>
        <v>Not Sold</v>
      </c>
      <c r="AC10" s="165">
        <v>14</v>
      </c>
      <c r="AD10" s="165" t="str">
        <f t="shared" si="6"/>
        <v>-</v>
      </c>
      <c r="AE10" s="165">
        <f t="shared" si="7"/>
        <v>0</v>
      </c>
      <c r="AF10" s="167" t="str">
        <f t="shared" si="8"/>
        <v>Not Sold</v>
      </c>
      <c r="AG10" s="168">
        <f t="shared" si="9"/>
        <v>43687</v>
      </c>
      <c r="AH10" s="168">
        <f t="shared" si="10"/>
        <v>43687</v>
      </c>
      <c r="AI10" s="169">
        <f t="shared" si="11"/>
        <v>0</v>
      </c>
      <c r="AJ10" s="169">
        <f t="shared" si="12"/>
        <v>3667</v>
      </c>
      <c r="AK10" s="164">
        <v>1</v>
      </c>
      <c r="AL10" s="169">
        <f t="shared" si="13"/>
        <v>0</v>
      </c>
      <c r="AM10" s="169">
        <f t="shared" si="14"/>
        <v>0</v>
      </c>
      <c r="AN10" s="169" t="str">
        <f t="shared" si="15"/>
        <v>-</v>
      </c>
      <c r="AO10" s="168" t="str">
        <f t="shared" si="16"/>
        <v>-</v>
      </c>
      <c r="AP10" s="175"/>
      <c r="AQ10" s="170"/>
    </row>
    <row r="11" spans="1:43" x14ac:dyDescent="0.25">
      <c r="A11" s="218" t="s">
        <v>7</v>
      </c>
      <c r="B11" s="172" t="s">
        <v>8</v>
      </c>
      <c r="C11" s="197">
        <v>744796317350</v>
      </c>
      <c r="D11" s="173">
        <v>22.36</v>
      </c>
      <c r="E11" s="153"/>
      <c r="F11" s="174">
        <v>0</v>
      </c>
      <c r="G11" s="174">
        <v>0</v>
      </c>
      <c r="H11" s="174">
        <v>0</v>
      </c>
      <c r="I11" s="174">
        <v>0</v>
      </c>
      <c r="J11" s="174">
        <v>0</v>
      </c>
      <c r="K11" s="174">
        <v>2</v>
      </c>
      <c r="L11" s="174">
        <v>0</v>
      </c>
      <c r="M11" s="174"/>
      <c r="N11" s="174"/>
      <c r="O11" s="174"/>
      <c r="P11" s="174"/>
      <c r="Q11" s="174"/>
      <c r="R11" s="154"/>
      <c r="S11" s="155">
        <f t="shared" si="0"/>
        <v>1</v>
      </c>
      <c r="T11" s="156">
        <v>5</v>
      </c>
      <c r="U11" s="154"/>
      <c r="V11" s="164">
        <f t="shared" si="1"/>
        <v>2</v>
      </c>
      <c r="W11" s="165">
        <f t="shared" si="2"/>
        <v>6.6666666666666666E-2</v>
      </c>
      <c r="X11" s="165">
        <f t="shared" si="3"/>
        <v>2</v>
      </c>
      <c r="Y11" s="164"/>
      <c r="Z11" s="164">
        <v>5</v>
      </c>
      <c r="AA11" s="166">
        <f t="shared" si="4"/>
        <v>5</v>
      </c>
      <c r="AB11" s="165">
        <f t="shared" si="5"/>
        <v>75</v>
      </c>
      <c r="AC11" s="165">
        <v>14</v>
      </c>
      <c r="AD11" s="165">
        <f t="shared" si="6"/>
        <v>61</v>
      </c>
      <c r="AE11" s="165">
        <f t="shared" si="7"/>
        <v>4</v>
      </c>
      <c r="AF11" s="167">
        <f t="shared" si="8"/>
        <v>43748</v>
      </c>
      <c r="AG11" s="168">
        <f t="shared" si="9"/>
        <v>43687</v>
      </c>
      <c r="AH11" s="168">
        <f t="shared" si="10"/>
        <v>43748</v>
      </c>
      <c r="AI11" s="169">
        <f t="shared" si="11"/>
        <v>0.93333333333333335</v>
      </c>
      <c r="AJ11" s="169">
        <f t="shared" si="12"/>
        <v>4.0666666666666664</v>
      </c>
      <c r="AK11" s="164">
        <v>1</v>
      </c>
      <c r="AL11" s="169">
        <f t="shared" si="13"/>
        <v>0</v>
      </c>
      <c r="AM11" s="169">
        <f t="shared" si="14"/>
        <v>0</v>
      </c>
      <c r="AN11" s="169">
        <f t="shared" si="15"/>
        <v>0</v>
      </c>
      <c r="AO11" s="168">
        <f t="shared" si="16"/>
        <v>43748</v>
      </c>
      <c r="AP11" s="175"/>
      <c r="AQ11" s="170"/>
    </row>
    <row r="12" spans="1:43" x14ac:dyDescent="0.25">
      <c r="A12" s="218" t="s">
        <v>11</v>
      </c>
      <c r="B12" s="172" t="s">
        <v>12</v>
      </c>
      <c r="C12" s="197">
        <v>744796317428</v>
      </c>
      <c r="D12" s="173">
        <v>18.71</v>
      </c>
      <c r="E12" s="153"/>
      <c r="F12" s="174">
        <v>0</v>
      </c>
      <c r="G12" s="174">
        <v>0</v>
      </c>
      <c r="H12" s="174">
        <v>0</v>
      </c>
      <c r="I12" s="174">
        <v>0</v>
      </c>
      <c r="J12" s="174">
        <v>0</v>
      </c>
      <c r="K12" s="174">
        <v>0</v>
      </c>
      <c r="L12" s="174">
        <v>0</v>
      </c>
      <c r="M12" s="174"/>
      <c r="N12" s="174"/>
      <c r="O12" s="174"/>
      <c r="P12" s="174"/>
      <c r="Q12" s="174"/>
      <c r="R12" s="154"/>
      <c r="S12" s="155">
        <f t="shared" si="0"/>
        <v>0</v>
      </c>
      <c r="T12" s="156">
        <v>5</v>
      </c>
      <c r="U12" s="154"/>
      <c r="V12" s="164">
        <f t="shared" si="1"/>
        <v>0</v>
      </c>
      <c r="W12" s="165">
        <f t="shared" si="2"/>
        <v>0</v>
      </c>
      <c r="X12" s="165">
        <f t="shared" si="3"/>
        <v>0</v>
      </c>
      <c r="Y12" s="164"/>
      <c r="Z12" s="164">
        <v>5</v>
      </c>
      <c r="AA12" s="166">
        <f t="shared" si="4"/>
        <v>5</v>
      </c>
      <c r="AB12" s="165" t="str">
        <f t="shared" si="5"/>
        <v>Not Sold</v>
      </c>
      <c r="AC12" s="165">
        <v>14</v>
      </c>
      <c r="AD12" s="165" t="str">
        <f t="shared" si="6"/>
        <v>-</v>
      </c>
      <c r="AE12" s="165">
        <f t="shared" si="7"/>
        <v>0</v>
      </c>
      <c r="AF12" s="167" t="str">
        <f t="shared" si="8"/>
        <v>Not Sold</v>
      </c>
      <c r="AG12" s="168">
        <f t="shared" si="9"/>
        <v>43687</v>
      </c>
      <c r="AH12" s="168">
        <f t="shared" si="10"/>
        <v>43687</v>
      </c>
      <c r="AI12" s="169">
        <f t="shared" si="11"/>
        <v>0</v>
      </c>
      <c r="AJ12" s="169">
        <f t="shared" si="12"/>
        <v>5</v>
      </c>
      <c r="AK12" s="164">
        <v>1</v>
      </c>
      <c r="AL12" s="169">
        <f t="shared" si="13"/>
        <v>0</v>
      </c>
      <c r="AM12" s="169">
        <f t="shared" si="14"/>
        <v>0</v>
      </c>
      <c r="AN12" s="169" t="str">
        <f t="shared" si="15"/>
        <v>-</v>
      </c>
      <c r="AO12" s="168" t="str">
        <f t="shared" si="16"/>
        <v>-</v>
      </c>
      <c r="AP12" s="176"/>
      <c r="AQ12" s="170"/>
    </row>
    <row r="13" spans="1:43" x14ac:dyDescent="0.25">
      <c r="A13" s="218" t="s">
        <v>11</v>
      </c>
      <c r="B13" s="172" t="s">
        <v>12</v>
      </c>
      <c r="C13" s="197">
        <v>744796317429</v>
      </c>
      <c r="D13" s="173">
        <v>0</v>
      </c>
      <c r="E13" s="153"/>
      <c r="F13" s="174">
        <v>0</v>
      </c>
      <c r="G13" s="174">
        <v>0</v>
      </c>
      <c r="H13" s="174">
        <v>0</v>
      </c>
      <c r="I13" s="174">
        <v>0</v>
      </c>
      <c r="J13" s="174">
        <v>0</v>
      </c>
      <c r="K13" s="174">
        <v>0</v>
      </c>
      <c r="L13" s="174">
        <v>1</v>
      </c>
      <c r="M13" s="174"/>
      <c r="N13" s="174"/>
      <c r="O13" s="174"/>
      <c r="P13" s="174"/>
      <c r="Q13" s="174"/>
      <c r="R13" s="154"/>
      <c r="S13" s="155">
        <f t="shared" si="0"/>
        <v>1</v>
      </c>
      <c r="T13" s="156">
        <v>5</v>
      </c>
      <c r="U13" s="154"/>
      <c r="V13" s="164">
        <f t="shared" si="1"/>
        <v>1</v>
      </c>
      <c r="W13" s="165">
        <f t="shared" si="2"/>
        <v>2.8571428571428571E-2</v>
      </c>
      <c r="X13" s="165">
        <f t="shared" si="3"/>
        <v>0.8571428571428571</v>
      </c>
      <c r="Y13" s="164"/>
      <c r="Z13" s="164">
        <v>4</v>
      </c>
      <c r="AA13" s="166">
        <f t="shared" si="4"/>
        <v>4</v>
      </c>
      <c r="AB13" s="165">
        <f t="shared" si="5"/>
        <v>140</v>
      </c>
      <c r="AC13" s="165">
        <v>14</v>
      </c>
      <c r="AD13" s="165">
        <f t="shared" si="6"/>
        <v>126</v>
      </c>
      <c r="AE13" s="165">
        <f t="shared" si="7"/>
        <v>1.7142857142857142</v>
      </c>
      <c r="AF13" s="167">
        <f t="shared" si="8"/>
        <v>43813</v>
      </c>
      <c r="AG13" s="168">
        <f t="shared" si="9"/>
        <v>43687</v>
      </c>
      <c r="AH13" s="168">
        <f t="shared" si="10"/>
        <v>43813</v>
      </c>
      <c r="AI13" s="169">
        <f t="shared" si="11"/>
        <v>0.39999999999999997</v>
      </c>
      <c r="AJ13" s="169">
        <f t="shared" si="12"/>
        <v>3.6</v>
      </c>
      <c r="AK13" s="164">
        <v>1</v>
      </c>
      <c r="AL13" s="169">
        <f t="shared" si="13"/>
        <v>0</v>
      </c>
      <c r="AM13" s="169">
        <f t="shared" si="14"/>
        <v>0</v>
      </c>
      <c r="AN13" s="169">
        <f t="shared" si="15"/>
        <v>0</v>
      </c>
      <c r="AO13" s="168">
        <f t="shared" si="16"/>
        <v>43813</v>
      </c>
      <c r="AP13" s="176"/>
      <c r="AQ13" s="170"/>
    </row>
    <row r="14" spans="1:43" x14ac:dyDescent="0.25">
      <c r="A14" s="218" t="s">
        <v>13</v>
      </c>
      <c r="B14" s="172" t="s">
        <v>14</v>
      </c>
      <c r="C14" s="197">
        <v>4712818795646</v>
      </c>
      <c r="D14" s="173">
        <v>7.33</v>
      </c>
      <c r="E14" s="153"/>
      <c r="F14" s="174">
        <v>0</v>
      </c>
      <c r="G14" s="174">
        <v>0</v>
      </c>
      <c r="H14" s="174">
        <v>0</v>
      </c>
      <c r="I14" s="174">
        <v>0</v>
      </c>
      <c r="J14" s="174">
        <v>0</v>
      </c>
      <c r="K14" s="174">
        <v>0</v>
      </c>
      <c r="L14" s="174">
        <v>0</v>
      </c>
      <c r="M14" s="174"/>
      <c r="N14" s="174"/>
      <c r="O14" s="174"/>
      <c r="P14" s="174"/>
      <c r="Q14" s="174"/>
      <c r="R14" s="154"/>
      <c r="S14" s="155">
        <f t="shared" si="0"/>
        <v>0</v>
      </c>
      <c r="T14" s="156">
        <v>5</v>
      </c>
      <c r="U14" s="154"/>
      <c r="V14" s="164">
        <f t="shared" si="1"/>
        <v>0</v>
      </c>
      <c r="W14" s="165">
        <f t="shared" si="2"/>
        <v>0</v>
      </c>
      <c r="X14" s="165">
        <f t="shared" si="3"/>
        <v>0</v>
      </c>
      <c r="Y14" s="164">
        <v>16</v>
      </c>
      <c r="Z14" s="164">
        <v>3</v>
      </c>
      <c r="AA14" s="166">
        <f t="shared" si="4"/>
        <v>19</v>
      </c>
      <c r="AB14" s="165" t="str">
        <f t="shared" si="5"/>
        <v>Not Sold</v>
      </c>
      <c r="AC14" s="165">
        <v>14</v>
      </c>
      <c r="AD14" s="165" t="str">
        <f t="shared" si="6"/>
        <v>-</v>
      </c>
      <c r="AE14" s="165">
        <f t="shared" si="7"/>
        <v>0</v>
      </c>
      <c r="AF14" s="167" t="str">
        <f t="shared" si="8"/>
        <v>Not Sold</v>
      </c>
      <c r="AG14" s="168">
        <f t="shared" si="9"/>
        <v>43687</v>
      </c>
      <c r="AH14" s="168">
        <f t="shared" si="10"/>
        <v>43687</v>
      </c>
      <c r="AI14" s="169">
        <f t="shared" si="11"/>
        <v>0</v>
      </c>
      <c r="AJ14" s="169">
        <f t="shared" si="12"/>
        <v>19</v>
      </c>
      <c r="AK14" s="164">
        <v>1</v>
      </c>
      <c r="AL14" s="169">
        <f t="shared" si="13"/>
        <v>0</v>
      </c>
      <c r="AM14" s="169">
        <f t="shared" si="14"/>
        <v>0</v>
      </c>
      <c r="AN14" s="169" t="str">
        <f t="shared" si="15"/>
        <v>-</v>
      </c>
      <c r="AO14" s="168" t="str">
        <f t="shared" si="16"/>
        <v>-</v>
      </c>
      <c r="AP14" s="176"/>
      <c r="AQ14" s="170"/>
    </row>
    <row r="15" spans="1:43" x14ac:dyDescent="0.25">
      <c r="A15" s="218" t="s">
        <v>15</v>
      </c>
      <c r="B15" s="172" t="s">
        <v>16</v>
      </c>
      <c r="C15" s="197">
        <v>4712818795677</v>
      </c>
      <c r="D15" s="173">
        <v>7.33</v>
      </c>
      <c r="E15" s="153"/>
      <c r="F15" s="174">
        <v>0</v>
      </c>
      <c r="G15" s="174">
        <v>0</v>
      </c>
      <c r="H15" s="174">
        <v>0</v>
      </c>
      <c r="I15" s="174">
        <v>0</v>
      </c>
      <c r="J15" s="174">
        <v>0</v>
      </c>
      <c r="K15" s="174">
        <v>0</v>
      </c>
      <c r="L15" s="174">
        <v>0</v>
      </c>
      <c r="M15" s="174"/>
      <c r="N15" s="174"/>
      <c r="O15" s="174"/>
      <c r="P15" s="174"/>
      <c r="Q15" s="174"/>
      <c r="R15" s="154"/>
      <c r="S15" s="155">
        <f t="shared" si="0"/>
        <v>0</v>
      </c>
      <c r="T15" s="156">
        <v>5</v>
      </c>
      <c r="U15" s="154"/>
      <c r="V15" s="164">
        <f t="shared" si="1"/>
        <v>0</v>
      </c>
      <c r="W15" s="165">
        <f t="shared" si="2"/>
        <v>0</v>
      </c>
      <c r="X15" s="165">
        <f t="shared" si="3"/>
        <v>0</v>
      </c>
      <c r="Y15" s="164">
        <v>19</v>
      </c>
      <c r="Z15" s="164">
        <v>3</v>
      </c>
      <c r="AA15" s="166">
        <f t="shared" si="4"/>
        <v>22</v>
      </c>
      <c r="AB15" s="165" t="str">
        <f t="shared" si="5"/>
        <v>Not Sold</v>
      </c>
      <c r="AC15" s="165">
        <v>14</v>
      </c>
      <c r="AD15" s="165" t="str">
        <f t="shared" si="6"/>
        <v>-</v>
      </c>
      <c r="AE15" s="165">
        <f t="shared" si="7"/>
        <v>0</v>
      </c>
      <c r="AF15" s="167" t="str">
        <f t="shared" si="8"/>
        <v>Not Sold</v>
      </c>
      <c r="AG15" s="168">
        <f t="shared" si="9"/>
        <v>43687</v>
      </c>
      <c r="AH15" s="168">
        <f t="shared" si="10"/>
        <v>43687</v>
      </c>
      <c r="AI15" s="169">
        <f t="shared" si="11"/>
        <v>0</v>
      </c>
      <c r="AJ15" s="169">
        <f t="shared" si="12"/>
        <v>22</v>
      </c>
      <c r="AK15" s="164">
        <v>1</v>
      </c>
      <c r="AL15" s="169">
        <f t="shared" si="13"/>
        <v>0</v>
      </c>
      <c r="AM15" s="169">
        <f t="shared" si="14"/>
        <v>0</v>
      </c>
      <c r="AN15" s="169" t="str">
        <f t="shared" si="15"/>
        <v>-</v>
      </c>
      <c r="AO15" s="168" t="str">
        <f t="shared" si="16"/>
        <v>-</v>
      </c>
      <c r="AP15" s="176"/>
      <c r="AQ15" s="170"/>
    </row>
    <row r="16" spans="1:43" x14ac:dyDescent="0.25">
      <c r="A16" s="218" t="s">
        <v>17</v>
      </c>
      <c r="B16" s="172" t="s">
        <v>18</v>
      </c>
      <c r="C16" s="197">
        <v>4712818799231</v>
      </c>
      <c r="D16" s="173">
        <v>7.33</v>
      </c>
      <c r="E16" s="153"/>
      <c r="F16" s="174">
        <v>0</v>
      </c>
      <c r="G16" s="174">
        <v>0</v>
      </c>
      <c r="H16" s="174">
        <v>0</v>
      </c>
      <c r="I16" s="174">
        <v>0</v>
      </c>
      <c r="J16" s="174">
        <v>0</v>
      </c>
      <c r="K16" s="174">
        <v>0</v>
      </c>
      <c r="L16" s="174">
        <v>0</v>
      </c>
      <c r="M16" s="174"/>
      <c r="N16" s="174"/>
      <c r="O16" s="174"/>
      <c r="P16" s="174"/>
      <c r="Q16" s="174"/>
      <c r="R16" s="154"/>
      <c r="S16" s="155">
        <f t="shared" si="0"/>
        <v>0</v>
      </c>
      <c r="T16" s="156">
        <v>5</v>
      </c>
      <c r="U16" s="154"/>
      <c r="V16" s="164">
        <f t="shared" si="1"/>
        <v>0</v>
      </c>
      <c r="W16" s="165">
        <f t="shared" si="2"/>
        <v>0</v>
      </c>
      <c r="X16" s="165">
        <f t="shared" si="3"/>
        <v>0</v>
      </c>
      <c r="Y16" s="164">
        <v>20</v>
      </c>
      <c r="Z16" s="164">
        <v>3</v>
      </c>
      <c r="AA16" s="166">
        <f t="shared" si="4"/>
        <v>23</v>
      </c>
      <c r="AB16" s="165" t="str">
        <f t="shared" si="5"/>
        <v>Not Sold</v>
      </c>
      <c r="AC16" s="165">
        <v>14</v>
      </c>
      <c r="AD16" s="165" t="str">
        <f t="shared" si="6"/>
        <v>-</v>
      </c>
      <c r="AE16" s="165">
        <f t="shared" si="7"/>
        <v>0</v>
      </c>
      <c r="AF16" s="167" t="str">
        <f t="shared" si="8"/>
        <v>Not Sold</v>
      </c>
      <c r="AG16" s="168">
        <f t="shared" si="9"/>
        <v>43687</v>
      </c>
      <c r="AH16" s="168">
        <f t="shared" si="10"/>
        <v>43687</v>
      </c>
      <c r="AI16" s="169">
        <f t="shared" si="11"/>
        <v>0</v>
      </c>
      <c r="AJ16" s="169">
        <f t="shared" si="12"/>
        <v>23</v>
      </c>
      <c r="AK16" s="164">
        <v>1</v>
      </c>
      <c r="AL16" s="169">
        <f t="shared" si="13"/>
        <v>0</v>
      </c>
      <c r="AM16" s="169">
        <f t="shared" si="14"/>
        <v>0</v>
      </c>
      <c r="AN16" s="169" t="str">
        <f t="shared" si="15"/>
        <v>-</v>
      </c>
      <c r="AO16" s="168" t="str">
        <f t="shared" si="16"/>
        <v>-</v>
      </c>
      <c r="AP16" s="176"/>
      <c r="AQ16" s="170"/>
    </row>
    <row r="17" spans="1:43" x14ac:dyDescent="0.25">
      <c r="A17" s="218" t="s">
        <v>19</v>
      </c>
      <c r="B17" s="172" t="s">
        <v>20</v>
      </c>
      <c r="C17" s="197">
        <v>4712818799477</v>
      </c>
      <c r="D17" s="173">
        <v>7.33</v>
      </c>
      <c r="E17" s="153"/>
      <c r="F17" s="174">
        <v>0</v>
      </c>
      <c r="G17" s="174">
        <v>0</v>
      </c>
      <c r="H17" s="174">
        <v>0</v>
      </c>
      <c r="I17" s="174">
        <v>0</v>
      </c>
      <c r="J17" s="174">
        <v>0</v>
      </c>
      <c r="K17" s="174">
        <v>0</v>
      </c>
      <c r="L17" s="174">
        <v>0</v>
      </c>
      <c r="M17" s="174"/>
      <c r="N17" s="174"/>
      <c r="O17" s="174"/>
      <c r="P17" s="174"/>
      <c r="Q17" s="174"/>
      <c r="R17" s="154"/>
      <c r="S17" s="155">
        <f t="shared" si="0"/>
        <v>0</v>
      </c>
      <c r="T17" s="156">
        <v>5</v>
      </c>
      <c r="U17" s="154"/>
      <c r="V17" s="164">
        <f t="shared" si="1"/>
        <v>0</v>
      </c>
      <c r="W17" s="165">
        <f t="shared" si="2"/>
        <v>0</v>
      </c>
      <c r="X17" s="165">
        <f t="shared" si="3"/>
        <v>0</v>
      </c>
      <c r="Y17" s="164">
        <v>16</v>
      </c>
      <c r="Z17" s="164">
        <v>3</v>
      </c>
      <c r="AA17" s="166">
        <f t="shared" si="4"/>
        <v>19</v>
      </c>
      <c r="AB17" s="165" t="str">
        <f t="shared" si="5"/>
        <v>Not Sold</v>
      </c>
      <c r="AC17" s="165">
        <v>14</v>
      </c>
      <c r="AD17" s="165" t="str">
        <f t="shared" si="6"/>
        <v>-</v>
      </c>
      <c r="AE17" s="165">
        <f t="shared" si="7"/>
        <v>0</v>
      </c>
      <c r="AF17" s="167" t="str">
        <f t="shared" si="8"/>
        <v>Not Sold</v>
      </c>
      <c r="AG17" s="168">
        <f t="shared" si="9"/>
        <v>43687</v>
      </c>
      <c r="AH17" s="168">
        <f t="shared" si="10"/>
        <v>43687</v>
      </c>
      <c r="AI17" s="169">
        <f t="shared" si="11"/>
        <v>0</v>
      </c>
      <c r="AJ17" s="169">
        <f t="shared" si="12"/>
        <v>19</v>
      </c>
      <c r="AK17" s="164">
        <v>1</v>
      </c>
      <c r="AL17" s="169">
        <f t="shared" si="13"/>
        <v>0</v>
      </c>
      <c r="AM17" s="169">
        <f t="shared" si="14"/>
        <v>0</v>
      </c>
      <c r="AN17" s="169" t="str">
        <f t="shared" si="15"/>
        <v>-</v>
      </c>
      <c r="AO17" s="168" t="str">
        <f t="shared" si="16"/>
        <v>-</v>
      </c>
      <c r="AP17" s="176"/>
      <c r="AQ17" s="170"/>
    </row>
    <row r="18" spans="1:43" x14ac:dyDescent="0.25">
      <c r="A18" s="218" t="s">
        <v>21</v>
      </c>
      <c r="B18" s="172" t="s">
        <v>22</v>
      </c>
      <c r="C18" s="197">
        <v>4712818799484</v>
      </c>
      <c r="D18" s="173">
        <v>7.3299999999999992</v>
      </c>
      <c r="E18" s="153"/>
      <c r="F18" s="174">
        <v>0</v>
      </c>
      <c r="G18" s="174">
        <v>0</v>
      </c>
      <c r="H18" s="174">
        <v>0</v>
      </c>
      <c r="I18" s="174">
        <v>0</v>
      </c>
      <c r="J18" s="174">
        <v>0</v>
      </c>
      <c r="K18" s="174">
        <v>0</v>
      </c>
      <c r="L18" s="174">
        <v>0</v>
      </c>
      <c r="M18" s="174"/>
      <c r="N18" s="174"/>
      <c r="O18" s="174"/>
      <c r="P18" s="174"/>
      <c r="Q18" s="174"/>
      <c r="R18" s="154"/>
      <c r="S18" s="155">
        <f t="shared" si="0"/>
        <v>0</v>
      </c>
      <c r="T18" s="156">
        <v>5</v>
      </c>
      <c r="U18" s="154"/>
      <c r="V18" s="164">
        <f t="shared" si="1"/>
        <v>0</v>
      </c>
      <c r="W18" s="165">
        <f t="shared" si="2"/>
        <v>0</v>
      </c>
      <c r="X18" s="165">
        <f t="shared" si="3"/>
        <v>0</v>
      </c>
      <c r="Y18" s="164">
        <v>14</v>
      </c>
      <c r="Z18" s="164">
        <v>3</v>
      </c>
      <c r="AA18" s="166">
        <f t="shared" si="4"/>
        <v>17</v>
      </c>
      <c r="AB18" s="165" t="str">
        <f t="shared" si="5"/>
        <v>Not Sold</v>
      </c>
      <c r="AC18" s="165">
        <v>14</v>
      </c>
      <c r="AD18" s="165" t="str">
        <f t="shared" si="6"/>
        <v>-</v>
      </c>
      <c r="AE18" s="165">
        <f t="shared" si="7"/>
        <v>0</v>
      </c>
      <c r="AF18" s="167" t="str">
        <f t="shared" si="8"/>
        <v>Not Sold</v>
      </c>
      <c r="AG18" s="168">
        <f t="shared" si="9"/>
        <v>43687</v>
      </c>
      <c r="AH18" s="168">
        <f t="shared" si="10"/>
        <v>43687</v>
      </c>
      <c r="AI18" s="169">
        <f t="shared" si="11"/>
        <v>0</v>
      </c>
      <c r="AJ18" s="169">
        <f t="shared" si="12"/>
        <v>17</v>
      </c>
      <c r="AK18" s="164">
        <v>1</v>
      </c>
      <c r="AL18" s="169">
        <f t="shared" si="13"/>
        <v>0</v>
      </c>
      <c r="AM18" s="169">
        <f t="shared" si="14"/>
        <v>0</v>
      </c>
      <c r="AN18" s="169" t="str">
        <f t="shared" si="15"/>
        <v>-</v>
      </c>
      <c r="AO18" s="168" t="str">
        <f t="shared" si="16"/>
        <v>-</v>
      </c>
      <c r="AP18" s="176"/>
      <c r="AQ18" s="170"/>
    </row>
    <row r="19" spans="1:43" x14ac:dyDescent="0.25">
      <c r="A19" s="218" t="s">
        <v>23</v>
      </c>
      <c r="B19" s="172" t="s">
        <v>24</v>
      </c>
      <c r="C19" s="197">
        <v>4712818799705</v>
      </c>
      <c r="D19" s="173">
        <v>7.33</v>
      </c>
      <c r="E19" s="153"/>
      <c r="F19" s="174">
        <v>0</v>
      </c>
      <c r="G19" s="174">
        <v>0</v>
      </c>
      <c r="H19" s="174">
        <v>0</v>
      </c>
      <c r="I19" s="174">
        <v>0</v>
      </c>
      <c r="J19" s="174">
        <v>0</v>
      </c>
      <c r="K19" s="174">
        <v>0</v>
      </c>
      <c r="L19" s="174">
        <v>0</v>
      </c>
      <c r="M19" s="174"/>
      <c r="N19" s="174"/>
      <c r="O19" s="174"/>
      <c r="P19" s="174"/>
      <c r="Q19" s="174"/>
      <c r="R19" s="154"/>
      <c r="S19" s="155">
        <f t="shared" si="0"/>
        <v>0</v>
      </c>
      <c r="T19" s="156">
        <v>5</v>
      </c>
      <c r="U19" s="154"/>
      <c r="V19" s="164">
        <f t="shared" si="1"/>
        <v>0</v>
      </c>
      <c r="W19" s="165">
        <f t="shared" si="2"/>
        <v>0</v>
      </c>
      <c r="X19" s="165">
        <f t="shared" si="3"/>
        <v>0</v>
      </c>
      <c r="Y19" s="164">
        <v>20</v>
      </c>
      <c r="Z19" s="164">
        <v>3</v>
      </c>
      <c r="AA19" s="166">
        <f t="shared" si="4"/>
        <v>23</v>
      </c>
      <c r="AB19" s="165" t="str">
        <f t="shared" si="5"/>
        <v>Not Sold</v>
      </c>
      <c r="AC19" s="165">
        <v>14</v>
      </c>
      <c r="AD19" s="165" t="str">
        <f t="shared" si="6"/>
        <v>-</v>
      </c>
      <c r="AE19" s="165">
        <f t="shared" si="7"/>
        <v>0</v>
      </c>
      <c r="AF19" s="167" t="str">
        <f t="shared" si="8"/>
        <v>Not Sold</v>
      </c>
      <c r="AG19" s="168">
        <f t="shared" si="9"/>
        <v>43687</v>
      </c>
      <c r="AH19" s="168">
        <f t="shared" si="10"/>
        <v>43687</v>
      </c>
      <c r="AI19" s="169">
        <f t="shared" si="11"/>
        <v>0</v>
      </c>
      <c r="AJ19" s="169">
        <f t="shared" si="12"/>
        <v>23</v>
      </c>
      <c r="AK19" s="164">
        <v>1</v>
      </c>
      <c r="AL19" s="169">
        <f t="shared" si="13"/>
        <v>0</v>
      </c>
      <c r="AM19" s="169">
        <f t="shared" si="14"/>
        <v>0</v>
      </c>
      <c r="AN19" s="169" t="str">
        <f t="shared" si="15"/>
        <v>-</v>
      </c>
      <c r="AO19" s="168" t="str">
        <f t="shared" si="16"/>
        <v>-</v>
      </c>
      <c r="AP19" s="176"/>
      <c r="AQ19" s="170"/>
    </row>
    <row r="20" spans="1:43" x14ac:dyDescent="0.25">
      <c r="A20" s="218" t="s">
        <v>25</v>
      </c>
      <c r="B20" s="172" t="s">
        <v>26</v>
      </c>
      <c r="C20" s="197">
        <v>4712818799880</v>
      </c>
      <c r="D20" s="173">
        <v>7.33</v>
      </c>
      <c r="E20" s="153"/>
      <c r="F20" s="174">
        <v>0</v>
      </c>
      <c r="G20" s="174">
        <v>0</v>
      </c>
      <c r="H20" s="174">
        <v>0</v>
      </c>
      <c r="I20" s="174">
        <v>0</v>
      </c>
      <c r="J20" s="174">
        <v>0</v>
      </c>
      <c r="K20" s="174">
        <v>0</v>
      </c>
      <c r="L20" s="174">
        <v>0</v>
      </c>
      <c r="M20" s="174"/>
      <c r="N20" s="174"/>
      <c r="O20" s="174"/>
      <c r="P20" s="174"/>
      <c r="Q20" s="174"/>
      <c r="R20" s="154"/>
      <c r="S20" s="155">
        <f t="shared" si="0"/>
        <v>0</v>
      </c>
      <c r="T20" s="156">
        <v>5</v>
      </c>
      <c r="U20" s="154"/>
      <c r="V20" s="164">
        <f t="shared" si="1"/>
        <v>0</v>
      </c>
      <c r="W20" s="165">
        <f t="shared" si="2"/>
        <v>0</v>
      </c>
      <c r="X20" s="165">
        <f t="shared" si="3"/>
        <v>0</v>
      </c>
      <c r="Y20" s="164">
        <v>19</v>
      </c>
      <c r="Z20" s="164">
        <v>3</v>
      </c>
      <c r="AA20" s="166">
        <f t="shared" si="4"/>
        <v>22</v>
      </c>
      <c r="AB20" s="165" t="str">
        <f t="shared" si="5"/>
        <v>Not Sold</v>
      </c>
      <c r="AC20" s="165">
        <v>14</v>
      </c>
      <c r="AD20" s="165" t="str">
        <f t="shared" si="6"/>
        <v>-</v>
      </c>
      <c r="AE20" s="165">
        <f t="shared" si="7"/>
        <v>0</v>
      </c>
      <c r="AF20" s="167" t="str">
        <f t="shared" si="8"/>
        <v>Not Sold</v>
      </c>
      <c r="AG20" s="168">
        <f t="shared" si="9"/>
        <v>43687</v>
      </c>
      <c r="AH20" s="168">
        <f t="shared" si="10"/>
        <v>43687</v>
      </c>
      <c r="AI20" s="169">
        <f t="shared" si="11"/>
        <v>0</v>
      </c>
      <c r="AJ20" s="169">
        <f t="shared" si="12"/>
        <v>22</v>
      </c>
      <c r="AK20" s="164">
        <v>1</v>
      </c>
      <c r="AL20" s="169">
        <f t="shared" si="13"/>
        <v>0</v>
      </c>
      <c r="AM20" s="169">
        <f t="shared" si="14"/>
        <v>0</v>
      </c>
      <c r="AN20" s="169" t="str">
        <f t="shared" si="15"/>
        <v>-</v>
      </c>
      <c r="AO20" s="168" t="str">
        <f t="shared" si="16"/>
        <v>-</v>
      </c>
      <c r="AP20" s="176"/>
      <c r="AQ20" s="170"/>
    </row>
    <row r="21" spans="1:43" x14ac:dyDescent="0.25">
      <c r="A21" s="218" t="s">
        <v>27</v>
      </c>
      <c r="B21" s="172" t="s">
        <v>28</v>
      </c>
      <c r="C21" s="197">
        <v>4716076151329</v>
      </c>
      <c r="D21" s="173">
        <v>7.33</v>
      </c>
      <c r="E21" s="153"/>
      <c r="F21" s="174">
        <v>0</v>
      </c>
      <c r="G21" s="174">
        <v>0</v>
      </c>
      <c r="H21" s="174">
        <v>0</v>
      </c>
      <c r="I21" s="174">
        <v>0</v>
      </c>
      <c r="J21" s="174">
        <v>0</v>
      </c>
      <c r="K21" s="174">
        <v>0</v>
      </c>
      <c r="L21" s="174">
        <v>0</v>
      </c>
      <c r="M21" s="174"/>
      <c r="N21" s="174"/>
      <c r="O21" s="174"/>
      <c r="P21" s="174"/>
      <c r="Q21" s="174"/>
      <c r="R21" s="154"/>
      <c r="S21" s="155">
        <f t="shared" si="0"/>
        <v>0</v>
      </c>
      <c r="T21" s="156">
        <v>5</v>
      </c>
      <c r="U21" s="154"/>
      <c r="V21" s="164">
        <f t="shared" si="1"/>
        <v>0</v>
      </c>
      <c r="W21" s="165">
        <f t="shared" si="2"/>
        <v>0</v>
      </c>
      <c r="X21" s="165">
        <f t="shared" si="3"/>
        <v>0</v>
      </c>
      <c r="Y21" s="164">
        <v>21</v>
      </c>
      <c r="Z21" s="164">
        <v>3</v>
      </c>
      <c r="AA21" s="166">
        <f t="shared" si="4"/>
        <v>24</v>
      </c>
      <c r="AB21" s="165" t="str">
        <f t="shared" si="5"/>
        <v>Not Sold</v>
      </c>
      <c r="AC21" s="165">
        <v>14</v>
      </c>
      <c r="AD21" s="165" t="str">
        <f t="shared" si="6"/>
        <v>-</v>
      </c>
      <c r="AE21" s="165">
        <f t="shared" si="7"/>
        <v>0</v>
      </c>
      <c r="AF21" s="167" t="str">
        <f t="shared" si="8"/>
        <v>Not Sold</v>
      </c>
      <c r="AG21" s="168">
        <f t="shared" si="9"/>
        <v>43687</v>
      </c>
      <c r="AH21" s="168">
        <f t="shared" si="10"/>
        <v>43687</v>
      </c>
      <c r="AI21" s="169">
        <f t="shared" si="11"/>
        <v>0</v>
      </c>
      <c r="AJ21" s="169">
        <f t="shared" si="12"/>
        <v>24</v>
      </c>
      <c r="AK21" s="164">
        <v>1</v>
      </c>
      <c r="AL21" s="169">
        <f t="shared" si="13"/>
        <v>0</v>
      </c>
      <c r="AM21" s="169">
        <f t="shared" si="14"/>
        <v>0</v>
      </c>
      <c r="AN21" s="169" t="str">
        <f t="shared" si="15"/>
        <v>-</v>
      </c>
      <c r="AO21" s="168" t="str">
        <f t="shared" si="16"/>
        <v>-</v>
      </c>
      <c r="AP21" s="176"/>
      <c r="AQ21" s="170"/>
    </row>
    <row r="22" spans="1:43" x14ac:dyDescent="0.25">
      <c r="A22" s="218" t="s">
        <v>29</v>
      </c>
      <c r="B22" s="172" t="s">
        <v>30</v>
      </c>
      <c r="C22" s="197">
        <v>4716076154436</v>
      </c>
      <c r="D22" s="173">
        <v>7.3299999999999992</v>
      </c>
      <c r="E22" s="153"/>
      <c r="F22" s="174">
        <v>0</v>
      </c>
      <c r="G22" s="174">
        <v>0</v>
      </c>
      <c r="H22" s="174">
        <v>0</v>
      </c>
      <c r="I22" s="174">
        <v>0</v>
      </c>
      <c r="J22" s="174">
        <v>0</v>
      </c>
      <c r="K22" s="174">
        <v>0</v>
      </c>
      <c r="L22" s="174">
        <v>0</v>
      </c>
      <c r="M22" s="174"/>
      <c r="N22" s="174"/>
      <c r="O22" s="174"/>
      <c r="P22" s="174"/>
      <c r="Q22" s="174"/>
      <c r="R22" s="154"/>
      <c r="S22" s="155">
        <f t="shared" si="0"/>
        <v>0</v>
      </c>
      <c r="T22" s="156">
        <v>5</v>
      </c>
      <c r="U22" s="154"/>
      <c r="V22" s="164">
        <f t="shared" si="1"/>
        <v>0</v>
      </c>
      <c r="W22" s="165">
        <f t="shared" si="2"/>
        <v>0</v>
      </c>
      <c r="X22" s="165">
        <f t="shared" si="3"/>
        <v>0</v>
      </c>
      <c r="Y22" s="164">
        <v>27</v>
      </c>
      <c r="Z22" s="164">
        <v>3</v>
      </c>
      <c r="AA22" s="166">
        <f t="shared" si="4"/>
        <v>30</v>
      </c>
      <c r="AB22" s="165" t="str">
        <f t="shared" si="5"/>
        <v>Not Sold</v>
      </c>
      <c r="AC22" s="165">
        <v>14</v>
      </c>
      <c r="AD22" s="165" t="str">
        <f t="shared" si="6"/>
        <v>-</v>
      </c>
      <c r="AE22" s="165">
        <f t="shared" si="7"/>
        <v>0</v>
      </c>
      <c r="AF22" s="167" t="str">
        <f t="shared" si="8"/>
        <v>Not Sold</v>
      </c>
      <c r="AG22" s="168">
        <f t="shared" si="9"/>
        <v>43687</v>
      </c>
      <c r="AH22" s="168">
        <f t="shared" si="10"/>
        <v>43687</v>
      </c>
      <c r="AI22" s="169">
        <f t="shared" si="11"/>
        <v>0</v>
      </c>
      <c r="AJ22" s="169">
        <f t="shared" si="12"/>
        <v>30</v>
      </c>
      <c r="AK22" s="164">
        <v>1</v>
      </c>
      <c r="AL22" s="169">
        <f t="shared" si="13"/>
        <v>0</v>
      </c>
      <c r="AM22" s="169">
        <f t="shared" si="14"/>
        <v>0</v>
      </c>
      <c r="AN22" s="169" t="str">
        <f t="shared" si="15"/>
        <v>-</v>
      </c>
      <c r="AO22" s="168" t="str">
        <f t="shared" si="16"/>
        <v>-</v>
      </c>
      <c r="AP22" s="176"/>
      <c r="AQ22" s="170"/>
    </row>
    <row r="23" spans="1:43" x14ac:dyDescent="0.25">
      <c r="A23" s="218" t="s">
        <v>31</v>
      </c>
      <c r="B23" s="172" t="s">
        <v>32</v>
      </c>
      <c r="C23" s="197">
        <v>4716076157680</v>
      </c>
      <c r="D23" s="173">
        <v>7.35</v>
      </c>
      <c r="E23" s="153"/>
      <c r="F23" s="174">
        <v>0</v>
      </c>
      <c r="G23" s="174">
        <v>0</v>
      </c>
      <c r="H23" s="174">
        <v>0</v>
      </c>
      <c r="I23" s="174">
        <v>0</v>
      </c>
      <c r="J23" s="174">
        <v>0</v>
      </c>
      <c r="K23" s="174">
        <v>0</v>
      </c>
      <c r="L23" s="174">
        <v>0</v>
      </c>
      <c r="M23" s="174"/>
      <c r="N23" s="174"/>
      <c r="O23" s="174"/>
      <c r="P23" s="174"/>
      <c r="Q23" s="174"/>
      <c r="R23" s="154"/>
      <c r="S23" s="155">
        <f t="shared" si="0"/>
        <v>0</v>
      </c>
      <c r="T23" s="156">
        <v>5</v>
      </c>
      <c r="U23" s="154"/>
      <c r="V23" s="164">
        <f t="shared" si="1"/>
        <v>0</v>
      </c>
      <c r="W23" s="165">
        <f t="shared" si="2"/>
        <v>0</v>
      </c>
      <c r="X23" s="165">
        <f t="shared" si="3"/>
        <v>0</v>
      </c>
      <c r="Y23" s="164">
        <v>83</v>
      </c>
      <c r="Z23" s="164">
        <v>3</v>
      </c>
      <c r="AA23" s="166">
        <f t="shared" si="4"/>
        <v>86</v>
      </c>
      <c r="AB23" s="165" t="str">
        <f t="shared" si="5"/>
        <v>Not Sold</v>
      </c>
      <c r="AC23" s="165">
        <v>14</v>
      </c>
      <c r="AD23" s="165" t="str">
        <f t="shared" si="6"/>
        <v>-</v>
      </c>
      <c r="AE23" s="165">
        <f t="shared" si="7"/>
        <v>0</v>
      </c>
      <c r="AF23" s="167" t="str">
        <f t="shared" si="8"/>
        <v>Not Sold</v>
      </c>
      <c r="AG23" s="168">
        <f t="shared" si="9"/>
        <v>43687</v>
      </c>
      <c r="AH23" s="168">
        <f t="shared" si="10"/>
        <v>43687</v>
      </c>
      <c r="AI23" s="169">
        <f t="shared" si="11"/>
        <v>0</v>
      </c>
      <c r="AJ23" s="169">
        <f t="shared" si="12"/>
        <v>86</v>
      </c>
      <c r="AK23" s="164">
        <v>1</v>
      </c>
      <c r="AL23" s="169">
        <f t="shared" si="13"/>
        <v>0</v>
      </c>
      <c r="AM23" s="169">
        <f t="shared" si="14"/>
        <v>0</v>
      </c>
      <c r="AN23" s="169" t="str">
        <f t="shared" si="15"/>
        <v>-</v>
      </c>
      <c r="AO23" s="168" t="str">
        <f t="shared" si="16"/>
        <v>-</v>
      </c>
      <c r="AP23" s="176"/>
      <c r="AQ23" s="170"/>
    </row>
    <row r="24" spans="1:43" x14ac:dyDescent="0.25">
      <c r="A24" s="218" t="s">
        <v>651</v>
      </c>
      <c r="B24" s="172" t="s">
        <v>33</v>
      </c>
      <c r="C24" s="197">
        <v>4716076161304</v>
      </c>
      <c r="D24" s="173">
        <v>25.089999999999989</v>
      </c>
      <c r="E24" s="153"/>
      <c r="F24" s="174">
        <v>1</v>
      </c>
      <c r="G24" s="174">
        <v>7</v>
      </c>
      <c r="H24" s="174">
        <v>0</v>
      </c>
      <c r="I24" s="174">
        <v>2</v>
      </c>
      <c r="J24" s="174">
        <v>0</v>
      </c>
      <c r="K24" s="174">
        <v>0</v>
      </c>
      <c r="L24" s="174">
        <v>0</v>
      </c>
      <c r="M24" s="174"/>
      <c r="N24" s="174"/>
      <c r="O24" s="174"/>
      <c r="P24" s="174"/>
      <c r="Q24" s="174"/>
      <c r="R24" s="154"/>
      <c r="S24" s="155">
        <f t="shared" si="0"/>
        <v>3</v>
      </c>
      <c r="T24" s="156">
        <v>5</v>
      </c>
      <c r="U24" s="154"/>
      <c r="V24" s="164">
        <f t="shared" si="1"/>
        <v>10</v>
      </c>
      <c r="W24" s="165">
        <f t="shared" si="2"/>
        <v>0.1111111111111111</v>
      </c>
      <c r="X24" s="165">
        <f t="shared" si="3"/>
        <v>3.333333333333333</v>
      </c>
      <c r="Y24" s="164">
        <v>33</v>
      </c>
      <c r="Z24" s="164">
        <v>7</v>
      </c>
      <c r="AA24" s="166">
        <f t="shared" si="4"/>
        <v>40</v>
      </c>
      <c r="AB24" s="165">
        <f t="shared" si="5"/>
        <v>360</v>
      </c>
      <c r="AC24" s="165">
        <v>14</v>
      </c>
      <c r="AD24" s="165">
        <f t="shared" si="6"/>
        <v>346</v>
      </c>
      <c r="AE24" s="165">
        <f t="shared" si="7"/>
        <v>6.6666666666666661</v>
      </c>
      <c r="AF24" s="167">
        <f t="shared" si="8"/>
        <v>44033</v>
      </c>
      <c r="AG24" s="168">
        <f t="shared" si="9"/>
        <v>43687</v>
      </c>
      <c r="AH24" s="168">
        <f t="shared" si="10"/>
        <v>44033</v>
      </c>
      <c r="AI24" s="169">
        <f t="shared" si="11"/>
        <v>1.5555555555555554</v>
      </c>
      <c r="AJ24" s="169">
        <f t="shared" si="12"/>
        <v>38.444444444444443</v>
      </c>
      <c r="AK24" s="164">
        <v>1</v>
      </c>
      <c r="AL24" s="169">
        <f t="shared" si="13"/>
        <v>0</v>
      </c>
      <c r="AM24" s="169">
        <f t="shared" si="14"/>
        <v>0</v>
      </c>
      <c r="AN24" s="169">
        <f t="shared" si="15"/>
        <v>0</v>
      </c>
      <c r="AO24" s="168">
        <f t="shared" si="16"/>
        <v>44033</v>
      </c>
      <c r="AP24" s="176"/>
      <c r="AQ24" s="170"/>
    </row>
    <row r="25" spans="1:43" x14ac:dyDescent="0.25">
      <c r="A25" s="218" t="s">
        <v>34</v>
      </c>
      <c r="B25" s="172" t="s">
        <v>35</v>
      </c>
      <c r="C25" s="197">
        <v>4716076161816</v>
      </c>
      <c r="D25" s="173">
        <v>11.190000000000003</v>
      </c>
      <c r="E25" s="153"/>
      <c r="F25" s="174">
        <v>0</v>
      </c>
      <c r="G25" s="174">
        <v>0</v>
      </c>
      <c r="H25" s="174">
        <v>0</v>
      </c>
      <c r="I25" s="174">
        <v>0</v>
      </c>
      <c r="J25" s="174">
        <v>0</v>
      </c>
      <c r="K25" s="174">
        <v>1</v>
      </c>
      <c r="L25" s="174">
        <v>0</v>
      </c>
      <c r="M25" s="174"/>
      <c r="N25" s="174"/>
      <c r="O25" s="174"/>
      <c r="P25" s="174"/>
      <c r="Q25" s="174"/>
      <c r="R25" s="154"/>
      <c r="S25" s="155">
        <f t="shared" si="0"/>
        <v>1</v>
      </c>
      <c r="T25" s="156">
        <v>5</v>
      </c>
      <c r="U25" s="154"/>
      <c r="V25" s="164">
        <f t="shared" si="1"/>
        <v>1</v>
      </c>
      <c r="W25" s="165">
        <f t="shared" si="2"/>
        <v>3.3333333333333333E-2</v>
      </c>
      <c r="X25" s="165">
        <f t="shared" si="3"/>
        <v>1</v>
      </c>
      <c r="Y25" s="164">
        <v>30</v>
      </c>
      <c r="Z25" s="164">
        <v>2</v>
      </c>
      <c r="AA25" s="166">
        <f t="shared" si="4"/>
        <v>32</v>
      </c>
      <c r="AB25" s="165">
        <f t="shared" si="5"/>
        <v>960</v>
      </c>
      <c r="AC25" s="165">
        <v>14</v>
      </c>
      <c r="AD25" s="165">
        <f t="shared" si="6"/>
        <v>946</v>
      </c>
      <c r="AE25" s="165">
        <f t="shared" si="7"/>
        <v>2</v>
      </c>
      <c r="AF25" s="167">
        <f t="shared" si="8"/>
        <v>44633</v>
      </c>
      <c r="AG25" s="168">
        <f t="shared" si="9"/>
        <v>43687</v>
      </c>
      <c r="AH25" s="168">
        <f t="shared" si="10"/>
        <v>44633</v>
      </c>
      <c r="AI25" s="169">
        <f t="shared" si="11"/>
        <v>0.46666666666666667</v>
      </c>
      <c r="AJ25" s="169">
        <f t="shared" si="12"/>
        <v>31.533333333333335</v>
      </c>
      <c r="AK25" s="164">
        <v>1</v>
      </c>
      <c r="AL25" s="169">
        <f t="shared" si="13"/>
        <v>0</v>
      </c>
      <c r="AM25" s="169">
        <f t="shared" si="14"/>
        <v>0</v>
      </c>
      <c r="AN25" s="169">
        <f t="shared" si="15"/>
        <v>0</v>
      </c>
      <c r="AO25" s="168">
        <f t="shared" si="16"/>
        <v>44633</v>
      </c>
      <c r="AP25" s="176"/>
      <c r="AQ25" s="170"/>
    </row>
    <row r="26" spans="1:43" x14ac:dyDescent="0.25">
      <c r="A26" s="218" t="s">
        <v>36</v>
      </c>
      <c r="B26" s="172" t="s">
        <v>37</v>
      </c>
      <c r="C26" s="197">
        <v>4716076162028</v>
      </c>
      <c r="D26" s="173">
        <v>11.19</v>
      </c>
      <c r="E26" s="153"/>
      <c r="F26" s="174">
        <v>0</v>
      </c>
      <c r="G26" s="174">
        <v>0</v>
      </c>
      <c r="H26" s="174">
        <v>0</v>
      </c>
      <c r="I26" s="174">
        <v>0</v>
      </c>
      <c r="J26" s="174">
        <v>0</v>
      </c>
      <c r="K26" s="174">
        <v>1</v>
      </c>
      <c r="L26" s="174">
        <v>0</v>
      </c>
      <c r="M26" s="174"/>
      <c r="N26" s="174"/>
      <c r="O26" s="174"/>
      <c r="P26" s="174"/>
      <c r="Q26" s="174"/>
      <c r="R26" s="154"/>
      <c r="S26" s="155">
        <f t="shared" si="0"/>
        <v>1</v>
      </c>
      <c r="T26" s="156">
        <v>5</v>
      </c>
      <c r="U26" s="154"/>
      <c r="V26" s="164">
        <f t="shared" si="1"/>
        <v>1</v>
      </c>
      <c r="W26" s="165">
        <f t="shared" si="2"/>
        <v>3.3333333333333333E-2</v>
      </c>
      <c r="X26" s="165">
        <f t="shared" si="3"/>
        <v>1</v>
      </c>
      <c r="Y26" s="164">
        <v>86</v>
      </c>
      <c r="Z26" s="164">
        <v>2</v>
      </c>
      <c r="AA26" s="166">
        <f t="shared" si="4"/>
        <v>88</v>
      </c>
      <c r="AB26" s="165">
        <f t="shared" si="5"/>
        <v>2640</v>
      </c>
      <c r="AC26" s="165">
        <v>14</v>
      </c>
      <c r="AD26" s="165">
        <f t="shared" si="6"/>
        <v>2626</v>
      </c>
      <c r="AE26" s="165">
        <f t="shared" si="7"/>
        <v>2</v>
      </c>
      <c r="AF26" s="167">
        <f t="shared" si="8"/>
        <v>46313</v>
      </c>
      <c r="AG26" s="168">
        <f t="shared" si="9"/>
        <v>43687</v>
      </c>
      <c r="AH26" s="168">
        <f t="shared" si="10"/>
        <v>46313</v>
      </c>
      <c r="AI26" s="169">
        <f t="shared" si="11"/>
        <v>0.46666666666666667</v>
      </c>
      <c r="AJ26" s="169">
        <f t="shared" si="12"/>
        <v>87.533333333333331</v>
      </c>
      <c r="AK26" s="164">
        <v>1</v>
      </c>
      <c r="AL26" s="169">
        <f t="shared" si="13"/>
        <v>0</v>
      </c>
      <c r="AM26" s="169">
        <f t="shared" si="14"/>
        <v>0</v>
      </c>
      <c r="AN26" s="169">
        <f t="shared" si="15"/>
        <v>0</v>
      </c>
      <c r="AO26" s="168">
        <f t="shared" si="16"/>
        <v>46313</v>
      </c>
      <c r="AP26" s="176"/>
      <c r="AQ26" s="170"/>
    </row>
    <row r="27" spans="1:43" x14ac:dyDescent="0.25">
      <c r="A27" s="218" t="s">
        <v>38</v>
      </c>
      <c r="B27" s="172" t="s">
        <v>39</v>
      </c>
      <c r="C27" s="197">
        <v>4716076164176</v>
      </c>
      <c r="D27" s="173">
        <v>10.809999999999997</v>
      </c>
      <c r="E27" s="153"/>
      <c r="F27" s="174">
        <v>0</v>
      </c>
      <c r="G27" s="174">
        <v>0</v>
      </c>
      <c r="H27" s="174">
        <v>0</v>
      </c>
      <c r="I27" s="174">
        <v>0</v>
      </c>
      <c r="J27" s="174">
        <v>0</v>
      </c>
      <c r="K27" s="174">
        <v>0</v>
      </c>
      <c r="L27" s="174">
        <v>0</v>
      </c>
      <c r="M27" s="174"/>
      <c r="N27" s="174"/>
      <c r="O27" s="174"/>
      <c r="P27" s="174"/>
      <c r="Q27" s="174"/>
      <c r="R27" s="154"/>
      <c r="S27" s="155">
        <f t="shared" si="0"/>
        <v>0</v>
      </c>
      <c r="T27" s="156">
        <v>5</v>
      </c>
      <c r="U27" s="154"/>
      <c r="V27" s="164">
        <f t="shared" si="1"/>
        <v>0</v>
      </c>
      <c r="W27" s="165">
        <f t="shared" si="2"/>
        <v>0</v>
      </c>
      <c r="X27" s="165">
        <f t="shared" si="3"/>
        <v>0</v>
      </c>
      <c r="Y27" s="164">
        <v>16</v>
      </c>
      <c r="Z27" s="164">
        <v>3</v>
      </c>
      <c r="AA27" s="166">
        <f t="shared" si="4"/>
        <v>19</v>
      </c>
      <c r="AB27" s="165" t="str">
        <f t="shared" si="5"/>
        <v>Not Sold</v>
      </c>
      <c r="AC27" s="165">
        <v>14</v>
      </c>
      <c r="AD27" s="165" t="str">
        <f t="shared" si="6"/>
        <v>-</v>
      </c>
      <c r="AE27" s="165">
        <f t="shared" si="7"/>
        <v>0</v>
      </c>
      <c r="AF27" s="167" t="str">
        <f t="shared" si="8"/>
        <v>Not Sold</v>
      </c>
      <c r="AG27" s="168">
        <f t="shared" si="9"/>
        <v>43687</v>
      </c>
      <c r="AH27" s="168">
        <f t="shared" si="10"/>
        <v>43687</v>
      </c>
      <c r="AI27" s="169">
        <f t="shared" si="11"/>
        <v>0</v>
      </c>
      <c r="AJ27" s="169">
        <f t="shared" si="12"/>
        <v>19</v>
      </c>
      <c r="AK27" s="164">
        <v>1</v>
      </c>
      <c r="AL27" s="169">
        <f t="shared" si="13"/>
        <v>0</v>
      </c>
      <c r="AM27" s="169">
        <f t="shared" si="14"/>
        <v>0</v>
      </c>
      <c r="AN27" s="169" t="str">
        <f t="shared" si="15"/>
        <v>-</v>
      </c>
      <c r="AO27" s="168" t="str">
        <f t="shared" si="16"/>
        <v>-</v>
      </c>
      <c r="AP27" s="176"/>
      <c r="AQ27" s="170"/>
    </row>
    <row r="28" spans="1:43" x14ac:dyDescent="0.25">
      <c r="A28" s="218" t="s">
        <v>40</v>
      </c>
      <c r="B28" s="172" t="s">
        <v>41</v>
      </c>
      <c r="C28" s="197">
        <v>4716076164183</v>
      </c>
      <c r="D28" s="173">
        <v>10.809999999999997</v>
      </c>
      <c r="E28" s="153"/>
      <c r="F28" s="174">
        <v>0</v>
      </c>
      <c r="G28" s="174">
        <v>0</v>
      </c>
      <c r="H28" s="174">
        <v>0</v>
      </c>
      <c r="I28" s="174">
        <v>0</v>
      </c>
      <c r="J28" s="174">
        <v>0</v>
      </c>
      <c r="K28" s="174">
        <v>0</v>
      </c>
      <c r="L28" s="174">
        <v>0</v>
      </c>
      <c r="M28" s="174"/>
      <c r="N28" s="174"/>
      <c r="O28" s="174"/>
      <c r="P28" s="174"/>
      <c r="Q28" s="174"/>
      <c r="R28" s="154"/>
      <c r="S28" s="155">
        <f t="shared" si="0"/>
        <v>0</v>
      </c>
      <c r="T28" s="156">
        <v>5</v>
      </c>
      <c r="U28" s="154"/>
      <c r="V28" s="164">
        <f t="shared" si="1"/>
        <v>0</v>
      </c>
      <c r="W28" s="165">
        <f t="shared" si="2"/>
        <v>0</v>
      </c>
      <c r="X28" s="165">
        <f t="shared" si="3"/>
        <v>0</v>
      </c>
      <c r="Y28" s="164">
        <v>17</v>
      </c>
      <c r="Z28" s="164">
        <v>3</v>
      </c>
      <c r="AA28" s="166">
        <f t="shared" si="4"/>
        <v>20</v>
      </c>
      <c r="AB28" s="165" t="str">
        <f t="shared" si="5"/>
        <v>Not Sold</v>
      </c>
      <c r="AC28" s="165">
        <v>14</v>
      </c>
      <c r="AD28" s="165" t="str">
        <f t="shared" si="6"/>
        <v>-</v>
      </c>
      <c r="AE28" s="165">
        <f t="shared" si="7"/>
        <v>0</v>
      </c>
      <c r="AF28" s="167" t="str">
        <f t="shared" si="8"/>
        <v>Not Sold</v>
      </c>
      <c r="AG28" s="168">
        <f t="shared" si="9"/>
        <v>43687</v>
      </c>
      <c r="AH28" s="168">
        <f t="shared" si="10"/>
        <v>43687</v>
      </c>
      <c r="AI28" s="169">
        <f t="shared" si="11"/>
        <v>0</v>
      </c>
      <c r="AJ28" s="169">
        <f t="shared" si="12"/>
        <v>20</v>
      </c>
      <c r="AK28" s="164">
        <v>1</v>
      </c>
      <c r="AL28" s="169">
        <f t="shared" si="13"/>
        <v>0</v>
      </c>
      <c r="AM28" s="169">
        <f t="shared" si="14"/>
        <v>0</v>
      </c>
      <c r="AN28" s="169" t="str">
        <f t="shared" si="15"/>
        <v>-</v>
      </c>
      <c r="AO28" s="168" t="str">
        <f t="shared" si="16"/>
        <v>-</v>
      </c>
      <c r="AP28" s="176"/>
      <c r="AQ28" s="170"/>
    </row>
    <row r="29" spans="1:43" x14ac:dyDescent="0.25">
      <c r="A29" s="218" t="s">
        <v>42</v>
      </c>
      <c r="B29" s="172" t="s">
        <v>43</v>
      </c>
      <c r="C29" s="197">
        <v>4716076164190</v>
      </c>
      <c r="D29" s="173">
        <v>10.809999999999997</v>
      </c>
      <c r="E29" s="153"/>
      <c r="F29" s="174">
        <v>0</v>
      </c>
      <c r="G29" s="174">
        <v>0</v>
      </c>
      <c r="H29" s="174">
        <v>0</v>
      </c>
      <c r="I29" s="174">
        <v>0</v>
      </c>
      <c r="J29" s="174">
        <v>0</v>
      </c>
      <c r="K29" s="174">
        <v>0</v>
      </c>
      <c r="L29" s="174">
        <v>0</v>
      </c>
      <c r="M29" s="174"/>
      <c r="N29" s="174"/>
      <c r="O29" s="174"/>
      <c r="P29" s="174"/>
      <c r="Q29" s="174"/>
      <c r="R29" s="154"/>
      <c r="S29" s="155">
        <f t="shared" si="0"/>
        <v>0</v>
      </c>
      <c r="T29" s="156">
        <v>5</v>
      </c>
      <c r="U29" s="154"/>
      <c r="V29" s="164">
        <f t="shared" si="1"/>
        <v>0</v>
      </c>
      <c r="W29" s="165">
        <f t="shared" si="2"/>
        <v>0</v>
      </c>
      <c r="X29" s="165">
        <f t="shared" si="3"/>
        <v>0</v>
      </c>
      <c r="Y29" s="164">
        <v>16</v>
      </c>
      <c r="Z29" s="164">
        <v>3</v>
      </c>
      <c r="AA29" s="166">
        <f t="shared" si="4"/>
        <v>19</v>
      </c>
      <c r="AB29" s="165" t="str">
        <f t="shared" si="5"/>
        <v>Not Sold</v>
      </c>
      <c r="AC29" s="165">
        <v>14</v>
      </c>
      <c r="AD29" s="165" t="str">
        <f t="shared" si="6"/>
        <v>-</v>
      </c>
      <c r="AE29" s="165">
        <f t="shared" si="7"/>
        <v>0</v>
      </c>
      <c r="AF29" s="167" t="str">
        <f t="shared" si="8"/>
        <v>Not Sold</v>
      </c>
      <c r="AG29" s="168">
        <f t="shared" si="9"/>
        <v>43687</v>
      </c>
      <c r="AH29" s="168">
        <f t="shared" si="10"/>
        <v>43687</v>
      </c>
      <c r="AI29" s="169">
        <f t="shared" si="11"/>
        <v>0</v>
      </c>
      <c r="AJ29" s="169">
        <f t="shared" si="12"/>
        <v>19</v>
      </c>
      <c r="AK29" s="164">
        <v>1</v>
      </c>
      <c r="AL29" s="169">
        <f t="shared" si="13"/>
        <v>0</v>
      </c>
      <c r="AM29" s="169">
        <f t="shared" si="14"/>
        <v>0</v>
      </c>
      <c r="AN29" s="169" t="str">
        <f t="shared" si="15"/>
        <v>-</v>
      </c>
      <c r="AO29" s="168" t="str">
        <f t="shared" si="16"/>
        <v>-</v>
      </c>
      <c r="AP29" s="176"/>
      <c r="AQ29" s="170"/>
    </row>
    <row r="30" spans="1:43" x14ac:dyDescent="0.25">
      <c r="A30" s="218" t="s">
        <v>44</v>
      </c>
      <c r="B30" s="172" t="s">
        <v>45</v>
      </c>
      <c r="C30" s="197">
        <v>4716076164534</v>
      </c>
      <c r="D30" s="173">
        <v>11.19</v>
      </c>
      <c r="E30" s="153"/>
      <c r="F30" s="174">
        <v>0</v>
      </c>
      <c r="G30" s="174">
        <v>0</v>
      </c>
      <c r="H30" s="174">
        <v>0</v>
      </c>
      <c r="I30" s="174">
        <v>0</v>
      </c>
      <c r="J30" s="174">
        <v>0</v>
      </c>
      <c r="K30" s="174">
        <v>0</v>
      </c>
      <c r="L30" s="174">
        <v>0</v>
      </c>
      <c r="M30" s="174"/>
      <c r="N30" s="174"/>
      <c r="O30" s="174"/>
      <c r="P30" s="174"/>
      <c r="Q30" s="174"/>
      <c r="R30" s="154"/>
      <c r="S30" s="155">
        <f t="shared" si="0"/>
        <v>0</v>
      </c>
      <c r="T30" s="156">
        <v>5</v>
      </c>
      <c r="U30" s="154"/>
      <c r="V30" s="164">
        <f t="shared" si="1"/>
        <v>0</v>
      </c>
      <c r="W30" s="165">
        <f t="shared" si="2"/>
        <v>0</v>
      </c>
      <c r="X30" s="165">
        <f t="shared" si="3"/>
        <v>0</v>
      </c>
      <c r="Y30" s="164">
        <v>48</v>
      </c>
      <c r="Z30" s="164">
        <v>5</v>
      </c>
      <c r="AA30" s="166">
        <f t="shared" si="4"/>
        <v>53</v>
      </c>
      <c r="AB30" s="165" t="str">
        <f t="shared" si="5"/>
        <v>Not Sold</v>
      </c>
      <c r="AC30" s="165">
        <v>14</v>
      </c>
      <c r="AD30" s="165" t="str">
        <f t="shared" si="6"/>
        <v>-</v>
      </c>
      <c r="AE30" s="165">
        <f t="shared" si="7"/>
        <v>0</v>
      </c>
      <c r="AF30" s="167" t="str">
        <f t="shared" si="8"/>
        <v>Not Sold</v>
      </c>
      <c r="AG30" s="168">
        <f t="shared" si="9"/>
        <v>43687</v>
      </c>
      <c r="AH30" s="168">
        <f t="shared" si="10"/>
        <v>43687</v>
      </c>
      <c r="AI30" s="169">
        <f t="shared" si="11"/>
        <v>0</v>
      </c>
      <c r="AJ30" s="169">
        <f t="shared" si="12"/>
        <v>53</v>
      </c>
      <c r="AK30" s="164">
        <v>1</v>
      </c>
      <c r="AL30" s="169">
        <f t="shared" si="13"/>
        <v>0</v>
      </c>
      <c r="AM30" s="169">
        <f t="shared" si="14"/>
        <v>0</v>
      </c>
      <c r="AN30" s="169" t="str">
        <f t="shared" si="15"/>
        <v>-</v>
      </c>
      <c r="AO30" s="168" t="str">
        <f t="shared" si="16"/>
        <v>-</v>
      </c>
      <c r="AP30" s="176"/>
      <c r="AQ30" s="170"/>
    </row>
    <row r="31" spans="1:43" x14ac:dyDescent="0.25">
      <c r="A31" s="218" t="s">
        <v>46</v>
      </c>
      <c r="B31" s="172" t="s">
        <v>47</v>
      </c>
      <c r="C31" s="197">
        <v>4716076164541</v>
      </c>
      <c r="D31" s="173">
        <v>11.19</v>
      </c>
      <c r="E31" s="153"/>
      <c r="F31" s="174">
        <v>0</v>
      </c>
      <c r="G31" s="174">
        <v>0</v>
      </c>
      <c r="H31" s="174">
        <v>0</v>
      </c>
      <c r="I31" s="174">
        <v>0</v>
      </c>
      <c r="J31" s="174">
        <v>0</v>
      </c>
      <c r="K31" s="174">
        <v>0</v>
      </c>
      <c r="L31" s="174">
        <v>0</v>
      </c>
      <c r="M31" s="174"/>
      <c r="N31" s="174"/>
      <c r="O31" s="174"/>
      <c r="P31" s="174"/>
      <c r="Q31" s="174"/>
      <c r="R31" s="154"/>
      <c r="S31" s="155">
        <f t="shared" si="0"/>
        <v>0</v>
      </c>
      <c r="T31" s="156">
        <v>5</v>
      </c>
      <c r="U31" s="154"/>
      <c r="V31" s="164">
        <f t="shared" si="1"/>
        <v>0</v>
      </c>
      <c r="W31" s="165">
        <f t="shared" si="2"/>
        <v>0</v>
      </c>
      <c r="X31" s="165">
        <f t="shared" si="3"/>
        <v>0</v>
      </c>
      <c r="Y31" s="164">
        <v>49</v>
      </c>
      <c r="Z31" s="164">
        <v>5</v>
      </c>
      <c r="AA31" s="166">
        <f t="shared" si="4"/>
        <v>54</v>
      </c>
      <c r="AB31" s="165" t="str">
        <f t="shared" si="5"/>
        <v>Not Sold</v>
      </c>
      <c r="AC31" s="165">
        <v>14</v>
      </c>
      <c r="AD31" s="165" t="str">
        <f t="shared" si="6"/>
        <v>-</v>
      </c>
      <c r="AE31" s="165">
        <f t="shared" si="7"/>
        <v>0</v>
      </c>
      <c r="AF31" s="167" t="str">
        <f t="shared" si="8"/>
        <v>Not Sold</v>
      </c>
      <c r="AG31" s="168">
        <f t="shared" si="9"/>
        <v>43687</v>
      </c>
      <c r="AH31" s="168">
        <f t="shared" si="10"/>
        <v>43687</v>
      </c>
      <c r="AI31" s="169">
        <f t="shared" si="11"/>
        <v>0</v>
      </c>
      <c r="AJ31" s="169">
        <f t="shared" si="12"/>
        <v>54</v>
      </c>
      <c r="AK31" s="164">
        <v>1</v>
      </c>
      <c r="AL31" s="169">
        <f t="shared" si="13"/>
        <v>0</v>
      </c>
      <c r="AM31" s="169">
        <f t="shared" si="14"/>
        <v>0</v>
      </c>
      <c r="AN31" s="169" t="str">
        <f t="shared" si="15"/>
        <v>-</v>
      </c>
      <c r="AO31" s="168" t="str">
        <f t="shared" si="16"/>
        <v>-</v>
      </c>
      <c r="AP31" s="176"/>
      <c r="AQ31" s="170"/>
    </row>
    <row r="32" spans="1:43" x14ac:dyDescent="0.25">
      <c r="A32" s="218" t="s">
        <v>48</v>
      </c>
      <c r="B32" s="172" t="s">
        <v>49</v>
      </c>
      <c r="C32" s="197">
        <v>4716076164558</v>
      </c>
      <c r="D32" s="173">
        <v>11.189999999999998</v>
      </c>
      <c r="E32" s="153"/>
      <c r="F32" s="174">
        <v>0</v>
      </c>
      <c r="G32" s="174">
        <v>0</v>
      </c>
      <c r="H32" s="174">
        <v>0</v>
      </c>
      <c r="I32" s="174">
        <v>0</v>
      </c>
      <c r="J32" s="174">
        <v>0</v>
      </c>
      <c r="K32" s="174">
        <v>0</v>
      </c>
      <c r="L32" s="174">
        <v>0</v>
      </c>
      <c r="M32" s="174"/>
      <c r="N32" s="174"/>
      <c r="O32" s="174"/>
      <c r="P32" s="174"/>
      <c r="Q32" s="174"/>
      <c r="R32" s="154"/>
      <c r="S32" s="155">
        <f t="shared" si="0"/>
        <v>0</v>
      </c>
      <c r="T32" s="156">
        <v>5</v>
      </c>
      <c r="U32" s="154"/>
      <c r="V32" s="164">
        <f t="shared" si="1"/>
        <v>0</v>
      </c>
      <c r="W32" s="165">
        <f t="shared" si="2"/>
        <v>0</v>
      </c>
      <c r="X32" s="165">
        <f t="shared" si="3"/>
        <v>0</v>
      </c>
      <c r="Y32" s="164">
        <v>45</v>
      </c>
      <c r="Z32" s="164">
        <v>5</v>
      </c>
      <c r="AA32" s="166">
        <f t="shared" si="4"/>
        <v>50</v>
      </c>
      <c r="AB32" s="165" t="str">
        <f t="shared" si="5"/>
        <v>Not Sold</v>
      </c>
      <c r="AC32" s="165">
        <v>14</v>
      </c>
      <c r="AD32" s="165" t="str">
        <f t="shared" si="6"/>
        <v>-</v>
      </c>
      <c r="AE32" s="165">
        <f t="shared" si="7"/>
        <v>0</v>
      </c>
      <c r="AF32" s="167" t="str">
        <f t="shared" si="8"/>
        <v>Not Sold</v>
      </c>
      <c r="AG32" s="168">
        <f t="shared" si="9"/>
        <v>43687</v>
      </c>
      <c r="AH32" s="168">
        <f t="shared" si="10"/>
        <v>43687</v>
      </c>
      <c r="AI32" s="169">
        <f t="shared" si="11"/>
        <v>0</v>
      </c>
      <c r="AJ32" s="169">
        <f t="shared" si="12"/>
        <v>50</v>
      </c>
      <c r="AK32" s="164">
        <v>1</v>
      </c>
      <c r="AL32" s="169">
        <f t="shared" si="13"/>
        <v>0</v>
      </c>
      <c r="AM32" s="169">
        <f t="shared" si="14"/>
        <v>0</v>
      </c>
      <c r="AN32" s="169" t="str">
        <f t="shared" si="15"/>
        <v>-</v>
      </c>
      <c r="AO32" s="168" t="str">
        <f t="shared" si="16"/>
        <v>-</v>
      </c>
      <c r="AP32" s="176"/>
      <c r="AQ32" s="170"/>
    </row>
    <row r="33" spans="1:43" x14ac:dyDescent="0.25">
      <c r="A33" s="219" t="s">
        <v>263</v>
      </c>
      <c r="B33" s="151" t="s">
        <v>264</v>
      </c>
      <c r="C33" s="195">
        <v>4716076166941</v>
      </c>
      <c r="D33" s="152">
        <v>23.16</v>
      </c>
      <c r="E33" s="153"/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3</v>
      </c>
      <c r="M33" s="96"/>
      <c r="N33" s="96"/>
      <c r="O33" s="96"/>
      <c r="P33" s="96"/>
      <c r="Q33" s="96"/>
      <c r="R33" s="154"/>
      <c r="S33" s="155">
        <f t="shared" si="0"/>
        <v>1</v>
      </c>
      <c r="T33" s="156">
        <v>5</v>
      </c>
      <c r="U33" s="154"/>
      <c r="V33" s="164">
        <f t="shared" si="1"/>
        <v>3</v>
      </c>
      <c r="W33" s="165">
        <f t="shared" si="2"/>
        <v>8.5714285714285715E-2</v>
      </c>
      <c r="X33" s="165">
        <f t="shared" si="3"/>
        <v>2.5714285714285716</v>
      </c>
      <c r="Y33" s="164">
        <v>2</v>
      </c>
      <c r="Z33" s="164">
        <v>41</v>
      </c>
      <c r="AA33" s="166">
        <f t="shared" si="4"/>
        <v>43</v>
      </c>
      <c r="AB33" s="165">
        <f t="shared" si="5"/>
        <v>501.66666666666669</v>
      </c>
      <c r="AC33" s="165">
        <v>14</v>
      </c>
      <c r="AD33" s="165">
        <f t="shared" si="6"/>
        <v>487.66666666666669</v>
      </c>
      <c r="AE33" s="165">
        <f t="shared" si="7"/>
        <v>5.1428571428571432</v>
      </c>
      <c r="AF33" s="167">
        <f t="shared" si="8"/>
        <v>44174.666666666664</v>
      </c>
      <c r="AG33" s="168">
        <f t="shared" si="9"/>
        <v>43687</v>
      </c>
      <c r="AH33" s="168">
        <f t="shared" si="10"/>
        <v>44174.666666666664</v>
      </c>
      <c r="AI33" s="169">
        <f t="shared" si="11"/>
        <v>1.2</v>
      </c>
      <c r="AJ33" s="169">
        <f t="shared" si="12"/>
        <v>41.8</v>
      </c>
      <c r="AK33" s="164">
        <v>1</v>
      </c>
      <c r="AL33" s="169">
        <f t="shared" si="13"/>
        <v>0</v>
      </c>
      <c r="AM33" s="169">
        <f t="shared" si="14"/>
        <v>0</v>
      </c>
      <c r="AN33" s="169">
        <f t="shared" si="15"/>
        <v>0</v>
      </c>
      <c r="AO33" s="168">
        <f t="shared" si="16"/>
        <v>44174.666666666664</v>
      </c>
      <c r="AP33" s="164"/>
      <c r="AQ33" s="170"/>
    </row>
    <row r="34" spans="1:43" x14ac:dyDescent="0.25">
      <c r="A34" s="219" t="s">
        <v>261</v>
      </c>
      <c r="B34" s="151" t="s">
        <v>262</v>
      </c>
      <c r="C34" s="195">
        <v>4716076166958</v>
      </c>
      <c r="D34" s="152">
        <v>23.16</v>
      </c>
      <c r="E34" s="153"/>
      <c r="F34" s="96">
        <v>0</v>
      </c>
      <c r="G34" s="96">
        <v>0</v>
      </c>
      <c r="H34" s="96">
        <v>0</v>
      </c>
      <c r="I34" s="96">
        <v>0</v>
      </c>
      <c r="J34" s="96">
        <v>0</v>
      </c>
      <c r="K34" s="96">
        <v>0</v>
      </c>
      <c r="L34" s="96">
        <v>6</v>
      </c>
      <c r="M34" s="96"/>
      <c r="N34" s="96"/>
      <c r="O34" s="96"/>
      <c r="P34" s="96"/>
      <c r="Q34" s="96"/>
      <c r="R34" s="154"/>
      <c r="S34" s="155">
        <f t="shared" si="0"/>
        <v>1</v>
      </c>
      <c r="T34" s="156">
        <v>5</v>
      </c>
      <c r="U34" s="154"/>
      <c r="V34" s="164">
        <f t="shared" si="1"/>
        <v>6</v>
      </c>
      <c r="W34" s="165">
        <f t="shared" si="2"/>
        <v>0.17142857142857143</v>
      </c>
      <c r="X34" s="165">
        <f t="shared" si="3"/>
        <v>5.1428571428571432</v>
      </c>
      <c r="Y34" s="164">
        <v>1</v>
      </c>
      <c r="Z34" s="164">
        <v>6</v>
      </c>
      <c r="AA34" s="166">
        <f t="shared" si="4"/>
        <v>7</v>
      </c>
      <c r="AB34" s="165">
        <f t="shared" si="5"/>
        <v>40.833333333333336</v>
      </c>
      <c r="AC34" s="165">
        <v>14</v>
      </c>
      <c r="AD34" s="165">
        <f t="shared" si="6"/>
        <v>26.833333333333336</v>
      </c>
      <c r="AE34" s="165">
        <f t="shared" si="7"/>
        <v>10.285714285714286</v>
      </c>
      <c r="AF34" s="167">
        <f t="shared" si="8"/>
        <v>43713.833333333336</v>
      </c>
      <c r="AG34" s="168">
        <f t="shared" si="9"/>
        <v>43687</v>
      </c>
      <c r="AH34" s="168">
        <f t="shared" si="10"/>
        <v>43713.833333333336</v>
      </c>
      <c r="AI34" s="169">
        <f t="shared" si="11"/>
        <v>2.4</v>
      </c>
      <c r="AJ34" s="169">
        <f t="shared" si="12"/>
        <v>4.5999999999999996</v>
      </c>
      <c r="AK34" s="164">
        <v>1</v>
      </c>
      <c r="AL34" s="169">
        <f t="shared" si="13"/>
        <v>5.6857142857142868</v>
      </c>
      <c r="AM34" s="169">
        <f t="shared" si="14"/>
        <v>131.68114285714287</v>
      </c>
      <c r="AN34" s="169">
        <f t="shared" si="15"/>
        <v>33.166666666666671</v>
      </c>
      <c r="AO34" s="168">
        <f t="shared" si="16"/>
        <v>43747</v>
      </c>
      <c r="AP34" s="164"/>
      <c r="AQ34" s="170"/>
    </row>
    <row r="35" spans="1:43" x14ac:dyDescent="0.25">
      <c r="A35" s="219" t="s">
        <v>265</v>
      </c>
      <c r="B35" s="151" t="s">
        <v>266</v>
      </c>
      <c r="C35" s="195">
        <v>4716076166965</v>
      </c>
      <c r="D35" s="152">
        <v>23.16</v>
      </c>
      <c r="E35" s="153"/>
      <c r="F35" s="96">
        <v>0</v>
      </c>
      <c r="G35" s="96">
        <v>0</v>
      </c>
      <c r="H35" s="96">
        <v>0</v>
      </c>
      <c r="I35" s="96">
        <v>0</v>
      </c>
      <c r="J35" s="96">
        <v>0</v>
      </c>
      <c r="K35" s="96">
        <v>2</v>
      </c>
      <c r="L35" s="96">
        <v>9</v>
      </c>
      <c r="M35" s="96"/>
      <c r="N35" s="96"/>
      <c r="O35" s="96"/>
      <c r="P35" s="96"/>
      <c r="Q35" s="96"/>
      <c r="R35" s="154"/>
      <c r="S35" s="155">
        <f t="shared" si="0"/>
        <v>2</v>
      </c>
      <c r="T35" s="156">
        <v>5</v>
      </c>
      <c r="U35" s="154"/>
      <c r="V35" s="164">
        <f t="shared" si="1"/>
        <v>11</v>
      </c>
      <c r="W35" s="165">
        <f t="shared" si="2"/>
        <v>0.16923076923076924</v>
      </c>
      <c r="X35" s="165">
        <f t="shared" si="3"/>
        <v>5.0769230769230775</v>
      </c>
      <c r="Y35" s="164">
        <v>1</v>
      </c>
      <c r="Z35" s="164">
        <v>35</v>
      </c>
      <c r="AA35" s="166">
        <f t="shared" si="4"/>
        <v>36</v>
      </c>
      <c r="AB35" s="165">
        <f t="shared" si="5"/>
        <v>212.72727272727272</v>
      </c>
      <c r="AC35" s="165">
        <v>14</v>
      </c>
      <c r="AD35" s="165">
        <f t="shared" si="6"/>
        <v>198.72727272727272</v>
      </c>
      <c r="AE35" s="165">
        <f t="shared" si="7"/>
        <v>10.153846153846155</v>
      </c>
      <c r="AF35" s="167">
        <f t="shared" si="8"/>
        <v>43885.727272727272</v>
      </c>
      <c r="AG35" s="168">
        <f t="shared" si="9"/>
        <v>43687</v>
      </c>
      <c r="AH35" s="168">
        <f t="shared" si="10"/>
        <v>43885.727272727272</v>
      </c>
      <c r="AI35" s="169">
        <f t="shared" si="11"/>
        <v>2.3692307692307693</v>
      </c>
      <c r="AJ35" s="169">
        <f t="shared" si="12"/>
        <v>33.630769230769232</v>
      </c>
      <c r="AK35" s="164">
        <v>1</v>
      </c>
      <c r="AL35" s="169">
        <f t="shared" si="13"/>
        <v>0</v>
      </c>
      <c r="AM35" s="169">
        <f t="shared" si="14"/>
        <v>0</v>
      </c>
      <c r="AN35" s="169">
        <f t="shared" si="15"/>
        <v>0</v>
      </c>
      <c r="AO35" s="168">
        <f t="shared" si="16"/>
        <v>43885.727272727272</v>
      </c>
      <c r="AP35" s="164"/>
      <c r="AQ35" s="170"/>
    </row>
    <row r="36" spans="1:43" x14ac:dyDescent="0.25">
      <c r="A36" s="219" t="s">
        <v>647</v>
      </c>
      <c r="B36" s="151" t="s">
        <v>648</v>
      </c>
      <c r="C36" s="195">
        <v>4716076167313</v>
      </c>
      <c r="D36" s="152">
        <v>38.220000000000006</v>
      </c>
      <c r="E36" s="153"/>
      <c r="F36" s="96">
        <v>3</v>
      </c>
      <c r="G36" s="96">
        <v>2</v>
      </c>
      <c r="H36" s="96">
        <v>2</v>
      </c>
      <c r="I36" s="96">
        <v>1</v>
      </c>
      <c r="J36" s="96">
        <v>0</v>
      </c>
      <c r="K36" s="96">
        <v>5</v>
      </c>
      <c r="L36" s="96">
        <v>2</v>
      </c>
      <c r="M36" s="96"/>
      <c r="N36" s="96"/>
      <c r="O36" s="96"/>
      <c r="P36" s="96"/>
      <c r="Q36" s="96"/>
      <c r="R36" s="154"/>
      <c r="S36" s="155">
        <f t="shared" si="0"/>
        <v>6</v>
      </c>
      <c r="T36" s="156">
        <v>5</v>
      </c>
      <c r="U36" s="154"/>
      <c r="V36" s="164">
        <f t="shared" si="1"/>
        <v>15</v>
      </c>
      <c r="W36" s="165">
        <f t="shared" si="2"/>
        <v>8.1081081081081086E-2</v>
      </c>
      <c r="X36" s="165">
        <f t="shared" si="3"/>
        <v>2.4324324324324325</v>
      </c>
      <c r="Y36" s="164">
        <v>22</v>
      </c>
      <c r="Z36" s="164">
        <v>83</v>
      </c>
      <c r="AA36" s="166">
        <f t="shared" si="4"/>
        <v>105</v>
      </c>
      <c r="AB36" s="165">
        <f t="shared" si="5"/>
        <v>1295</v>
      </c>
      <c r="AC36" s="165">
        <v>14</v>
      </c>
      <c r="AD36" s="165">
        <f t="shared" si="6"/>
        <v>1281</v>
      </c>
      <c r="AE36" s="165">
        <f t="shared" si="7"/>
        <v>4.8648648648648649</v>
      </c>
      <c r="AF36" s="167">
        <f t="shared" si="8"/>
        <v>44968</v>
      </c>
      <c r="AG36" s="168">
        <f t="shared" si="9"/>
        <v>43687</v>
      </c>
      <c r="AH36" s="168">
        <f t="shared" si="10"/>
        <v>44968</v>
      </c>
      <c r="AI36" s="169">
        <f t="shared" si="11"/>
        <v>1.1351351351351351</v>
      </c>
      <c r="AJ36" s="169">
        <f t="shared" si="12"/>
        <v>103.86486486486487</v>
      </c>
      <c r="AK36" s="164">
        <v>1</v>
      </c>
      <c r="AL36" s="169">
        <f t="shared" si="13"/>
        <v>0</v>
      </c>
      <c r="AM36" s="169">
        <f t="shared" si="14"/>
        <v>0</v>
      </c>
      <c r="AN36" s="169">
        <f t="shared" si="15"/>
        <v>0</v>
      </c>
      <c r="AO36" s="168">
        <f t="shared" si="16"/>
        <v>44968</v>
      </c>
      <c r="AP36" s="164"/>
      <c r="AQ36" s="170"/>
    </row>
    <row r="37" spans="1:43" x14ac:dyDescent="0.25">
      <c r="A37" s="219" t="s">
        <v>649</v>
      </c>
      <c r="B37" s="151" t="s">
        <v>650</v>
      </c>
      <c r="C37" s="195">
        <v>4716076167337</v>
      </c>
      <c r="D37" s="152">
        <v>38.220000000000006</v>
      </c>
      <c r="E37" s="153"/>
      <c r="F37" s="96">
        <v>1</v>
      </c>
      <c r="G37" s="96">
        <v>1</v>
      </c>
      <c r="H37" s="96">
        <v>0</v>
      </c>
      <c r="I37" s="96">
        <v>0</v>
      </c>
      <c r="J37" s="96">
        <v>0</v>
      </c>
      <c r="K37" s="96">
        <v>5</v>
      </c>
      <c r="L37" s="96">
        <v>3</v>
      </c>
      <c r="M37" s="96"/>
      <c r="N37" s="96"/>
      <c r="O37" s="96"/>
      <c r="P37" s="96"/>
      <c r="Q37" s="96"/>
      <c r="R37" s="154"/>
      <c r="S37" s="155">
        <f t="shared" si="0"/>
        <v>4</v>
      </c>
      <c r="T37" s="156">
        <v>5</v>
      </c>
      <c r="U37" s="154"/>
      <c r="V37" s="164">
        <f t="shared" si="1"/>
        <v>10</v>
      </c>
      <c r="W37" s="165">
        <f t="shared" si="2"/>
        <v>0.08</v>
      </c>
      <c r="X37" s="165">
        <f t="shared" si="3"/>
        <v>2.4</v>
      </c>
      <c r="Y37" s="164">
        <v>22</v>
      </c>
      <c r="Z37" s="164">
        <v>88</v>
      </c>
      <c r="AA37" s="166">
        <f t="shared" si="4"/>
        <v>110</v>
      </c>
      <c r="AB37" s="165">
        <f t="shared" si="5"/>
        <v>1375</v>
      </c>
      <c r="AC37" s="165">
        <v>14</v>
      </c>
      <c r="AD37" s="165">
        <f t="shared" si="6"/>
        <v>1361</v>
      </c>
      <c r="AE37" s="165">
        <f t="shared" si="7"/>
        <v>4.8</v>
      </c>
      <c r="AF37" s="167">
        <f t="shared" si="8"/>
        <v>45048</v>
      </c>
      <c r="AG37" s="168">
        <f t="shared" si="9"/>
        <v>43687</v>
      </c>
      <c r="AH37" s="168">
        <f t="shared" si="10"/>
        <v>45048</v>
      </c>
      <c r="AI37" s="169">
        <f t="shared" si="11"/>
        <v>1.1200000000000001</v>
      </c>
      <c r="AJ37" s="169">
        <f t="shared" si="12"/>
        <v>108.88</v>
      </c>
      <c r="AK37" s="164">
        <v>1</v>
      </c>
      <c r="AL37" s="169">
        <f t="shared" si="13"/>
        <v>0</v>
      </c>
      <c r="AM37" s="169">
        <f t="shared" si="14"/>
        <v>0</v>
      </c>
      <c r="AN37" s="169">
        <f t="shared" si="15"/>
        <v>0</v>
      </c>
      <c r="AO37" s="168">
        <f t="shared" si="16"/>
        <v>45048</v>
      </c>
      <c r="AP37" s="164"/>
      <c r="AQ37" s="170"/>
    </row>
    <row r="38" spans="1:43" x14ac:dyDescent="0.25">
      <c r="A38" s="218" t="s">
        <v>645</v>
      </c>
      <c r="B38" s="172" t="s">
        <v>646</v>
      </c>
      <c r="C38" s="197">
        <v>4716076167443</v>
      </c>
      <c r="D38" s="173">
        <v>28.950000000000067</v>
      </c>
      <c r="E38" s="153"/>
      <c r="F38" s="174">
        <v>7</v>
      </c>
      <c r="G38" s="174">
        <v>6</v>
      </c>
      <c r="H38" s="174">
        <v>1</v>
      </c>
      <c r="I38" s="174">
        <v>0</v>
      </c>
      <c r="J38" s="174">
        <v>1</v>
      </c>
      <c r="K38" s="174">
        <v>1</v>
      </c>
      <c r="L38" s="174">
        <v>0</v>
      </c>
      <c r="M38" s="174"/>
      <c r="N38" s="174"/>
      <c r="O38" s="174"/>
      <c r="P38" s="174"/>
      <c r="Q38" s="174"/>
      <c r="R38" s="154"/>
      <c r="S38" s="155">
        <f t="shared" si="0"/>
        <v>5</v>
      </c>
      <c r="T38" s="156">
        <v>5</v>
      </c>
      <c r="U38" s="154"/>
      <c r="V38" s="164">
        <f t="shared" si="1"/>
        <v>16</v>
      </c>
      <c r="W38" s="165">
        <f t="shared" si="2"/>
        <v>0.10666666666666667</v>
      </c>
      <c r="X38" s="165">
        <f t="shared" si="3"/>
        <v>3.2</v>
      </c>
      <c r="Y38" s="164">
        <v>31</v>
      </c>
      <c r="Z38" s="164">
        <v>2</v>
      </c>
      <c r="AA38" s="166">
        <f t="shared" si="4"/>
        <v>33</v>
      </c>
      <c r="AB38" s="165">
        <f t="shared" si="5"/>
        <v>309.375</v>
      </c>
      <c r="AC38" s="165">
        <v>14</v>
      </c>
      <c r="AD38" s="165">
        <f t="shared" si="6"/>
        <v>295.375</v>
      </c>
      <c r="AE38" s="165">
        <f t="shared" si="7"/>
        <v>6.4</v>
      </c>
      <c r="AF38" s="167">
        <f t="shared" si="8"/>
        <v>43982.375</v>
      </c>
      <c r="AG38" s="168">
        <f t="shared" si="9"/>
        <v>43687</v>
      </c>
      <c r="AH38" s="168">
        <f t="shared" si="10"/>
        <v>43982.375</v>
      </c>
      <c r="AI38" s="169">
        <f t="shared" si="11"/>
        <v>1.4933333333333334</v>
      </c>
      <c r="AJ38" s="169">
        <f t="shared" si="12"/>
        <v>31.506666666666668</v>
      </c>
      <c r="AK38" s="164">
        <v>1</v>
      </c>
      <c r="AL38" s="169">
        <f t="shared" si="13"/>
        <v>0</v>
      </c>
      <c r="AM38" s="169">
        <f t="shared" si="14"/>
        <v>0</v>
      </c>
      <c r="AN38" s="169">
        <f t="shared" si="15"/>
        <v>0</v>
      </c>
      <c r="AO38" s="168">
        <f t="shared" si="16"/>
        <v>43982.375</v>
      </c>
      <c r="AP38" s="176"/>
      <c r="AQ38" s="170"/>
    </row>
    <row r="39" spans="1:43" x14ac:dyDescent="0.25">
      <c r="A39" s="219" t="s">
        <v>269</v>
      </c>
      <c r="B39" s="171" t="s">
        <v>270</v>
      </c>
      <c r="C39" s="196">
        <v>4716076167450</v>
      </c>
      <c r="D39" s="152">
        <v>28.950000000000003</v>
      </c>
      <c r="E39" s="153"/>
      <c r="F39" s="96">
        <v>0</v>
      </c>
      <c r="G39" s="96">
        <v>0</v>
      </c>
      <c r="H39" s="96">
        <v>0</v>
      </c>
      <c r="I39" s="96">
        <v>0</v>
      </c>
      <c r="J39" s="96">
        <v>0</v>
      </c>
      <c r="K39" s="96">
        <v>2</v>
      </c>
      <c r="L39" s="96">
        <v>0</v>
      </c>
      <c r="M39" s="96"/>
      <c r="N39" s="96"/>
      <c r="O39" s="96"/>
      <c r="P39" s="96"/>
      <c r="Q39" s="96"/>
      <c r="R39" s="154"/>
      <c r="S39" s="155">
        <f t="shared" si="0"/>
        <v>1</v>
      </c>
      <c r="T39" s="156">
        <v>5</v>
      </c>
      <c r="U39" s="154"/>
      <c r="V39" s="164">
        <f t="shared" si="1"/>
        <v>2</v>
      </c>
      <c r="W39" s="165">
        <f t="shared" si="2"/>
        <v>6.6666666666666666E-2</v>
      </c>
      <c r="X39" s="165">
        <f t="shared" si="3"/>
        <v>2</v>
      </c>
      <c r="Y39" s="164"/>
      <c r="Z39" s="164">
        <v>38</v>
      </c>
      <c r="AA39" s="166">
        <f t="shared" si="4"/>
        <v>38</v>
      </c>
      <c r="AB39" s="165">
        <f t="shared" si="5"/>
        <v>570</v>
      </c>
      <c r="AC39" s="165">
        <v>14</v>
      </c>
      <c r="AD39" s="165">
        <f t="shared" si="6"/>
        <v>556</v>
      </c>
      <c r="AE39" s="165">
        <f t="shared" si="7"/>
        <v>4</v>
      </c>
      <c r="AF39" s="167">
        <f t="shared" si="8"/>
        <v>44243</v>
      </c>
      <c r="AG39" s="168">
        <f t="shared" si="9"/>
        <v>43687</v>
      </c>
      <c r="AH39" s="168">
        <f t="shared" si="10"/>
        <v>44243</v>
      </c>
      <c r="AI39" s="169">
        <f t="shared" si="11"/>
        <v>0.93333333333333335</v>
      </c>
      <c r="AJ39" s="169">
        <f t="shared" si="12"/>
        <v>37.06666666666667</v>
      </c>
      <c r="AK39" s="164">
        <v>1</v>
      </c>
      <c r="AL39" s="169">
        <f t="shared" si="13"/>
        <v>0</v>
      </c>
      <c r="AM39" s="169">
        <f t="shared" si="14"/>
        <v>0</v>
      </c>
      <c r="AN39" s="169">
        <f t="shared" si="15"/>
        <v>0</v>
      </c>
      <c r="AO39" s="168">
        <f t="shared" si="16"/>
        <v>44243</v>
      </c>
      <c r="AP39" s="164"/>
      <c r="AQ39" s="170"/>
    </row>
    <row r="40" spans="1:43" x14ac:dyDescent="0.25">
      <c r="A40" s="219" t="s">
        <v>643</v>
      </c>
      <c r="B40" s="151" t="s">
        <v>644</v>
      </c>
      <c r="C40" s="195">
        <v>4716076167467</v>
      </c>
      <c r="D40" s="152">
        <v>28.950000000000003</v>
      </c>
      <c r="E40" s="153"/>
      <c r="F40" s="96">
        <v>11</v>
      </c>
      <c r="G40" s="96">
        <v>2</v>
      </c>
      <c r="H40" s="96">
        <v>6</v>
      </c>
      <c r="I40" s="96">
        <v>0</v>
      </c>
      <c r="J40" s="96">
        <v>1</v>
      </c>
      <c r="K40" s="96">
        <v>5</v>
      </c>
      <c r="L40" s="96">
        <v>4</v>
      </c>
      <c r="M40" s="96"/>
      <c r="N40" s="96"/>
      <c r="O40" s="96"/>
      <c r="P40" s="96"/>
      <c r="Q40" s="96"/>
      <c r="R40" s="154"/>
      <c r="S40" s="155">
        <f t="shared" si="0"/>
        <v>6</v>
      </c>
      <c r="T40" s="156">
        <v>5</v>
      </c>
      <c r="U40" s="154"/>
      <c r="V40" s="164">
        <f t="shared" si="1"/>
        <v>29</v>
      </c>
      <c r="W40" s="165">
        <f t="shared" si="2"/>
        <v>0.15675675675675677</v>
      </c>
      <c r="X40" s="165">
        <f t="shared" si="3"/>
        <v>4.7027027027027026</v>
      </c>
      <c r="Y40" s="164">
        <v>1</v>
      </c>
      <c r="Z40" s="164">
        <v>31</v>
      </c>
      <c r="AA40" s="166">
        <f t="shared" si="4"/>
        <v>32</v>
      </c>
      <c r="AB40" s="165">
        <f t="shared" si="5"/>
        <v>204.13793103448273</v>
      </c>
      <c r="AC40" s="165">
        <v>14</v>
      </c>
      <c r="AD40" s="165">
        <f t="shared" si="6"/>
        <v>190.13793103448273</v>
      </c>
      <c r="AE40" s="165">
        <f t="shared" si="7"/>
        <v>9.4054054054054053</v>
      </c>
      <c r="AF40" s="167">
        <f t="shared" si="8"/>
        <v>43877.137931034486</v>
      </c>
      <c r="AG40" s="168">
        <f t="shared" si="9"/>
        <v>43687</v>
      </c>
      <c r="AH40" s="168">
        <f t="shared" si="10"/>
        <v>43877.137931034486</v>
      </c>
      <c r="AI40" s="169">
        <f t="shared" si="11"/>
        <v>2.1945945945945948</v>
      </c>
      <c r="AJ40" s="169">
        <f t="shared" si="12"/>
        <v>29.805405405405406</v>
      </c>
      <c r="AK40" s="164">
        <v>1</v>
      </c>
      <c r="AL40" s="169">
        <f t="shared" si="13"/>
        <v>0</v>
      </c>
      <c r="AM40" s="169">
        <f t="shared" si="14"/>
        <v>0</v>
      </c>
      <c r="AN40" s="169">
        <f t="shared" si="15"/>
        <v>0</v>
      </c>
      <c r="AO40" s="168">
        <f t="shared" si="16"/>
        <v>43877.137931034486</v>
      </c>
      <c r="AP40" s="164"/>
      <c r="AQ40" s="170"/>
    </row>
    <row r="41" spans="1:43" x14ac:dyDescent="0.25">
      <c r="A41" s="219" t="s">
        <v>267</v>
      </c>
      <c r="B41" s="151" t="s">
        <v>268</v>
      </c>
      <c r="C41" s="195">
        <v>4716076167474</v>
      </c>
      <c r="D41" s="152">
        <v>28.95</v>
      </c>
      <c r="E41" s="153"/>
      <c r="F41" s="96">
        <v>0</v>
      </c>
      <c r="G41" s="96">
        <v>0</v>
      </c>
      <c r="H41" s="96">
        <v>0</v>
      </c>
      <c r="I41" s="96">
        <v>0</v>
      </c>
      <c r="J41" s="96">
        <v>0</v>
      </c>
      <c r="K41" s="96">
        <v>4</v>
      </c>
      <c r="L41" s="96">
        <v>9</v>
      </c>
      <c r="M41" s="96"/>
      <c r="N41" s="96"/>
      <c r="O41" s="96"/>
      <c r="P41" s="96"/>
      <c r="Q41" s="96"/>
      <c r="R41" s="154"/>
      <c r="S41" s="155">
        <f t="shared" si="0"/>
        <v>2</v>
      </c>
      <c r="T41" s="156">
        <v>5</v>
      </c>
      <c r="U41" s="154"/>
      <c r="V41" s="164">
        <f t="shared" si="1"/>
        <v>13</v>
      </c>
      <c r="W41" s="165">
        <f t="shared" si="2"/>
        <v>0.2</v>
      </c>
      <c r="X41" s="165">
        <f t="shared" si="3"/>
        <v>6</v>
      </c>
      <c r="Y41" s="164">
        <v>10</v>
      </c>
      <c r="Z41" s="164">
        <v>74</v>
      </c>
      <c r="AA41" s="166">
        <f t="shared" si="4"/>
        <v>84</v>
      </c>
      <c r="AB41" s="165">
        <f t="shared" si="5"/>
        <v>420</v>
      </c>
      <c r="AC41" s="165">
        <v>14</v>
      </c>
      <c r="AD41" s="165">
        <f t="shared" si="6"/>
        <v>406</v>
      </c>
      <c r="AE41" s="165">
        <f t="shared" si="7"/>
        <v>12</v>
      </c>
      <c r="AF41" s="167">
        <f t="shared" si="8"/>
        <v>44093</v>
      </c>
      <c r="AG41" s="168">
        <f t="shared" si="9"/>
        <v>43687</v>
      </c>
      <c r="AH41" s="168">
        <f t="shared" si="10"/>
        <v>44093</v>
      </c>
      <c r="AI41" s="169">
        <f t="shared" si="11"/>
        <v>2.8000000000000003</v>
      </c>
      <c r="AJ41" s="169">
        <f t="shared" si="12"/>
        <v>81.2</v>
      </c>
      <c r="AK41" s="164">
        <v>1</v>
      </c>
      <c r="AL41" s="169">
        <f t="shared" si="13"/>
        <v>0</v>
      </c>
      <c r="AM41" s="169">
        <f t="shared" si="14"/>
        <v>0</v>
      </c>
      <c r="AN41" s="169">
        <f t="shared" si="15"/>
        <v>0</v>
      </c>
      <c r="AO41" s="168">
        <f t="shared" si="16"/>
        <v>44093</v>
      </c>
      <c r="AP41" s="164"/>
      <c r="AQ41" s="170"/>
    </row>
    <row r="42" spans="1:43" x14ac:dyDescent="0.25">
      <c r="A42" s="218" t="s">
        <v>50</v>
      </c>
      <c r="B42" s="172" t="s">
        <v>51</v>
      </c>
      <c r="C42" s="197">
        <v>4716076167825</v>
      </c>
      <c r="D42" s="173">
        <v>21.229999999999997</v>
      </c>
      <c r="E42" s="153"/>
      <c r="F42" s="174">
        <v>0</v>
      </c>
      <c r="G42" s="174">
        <v>0</v>
      </c>
      <c r="H42" s="174">
        <v>0</v>
      </c>
      <c r="I42" s="174">
        <v>0</v>
      </c>
      <c r="J42" s="174">
        <v>0</v>
      </c>
      <c r="K42" s="174">
        <v>0</v>
      </c>
      <c r="L42" s="174">
        <v>0</v>
      </c>
      <c r="M42" s="174"/>
      <c r="N42" s="174"/>
      <c r="O42" s="174"/>
      <c r="P42" s="174"/>
      <c r="Q42" s="174"/>
      <c r="R42" s="154"/>
      <c r="S42" s="155">
        <f t="shared" si="0"/>
        <v>0</v>
      </c>
      <c r="T42" s="156">
        <v>5</v>
      </c>
      <c r="U42" s="154"/>
      <c r="V42" s="164">
        <f t="shared" si="1"/>
        <v>0</v>
      </c>
      <c r="W42" s="165">
        <f t="shared" si="2"/>
        <v>0</v>
      </c>
      <c r="X42" s="165">
        <f t="shared" si="3"/>
        <v>0</v>
      </c>
      <c r="Y42" s="164">
        <v>55</v>
      </c>
      <c r="Z42" s="164">
        <v>3</v>
      </c>
      <c r="AA42" s="166">
        <f t="shared" si="4"/>
        <v>58</v>
      </c>
      <c r="AB42" s="165" t="str">
        <f t="shared" si="5"/>
        <v>Not Sold</v>
      </c>
      <c r="AC42" s="165">
        <v>14</v>
      </c>
      <c r="AD42" s="165" t="str">
        <f t="shared" si="6"/>
        <v>-</v>
      </c>
      <c r="AE42" s="165">
        <f t="shared" si="7"/>
        <v>0</v>
      </c>
      <c r="AF42" s="167" t="str">
        <f t="shared" si="8"/>
        <v>Not Sold</v>
      </c>
      <c r="AG42" s="168">
        <f t="shared" si="9"/>
        <v>43687</v>
      </c>
      <c r="AH42" s="168">
        <f t="shared" si="10"/>
        <v>43687</v>
      </c>
      <c r="AI42" s="169">
        <f t="shared" si="11"/>
        <v>0</v>
      </c>
      <c r="AJ42" s="169">
        <f t="shared" si="12"/>
        <v>58</v>
      </c>
      <c r="AK42" s="164">
        <v>1</v>
      </c>
      <c r="AL42" s="169">
        <f t="shared" si="13"/>
        <v>0</v>
      </c>
      <c r="AM42" s="169">
        <f t="shared" si="14"/>
        <v>0</v>
      </c>
      <c r="AN42" s="169" t="str">
        <f t="shared" si="15"/>
        <v>-</v>
      </c>
      <c r="AO42" s="168" t="str">
        <f t="shared" si="16"/>
        <v>-</v>
      </c>
      <c r="AP42" s="176"/>
      <c r="AQ42" s="170"/>
    </row>
    <row r="43" spans="1:43" x14ac:dyDescent="0.25">
      <c r="A43" s="218" t="s">
        <v>52</v>
      </c>
      <c r="B43" s="172" t="s">
        <v>53</v>
      </c>
      <c r="C43" s="197">
        <v>4716076167832</v>
      </c>
      <c r="D43" s="173">
        <v>21.22999999999999</v>
      </c>
      <c r="E43" s="153"/>
      <c r="F43" s="174">
        <v>0</v>
      </c>
      <c r="G43" s="174">
        <v>0</v>
      </c>
      <c r="H43" s="174">
        <v>0</v>
      </c>
      <c r="I43" s="174">
        <v>0</v>
      </c>
      <c r="J43" s="174">
        <v>0</v>
      </c>
      <c r="K43" s="174">
        <v>0</v>
      </c>
      <c r="L43" s="174">
        <v>0</v>
      </c>
      <c r="M43" s="174"/>
      <c r="N43" s="174"/>
      <c r="O43" s="174"/>
      <c r="P43" s="174"/>
      <c r="Q43" s="174"/>
      <c r="R43" s="154"/>
      <c r="S43" s="155">
        <f t="shared" si="0"/>
        <v>0</v>
      </c>
      <c r="T43" s="156">
        <v>5</v>
      </c>
      <c r="U43" s="154"/>
      <c r="V43" s="164">
        <f t="shared" si="1"/>
        <v>0</v>
      </c>
      <c r="W43" s="165">
        <f t="shared" si="2"/>
        <v>0</v>
      </c>
      <c r="X43" s="165">
        <f t="shared" si="3"/>
        <v>0</v>
      </c>
      <c r="Y43" s="164">
        <v>24</v>
      </c>
      <c r="Z43" s="164">
        <v>3</v>
      </c>
      <c r="AA43" s="166">
        <f t="shared" si="4"/>
        <v>27</v>
      </c>
      <c r="AB43" s="165" t="str">
        <f t="shared" si="5"/>
        <v>Not Sold</v>
      </c>
      <c r="AC43" s="165">
        <v>14</v>
      </c>
      <c r="AD43" s="165" t="str">
        <f t="shared" si="6"/>
        <v>-</v>
      </c>
      <c r="AE43" s="165">
        <f t="shared" si="7"/>
        <v>0</v>
      </c>
      <c r="AF43" s="167" t="str">
        <f t="shared" si="8"/>
        <v>Not Sold</v>
      </c>
      <c r="AG43" s="168">
        <f t="shared" si="9"/>
        <v>43687</v>
      </c>
      <c r="AH43" s="168">
        <f t="shared" si="10"/>
        <v>43687</v>
      </c>
      <c r="AI43" s="169">
        <f t="shared" si="11"/>
        <v>0</v>
      </c>
      <c r="AJ43" s="169">
        <f t="shared" si="12"/>
        <v>27</v>
      </c>
      <c r="AK43" s="164">
        <v>1</v>
      </c>
      <c r="AL43" s="169">
        <f t="shared" si="13"/>
        <v>0</v>
      </c>
      <c r="AM43" s="169">
        <f t="shared" si="14"/>
        <v>0</v>
      </c>
      <c r="AN43" s="169" t="str">
        <f t="shared" si="15"/>
        <v>-</v>
      </c>
      <c r="AO43" s="168" t="str">
        <f t="shared" si="16"/>
        <v>-</v>
      </c>
      <c r="AP43" s="176"/>
      <c r="AQ43" s="170"/>
    </row>
    <row r="44" spans="1:43" x14ac:dyDescent="0.25">
      <c r="A44" s="218" t="s">
        <v>54</v>
      </c>
      <c r="B44" s="177" t="s">
        <v>55</v>
      </c>
      <c r="C44" s="198">
        <v>4716076167849</v>
      </c>
      <c r="D44" s="173">
        <v>21.229999999999997</v>
      </c>
      <c r="E44" s="153"/>
      <c r="F44" s="174">
        <v>0</v>
      </c>
      <c r="G44" s="174">
        <v>0</v>
      </c>
      <c r="H44" s="174">
        <v>0</v>
      </c>
      <c r="I44" s="174">
        <v>0</v>
      </c>
      <c r="J44" s="174">
        <v>0</v>
      </c>
      <c r="K44" s="174">
        <v>0</v>
      </c>
      <c r="L44" s="174">
        <v>0</v>
      </c>
      <c r="M44" s="174"/>
      <c r="N44" s="174"/>
      <c r="O44" s="174"/>
      <c r="P44" s="174"/>
      <c r="Q44" s="174"/>
      <c r="R44" s="154"/>
      <c r="S44" s="155">
        <f t="shared" si="0"/>
        <v>0</v>
      </c>
      <c r="T44" s="156">
        <v>5</v>
      </c>
      <c r="U44" s="154"/>
      <c r="V44" s="164">
        <f t="shared" si="1"/>
        <v>0</v>
      </c>
      <c r="W44" s="165">
        <f t="shared" si="2"/>
        <v>0</v>
      </c>
      <c r="X44" s="165">
        <f t="shared" si="3"/>
        <v>0</v>
      </c>
      <c r="Y44" s="164">
        <v>60</v>
      </c>
      <c r="Z44" s="164">
        <v>3</v>
      </c>
      <c r="AA44" s="166">
        <f t="shared" si="4"/>
        <v>63</v>
      </c>
      <c r="AB44" s="165" t="str">
        <f t="shared" si="5"/>
        <v>Not Sold</v>
      </c>
      <c r="AC44" s="165">
        <v>14</v>
      </c>
      <c r="AD44" s="165" t="str">
        <f t="shared" si="6"/>
        <v>-</v>
      </c>
      <c r="AE44" s="165">
        <f t="shared" si="7"/>
        <v>0</v>
      </c>
      <c r="AF44" s="167" t="str">
        <f t="shared" si="8"/>
        <v>Not Sold</v>
      </c>
      <c r="AG44" s="168">
        <f t="shared" si="9"/>
        <v>43687</v>
      </c>
      <c r="AH44" s="168">
        <f t="shared" si="10"/>
        <v>43687</v>
      </c>
      <c r="AI44" s="169">
        <f t="shared" si="11"/>
        <v>0</v>
      </c>
      <c r="AJ44" s="169">
        <f t="shared" si="12"/>
        <v>63</v>
      </c>
      <c r="AK44" s="164">
        <v>1</v>
      </c>
      <c r="AL44" s="169">
        <f t="shared" si="13"/>
        <v>0</v>
      </c>
      <c r="AM44" s="169">
        <f t="shared" si="14"/>
        <v>0</v>
      </c>
      <c r="AN44" s="169" t="str">
        <f t="shared" si="15"/>
        <v>-</v>
      </c>
      <c r="AO44" s="168" t="str">
        <f t="shared" si="16"/>
        <v>-</v>
      </c>
      <c r="AP44" s="176"/>
      <c r="AQ44" s="170"/>
    </row>
    <row r="45" spans="1:43" x14ac:dyDescent="0.25">
      <c r="A45" s="219" t="s">
        <v>277</v>
      </c>
      <c r="B45" s="151" t="s">
        <v>56</v>
      </c>
      <c r="C45" s="195">
        <v>4716076167856</v>
      </c>
      <c r="D45" s="152">
        <v>21.229999999999997</v>
      </c>
      <c r="E45" s="153"/>
      <c r="F45" s="96">
        <v>0</v>
      </c>
      <c r="G45" s="96">
        <v>0</v>
      </c>
      <c r="H45" s="96">
        <v>0</v>
      </c>
      <c r="I45" s="96">
        <v>0</v>
      </c>
      <c r="J45" s="96">
        <v>0</v>
      </c>
      <c r="K45" s="96">
        <v>3</v>
      </c>
      <c r="L45" s="96">
        <v>12</v>
      </c>
      <c r="M45" s="96"/>
      <c r="N45" s="96"/>
      <c r="O45" s="96"/>
      <c r="P45" s="96"/>
      <c r="Q45" s="96"/>
      <c r="R45" s="154"/>
      <c r="S45" s="155">
        <f t="shared" si="0"/>
        <v>2</v>
      </c>
      <c r="T45" s="156">
        <v>5</v>
      </c>
      <c r="U45" s="154"/>
      <c r="V45" s="164">
        <f t="shared" si="1"/>
        <v>15</v>
      </c>
      <c r="W45" s="165">
        <f t="shared" si="2"/>
        <v>0.23076923076923078</v>
      </c>
      <c r="X45" s="165">
        <f t="shared" si="3"/>
        <v>6.9230769230769234</v>
      </c>
      <c r="Y45" s="164">
        <v>2</v>
      </c>
      <c r="Z45" s="164">
        <v>37</v>
      </c>
      <c r="AA45" s="166">
        <f t="shared" si="4"/>
        <v>39</v>
      </c>
      <c r="AB45" s="165">
        <f t="shared" si="5"/>
        <v>169</v>
      </c>
      <c r="AC45" s="165">
        <v>14</v>
      </c>
      <c r="AD45" s="165">
        <f t="shared" si="6"/>
        <v>155</v>
      </c>
      <c r="AE45" s="165">
        <f t="shared" si="7"/>
        <v>13.846153846153847</v>
      </c>
      <c r="AF45" s="167">
        <f t="shared" si="8"/>
        <v>43842</v>
      </c>
      <c r="AG45" s="168">
        <f t="shared" si="9"/>
        <v>43687</v>
      </c>
      <c r="AH45" s="168">
        <f t="shared" si="10"/>
        <v>43842</v>
      </c>
      <c r="AI45" s="169">
        <f t="shared" si="11"/>
        <v>3.2307692307692308</v>
      </c>
      <c r="AJ45" s="169">
        <f t="shared" si="12"/>
        <v>35.769230769230766</v>
      </c>
      <c r="AK45" s="164">
        <v>1</v>
      </c>
      <c r="AL45" s="169">
        <f t="shared" si="13"/>
        <v>0</v>
      </c>
      <c r="AM45" s="169">
        <f t="shared" si="14"/>
        <v>0</v>
      </c>
      <c r="AN45" s="169">
        <f t="shared" si="15"/>
        <v>0</v>
      </c>
      <c r="AO45" s="168">
        <f t="shared" si="16"/>
        <v>43842</v>
      </c>
      <c r="AP45" s="164"/>
      <c r="AQ45" s="170"/>
    </row>
    <row r="46" spans="1:43" x14ac:dyDescent="0.25">
      <c r="A46" s="219" t="s">
        <v>279</v>
      </c>
      <c r="B46" s="151" t="s">
        <v>57</v>
      </c>
      <c r="C46" s="195">
        <v>4716076167863</v>
      </c>
      <c r="D46" s="152">
        <v>21.229999999999997</v>
      </c>
      <c r="E46" s="153"/>
      <c r="F46" s="96">
        <v>0</v>
      </c>
      <c r="G46" s="96">
        <v>0</v>
      </c>
      <c r="H46" s="96">
        <v>0</v>
      </c>
      <c r="I46" s="96">
        <v>0</v>
      </c>
      <c r="J46" s="96">
        <v>0</v>
      </c>
      <c r="K46" s="96">
        <v>1</v>
      </c>
      <c r="L46" s="96">
        <v>5</v>
      </c>
      <c r="M46" s="96"/>
      <c r="N46" s="96"/>
      <c r="O46" s="96"/>
      <c r="P46" s="96"/>
      <c r="Q46" s="96"/>
      <c r="R46" s="154"/>
      <c r="S46" s="155">
        <f t="shared" si="0"/>
        <v>2</v>
      </c>
      <c r="T46" s="156">
        <v>5</v>
      </c>
      <c r="U46" s="154"/>
      <c r="V46" s="164">
        <f t="shared" si="1"/>
        <v>6</v>
      </c>
      <c r="W46" s="165">
        <f t="shared" si="2"/>
        <v>9.2307692307692313E-2</v>
      </c>
      <c r="X46" s="165">
        <f t="shared" si="3"/>
        <v>2.7692307692307692</v>
      </c>
      <c r="Y46" s="164">
        <v>2</v>
      </c>
      <c r="Z46" s="164">
        <v>3</v>
      </c>
      <c r="AA46" s="166">
        <f t="shared" si="4"/>
        <v>5</v>
      </c>
      <c r="AB46" s="165">
        <f t="shared" si="5"/>
        <v>54.166666666666664</v>
      </c>
      <c r="AC46" s="165">
        <v>14</v>
      </c>
      <c r="AD46" s="165">
        <f t="shared" si="6"/>
        <v>40.166666666666664</v>
      </c>
      <c r="AE46" s="165">
        <f t="shared" si="7"/>
        <v>5.5384615384615383</v>
      </c>
      <c r="AF46" s="167">
        <f t="shared" si="8"/>
        <v>43727.166666666664</v>
      </c>
      <c r="AG46" s="168">
        <f t="shared" si="9"/>
        <v>43687</v>
      </c>
      <c r="AH46" s="168">
        <f t="shared" si="10"/>
        <v>43727.166666666664</v>
      </c>
      <c r="AI46" s="169">
        <f t="shared" si="11"/>
        <v>1.2923076923076924</v>
      </c>
      <c r="AJ46" s="169">
        <f t="shared" si="12"/>
        <v>3.7076923076923078</v>
      </c>
      <c r="AK46" s="164">
        <v>1</v>
      </c>
      <c r="AL46" s="169">
        <f t="shared" si="13"/>
        <v>1.8307692307692305</v>
      </c>
      <c r="AM46" s="169">
        <f t="shared" si="14"/>
        <v>38.867230769230758</v>
      </c>
      <c r="AN46" s="169">
        <f t="shared" si="15"/>
        <v>19.833333333333329</v>
      </c>
      <c r="AO46" s="168">
        <f t="shared" si="16"/>
        <v>43747</v>
      </c>
      <c r="AP46" s="164"/>
      <c r="AQ46" s="170"/>
    </row>
    <row r="47" spans="1:43" x14ac:dyDescent="0.25">
      <c r="A47" s="219" t="s">
        <v>281</v>
      </c>
      <c r="B47" s="151" t="s">
        <v>58</v>
      </c>
      <c r="C47" s="195">
        <v>4716076167870</v>
      </c>
      <c r="D47" s="152">
        <v>21.229999999999997</v>
      </c>
      <c r="E47" s="153"/>
      <c r="F47" s="96">
        <v>0</v>
      </c>
      <c r="G47" s="96">
        <v>0</v>
      </c>
      <c r="H47" s="96">
        <v>0</v>
      </c>
      <c r="I47" s="96">
        <v>0</v>
      </c>
      <c r="J47" s="96">
        <v>0</v>
      </c>
      <c r="K47" s="96">
        <v>6</v>
      </c>
      <c r="L47" s="96">
        <v>13</v>
      </c>
      <c r="M47" s="96"/>
      <c r="N47" s="96"/>
      <c r="O47" s="96"/>
      <c r="P47" s="96"/>
      <c r="Q47" s="96"/>
      <c r="R47" s="154"/>
      <c r="S47" s="155">
        <f t="shared" si="0"/>
        <v>2</v>
      </c>
      <c r="T47" s="156">
        <v>5</v>
      </c>
      <c r="U47" s="154"/>
      <c r="V47" s="164">
        <f t="shared" si="1"/>
        <v>19</v>
      </c>
      <c r="W47" s="165">
        <f t="shared" si="2"/>
        <v>0.29230769230769232</v>
      </c>
      <c r="X47" s="165">
        <f t="shared" si="3"/>
        <v>8.7692307692307701</v>
      </c>
      <c r="Y47" s="164">
        <v>2</v>
      </c>
      <c r="Z47" s="164">
        <v>24</v>
      </c>
      <c r="AA47" s="166">
        <f t="shared" si="4"/>
        <v>26</v>
      </c>
      <c r="AB47" s="165">
        <f t="shared" si="5"/>
        <v>88.94736842105263</v>
      </c>
      <c r="AC47" s="165">
        <v>14</v>
      </c>
      <c r="AD47" s="165">
        <f t="shared" si="6"/>
        <v>74.94736842105263</v>
      </c>
      <c r="AE47" s="165">
        <f t="shared" si="7"/>
        <v>17.53846153846154</v>
      </c>
      <c r="AF47" s="167">
        <f t="shared" si="8"/>
        <v>43761.947368421053</v>
      </c>
      <c r="AG47" s="168">
        <f t="shared" si="9"/>
        <v>43687</v>
      </c>
      <c r="AH47" s="168">
        <f t="shared" si="10"/>
        <v>43761.947368421053</v>
      </c>
      <c r="AI47" s="169">
        <f t="shared" si="11"/>
        <v>4.0923076923076929</v>
      </c>
      <c r="AJ47" s="169">
        <f t="shared" si="12"/>
        <v>21.907692307692308</v>
      </c>
      <c r="AK47" s="164">
        <v>1</v>
      </c>
      <c r="AL47" s="169">
        <f t="shared" si="13"/>
        <v>0</v>
      </c>
      <c r="AM47" s="169">
        <f t="shared" si="14"/>
        <v>0</v>
      </c>
      <c r="AN47" s="169">
        <f t="shared" si="15"/>
        <v>0</v>
      </c>
      <c r="AO47" s="168">
        <f t="shared" si="16"/>
        <v>43761.947368421053</v>
      </c>
      <c r="AP47" s="164"/>
      <c r="AQ47" s="170"/>
    </row>
    <row r="48" spans="1:43" x14ac:dyDescent="0.25">
      <c r="A48" s="219" t="s">
        <v>283</v>
      </c>
      <c r="B48" s="151" t="s">
        <v>59</v>
      </c>
      <c r="C48" s="195">
        <v>4716076167924</v>
      </c>
      <c r="D48" s="152">
        <v>22.39</v>
      </c>
      <c r="E48" s="153"/>
      <c r="F48" s="96">
        <v>0</v>
      </c>
      <c r="G48" s="96">
        <v>0</v>
      </c>
      <c r="H48" s="96">
        <v>0</v>
      </c>
      <c r="I48" s="96">
        <v>0</v>
      </c>
      <c r="J48" s="96">
        <v>0</v>
      </c>
      <c r="K48" s="96">
        <v>0</v>
      </c>
      <c r="L48" s="96">
        <v>2</v>
      </c>
      <c r="M48" s="96"/>
      <c r="N48" s="96"/>
      <c r="O48" s="96"/>
      <c r="P48" s="96"/>
      <c r="Q48" s="96"/>
      <c r="R48" s="154"/>
      <c r="S48" s="155">
        <f t="shared" si="0"/>
        <v>1</v>
      </c>
      <c r="T48" s="156">
        <v>5</v>
      </c>
      <c r="U48" s="154"/>
      <c r="V48" s="164">
        <f t="shared" si="1"/>
        <v>2</v>
      </c>
      <c r="W48" s="165">
        <f t="shared" si="2"/>
        <v>5.7142857142857141E-2</v>
      </c>
      <c r="X48" s="165">
        <f t="shared" si="3"/>
        <v>1.7142857142857142</v>
      </c>
      <c r="Y48" s="164">
        <v>2</v>
      </c>
      <c r="Z48" s="164">
        <v>18</v>
      </c>
      <c r="AA48" s="166">
        <f t="shared" si="4"/>
        <v>20</v>
      </c>
      <c r="AB48" s="165">
        <f t="shared" si="5"/>
        <v>350</v>
      </c>
      <c r="AC48" s="165">
        <v>14</v>
      </c>
      <c r="AD48" s="165">
        <f t="shared" si="6"/>
        <v>336</v>
      </c>
      <c r="AE48" s="165">
        <f t="shared" si="7"/>
        <v>3.4285714285714284</v>
      </c>
      <c r="AF48" s="167">
        <f t="shared" si="8"/>
        <v>44023</v>
      </c>
      <c r="AG48" s="168">
        <f t="shared" si="9"/>
        <v>43687</v>
      </c>
      <c r="AH48" s="168">
        <f t="shared" si="10"/>
        <v>44023</v>
      </c>
      <c r="AI48" s="169">
        <f t="shared" si="11"/>
        <v>0.79999999999999993</v>
      </c>
      <c r="AJ48" s="169">
        <f t="shared" si="12"/>
        <v>19.2</v>
      </c>
      <c r="AK48" s="164">
        <v>1</v>
      </c>
      <c r="AL48" s="169">
        <f t="shared" si="13"/>
        <v>0</v>
      </c>
      <c r="AM48" s="169">
        <f t="shared" si="14"/>
        <v>0</v>
      </c>
      <c r="AN48" s="169">
        <f t="shared" si="15"/>
        <v>0</v>
      </c>
      <c r="AO48" s="168">
        <f t="shared" si="16"/>
        <v>44023</v>
      </c>
      <c r="AP48" s="164"/>
      <c r="AQ48" s="170"/>
    </row>
    <row r="49" spans="1:43" x14ac:dyDescent="0.25">
      <c r="A49" s="219" t="s">
        <v>285</v>
      </c>
      <c r="B49" s="151" t="s">
        <v>60</v>
      </c>
      <c r="C49" s="195">
        <v>4716076167931</v>
      </c>
      <c r="D49" s="152">
        <v>22.39</v>
      </c>
      <c r="E49" s="153"/>
      <c r="F49" s="96">
        <v>0</v>
      </c>
      <c r="G49" s="96">
        <v>0</v>
      </c>
      <c r="H49" s="96">
        <v>0</v>
      </c>
      <c r="I49" s="96">
        <v>0</v>
      </c>
      <c r="J49" s="96">
        <v>0</v>
      </c>
      <c r="K49" s="96">
        <v>0</v>
      </c>
      <c r="L49" s="96">
        <v>5</v>
      </c>
      <c r="M49" s="96"/>
      <c r="N49" s="96"/>
      <c r="O49" s="96"/>
      <c r="P49" s="96"/>
      <c r="Q49" s="96"/>
      <c r="R49" s="154"/>
      <c r="S49" s="155">
        <f t="shared" si="0"/>
        <v>1</v>
      </c>
      <c r="T49" s="156">
        <v>5</v>
      </c>
      <c r="U49" s="154"/>
      <c r="V49" s="164">
        <f t="shared" si="1"/>
        <v>5</v>
      </c>
      <c r="W49" s="165">
        <f t="shared" si="2"/>
        <v>0.14285714285714285</v>
      </c>
      <c r="X49" s="165">
        <f t="shared" si="3"/>
        <v>4.2857142857142856</v>
      </c>
      <c r="Y49" s="164">
        <v>2</v>
      </c>
      <c r="Z49" s="164">
        <v>52</v>
      </c>
      <c r="AA49" s="166">
        <f t="shared" si="4"/>
        <v>54</v>
      </c>
      <c r="AB49" s="165">
        <f t="shared" si="5"/>
        <v>378</v>
      </c>
      <c r="AC49" s="165">
        <v>14</v>
      </c>
      <c r="AD49" s="165">
        <f t="shared" si="6"/>
        <v>364</v>
      </c>
      <c r="AE49" s="165">
        <f t="shared" si="7"/>
        <v>8.5714285714285712</v>
      </c>
      <c r="AF49" s="167">
        <f t="shared" si="8"/>
        <v>44051</v>
      </c>
      <c r="AG49" s="168">
        <f t="shared" si="9"/>
        <v>43687</v>
      </c>
      <c r="AH49" s="168">
        <f t="shared" si="10"/>
        <v>44051</v>
      </c>
      <c r="AI49" s="169">
        <f t="shared" si="11"/>
        <v>2</v>
      </c>
      <c r="AJ49" s="169">
        <f t="shared" si="12"/>
        <v>52</v>
      </c>
      <c r="AK49" s="164">
        <v>1</v>
      </c>
      <c r="AL49" s="169">
        <f t="shared" si="13"/>
        <v>0</v>
      </c>
      <c r="AM49" s="169">
        <f t="shared" si="14"/>
        <v>0</v>
      </c>
      <c r="AN49" s="169">
        <f t="shared" si="15"/>
        <v>0</v>
      </c>
      <c r="AO49" s="168">
        <f t="shared" si="16"/>
        <v>44051</v>
      </c>
      <c r="AP49" s="164"/>
      <c r="AQ49" s="170"/>
    </row>
    <row r="50" spans="1:43" x14ac:dyDescent="0.25">
      <c r="A50" s="219" t="s">
        <v>287</v>
      </c>
      <c r="B50" s="151" t="s">
        <v>61</v>
      </c>
      <c r="C50" s="195">
        <v>4716076167948</v>
      </c>
      <c r="D50" s="152">
        <v>22.39</v>
      </c>
      <c r="E50" s="153"/>
      <c r="F50" s="96">
        <v>0</v>
      </c>
      <c r="G50" s="96">
        <v>0</v>
      </c>
      <c r="H50" s="96">
        <v>0</v>
      </c>
      <c r="I50" s="96">
        <v>0</v>
      </c>
      <c r="J50" s="96">
        <v>0</v>
      </c>
      <c r="K50" s="96">
        <v>2</v>
      </c>
      <c r="L50" s="96">
        <v>5</v>
      </c>
      <c r="M50" s="96"/>
      <c r="N50" s="96"/>
      <c r="O50" s="96"/>
      <c r="P50" s="96"/>
      <c r="Q50" s="96"/>
      <c r="R50" s="154"/>
      <c r="S50" s="155">
        <f t="shared" si="0"/>
        <v>2</v>
      </c>
      <c r="T50" s="156">
        <v>5</v>
      </c>
      <c r="U50" s="154"/>
      <c r="V50" s="164">
        <f t="shared" si="1"/>
        <v>7</v>
      </c>
      <c r="W50" s="165">
        <f t="shared" si="2"/>
        <v>0.1076923076923077</v>
      </c>
      <c r="X50" s="165">
        <f t="shared" si="3"/>
        <v>3.2307692307692308</v>
      </c>
      <c r="Y50" s="164">
        <v>2</v>
      </c>
      <c r="Z50" s="164">
        <v>19</v>
      </c>
      <c r="AA50" s="166">
        <f t="shared" si="4"/>
        <v>21</v>
      </c>
      <c r="AB50" s="165">
        <f t="shared" si="5"/>
        <v>195</v>
      </c>
      <c r="AC50" s="165">
        <v>14</v>
      </c>
      <c r="AD50" s="165">
        <f t="shared" si="6"/>
        <v>181</v>
      </c>
      <c r="AE50" s="165">
        <f t="shared" si="7"/>
        <v>6.4615384615384617</v>
      </c>
      <c r="AF50" s="167">
        <f t="shared" si="8"/>
        <v>43868</v>
      </c>
      <c r="AG50" s="168">
        <f t="shared" si="9"/>
        <v>43687</v>
      </c>
      <c r="AH50" s="168">
        <f t="shared" si="10"/>
        <v>43868</v>
      </c>
      <c r="AI50" s="169">
        <f t="shared" si="11"/>
        <v>1.5076923076923077</v>
      </c>
      <c r="AJ50" s="169">
        <f t="shared" si="12"/>
        <v>19.492307692307691</v>
      </c>
      <c r="AK50" s="164">
        <v>1</v>
      </c>
      <c r="AL50" s="169">
        <f t="shared" si="13"/>
        <v>0</v>
      </c>
      <c r="AM50" s="169">
        <f t="shared" si="14"/>
        <v>0</v>
      </c>
      <c r="AN50" s="169">
        <f t="shared" si="15"/>
        <v>0</v>
      </c>
      <c r="AO50" s="168">
        <f t="shared" si="16"/>
        <v>43868</v>
      </c>
      <c r="AP50" s="164"/>
      <c r="AQ50" s="170"/>
    </row>
    <row r="51" spans="1:43" x14ac:dyDescent="0.25">
      <c r="A51" s="219" t="s">
        <v>289</v>
      </c>
      <c r="B51" s="151" t="s">
        <v>62</v>
      </c>
      <c r="C51" s="195">
        <v>4716076167955</v>
      </c>
      <c r="D51" s="152">
        <v>22.39</v>
      </c>
      <c r="E51" s="153"/>
      <c r="F51" s="96">
        <v>0</v>
      </c>
      <c r="G51" s="96">
        <v>0</v>
      </c>
      <c r="H51" s="96">
        <v>0</v>
      </c>
      <c r="I51" s="96">
        <v>0</v>
      </c>
      <c r="J51" s="96">
        <v>0</v>
      </c>
      <c r="K51" s="96">
        <v>1</v>
      </c>
      <c r="L51" s="96">
        <v>13</v>
      </c>
      <c r="M51" s="96"/>
      <c r="N51" s="96"/>
      <c r="O51" s="96"/>
      <c r="P51" s="96"/>
      <c r="Q51" s="96"/>
      <c r="R51" s="154"/>
      <c r="S51" s="155">
        <f t="shared" si="0"/>
        <v>2</v>
      </c>
      <c r="T51" s="156">
        <v>5</v>
      </c>
      <c r="U51" s="154"/>
      <c r="V51" s="164">
        <f t="shared" si="1"/>
        <v>14</v>
      </c>
      <c r="W51" s="165">
        <f t="shared" si="2"/>
        <v>0.2153846153846154</v>
      </c>
      <c r="X51" s="165">
        <f t="shared" si="3"/>
        <v>6.4615384615384617</v>
      </c>
      <c r="Y51" s="164"/>
      <c r="Z51" s="164">
        <v>34</v>
      </c>
      <c r="AA51" s="166">
        <f t="shared" si="4"/>
        <v>34</v>
      </c>
      <c r="AB51" s="165">
        <f t="shared" si="5"/>
        <v>157.85714285714286</v>
      </c>
      <c r="AC51" s="165">
        <v>14</v>
      </c>
      <c r="AD51" s="165">
        <f t="shared" si="6"/>
        <v>143.85714285714286</v>
      </c>
      <c r="AE51" s="165">
        <f t="shared" si="7"/>
        <v>12.923076923076923</v>
      </c>
      <c r="AF51" s="167">
        <f t="shared" si="8"/>
        <v>43830.857142857145</v>
      </c>
      <c r="AG51" s="168">
        <f t="shared" si="9"/>
        <v>43687</v>
      </c>
      <c r="AH51" s="168">
        <f t="shared" si="10"/>
        <v>43830.857142857145</v>
      </c>
      <c r="AI51" s="169">
        <f t="shared" si="11"/>
        <v>3.0153846153846153</v>
      </c>
      <c r="AJ51" s="169">
        <f t="shared" si="12"/>
        <v>30.984615384615385</v>
      </c>
      <c r="AK51" s="164">
        <v>1</v>
      </c>
      <c r="AL51" s="169">
        <f t="shared" si="13"/>
        <v>0</v>
      </c>
      <c r="AM51" s="169">
        <f t="shared" si="14"/>
        <v>0</v>
      </c>
      <c r="AN51" s="169">
        <f t="shared" si="15"/>
        <v>0</v>
      </c>
      <c r="AO51" s="168">
        <f t="shared" si="16"/>
        <v>43830.857142857145</v>
      </c>
      <c r="AP51" s="164"/>
      <c r="AQ51" s="170"/>
    </row>
    <row r="52" spans="1:43" x14ac:dyDescent="0.25">
      <c r="A52" s="219" t="s">
        <v>291</v>
      </c>
      <c r="B52" s="151" t="s">
        <v>63</v>
      </c>
      <c r="C52" s="195">
        <v>4716076167979</v>
      </c>
      <c r="D52" s="152">
        <v>22.39</v>
      </c>
      <c r="E52" s="153"/>
      <c r="F52" s="96">
        <v>0</v>
      </c>
      <c r="G52" s="96">
        <v>0</v>
      </c>
      <c r="H52" s="96">
        <v>0</v>
      </c>
      <c r="I52" s="96">
        <v>0</v>
      </c>
      <c r="J52" s="96">
        <v>0</v>
      </c>
      <c r="K52" s="96">
        <v>0</v>
      </c>
      <c r="L52" s="96">
        <v>5</v>
      </c>
      <c r="M52" s="96"/>
      <c r="N52" s="96"/>
      <c r="O52" s="96"/>
      <c r="P52" s="96"/>
      <c r="Q52" s="96"/>
      <c r="R52" s="154"/>
      <c r="S52" s="155">
        <f t="shared" si="0"/>
        <v>1</v>
      </c>
      <c r="T52" s="156">
        <v>5</v>
      </c>
      <c r="U52" s="154"/>
      <c r="V52" s="164">
        <f t="shared" si="1"/>
        <v>5</v>
      </c>
      <c r="W52" s="165">
        <f t="shared" si="2"/>
        <v>0.14285714285714285</v>
      </c>
      <c r="X52" s="165">
        <f t="shared" si="3"/>
        <v>4.2857142857142856</v>
      </c>
      <c r="Y52" s="164">
        <v>3</v>
      </c>
      <c r="Z52" s="164">
        <v>71</v>
      </c>
      <c r="AA52" s="166">
        <f t="shared" si="4"/>
        <v>74</v>
      </c>
      <c r="AB52" s="165">
        <f t="shared" si="5"/>
        <v>518</v>
      </c>
      <c r="AC52" s="165">
        <v>14</v>
      </c>
      <c r="AD52" s="165">
        <f t="shared" si="6"/>
        <v>504</v>
      </c>
      <c r="AE52" s="165">
        <f t="shared" si="7"/>
        <v>8.5714285714285712</v>
      </c>
      <c r="AF52" s="167">
        <f t="shared" si="8"/>
        <v>44191</v>
      </c>
      <c r="AG52" s="168">
        <f t="shared" si="9"/>
        <v>43687</v>
      </c>
      <c r="AH52" s="168">
        <f t="shared" si="10"/>
        <v>44191</v>
      </c>
      <c r="AI52" s="169">
        <f t="shared" si="11"/>
        <v>2</v>
      </c>
      <c r="AJ52" s="169">
        <f t="shared" si="12"/>
        <v>72</v>
      </c>
      <c r="AK52" s="164">
        <v>1</v>
      </c>
      <c r="AL52" s="169">
        <f t="shared" si="13"/>
        <v>0</v>
      </c>
      <c r="AM52" s="169">
        <f t="shared" si="14"/>
        <v>0</v>
      </c>
      <c r="AN52" s="169">
        <f t="shared" si="15"/>
        <v>0</v>
      </c>
      <c r="AO52" s="168">
        <f t="shared" si="16"/>
        <v>44191</v>
      </c>
      <c r="AP52" s="164"/>
      <c r="AQ52" s="170"/>
    </row>
    <row r="53" spans="1:43" x14ac:dyDescent="0.25">
      <c r="A53" s="219" t="s">
        <v>293</v>
      </c>
      <c r="B53" s="151" t="s">
        <v>64</v>
      </c>
      <c r="C53" s="195">
        <v>4716076167993</v>
      </c>
      <c r="D53" s="152">
        <v>22.39</v>
      </c>
      <c r="E53" s="153"/>
      <c r="F53" s="96">
        <v>0</v>
      </c>
      <c r="G53" s="96">
        <v>0</v>
      </c>
      <c r="H53" s="96">
        <v>0</v>
      </c>
      <c r="I53" s="96">
        <v>0</v>
      </c>
      <c r="J53" s="96">
        <v>2</v>
      </c>
      <c r="K53" s="96">
        <v>1</v>
      </c>
      <c r="L53" s="96">
        <v>11</v>
      </c>
      <c r="M53" s="96"/>
      <c r="N53" s="96"/>
      <c r="O53" s="96"/>
      <c r="P53" s="96"/>
      <c r="Q53" s="96"/>
      <c r="R53" s="154"/>
      <c r="S53" s="155">
        <f t="shared" si="0"/>
        <v>3</v>
      </c>
      <c r="T53" s="156">
        <v>5</v>
      </c>
      <c r="U53" s="154"/>
      <c r="V53" s="164">
        <f t="shared" si="1"/>
        <v>14</v>
      </c>
      <c r="W53" s="165">
        <f t="shared" si="2"/>
        <v>0.14736842105263157</v>
      </c>
      <c r="X53" s="165">
        <f t="shared" si="3"/>
        <v>4.4210526315789469</v>
      </c>
      <c r="Y53" s="164">
        <v>10</v>
      </c>
      <c r="Z53" s="164">
        <v>46</v>
      </c>
      <c r="AA53" s="166">
        <f t="shared" si="4"/>
        <v>56</v>
      </c>
      <c r="AB53" s="165">
        <f t="shared" si="5"/>
        <v>380.00000000000006</v>
      </c>
      <c r="AC53" s="165">
        <v>14</v>
      </c>
      <c r="AD53" s="165">
        <f t="shared" si="6"/>
        <v>366.00000000000006</v>
      </c>
      <c r="AE53" s="165">
        <f t="shared" si="7"/>
        <v>8.8421052631578938</v>
      </c>
      <c r="AF53" s="167">
        <f t="shared" si="8"/>
        <v>44053</v>
      </c>
      <c r="AG53" s="168">
        <f t="shared" si="9"/>
        <v>43687</v>
      </c>
      <c r="AH53" s="168">
        <f t="shared" si="10"/>
        <v>44053</v>
      </c>
      <c r="AI53" s="169">
        <f t="shared" si="11"/>
        <v>2.0631578947368419</v>
      </c>
      <c r="AJ53" s="169">
        <f t="shared" si="12"/>
        <v>53.93684210526316</v>
      </c>
      <c r="AK53" s="164">
        <v>1</v>
      </c>
      <c r="AL53" s="169">
        <f t="shared" si="13"/>
        <v>0</v>
      </c>
      <c r="AM53" s="169">
        <f t="shared" si="14"/>
        <v>0</v>
      </c>
      <c r="AN53" s="169">
        <f t="shared" si="15"/>
        <v>0</v>
      </c>
      <c r="AO53" s="168">
        <f t="shared" si="16"/>
        <v>44053</v>
      </c>
      <c r="AP53" s="164"/>
      <c r="AQ53" s="170"/>
    </row>
    <row r="54" spans="1:43" x14ac:dyDescent="0.25">
      <c r="A54" s="218" t="s">
        <v>65</v>
      </c>
      <c r="B54" s="172" t="s">
        <v>66</v>
      </c>
      <c r="C54" s="197">
        <v>4716076168280</v>
      </c>
      <c r="D54" s="173">
        <v>22</v>
      </c>
      <c r="E54" s="153"/>
      <c r="F54" s="174">
        <v>0</v>
      </c>
      <c r="G54" s="174">
        <v>0</v>
      </c>
      <c r="H54" s="174">
        <v>0</v>
      </c>
      <c r="I54" s="174">
        <v>0</v>
      </c>
      <c r="J54" s="174">
        <v>0</v>
      </c>
      <c r="K54" s="174">
        <v>0</v>
      </c>
      <c r="L54" s="174">
        <v>0</v>
      </c>
      <c r="M54" s="174"/>
      <c r="N54" s="174"/>
      <c r="O54" s="174"/>
      <c r="P54" s="174"/>
      <c r="Q54" s="174"/>
      <c r="R54" s="154"/>
      <c r="S54" s="155">
        <f t="shared" si="0"/>
        <v>0</v>
      </c>
      <c r="T54" s="156">
        <v>5</v>
      </c>
      <c r="U54" s="154"/>
      <c r="V54" s="164">
        <f t="shared" si="1"/>
        <v>0</v>
      </c>
      <c r="W54" s="165">
        <f t="shared" si="2"/>
        <v>0</v>
      </c>
      <c r="X54" s="165">
        <f t="shared" si="3"/>
        <v>0</v>
      </c>
      <c r="Y54" s="164">
        <v>5</v>
      </c>
      <c r="Z54" s="164">
        <v>3</v>
      </c>
      <c r="AA54" s="166">
        <f t="shared" si="4"/>
        <v>8</v>
      </c>
      <c r="AB54" s="165" t="str">
        <f t="shared" si="5"/>
        <v>Not Sold</v>
      </c>
      <c r="AC54" s="165">
        <v>14</v>
      </c>
      <c r="AD54" s="165" t="str">
        <f t="shared" si="6"/>
        <v>-</v>
      </c>
      <c r="AE54" s="165">
        <f t="shared" si="7"/>
        <v>0</v>
      </c>
      <c r="AF54" s="167" t="str">
        <f t="shared" si="8"/>
        <v>Not Sold</v>
      </c>
      <c r="AG54" s="168">
        <f t="shared" si="9"/>
        <v>43687</v>
      </c>
      <c r="AH54" s="168">
        <f t="shared" si="10"/>
        <v>43687</v>
      </c>
      <c r="AI54" s="169">
        <f t="shared" si="11"/>
        <v>0</v>
      </c>
      <c r="AJ54" s="169">
        <f t="shared" si="12"/>
        <v>8</v>
      </c>
      <c r="AK54" s="164">
        <v>1</v>
      </c>
      <c r="AL54" s="169">
        <f t="shared" si="13"/>
        <v>0</v>
      </c>
      <c r="AM54" s="169">
        <f t="shared" si="14"/>
        <v>0</v>
      </c>
      <c r="AN54" s="169" t="str">
        <f t="shared" si="15"/>
        <v>-</v>
      </c>
      <c r="AO54" s="168" t="str">
        <f t="shared" si="16"/>
        <v>-</v>
      </c>
      <c r="AP54" s="176"/>
      <c r="AQ54" s="170"/>
    </row>
    <row r="55" spans="1:43" x14ac:dyDescent="0.25">
      <c r="A55" s="218" t="s">
        <v>67</v>
      </c>
      <c r="B55" s="172" t="s">
        <v>68</v>
      </c>
      <c r="C55" s="197">
        <v>4716076168327</v>
      </c>
      <c r="D55" s="173">
        <v>18.140000000000008</v>
      </c>
      <c r="E55" s="153"/>
      <c r="F55" s="174">
        <v>0</v>
      </c>
      <c r="G55" s="174">
        <v>0</v>
      </c>
      <c r="H55" s="174">
        <v>0</v>
      </c>
      <c r="I55" s="174">
        <v>0</v>
      </c>
      <c r="J55" s="174">
        <v>0</v>
      </c>
      <c r="K55" s="174">
        <v>2</v>
      </c>
      <c r="L55" s="174">
        <v>0</v>
      </c>
      <c r="M55" s="174"/>
      <c r="N55" s="174"/>
      <c r="O55" s="174"/>
      <c r="P55" s="174"/>
      <c r="Q55" s="174"/>
      <c r="R55" s="154"/>
      <c r="S55" s="155">
        <f t="shared" si="0"/>
        <v>1</v>
      </c>
      <c r="T55" s="156">
        <v>5</v>
      </c>
      <c r="U55" s="154"/>
      <c r="V55" s="164">
        <f t="shared" si="1"/>
        <v>2</v>
      </c>
      <c r="W55" s="165">
        <f t="shared" si="2"/>
        <v>6.6666666666666666E-2</v>
      </c>
      <c r="X55" s="165">
        <f t="shared" si="3"/>
        <v>2</v>
      </c>
      <c r="Y55" s="164">
        <v>4</v>
      </c>
      <c r="Z55" s="164">
        <v>1</v>
      </c>
      <c r="AA55" s="166">
        <f t="shared" si="4"/>
        <v>5</v>
      </c>
      <c r="AB55" s="165">
        <f t="shared" si="5"/>
        <v>75</v>
      </c>
      <c r="AC55" s="165">
        <v>14</v>
      </c>
      <c r="AD55" s="165">
        <f t="shared" si="6"/>
        <v>61</v>
      </c>
      <c r="AE55" s="165">
        <f t="shared" si="7"/>
        <v>4</v>
      </c>
      <c r="AF55" s="167">
        <f t="shared" si="8"/>
        <v>43748</v>
      </c>
      <c r="AG55" s="168">
        <f t="shared" si="9"/>
        <v>43687</v>
      </c>
      <c r="AH55" s="168">
        <f t="shared" si="10"/>
        <v>43748</v>
      </c>
      <c r="AI55" s="169">
        <f t="shared" si="11"/>
        <v>0.93333333333333335</v>
      </c>
      <c r="AJ55" s="169">
        <f t="shared" si="12"/>
        <v>4.0666666666666664</v>
      </c>
      <c r="AK55" s="164">
        <v>1</v>
      </c>
      <c r="AL55" s="169">
        <f t="shared" si="13"/>
        <v>0</v>
      </c>
      <c r="AM55" s="169">
        <f t="shared" si="14"/>
        <v>0</v>
      </c>
      <c r="AN55" s="169">
        <f t="shared" si="15"/>
        <v>0</v>
      </c>
      <c r="AO55" s="168">
        <f t="shared" si="16"/>
        <v>43748</v>
      </c>
      <c r="AP55" s="176"/>
      <c r="AQ55" s="170"/>
    </row>
    <row r="56" spans="1:43" x14ac:dyDescent="0.25">
      <c r="A56" s="218" t="s">
        <v>69</v>
      </c>
      <c r="B56" s="172" t="s">
        <v>70</v>
      </c>
      <c r="C56" s="197">
        <v>4716076168334</v>
      </c>
      <c r="D56" s="173">
        <v>18.140000000000008</v>
      </c>
      <c r="E56" s="153"/>
      <c r="F56" s="174">
        <v>0</v>
      </c>
      <c r="G56" s="174">
        <v>0</v>
      </c>
      <c r="H56" s="174">
        <v>0</v>
      </c>
      <c r="I56" s="174">
        <v>0</v>
      </c>
      <c r="J56" s="174">
        <v>0</v>
      </c>
      <c r="K56" s="174">
        <v>1</v>
      </c>
      <c r="L56" s="174">
        <v>0</v>
      </c>
      <c r="M56" s="174"/>
      <c r="N56" s="174"/>
      <c r="O56" s="174"/>
      <c r="P56" s="174"/>
      <c r="Q56" s="174"/>
      <c r="R56" s="154"/>
      <c r="S56" s="155">
        <f t="shared" si="0"/>
        <v>1</v>
      </c>
      <c r="T56" s="156">
        <v>5</v>
      </c>
      <c r="U56" s="154"/>
      <c r="V56" s="164">
        <f t="shared" si="1"/>
        <v>1</v>
      </c>
      <c r="W56" s="165">
        <f t="shared" si="2"/>
        <v>3.3333333333333333E-2</v>
      </c>
      <c r="X56" s="165">
        <f t="shared" si="3"/>
        <v>1</v>
      </c>
      <c r="Y56" s="164">
        <v>1</v>
      </c>
      <c r="Z56" s="164">
        <v>2</v>
      </c>
      <c r="AA56" s="166">
        <f t="shared" si="4"/>
        <v>3</v>
      </c>
      <c r="AB56" s="165">
        <f t="shared" si="5"/>
        <v>90</v>
      </c>
      <c r="AC56" s="165">
        <v>14</v>
      </c>
      <c r="AD56" s="165">
        <f t="shared" si="6"/>
        <v>76</v>
      </c>
      <c r="AE56" s="165">
        <f t="shared" si="7"/>
        <v>2</v>
      </c>
      <c r="AF56" s="167">
        <f t="shared" si="8"/>
        <v>43763</v>
      </c>
      <c r="AG56" s="168">
        <f t="shared" si="9"/>
        <v>43687</v>
      </c>
      <c r="AH56" s="168">
        <f t="shared" si="10"/>
        <v>43763</v>
      </c>
      <c r="AI56" s="169">
        <f t="shared" si="11"/>
        <v>0.46666666666666667</v>
      </c>
      <c r="AJ56" s="169">
        <f t="shared" si="12"/>
        <v>2.5333333333333332</v>
      </c>
      <c r="AK56" s="164">
        <v>1</v>
      </c>
      <c r="AL56" s="169">
        <f t="shared" si="13"/>
        <v>0</v>
      </c>
      <c r="AM56" s="169">
        <f t="shared" si="14"/>
        <v>0</v>
      </c>
      <c r="AN56" s="169">
        <f t="shared" si="15"/>
        <v>0</v>
      </c>
      <c r="AO56" s="168">
        <f t="shared" si="16"/>
        <v>43763</v>
      </c>
      <c r="AP56" s="176"/>
      <c r="AQ56" s="170"/>
    </row>
    <row r="57" spans="1:43" x14ac:dyDescent="0.25">
      <c r="A57" s="219" t="s">
        <v>271</v>
      </c>
      <c r="B57" s="151" t="s">
        <v>210</v>
      </c>
      <c r="C57" s="195">
        <v>4716076168341</v>
      </c>
      <c r="D57" s="152">
        <v>22.39</v>
      </c>
      <c r="E57" s="153"/>
      <c r="F57" s="96">
        <v>0</v>
      </c>
      <c r="G57" s="96">
        <v>0</v>
      </c>
      <c r="H57" s="96">
        <v>0</v>
      </c>
      <c r="I57" s="96">
        <v>0</v>
      </c>
      <c r="J57" s="96">
        <v>0</v>
      </c>
      <c r="K57" s="96">
        <v>6</v>
      </c>
      <c r="L57" s="96">
        <v>11</v>
      </c>
      <c r="M57" s="96"/>
      <c r="N57" s="96"/>
      <c r="O57" s="96"/>
      <c r="P57" s="96"/>
      <c r="Q57" s="96"/>
      <c r="R57" s="154"/>
      <c r="S57" s="155">
        <f t="shared" si="0"/>
        <v>2</v>
      </c>
      <c r="T57" s="156">
        <v>5</v>
      </c>
      <c r="U57" s="154"/>
      <c r="V57" s="164">
        <f t="shared" si="1"/>
        <v>17</v>
      </c>
      <c r="W57" s="165">
        <f t="shared" si="2"/>
        <v>0.26153846153846155</v>
      </c>
      <c r="X57" s="165">
        <f t="shared" si="3"/>
        <v>7.8461538461538467</v>
      </c>
      <c r="Y57" s="164">
        <v>4</v>
      </c>
      <c r="Z57" s="164">
        <v>43</v>
      </c>
      <c r="AA57" s="166">
        <f t="shared" si="4"/>
        <v>47</v>
      </c>
      <c r="AB57" s="165">
        <f t="shared" si="5"/>
        <v>179.70588235294116</v>
      </c>
      <c r="AC57" s="165">
        <v>14</v>
      </c>
      <c r="AD57" s="165">
        <f t="shared" si="6"/>
        <v>165.70588235294116</v>
      </c>
      <c r="AE57" s="165">
        <f t="shared" si="7"/>
        <v>15.692307692307693</v>
      </c>
      <c r="AF57" s="167">
        <f t="shared" si="8"/>
        <v>43852.705882352944</v>
      </c>
      <c r="AG57" s="168">
        <f t="shared" si="9"/>
        <v>43687</v>
      </c>
      <c r="AH57" s="168">
        <f t="shared" si="10"/>
        <v>43852.705882352944</v>
      </c>
      <c r="AI57" s="169">
        <f t="shared" si="11"/>
        <v>3.6615384615384619</v>
      </c>
      <c r="AJ57" s="169">
        <f t="shared" si="12"/>
        <v>43.338461538461537</v>
      </c>
      <c r="AK57" s="164">
        <v>1</v>
      </c>
      <c r="AL57" s="169">
        <f t="shared" si="13"/>
        <v>0</v>
      </c>
      <c r="AM57" s="169">
        <f t="shared" si="14"/>
        <v>0</v>
      </c>
      <c r="AN57" s="169">
        <f t="shared" si="15"/>
        <v>0</v>
      </c>
      <c r="AO57" s="168">
        <f t="shared" si="16"/>
        <v>43852.705882352944</v>
      </c>
      <c r="AP57" s="164"/>
      <c r="AQ57" s="170"/>
    </row>
    <row r="58" spans="1:43" x14ac:dyDescent="0.25">
      <c r="A58" s="219" t="s">
        <v>273</v>
      </c>
      <c r="B58" s="151" t="s">
        <v>274</v>
      </c>
      <c r="C58" s="195">
        <v>4716076168358</v>
      </c>
      <c r="D58" s="152">
        <v>22.39</v>
      </c>
      <c r="E58" s="153"/>
      <c r="F58" s="96">
        <v>0</v>
      </c>
      <c r="G58" s="96">
        <v>0</v>
      </c>
      <c r="H58" s="96">
        <v>0</v>
      </c>
      <c r="I58" s="96">
        <v>0</v>
      </c>
      <c r="J58" s="96">
        <v>0</v>
      </c>
      <c r="K58" s="96">
        <v>2</v>
      </c>
      <c r="L58" s="96">
        <v>8</v>
      </c>
      <c r="M58" s="96"/>
      <c r="N58" s="96"/>
      <c r="O58" s="96"/>
      <c r="P58" s="96"/>
      <c r="Q58" s="96"/>
      <c r="R58" s="154"/>
      <c r="S58" s="155">
        <f t="shared" si="0"/>
        <v>2</v>
      </c>
      <c r="T58" s="156">
        <v>5</v>
      </c>
      <c r="U58" s="154"/>
      <c r="V58" s="164">
        <f t="shared" si="1"/>
        <v>10</v>
      </c>
      <c r="W58" s="165">
        <f t="shared" si="2"/>
        <v>0.15384615384615385</v>
      </c>
      <c r="X58" s="165">
        <f t="shared" si="3"/>
        <v>4.6153846153846159</v>
      </c>
      <c r="Y58" s="164">
        <v>2</v>
      </c>
      <c r="Z58" s="164">
        <v>2</v>
      </c>
      <c r="AA58" s="166">
        <f t="shared" si="4"/>
        <v>4</v>
      </c>
      <c r="AB58" s="165">
        <f t="shared" si="5"/>
        <v>26</v>
      </c>
      <c r="AC58" s="165">
        <v>14</v>
      </c>
      <c r="AD58" s="165">
        <f t="shared" si="6"/>
        <v>12</v>
      </c>
      <c r="AE58" s="165">
        <f t="shared" si="7"/>
        <v>9.2307692307692317</v>
      </c>
      <c r="AF58" s="167">
        <f t="shared" si="8"/>
        <v>43699</v>
      </c>
      <c r="AG58" s="168">
        <f t="shared" si="9"/>
        <v>43687</v>
      </c>
      <c r="AH58" s="168">
        <f t="shared" si="10"/>
        <v>43699</v>
      </c>
      <c r="AI58" s="169">
        <f t="shared" si="11"/>
        <v>2.1538461538461542</v>
      </c>
      <c r="AJ58" s="169">
        <f t="shared" si="12"/>
        <v>1.8461538461538458</v>
      </c>
      <c r="AK58" s="164">
        <v>1</v>
      </c>
      <c r="AL58" s="169">
        <f t="shared" si="13"/>
        <v>7.3846153846153859</v>
      </c>
      <c r="AM58" s="169">
        <f t="shared" si="14"/>
        <v>165.34153846153851</v>
      </c>
      <c r="AN58" s="169">
        <f t="shared" si="15"/>
        <v>48.000000000000007</v>
      </c>
      <c r="AO58" s="168">
        <f t="shared" si="16"/>
        <v>43747</v>
      </c>
      <c r="AP58" s="164"/>
      <c r="AQ58" s="170"/>
    </row>
    <row r="59" spans="1:43" x14ac:dyDescent="0.25">
      <c r="A59" s="219" t="s">
        <v>275</v>
      </c>
      <c r="B59" s="151" t="s">
        <v>71</v>
      </c>
      <c r="C59" s="195">
        <v>4716076168365</v>
      </c>
      <c r="D59" s="152">
        <v>22.39</v>
      </c>
      <c r="E59" s="153"/>
      <c r="F59" s="96">
        <v>0</v>
      </c>
      <c r="G59" s="96">
        <v>0</v>
      </c>
      <c r="H59" s="96">
        <v>0</v>
      </c>
      <c r="I59" s="96">
        <v>0</v>
      </c>
      <c r="J59" s="96">
        <v>0</v>
      </c>
      <c r="K59" s="96">
        <v>8</v>
      </c>
      <c r="L59" s="96">
        <v>15</v>
      </c>
      <c r="M59" s="96"/>
      <c r="N59" s="96"/>
      <c r="O59" s="96"/>
      <c r="P59" s="96"/>
      <c r="Q59" s="96"/>
      <c r="R59" s="154"/>
      <c r="S59" s="155">
        <f t="shared" si="0"/>
        <v>2</v>
      </c>
      <c r="T59" s="156">
        <v>5</v>
      </c>
      <c r="U59" s="154"/>
      <c r="V59" s="164">
        <f t="shared" si="1"/>
        <v>23</v>
      </c>
      <c r="W59" s="165">
        <f t="shared" si="2"/>
        <v>0.35384615384615387</v>
      </c>
      <c r="X59" s="165">
        <f t="shared" si="3"/>
        <v>10.615384615384617</v>
      </c>
      <c r="Y59" s="164">
        <v>3</v>
      </c>
      <c r="Z59" s="164">
        <v>13</v>
      </c>
      <c r="AA59" s="166">
        <f t="shared" si="4"/>
        <v>16</v>
      </c>
      <c r="AB59" s="165">
        <f t="shared" si="5"/>
        <v>45.217391304347821</v>
      </c>
      <c r="AC59" s="165">
        <v>14</v>
      </c>
      <c r="AD59" s="165">
        <f t="shared" si="6"/>
        <v>31.217391304347821</v>
      </c>
      <c r="AE59" s="165">
        <f t="shared" si="7"/>
        <v>21.230769230769234</v>
      </c>
      <c r="AF59" s="167">
        <f t="shared" si="8"/>
        <v>43718.217391304344</v>
      </c>
      <c r="AG59" s="168">
        <f t="shared" si="9"/>
        <v>43687</v>
      </c>
      <c r="AH59" s="168">
        <f t="shared" si="10"/>
        <v>43718.217391304344</v>
      </c>
      <c r="AI59" s="169">
        <f t="shared" si="11"/>
        <v>4.953846153846154</v>
      </c>
      <c r="AJ59" s="169">
        <f t="shared" si="12"/>
        <v>11.046153846153846</v>
      </c>
      <c r="AK59" s="164">
        <v>1</v>
      </c>
      <c r="AL59" s="169">
        <f t="shared" si="13"/>
        <v>10.184615384615388</v>
      </c>
      <c r="AM59" s="169">
        <f t="shared" si="14"/>
        <v>228.03353846153854</v>
      </c>
      <c r="AN59" s="169">
        <f t="shared" si="15"/>
        <v>28.782608695652179</v>
      </c>
      <c r="AO59" s="168">
        <f t="shared" si="16"/>
        <v>43747</v>
      </c>
      <c r="AP59" s="164"/>
      <c r="AQ59" s="170"/>
    </row>
    <row r="60" spans="1:43" x14ac:dyDescent="0.25">
      <c r="A60" s="218" t="s">
        <v>72</v>
      </c>
      <c r="B60" s="172" t="s">
        <v>73</v>
      </c>
      <c r="C60" s="197">
        <v>6953156245662</v>
      </c>
      <c r="D60" s="173">
        <v>7.2799999999999985</v>
      </c>
      <c r="E60" s="153"/>
      <c r="F60" s="174">
        <v>0</v>
      </c>
      <c r="G60" s="174">
        <v>0</v>
      </c>
      <c r="H60" s="174">
        <v>0</v>
      </c>
      <c r="I60" s="174">
        <v>0</v>
      </c>
      <c r="J60" s="174">
        <v>1</v>
      </c>
      <c r="K60" s="174">
        <v>0</v>
      </c>
      <c r="L60" s="174">
        <v>0</v>
      </c>
      <c r="M60" s="174"/>
      <c r="N60" s="174"/>
      <c r="O60" s="174"/>
      <c r="P60" s="174"/>
      <c r="Q60" s="174"/>
      <c r="R60" s="154"/>
      <c r="S60" s="155">
        <f t="shared" si="0"/>
        <v>1</v>
      </c>
      <c r="T60" s="156">
        <v>5</v>
      </c>
      <c r="U60" s="154"/>
      <c r="V60" s="164">
        <f t="shared" si="1"/>
        <v>1</v>
      </c>
      <c r="W60" s="165">
        <f t="shared" si="2"/>
        <v>3.3333333333333333E-2</v>
      </c>
      <c r="X60" s="165">
        <f t="shared" si="3"/>
        <v>1</v>
      </c>
      <c r="Y60" s="164">
        <v>282</v>
      </c>
      <c r="Z60" s="164">
        <v>4</v>
      </c>
      <c r="AA60" s="166">
        <f t="shared" si="4"/>
        <v>286</v>
      </c>
      <c r="AB60" s="165">
        <f t="shared" si="5"/>
        <v>8580</v>
      </c>
      <c r="AC60" s="165">
        <v>14</v>
      </c>
      <c r="AD60" s="165">
        <f t="shared" si="6"/>
        <v>8566</v>
      </c>
      <c r="AE60" s="165">
        <f t="shared" si="7"/>
        <v>2</v>
      </c>
      <c r="AF60" s="167">
        <f t="shared" si="8"/>
        <v>52253</v>
      </c>
      <c r="AG60" s="168">
        <f t="shared" si="9"/>
        <v>43687</v>
      </c>
      <c r="AH60" s="168">
        <f t="shared" si="10"/>
        <v>52253</v>
      </c>
      <c r="AI60" s="169">
        <f t="shared" si="11"/>
        <v>0.46666666666666667</v>
      </c>
      <c r="AJ60" s="169">
        <f t="shared" si="12"/>
        <v>285.53333333333336</v>
      </c>
      <c r="AK60" s="164">
        <v>1</v>
      </c>
      <c r="AL60" s="169">
        <f t="shared" si="13"/>
        <v>0</v>
      </c>
      <c r="AM60" s="169">
        <f t="shared" si="14"/>
        <v>0</v>
      </c>
      <c r="AN60" s="169">
        <f t="shared" si="15"/>
        <v>0</v>
      </c>
      <c r="AO60" s="168">
        <f t="shared" si="16"/>
        <v>52253</v>
      </c>
      <c r="AP60" s="176"/>
      <c r="AQ60" s="170"/>
    </row>
    <row r="61" spans="1:43" x14ac:dyDescent="0.25">
      <c r="A61" s="218" t="s">
        <v>74</v>
      </c>
      <c r="B61" s="172" t="s">
        <v>75</v>
      </c>
      <c r="C61" s="197">
        <v>6953156251700</v>
      </c>
      <c r="D61" s="173">
        <v>6.5900000000000034</v>
      </c>
      <c r="E61" s="153"/>
      <c r="F61" s="174">
        <v>0</v>
      </c>
      <c r="G61" s="174">
        <v>0</v>
      </c>
      <c r="H61" s="174">
        <v>0</v>
      </c>
      <c r="I61" s="174">
        <v>0</v>
      </c>
      <c r="J61" s="174">
        <v>0</v>
      </c>
      <c r="K61" s="174">
        <v>1</v>
      </c>
      <c r="L61" s="174">
        <v>3</v>
      </c>
      <c r="M61" s="174"/>
      <c r="N61" s="174"/>
      <c r="O61" s="174"/>
      <c r="P61" s="174"/>
      <c r="Q61" s="174"/>
      <c r="R61" s="154"/>
      <c r="S61" s="155">
        <f t="shared" si="0"/>
        <v>2</v>
      </c>
      <c r="T61" s="156">
        <v>5</v>
      </c>
      <c r="U61" s="154"/>
      <c r="V61" s="164">
        <f t="shared" si="1"/>
        <v>4</v>
      </c>
      <c r="W61" s="165">
        <f t="shared" si="2"/>
        <v>6.1538461538461542E-2</v>
      </c>
      <c r="X61" s="165">
        <f t="shared" si="3"/>
        <v>1.8461538461538463</v>
      </c>
      <c r="Y61" s="164">
        <v>93</v>
      </c>
      <c r="Z61" s="164">
        <v>1</v>
      </c>
      <c r="AA61" s="166">
        <f t="shared" si="4"/>
        <v>94</v>
      </c>
      <c r="AB61" s="165">
        <f t="shared" si="5"/>
        <v>1527.5</v>
      </c>
      <c r="AC61" s="165">
        <v>14</v>
      </c>
      <c r="AD61" s="165">
        <f t="shared" si="6"/>
        <v>1513.5</v>
      </c>
      <c r="AE61" s="165">
        <f t="shared" si="7"/>
        <v>3.6923076923076925</v>
      </c>
      <c r="AF61" s="167">
        <f t="shared" si="8"/>
        <v>45200.5</v>
      </c>
      <c r="AG61" s="168">
        <f t="shared" si="9"/>
        <v>43687</v>
      </c>
      <c r="AH61" s="168">
        <f t="shared" si="10"/>
        <v>45200.5</v>
      </c>
      <c r="AI61" s="169">
        <f t="shared" si="11"/>
        <v>0.86153846153846159</v>
      </c>
      <c r="AJ61" s="169">
        <f t="shared" si="12"/>
        <v>93.138461538461542</v>
      </c>
      <c r="AK61" s="164">
        <v>1</v>
      </c>
      <c r="AL61" s="169">
        <f t="shared" si="13"/>
        <v>0</v>
      </c>
      <c r="AM61" s="169">
        <f t="shared" si="14"/>
        <v>0</v>
      </c>
      <c r="AN61" s="169">
        <f t="shared" si="15"/>
        <v>0</v>
      </c>
      <c r="AO61" s="168">
        <f t="shared" si="16"/>
        <v>45200.5</v>
      </c>
      <c r="AP61" s="176"/>
      <c r="AQ61" s="170"/>
    </row>
    <row r="62" spans="1:43" x14ac:dyDescent="0.25">
      <c r="A62" s="219" t="s">
        <v>433</v>
      </c>
      <c r="B62" s="171" t="s">
        <v>434</v>
      </c>
      <c r="C62" s="196">
        <v>6953156253025</v>
      </c>
      <c r="D62" s="152">
        <v>11.76</v>
      </c>
      <c r="E62" s="153"/>
      <c r="F62" s="96">
        <v>3</v>
      </c>
      <c r="G62" s="96">
        <v>15</v>
      </c>
      <c r="H62" s="96">
        <v>16</v>
      </c>
      <c r="I62" s="96">
        <v>15</v>
      </c>
      <c r="J62" s="96">
        <v>10</v>
      </c>
      <c r="K62" s="96">
        <v>15</v>
      </c>
      <c r="L62" s="96">
        <v>8</v>
      </c>
      <c r="M62" s="96"/>
      <c r="N62" s="96"/>
      <c r="O62" s="96"/>
      <c r="P62" s="96"/>
      <c r="Q62" s="96"/>
      <c r="R62" s="154"/>
      <c r="S62" s="155">
        <f t="shared" si="0"/>
        <v>7</v>
      </c>
      <c r="T62" s="156">
        <v>5</v>
      </c>
      <c r="U62" s="154"/>
      <c r="V62" s="164">
        <f t="shared" si="1"/>
        <v>82</v>
      </c>
      <c r="W62" s="165">
        <f t="shared" si="2"/>
        <v>0.38139534883720932</v>
      </c>
      <c r="X62" s="165">
        <f t="shared" si="3"/>
        <v>11.44186046511628</v>
      </c>
      <c r="Y62" s="164">
        <v>174</v>
      </c>
      <c r="Z62" s="164">
        <v>19</v>
      </c>
      <c r="AA62" s="166">
        <f t="shared" si="4"/>
        <v>193</v>
      </c>
      <c r="AB62" s="165">
        <f t="shared" si="5"/>
        <v>506.03658536585363</v>
      </c>
      <c r="AC62" s="165">
        <v>14</v>
      </c>
      <c r="AD62" s="165">
        <f t="shared" si="6"/>
        <v>492.03658536585363</v>
      </c>
      <c r="AE62" s="165">
        <f t="shared" si="7"/>
        <v>22.88372093023256</v>
      </c>
      <c r="AF62" s="167">
        <f t="shared" si="8"/>
        <v>44179.036585365851</v>
      </c>
      <c r="AG62" s="168">
        <f t="shared" si="9"/>
        <v>43687</v>
      </c>
      <c r="AH62" s="168">
        <f t="shared" si="10"/>
        <v>44179.036585365851</v>
      </c>
      <c r="AI62" s="169">
        <f t="shared" si="11"/>
        <v>5.3395348837209307</v>
      </c>
      <c r="AJ62" s="169">
        <f t="shared" si="12"/>
        <v>187.66046511627906</v>
      </c>
      <c r="AK62" s="164">
        <v>1</v>
      </c>
      <c r="AL62" s="169">
        <f t="shared" si="13"/>
        <v>0</v>
      </c>
      <c r="AM62" s="169">
        <f t="shared" si="14"/>
        <v>0</v>
      </c>
      <c r="AN62" s="169">
        <f t="shared" si="15"/>
        <v>0</v>
      </c>
      <c r="AO62" s="168">
        <f t="shared" si="16"/>
        <v>44179.036585365851</v>
      </c>
      <c r="AP62" s="164"/>
      <c r="AQ62" s="170"/>
    </row>
    <row r="63" spans="1:43" x14ac:dyDescent="0.25">
      <c r="A63" s="219" t="s">
        <v>437</v>
      </c>
      <c r="B63" s="151" t="s">
        <v>438</v>
      </c>
      <c r="C63" s="195">
        <v>6953156253032</v>
      </c>
      <c r="D63" s="152">
        <v>12.049999999999997</v>
      </c>
      <c r="E63" s="153"/>
      <c r="F63" s="96">
        <v>4</v>
      </c>
      <c r="G63" s="96">
        <v>9</v>
      </c>
      <c r="H63" s="96">
        <v>14</v>
      </c>
      <c r="I63" s="96">
        <v>19</v>
      </c>
      <c r="J63" s="96">
        <v>8</v>
      </c>
      <c r="K63" s="96">
        <v>5</v>
      </c>
      <c r="L63" s="96">
        <v>1</v>
      </c>
      <c r="M63" s="96"/>
      <c r="N63" s="96"/>
      <c r="O63" s="96"/>
      <c r="P63" s="96"/>
      <c r="Q63" s="96"/>
      <c r="R63" s="154"/>
      <c r="S63" s="155">
        <f t="shared" si="0"/>
        <v>7</v>
      </c>
      <c r="T63" s="156">
        <v>5</v>
      </c>
      <c r="U63" s="154"/>
      <c r="V63" s="164">
        <f t="shared" si="1"/>
        <v>60</v>
      </c>
      <c r="W63" s="165">
        <f t="shared" si="2"/>
        <v>0.27906976744186046</v>
      </c>
      <c r="X63" s="165">
        <f t="shared" si="3"/>
        <v>8.3720930232558146</v>
      </c>
      <c r="Y63" s="164">
        <v>139</v>
      </c>
      <c r="Z63" s="164">
        <v>11</v>
      </c>
      <c r="AA63" s="166">
        <f t="shared" si="4"/>
        <v>150</v>
      </c>
      <c r="AB63" s="165">
        <f t="shared" si="5"/>
        <v>537.5</v>
      </c>
      <c r="AC63" s="165">
        <v>14</v>
      </c>
      <c r="AD63" s="165">
        <f t="shared" si="6"/>
        <v>523.5</v>
      </c>
      <c r="AE63" s="165">
        <f t="shared" si="7"/>
        <v>16.744186046511629</v>
      </c>
      <c r="AF63" s="167">
        <f t="shared" si="8"/>
        <v>44210.5</v>
      </c>
      <c r="AG63" s="168">
        <f t="shared" si="9"/>
        <v>43687</v>
      </c>
      <c r="AH63" s="168">
        <f t="shared" si="10"/>
        <v>44210.5</v>
      </c>
      <c r="AI63" s="169">
        <f t="shared" si="11"/>
        <v>3.9069767441860463</v>
      </c>
      <c r="AJ63" s="169">
        <f t="shared" si="12"/>
        <v>146.09302325581396</v>
      </c>
      <c r="AK63" s="164">
        <v>1</v>
      </c>
      <c r="AL63" s="169">
        <f t="shared" si="13"/>
        <v>0</v>
      </c>
      <c r="AM63" s="169">
        <f t="shared" si="14"/>
        <v>0</v>
      </c>
      <c r="AN63" s="169">
        <f t="shared" si="15"/>
        <v>0</v>
      </c>
      <c r="AO63" s="168">
        <f t="shared" si="16"/>
        <v>44210.5</v>
      </c>
      <c r="AP63" s="164"/>
      <c r="AQ63" s="170"/>
    </row>
    <row r="64" spans="1:43" x14ac:dyDescent="0.25">
      <c r="A64" s="218" t="s">
        <v>435</v>
      </c>
      <c r="B64" s="172" t="s">
        <v>436</v>
      </c>
      <c r="C64" s="197">
        <v>6953156253049</v>
      </c>
      <c r="D64" s="173">
        <v>11.109999999999998</v>
      </c>
      <c r="E64" s="153"/>
      <c r="F64" s="174">
        <v>2</v>
      </c>
      <c r="G64" s="174">
        <v>1</v>
      </c>
      <c r="H64" s="174">
        <v>1</v>
      </c>
      <c r="I64" s="174">
        <v>0</v>
      </c>
      <c r="J64" s="174">
        <v>0</v>
      </c>
      <c r="K64" s="174">
        <v>1</v>
      </c>
      <c r="L64" s="174">
        <v>0</v>
      </c>
      <c r="M64" s="174"/>
      <c r="N64" s="174"/>
      <c r="O64" s="174"/>
      <c r="P64" s="174"/>
      <c r="Q64" s="174"/>
      <c r="R64" s="154"/>
      <c r="S64" s="155">
        <f t="shared" si="0"/>
        <v>4</v>
      </c>
      <c r="T64" s="156">
        <v>5</v>
      </c>
      <c r="U64" s="154"/>
      <c r="V64" s="164">
        <f t="shared" si="1"/>
        <v>5</v>
      </c>
      <c r="W64" s="165">
        <f t="shared" si="2"/>
        <v>4.1666666666666664E-2</v>
      </c>
      <c r="X64" s="165">
        <f t="shared" si="3"/>
        <v>1.25</v>
      </c>
      <c r="Y64" s="164"/>
      <c r="Z64" s="164">
        <v>2</v>
      </c>
      <c r="AA64" s="166">
        <f t="shared" si="4"/>
        <v>2</v>
      </c>
      <c r="AB64" s="165">
        <f t="shared" si="5"/>
        <v>48</v>
      </c>
      <c r="AC64" s="165">
        <v>14</v>
      </c>
      <c r="AD64" s="165">
        <f t="shared" si="6"/>
        <v>34</v>
      </c>
      <c r="AE64" s="165">
        <f t="shared" si="7"/>
        <v>2.5</v>
      </c>
      <c r="AF64" s="167">
        <f t="shared" si="8"/>
        <v>43721</v>
      </c>
      <c r="AG64" s="168">
        <f t="shared" si="9"/>
        <v>43687</v>
      </c>
      <c r="AH64" s="168">
        <f t="shared" si="10"/>
        <v>43721</v>
      </c>
      <c r="AI64" s="169">
        <f t="shared" si="11"/>
        <v>0.58333333333333326</v>
      </c>
      <c r="AJ64" s="169">
        <f t="shared" si="12"/>
        <v>1.4166666666666667</v>
      </c>
      <c r="AK64" s="164">
        <v>1</v>
      </c>
      <c r="AL64" s="169">
        <f t="shared" si="13"/>
        <v>1.0833333333333333</v>
      </c>
      <c r="AM64" s="169">
        <f t="shared" si="14"/>
        <v>12.035833333333329</v>
      </c>
      <c r="AN64" s="169">
        <f t="shared" si="15"/>
        <v>26</v>
      </c>
      <c r="AO64" s="168">
        <f t="shared" si="16"/>
        <v>43747</v>
      </c>
      <c r="AP64" s="176"/>
      <c r="AQ64" s="170"/>
    </row>
    <row r="65" spans="1:43" x14ac:dyDescent="0.25">
      <c r="A65" s="219" t="s">
        <v>441</v>
      </c>
      <c r="B65" s="151" t="s">
        <v>436</v>
      </c>
      <c r="C65" s="195">
        <v>6953156253056</v>
      </c>
      <c r="D65" s="152">
        <v>11.109999999999996</v>
      </c>
      <c r="E65" s="153"/>
      <c r="F65" s="96">
        <v>3</v>
      </c>
      <c r="G65" s="96">
        <v>0</v>
      </c>
      <c r="H65" s="96">
        <v>6</v>
      </c>
      <c r="I65" s="96">
        <v>1</v>
      </c>
      <c r="J65" s="96">
        <v>0</v>
      </c>
      <c r="K65" s="96">
        <v>4</v>
      </c>
      <c r="L65" s="96">
        <v>2</v>
      </c>
      <c r="M65" s="96"/>
      <c r="N65" s="96"/>
      <c r="O65" s="96"/>
      <c r="P65" s="96"/>
      <c r="Q65" s="96"/>
      <c r="R65" s="154"/>
      <c r="S65" s="155">
        <f t="shared" si="0"/>
        <v>5</v>
      </c>
      <c r="T65" s="156">
        <v>5</v>
      </c>
      <c r="U65" s="154"/>
      <c r="V65" s="164">
        <f t="shared" si="1"/>
        <v>16</v>
      </c>
      <c r="W65" s="165">
        <f t="shared" si="2"/>
        <v>0.1032258064516129</v>
      </c>
      <c r="X65" s="165">
        <f t="shared" si="3"/>
        <v>3.096774193548387</v>
      </c>
      <c r="Y65" s="164">
        <v>131</v>
      </c>
      <c r="Z65" s="164">
        <v>2</v>
      </c>
      <c r="AA65" s="166">
        <f t="shared" si="4"/>
        <v>133</v>
      </c>
      <c r="AB65" s="165">
        <f t="shared" si="5"/>
        <v>1288.4375</v>
      </c>
      <c r="AC65" s="165">
        <v>14</v>
      </c>
      <c r="AD65" s="165">
        <f t="shared" si="6"/>
        <v>1274.4375</v>
      </c>
      <c r="AE65" s="165">
        <f t="shared" si="7"/>
        <v>6.193548387096774</v>
      </c>
      <c r="AF65" s="167">
        <f t="shared" si="8"/>
        <v>44961.4375</v>
      </c>
      <c r="AG65" s="168">
        <f t="shared" si="9"/>
        <v>43687</v>
      </c>
      <c r="AH65" s="168">
        <f t="shared" si="10"/>
        <v>44961.4375</v>
      </c>
      <c r="AI65" s="169">
        <f t="shared" si="11"/>
        <v>1.4451612903225806</v>
      </c>
      <c r="AJ65" s="169">
        <f t="shared" si="12"/>
        <v>131.55483870967743</v>
      </c>
      <c r="AK65" s="164">
        <v>1</v>
      </c>
      <c r="AL65" s="169">
        <f t="shared" si="13"/>
        <v>0</v>
      </c>
      <c r="AM65" s="169">
        <f t="shared" si="14"/>
        <v>0</v>
      </c>
      <c r="AN65" s="169">
        <f t="shared" si="15"/>
        <v>0</v>
      </c>
      <c r="AO65" s="168">
        <f t="shared" si="16"/>
        <v>44961.4375</v>
      </c>
      <c r="AP65" s="164"/>
      <c r="AQ65" s="170"/>
    </row>
    <row r="66" spans="1:43" x14ac:dyDescent="0.25">
      <c r="A66" s="219" t="s">
        <v>466</v>
      </c>
      <c r="B66" s="151" t="s">
        <v>76</v>
      </c>
      <c r="C66" s="195">
        <v>6953156253063</v>
      </c>
      <c r="D66" s="152">
        <v>11.760000000000007</v>
      </c>
      <c r="E66" s="153"/>
      <c r="F66" s="96">
        <v>12</v>
      </c>
      <c r="G66" s="96">
        <v>20</v>
      </c>
      <c r="H66" s="96">
        <v>24</v>
      </c>
      <c r="I66" s="96">
        <v>34</v>
      </c>
      <c r="J66" s="96">
        <v>25</v>
      </c>
      <c r="K66" s="96">
        <v>14</v>
      </c>
      <c r="L66" s="96">
        <v>15</v>
      </c>
      <c r="M66" s="96"/>
      <c r="N66" s="96"/>
      <c r="O66" s="96"/>
      <c r="P66" s="96"/>
      <c r="Q66" s="96"/>
      <c r="R66" s="154"/>
      <c r="S66" s="155">
        <f t="shared" si="0"/>
        <v>7</v>
      </c>
      <c r="T66" s="156">
        <v>5</v>
      </c>
      <c r="U66" s="154"/>
      <c r="V66" s="164">
        <f t="shared" si="1"/>
        <v>144</v>
      </c>
      <c r="W66" s="165">
        <f t="shared" si="2"/>
        <v>0.66976744186046511</v>
      </c>
      <c r="X66" s="165">
        <f t="shared" si="3"/>
        <v>20.093023255813954</v>
      </c>
      <c r="Y66" s="164">
        <v>523</v>
      </c>
      <c r="Z66" s="164">
        <v>25</v>
      </c>
      <c r="AA66" s="166">
        <f t="shared" si="4"/>
        <v>548</v>
      </c>
      <c r="AB66" s="165">
        <f t="shared" si="5"/>
        <v>818.19444444444446</v>
      </c>
      <c r="AC66" s="165">
        <v>14</v>
      </c>
      <c r="AD66" s="165">
        <f t="shared" si="6"/>
        <v>804.19444444444446</v>
      </c>
      <c r="AE66" s="165">
        <f t="shared" si="7"/>
        <v>40.186046511627907</v>
      </c>
      <c r="AF66" s="167">
        <f t="shared" si="8"/>
        <v>44491.194444444445</v>
      </c>
      <c r="AG66" s="168">
        <f t="shared" si="9"/>
        <v>43687</v>
      </c>
      <c r="AH66" s="168">
        <f t="shared" si="10"/>
        <v>44491.194444444445</v>
      </c>
      <c r="AI66" s="169">
        <f t="shared" si="11"/>
        <v>9.3767441860465119</v>
      </c>
      <c r="AJ66" s="169">
        <f t="shared" si="12"/>
        <v>538.62325581395351</v>
      </c>
      <c r="AK66" s="164">
        <v>1</v>
      </c>
      <c r="AL66" s="169">
        <f t="shared" si="13"/>
        <v>0</v>
      </c>
      <c r="AM66" s="169">
        <f t="shared" si="14"/>
        <v>0</v>
      </c>
      <c r="AN66" s="169">
        <f t="shared" si="15"/>
        <v>0</v>
      </c>
      <c r="AO66" s="168">
        <f t="shared" si="16"/>
        <v>44491.194444444445</v>
      </c>
      <c r="AP66" s="164"/>
      <c r="AQ66" s="170"/>
    </row>
    <row r="67" spans="1:43" x14ac:dyDescent="0.25">
      <c r="A67" s="219" t="s">
        <v>468</v>
      </c>
      <c r="B67" s="151" t="s">
        <v>77</v>
      </c>
      <c r="C67" s="195">
        <v>6953156253070</v>
      </c>
      <c r="D67" s="152">
        <v>11.76</v>
      </c>
      <c r="E67" s="153"/>
      <c r="F67" s="96">
        <v>1</v>
      </c>
      <c r="G67" s="96">
        <v>10</v>
      </c>
      <c r="H67" s="96">
        <v>15</v>
      </c>
      <c r="I67" s="96">
        <v>12</v>
      </c>
      <c r="J67" s="96">
        <v>9</v>
      </c>
      <c r="K67" s="96">
        <v>15</v>
      </c>
      <c r="L67" s="96">
        <v>31</v>
      </c>
      <c r="M67" s="96"/>
      <c r="N67" s="96"/>
      <c r="O67" s="96"/>
      <c r="P67" s="96"/>
      <c r="Q67" s="96"/>
      <c r="R67" s="154"/>
      <c r="S67" s="155">
        <f t="shared" si="0"/>
        <v>7</v>
      </c>
      <c r="T67" s="156">
        <v>5</v>
      </c>
      <c r="U67" s="154"/>
      <c r="V67" s="164">
        <f t="shared" si="1"/>
        <v>93</v>
      </c>
      <c r="W67" s="165">
        <f t="shared" si="2"/>
        <v>0.4325581395348837</v>
      </c>
      <c r="X67" s="165">
        <f t="shared" si="3"/>
        <v>12.976744186046512</v>
      </c>
      <c r="Y67" s="164"/>
      <c r="Z67" s="164">
        <v>37</v>
      </c>
      <c r="AA67" s="166">
        <f t="shared" si="4"/>
        <v>37</v>
      </c>
      <c r="AB67" s="165">
        <f t="shared" si="5"/>
        <v>85.537634408602159</v>
      </c>
      <c r="AC67" s="165">
        <v>14</v>
      </c>
      <c r="AD67" s="165">
        <f t="shared" si="6"/>
        <v>71.537634408602159</v>
      </c>
      <c r="AE67" s="165">
        <f t="shared" si="7"/>
        <v>25.953488372093023</v>
      </c>
      <c r="AF67" s="167">
        <f t="shared" si="8"/>
        <v>43758.537634408603</v>
      </c>
      <c r="AG67" s="168">
        <f t="shared" si="9"/>
        <v>43687</v>
      </c>
      <c r="AH67" s="168">
        <f t="shared" si="10"/>
        <v>43758.537634408603</v>
      </c>
      <c r="AI67" s="169">
        <f t="shared" si="11"/>
        <v>6.0558139534883715</v>
      </c>
      <c r="AJ67" s="169">
        <f t="shared" si="12"/>
        <v>30.944186046511629</v>
      </c>
      <c r="AK67" s="164">
        <v>1</v>
      </c>
      <c r="AL67" s="169">
        <f t="shared" si="13"/>
        <v>0</v>
      </c>
      <c r="AM67" s="169">
        <f t="shared" si="14"/>
        <v>0</v>
      </c>
      <c r="AN67" s="169">
        <f t="shared" si="15"/>
        <v>0</v>
      </c>
      <c r="AO67" s="168">
        <f t="shared" si="16"/>
        <v>43758.537634408603</v>
      </c>
      <c r="AP67" s="164"/>
      <c r="AQ67" s="170"/>
    </row>
    <row r="68" spans="1:43" x14ac:dyDescent="0.25">
      <c r="A68" s="219" t="s">
        <v>522</v>
      </c>
      <c r="B68" s="151" t="s">
        <v>473</v>
      </c>
      <c r="C68" s="195">
        <v>6953156253087</v>
      </c>
      <c r="D68" s="152">
        <v>11.760000000000002</v>
      </c>
      <c r="E68" s="153"/>
      <c r="F68" s="96">
        <v>0</v>
      </c>
      <c r="G68" s="96">
        <v>3</v>
      </c>
      <c r="H68" s="96">
        <v>2</v>
      </c>
      <c r="I68" s="96">
        <v>2</v>
      </c>
      <c r="J68" s="96">
        <v>0</v>
      </c>
      <c r="K68" s="96">
        <v>2</v>
      </c>
      <c r="L68" s="96">
        <v>0</v>
      </c>
      <c r="M68" s="96"/>
      <c r="N68" s="96"/>
      <c r="O68" s="96"/>
      <c r="P68" s="96"/>
      <c r="Q68" s="96"/>
      <c r="R68" s="154"/>
      <c r="S68" s="155">
        <f t="shared" si="0"/>
        <v>4</v>
      </c>
      <c r="T68" s="156">
        <v>5</v>
      </c>
      <c r="U68" s="154"/>
      <c r="V68" s="164">
        <f t="shared" si="1"/>
        <v>9</v>
      </c>
      <c r="W68" s="165">
        <f t="shared" si="2"/>
        <v>7.4999999999999997E-2</v>
      </c>
      <c r="X68" s="165">
        <f t="shared" si="3"/>
        <v>2.25</v>
      </c>
      <c r="Y68" s="164">
        <v>4</v>
      </c>
      <c r="Z68" s="164">
        <v>0</v>
      </c>
      <c r="AA68" s="166">
        <f t="shared" si="4"/>
        <v>4</v>
      </c>
      <c r="AB68" s="165">
        <f t="shared" si="5"/>
        <v>53.333333333333336</v>
      </c>
      <c r="AC68" s="165">
        <v>14</v>
      </c>
      <c r="AD68" s="165">
        <f t="shared" si="6"/>
        <v>39.333333333333336</v>
      </c>
      <c r="AE68" s="165">
        <f t="shared" si="7"/>
        <v>4.5</v>
      </c>
      <c r="AF68" s="167">
        <f t="shared" si="8"/>
        <v>43726.333333333336</v>
      </c>
      <c r="AG68" s="168">
        <f t="shared" si="9"/>
        <v>43687</v>
      </c>
      <c r="AH68" s="168">
        <f t="shared" si="10"/>
        <v>43726.333333333336</v>
      </c>
      <c r="AI68" s="169">
        <f t="shared" si="11"/>
        <v>1.05</v>
      </c>
      <c r="AJ68" s="169">
        <f t="shared" si="12"/>
        <v>2.95</v>
      </c>
      <c r="AK68" s="164">
        <v>1</v>
      </c>
      <c r="AL68" s="169">
        <f t="shared" si="13"/>
        <v>1.5499999999999998</v>
      </c>
      <c r="AM68" s="169">
        <f t="shared" si="14"/>
        <v>18.228000000000002</v>
      </c>
      <c r="AN68" s="169">
        <f t="shared" si="15"/>
        <v>20.666666666666664</v>
      </c>
      <c r="AO68" s="168">
        <f t="shared" si="16"/>
        <v>43747</v>
      </c>
      <c r="AP68" s="164"/>
      <c r="AQ68" s="170"/>
    </row>
    <row r="69" spans="1:43" x14ac:dyDescent="0.25">
      <c r="A69" s="219" t="s">
        <v>472</v>
      </c>
      <c r="B69" s="151" t="s">
        <v>473</v>
      </c>
      <c r="C69" s="195">
        <v>6953156253094</v>
      </c>
      <c r="D69" s="152">
        <v>12.049999999999988</v>
      </c>
      <c r="E69" s="153"/>
      <c r="F69" s="96">
        <v>5</v>
      </c>
      <c r="G69" s="96">
        <v>5</v>
      </c>
      <c r="H69" s="96">
        <v>0</v>
      </c>
      <c r="I69" s="96">
        <v>9</v>
      </c>
      <c r="J69" s="96">
        <v>4</v>
      </c>
      <c r="K69" s="96">
        <v>5</v>
      </c>
      <c r="L69" s="96">
        <v>6</v>
      </c>
      <c r="M69" s="96"/>
      <c r="N69" s="96"/>
      <c r="O69" s="96"/>
      <c r="P69" s="96"/>
      <c r="Q69" s="96"/>
      <c r="R69" s="154"/>
      <c r="S69" s="155">
        <f t="shared" ref="S69:S132" si="17">COUNTIF(F69:L69,"&lt;&gt;0")</f>
        <v>6</v>
      </c>
      <c r="T69" s="156">
        <v>5</v>
      </c>
      <c r="U69" s="154"/>
      <c r="V69" s="164">
        <f t="shared" ref="V69:V132" si="18">SUM(F69:Q69)</f>
        <v>34</v>
      </c>
      <c r="W69" s="165">
        <f t="shared" ref="W69:W132" si="19">IFERROR(IF(L69=0,V69/(S69*30),V69/(((S69-1)*30)+(T69*7))),0)</f>
        <v>0.18378378378378379</v>
      </c>
      <c r="X69" s="165">
        <f t="shared" ref="X69:X132" si="20">W69*30</f>
        <v>5.513513513513514</v>
      </c>
      <c r="Y69" s="164"/>
      <c r="Z69" s="164">
        <v>6</v>
      </c>
      <c r="AA69" s="166">
        <f t="shared" ref="AA69:AA132" si="21">Y69+Z69</f>
        <v>6</v>
      </c>
      <c r="AB69" s="165">
        <f t="shared" ref="AB69:AB132" si="22">IFERROR(AA69/W69,"Not Sold")</f>
        <v>32.647058823529413</v>
      </c>
      <c r="AC69" s="165">
        <v>14</v>
      </c>
      <c r="AD69" s="165">
        <f t="shared" ref="AD69:AD132" si="23">IFERROR(AB69-AC69,"-")</f>
        <v>18.647058823529413</v>
      </c>
      <c r="AE69" s="165">
        <f t="shared" ref="AE69:AE132" si="24">X69*2</f>
        <v>11.027027027027028</v>
      </c>
      <c r="AF69" s="167">
        <f t="shared" ref="AF69:AF132" si="25">IFERROR(AB69+$C$1,"Not Sold")</f>
        <v>43705.647058823532</v>
      </c>
      <c r="AG69" s="168">
        <f t="shared" ref="AG69:AG132" si="26">$C$1+AC69</f>
        <v>43687</v>
      </c>
      <c r="AH69" s="168">
        <f t="shared" ref="AH69:AH132" si="27">MAX(AF69,AG69)</f>
        <v>43705.647058823532</v>
      </c>
      <c r="AI69" s="169">
        <f t="shared" ref="AI69:AI132" si="28">W69*AC69</f>
        <v>2.5729729729729733</v>
      </c>
      <c r="AJ69" s="169">
        <f t="shared" ref="AJ69:AJ132" si="29">AA69-AI69</f>
        <v>3.4270270270270267</v>
      </c>
      <c r="AK69" s="164">
        <v>1</v>
      </c>
      <c r="AL69" s="169">
        <f t="shared" ref="AL69:AL132" si="30">IF(AE69-AJ69&lt;1,0,AE69-AJ69)</f>
        <v>7.6000000000000014</v>
      </c>
      <c r="AM69" s="169">
        <f t="shared" ref="AM69:AM132" si="31">AL69*D69</f>
        <v>91.579999999999927</v>
      </c>
      <c r="AN69" s="169">
        <f t="shared" ref="AN69:AN132" si="32">IFERROR(AL69/W69,"-")</f>
        <v>41.352941176470594</v>
      </c>
      <c r="AO69" s="168">
        <f t="shared" ref="AO69:AO132" si="33">IFERROR(AN69+AH69,"-")</f>
        <v>43747</v>
      </c>
      <c r="AP69" s="164"/>
      <c r="AQ69" s="170"/>
    </row>
    <row r="70" spans="1:43" x14ac:dyDescent="0.25">
      <c r="A70" s="219" t="s">
        <v>78</v>
      </c>
      <c r="B70" s="151" t="s">
        <v>79</v>
      </c>
      <c r="C70" s="195">
        <v>6953156253131</v>
      </c>
      <c r="D70" s="152">
        <v>7.7600000000000069</v>
      </c>
      <c r="E70" s="153"/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96"/>
      <c r="N70" s="96"/>
      <c r="O70" s="96"/>
      <c r="P70" s="96"/>
      <c r="Q70" s="96"/>
      <c r="R70" s="154"/>
      <c r="S70" s="155">
        <f t="shared" si="17"/>
        <v>0</v>
      </c>
      <c r="T70" s="156">
        <v>5</v>
      </c>
      <c r="U70" s="154"/>
      <c r="V70" s="164">
        <f t="shared" si="18"/>
        <v>0</v>
      </c>
      <c r="W70" s="165">
        <f t="shared" si="19"/>
        <v>0</v>
      </c>
      <c r="X70" s="165">
        <f t="shared" si="20"/>
        <v>0</v>
      </c>
      <c r="Y70" s="164">
        <v>8</v>
      </c>
      <c r="Z70" s="164">
        <v>5</v>
      </c>
      <c r="AA70" s="166">
        <f t="shared" si="21"/>
        <v>13</v>
      </c>
      <c r="AB70" s="165" t="str">
        <f t="shared" si="22"/>
        <v>Not Sold</v>
      </c>
      <c r="AC70" s="165">
        <v>14</v>
      </c>
      <c r="AD70" s="165" t="str">
        <f t="shared" si="23"/>
        <v>-</v>
      </c>
      <c r="AE70" s="165">
        <f t="shared" si="24"/>
        <v>0</v>
      </c>
      <c r="AF70" s="167" t="str">
        <f t="shared" si="25"/>
        <v>Not Sold</v>
      </c>
      <c r="AG70" s="168">
        <f t="shared" si="26"/>
        <v>43687</v>
      </c>
      <c r="AH70" s="168">
        <f t="shared" si="27"/>
        <v>43687</v>
      </c>
      <c r="AI70" s="169">
        <f t="shared" si="28"/>
        <v>0</v>
      </c>
      <c r="AJ70" s="169">
        <f t="shared" si="29"/>
        <v>13</v>
      </c>
      <c r="AK70" s="164">
        <v>1</v>
      </c>
      <c r="AL70" s="169">
        <f t="shared" si="30"/>
        <v>0</v>
      </c>
      <c r="AM70" s="169">
        <f t="shared" si="31"/>
        <v>0</v>
      </c>
      <c r="AN70" s="169" t="str">
        <f t="shared" si="32"/>
        <v>-</v>
      </c>
      <c r="AO70" s="168" t="str">
        <f t="shared" si="33"/>
        <v>-</v>
      </c>
      <c r="AP70" s="164"/>
      <c r="AQ70" s="170"/>
    </row>
    <row r="71" spans="1:43" x14ac:dyDescent="0.25">
      <c r="A71" s="219" t="s">
        <v>80</v>
      </c>
      <c r="B71" s="151" t="s">
        <v>81</v>
      </c>
      <c r="C71" s="195">
        <v>6953156253742</v>
      </c>
      <c r="D71" s="152">
        <v>3.6500000000000004</v>
      </c>
      <c r="E71" s="153"/>
      <c r="F71" s="96">
        <v>0</v>
      </c>
      <c r="G71" s="96">
        <v>0</v>
      </c>
      <c r="H71" s="96">
        <v>0</v>
      </c>
      <c r="I71" s="96">
        <v>0</v>
      </c>
      <c r="J71" s="96">
        <v>0</v>
      </c>
      <c r="K71" s="96">
        <v>1</v>
      </c>
      <c r="L71" s="96">
        <v>0</v>
      </c>
      <c r="M71" s="96"/>
      <c r="N71" s="96"/>
      <c r="O71" s="96"/>
      <c r="P71" s="96"/>
      <c r="Q71" s="96"/>
      <c r="R71" s="154"/>
      <c r="S71" s="155">
        <f t="shared" si="17"/>
        <v>1</v>
      </c>
      <c r="T71" s="156">
        <v>5</v>
      </c>
      <c r="U71" s="154"/>
      <c r="V71" s="164">
        <f t="shared" si="18"/>
        <v>1</v>
      </c>
      <c r="W71" s="165">
        <f t="shared" si="19"/>
        <v>3.3333333333333333E-2</v>
      </c>
      <c r="X71" s="165">
        <f t="shared" si="20"/>
        <v>1</v>
      </c>
      <c r="Y71" s="164">
        <v>5</v>
      </c>
      <c r="Z71" s="164">
        <v>4</v>
      </c>
      <c r="AA71" s="166">
        <f t="shared" si="21"/>
        <v>9</v>
      </c>
      <c r="AB71" s="165">
        <f t="shared" si="22"/>
        <v>270</v>
      </c>
      <c r="AC71" s="165">
        <v>14</v>
      </c>
      <c r="AD71" s="165">
        <f t="shared" si="23"/>
        <v>256</v>
      </c>
      <c r="AE71" s="165">
        <f t="shared" si="24"/>
        <v>2</v>
      </c>
      <c r="AF71" s="167">
        <f t="shared" si="25"/>
        <v>43943</v>
      </c>
      <c r="AG71" s="168">
        <f t="shared" si="26"/>
        <v>43687</v>
      </c>
      <c r="AH71" s="168">
        <f t="shared" si="27"/>
        <v>43943</v>
      </c>
      <c r="AI71" s="169">
        <f t="shared" si="28"/>
        <v>0.46666666666666667</v>
      </c>
      <c r="AJ71" s="169">
        <f t="shared" si="29"/>
        <v>8.5333333333333332</v>
      </c>
      <c r="AK71" s="164">
        <v>1</v>
      </c>
      <c r="AL71" s="169">
        <f t="shared" si="30"/>
        <v>0</v>
      </c>
      <c r="AM71" s="169">
        <f t="shared" si="31"/>
        <v>0</v>
      </c>
      <c r="AN71" s="169">
        <f t="shared" si="32"/>
        <v>0</v>
      </c>
      <c r="AO71" s="168">
        <f t="shared" si="33"/>
        <v>43943</v>
      </c>
      <c r="AP71" s="164"/>
      <c r="AQ71" s="170"/>
    </row>
    <row r="72" spans="1:43" x14ac:dyDescent="0.25">
      <c r="A72" s="219" t="s">
        <v>82</v>
      </c>
      <c r="B72" s="151" t="s">
        <v>83</v>
      </c>
      <c r="C72" s="195">
        <v>6953156253759</v>
      </c>
      <c r="D72" s="152">
        <v>3.649999999999999</v>
      </c>
      <c r="E72" s="153"/>
      <c r="F72" s="96">
        <v>0</v>
      </c>
      <c r="G72" s="96">
        <v>0</v>
      </c>
      <c r="H72" s="96">
        <v>0</v>
      </c>
      <c r="I72" s="96">
        <v>0</v>
      </c>
      <c r="J72" s="96">
        <v>0</v>
      </c>
      <c r="K72" s="96">
        <v>1</v>
      </c>
      <c r="L72" s="96">
        <v>0</v>
      </c>
      <c r="M72" s="96"/>
      <c r="N72" s="96"/>
      <c r="O72" s="96"/>
      <c r="P72" s="96"/>
      <c r="Q72" s="96"/>
      <c r="R72" s="154"/>
      <c r="S72" s="155">
        <f t="shared" si="17"/>
        <v>1</v>
      </c>
      <c r="T72" s="156">
        <v>5</v>
      </c>
      <c r="U72" s="154"/>
      <c r="V72" s="164">
        <f t="shared" si="18"/>
        <v>1</v>
      </c>
      <c r="W72" s="165">
        <f t="shared" si="19"/>
        <v>3.3333333333333333E-2</v>
      </c>
      <c r="X72" s="165">
        <f t="shared" si="20"/>
        <v>1</v>
      </c>
      <c r="Y72" s="164"/>
      <c r="Z72" s="164">
        <v>4</v>
      </c>
      <c r="AA72" s="166">
        <f t="shared" si="21"/>
        <v>4</v>
      </c>
      <c r="AB72" s="165">
        <f t="shared" si="22"/>
        <v>120</v>
      </c>
      <c r="AC72" s="165">
        <v>14</v>
      </c>
      <c r="AD72" s="165">
        <f t="shared" si="23"/>
        <v>106</v>
      </c>
      <c r="AE72" s="165">
        <f t="shared" si="24"/>
        <v>2</v>
      </c>
      <c r="AF72" s="167">
        <f t="shared" si="25"/>
        <v>43793</v>
      </c>
      <c r="AG72" s="168">
        <f t="shared" si="26"/>
        <v>43687</v>
      </c>
      <c r="AH72" s="168">
        <f t="shared" si="27"/>
        <v>43793</v>
      </c>
      <c r="AI72" s="169">
        <f t="shared" si="28"/>
        <v>0.46666666666666667</v>
      </c>
      <c r="AJ72" s="169">
        <f t="shared" si="29"/>
        <v>3.5333333333333332</v>
      </c>
      <c r="AK72" s="164">
        <v>1</v>
      </c>
      <c r="AL72" s="169">
        <f t="shared" si="30"/>
        <v>0</v>
      </c>
      <c r="AM72" s="169">
        <f t="shared" si="31"/>
        <v>0</v>
      </c>
      <c r="AN72" s="169">
        <f t="shared" si="32"/>
        <v>0</v>
      </c>
      <c r="AO72" s="168">
        <f t="shared" si="33"/>
        <v>43793</v>
      </c>
      <c r="AP72" s="164"/>
      <c r="AQ72" s="170"/>
    </row>
    <row r="73" spans="1:43" x14ac:dyDescent="0.25">
      <c r="A73" s="219" t="s">
        <v>84</v>
      </c>
      <c r="B73" s="151" t="s">
        <v>85</v>
      </c>
      <c r="C73" s="195">
        <v>6953156255098</v>
      </c>
      <c r="D73" s="152">
        <v>3.6599999999999993</v>
      </c>
      <c r="E73" s="153"/>
      <c r="F73" s="96">
        <v>0</v>
      </c>
      <c r="G73" s="96">
        <v>0</v>
      </c>
      <c r="H73" s="96">
        <v>0</v>
      </c>
      <c r="I73" s="96">
        <v>0</v>
      </c>
      <c r="J73" s="96">
        <v>1</v>
      </c>
      <c r="K73" s="96">
        <v>1</v>
      </c>
      <c r="L73" s="96">
        <v>1</v>
      </c>
      <c r="M73" s="96"/>
      <c r="N73" s="96"/>
      <c r="O73" s="96"/>
      <c r="P73" s="96"/>
      <c r="Q73" s="96"/>
      <c r="R73" s="154"/>
      <c r="S73" s="155">
        <f t="shared" si="17"/>
        <v>3</v>
      </c>
      <c r="T73" s="156">
        <v>5</v>
      </c>
      <c r="U73" s="154"/>
      <c r="V73" s="164">
        <f t="shared" si="18"/>
        <v>3</v>
      </c>
      <c r="W73" s="165">
        <f t="shared" si="19"/>
        <v>3.1578947368421054E-2</v>
      </c>
      <c r="X73" s="165">
        <f t="shared" si="20"/>
        <v>0.94736842105263164</v>
      </c>
      <c r="Y73" s="164">
        <v>134</v>
      </c>
      <c r="Z73" s="164">
        <v>1</v>
      </c>
      <c r="AA73" s="166">
        <f t="shared" si="21"/>
        <v>135</v>
      </c>
      <c r="AB73" s="165">
        <f t="shared" si="22"/>
        <v>4275</v>
      </c>
      <c r="AC73" s="165">
        <v>14</v>
      </c>
      <c r="AD73" s="165">
        <f t="shared" si="23"/>
        <v>4261</v>
      </c>
      <c r="AE73" s="165">
        <f t="shared" si="24"/>
        <v>1.8947368421052633</v>
      </c>
      <c r="AF73" s="167">
        <f t="shared" si="25"/>
        <v>47948</v>
      </c>
      <c r="AG73" s="168">
        <f t="shared" si="26"/>
        <v>43687</v>
      </c>
      <c r="AH73" s="168">
        <f t="shared" si="27"/>
        <v>47948</v>
      </c>
      <c r="AI73" s="169">
        <f t="shared" si="28"/>
        <v>0.44210526315789478</v>
      </c>
      <c r="AJ73" s="169">
        <f t="shared" si="29"/>
        <v>134.55789473684212</v>
      </c>
      <c r="AK73" s="164">
        <v>1</v>
      </c>
      <c r="AL73" s="169">
        <f t="shared" si="30"/>
        <v>0</v>
      </c>
      <c r="AM73" s="169">
        <f t="shared" si="31"/>
        <v>0</v>
      </c>
      <c r="AN73" s="169">
        <f t="shared" si="32"/>
        <v>0</v>
      </c>
      <c r="AO73" s="168">
        <f t="shared" si="33"/>
        <v>47948</v>
      </c>
      <c r="AP73" s="164"/>
      <c r="AQ73" s="170"/>
    </row>
    <row r="74" spans="1:43" x14ac:dyDescent="0.25">
      <c r="A74" s="219" t="s">
        <v>431</v>
      </c>
      <c r="B74" s="151" t="s">
        <v>432</v>
      </c>
      <c r="C74" s="195">
        <v>6953156255814</v>
      </c>
      <c r="D74" s="152">
        <v>11</v>
      </c>
      <c r="E74" s="153"/>
      <c r="F74" s="96">
        <v>0</v>
      </c>
      <c r="G74" s="96">
        <v>0</v>
      </c>
      <c r="H74" s="96">
        <v>2</v>
      </c>
      <c r="I74" s="96">
        <v>0</v>
      </c>
      <c r="J74" s="96">
        <v>0</v>
      </c>
      <c r="K74" s="96">
        <v>0</v>
      </c>
      <c r="L74" s="96">
        <v>0</v>
      </c>
      <c r="M74" s="96"/>
      <c r="N74" s="96"/>
      <c r="O74" s="96"/>
      <c r="P74" s="96"/>
      <c r="Q74" s="96"/>
      <c r="R74" s="154"/>
      <c r="S74" s="155">
        <f t="shared" si="17"/>
        <v>1</v>
      </c>
      <c r="T74" s="156">
        <v>5</v>
      </c>
      <c r="U74" s="154"/>
      <c r="V74" s="164">
        <f t="shared" si="18"/>
        <v>2</v>
      </c>
      <c r="W74" s="165">
        <f t="shared" si="19"/>
        <v>6.6666666666666666E-2</v>
      </c>
      <c r="X74" s="165">
        <f t="shared" si="20"/>
        <v>2</v>
      </c>
      <c r="Y74" s="164">
        <v>1</v>
      </c>
      <c r="Z74" s="164">
        <v>0</v>
      </c>
      <c r="AA74" s="166">
        <f t="shared" si="21"/>
        <v>1</v>
      </c>
      <c r="AB74" s="165">
        <f t="shared" si="22"/>
        <v>15</v>
      </c>
      <c r="AC74" s="165">
        <v>14</v>
      </c>
      <c r="AD74" s="165">
        <f t="shared" si="23"/>
        <v>1</v>
      </c>
      <c r="AE74" s="165">
        <f t="shared" si="24"/>
        <v>4</v>
      </c>
      <c r="AF74" s="167">
        <f t="shared" si="25"/>
        <v>43688</v>
      </c>
      <c r="AG74" s="168">
        <f t="shared" si="26"/>
        <v>43687</v>
      </c>
      <c r="AH74" s="168">
        <f t="shared" si="27"/>
        <v>43688</v>
      </c>
      <c r="AI74" s="169">
        <f t="shared" si="28"/>
        <v>0.93333333333333335</v>
      </c>
      <c r="AJ74" s="169">
        <f t="shared" si="29"/>
        <v>6.6666666666666652E-2</v>
      </c>
      <c r="AK74" s="164">
        <v>1</v>
      </c>
      <c r="AL74" s="169">
        <f t="shared" si="30"/>
        <v>3.9333333333333336</v>
      </c>
      <c r="AM74" s="169">
        <f t="shared" si="31"/>
        <v>43.266666666666666</v>
      </c>
      <c r="AN74" s="169">
        <f t="shared" si="32"/>
        <v>59.000000000000007</v>
      </c>
      <c r="AO74" s="168">
        <f t="shared" si="33"/>
        <v>43747</v>
      </c>
      <c r="AP74" s="164"/>
      <c r="AQ74" s="170"/>
    </row>
    <row r="75" spans="1:43" x14ac:dyDescent="0.25">
      <c r="A75" s="219"/>
      <c r="B75" s="151" t="s">
        <v>229</v>
      </c>
      <c r="C75" s="195">
        <v>6953156256378</v>
      </c>
      <c r="D75" s="152">
        <v>0</v>
      </c>
      <c r="E75" s="153"/>
      <c r="F75" s="96">
        <v>0</v>
      </c>
      <c r="G75" s="96">
        <v>0</v>
      </c>
      <c r="H75" s="96">
        <v>0</v>
      </c>
      <c r="I75" s="96">
        <v>0</v>
      </c>
      <c r="J75" s="96">
        <v>4</v>
      </c>
      <c r="K75" s="96">
        <v>3</v>
      </c>
      <c r="L75" s="96">
        <v>1</v>
      </c>
      <c r="M75" s="96"/>
      <c r="N75" s="96"/>
      <c r="O75" s="96"/>
      <c r="P75" s="96"/>
      <c r="Q75" s="96"/>
      <c r="R75" s="154"/>
      <c r="S75" s="155">
        <f t="shared" si="17"/>
        <v>3</v>
      </c>
      <c r="T75" s="156">
        <v>5</v>
      </c>
      <c r="U75" s="154"/>
      <c r="V75" s="164">
        <f t="shared" si="18"/>
        <v>8</v>
      </c>
      <c r="W75" s="165">
        <f t="shared" si="19"/>
        <v>8.4210526315789472E-2</v>
      </c>
      <c r="X75" s="165">
        <f t="shared" si="20"/>
        <v>2.5263157894736841</v>
      </c>
      <c r="Y75" s="164"/>
      <c r="Z75" s="164">
        <v>2</v>
      </c>
      <c r="AA75" s="166">
        <f t="shared" si="21"/>
        <v>2</v>
      </c>
      <c r="AB75" s="165">
        <f t="shared" si="22"/>
        <v>23.75</v>
      </c>
      <c r="AC75" s="165">
        <v>14</v>
      </c>
      <c r="AD75" s="165">
        <f t="shared" si="23"/>
        <v>9.75</v>
      </c>
      <c r="AE75" s="165">
        <f t="shared" si="24"/>
        <v>5.0526315789473681</v>
      </c>
      <c r="AF75" s="167">
        <f t="shared" si="25"/>
        <v>43696.75</v>
      </c>
      <c r="AG75" s="168">
        <f t="shared" si="26"/>
        <v>43687</v>
      </c>
      <c r="AH75" s="168">
        <f t="shared" si="27"/>
        <v>43696.75</v>
      </c>
      <c r="AI75" s="169">
        <f t="shared" si="28"/>
        <v>1.1789473684210525</v>
      </c>
      <c r="AJ75" s="169">
        <f t="shared" si="29"/>
        <v>0.82105263157894748</v>
      </c>
      <c r="AK75" s="164">
        <v>1</v>
      </c>
      <c r="AL75" s="169">
        <f t="shared" si="30"/>
        <v>4.2315789473684209</v>
      </c>
      <c r="AM75" s="169">
        <f t="shared" si="31"/>
        <v>0</v>
      </c>
      <c r="AN75" s="169">
        <f t="shared" si="32"/>
        <v>50.25</v>
      </c>
      <c r="AO75" s="168">
        <f t="shared" si="33"/>
        <v>43747</v>
      </c>
      <c r="AP75" s="164"/>
      <c r="AQ75" s="170"/>
    </row>
    <row r="76" spans="1:43" x14ac:dyDescent="0.25">
      <c r="A76" s="219"/>
      <c r="B76" s="151" t="s">
        <v>230</v>
      </c>
      <c r="C76" s="195">
        <v>6953156256385</v>
      </c>
      <c r="D76" s="152">
        <v>0</v>
      </c>
      <c r="E76" s="153"/>
      <c r="F76" s="96">
        <v>0</v>
      </c>
      <c r="G76" s="96">
        <v>0</v>
      </c>
      <c r="H76" s="96">
        <v>0</v>
      </c>
      <c r="I76" s="96">
        <v>1</v>
      </c>
      <c r="J76" s="96">
        <v>1</v>
      </c>
      <c r="K76" s="96">
        <v>2</v>
      </c>
      <c r="L76" s="96">
        <v>2</v>
      </c>
      <c r="M76" s="96"/>
      <c r="N76" s="96"/>
      <c r="O76" s="96"/>
      <c r="P76" s="96"/>
      <c r="Q76" s="96"/>
      <c r="R76" s="154"/>
      <c r="S76" s="155">
        <f t="shared" si="17"/>
        <v>4</v>
      </c>
      <c r="T76" s="156">
        <v>5</v>
      </c>
      <c r="U76" s="154"/>
      <c r="V76" s="164">
        <f t="shared" si="18"/>
        <v>6</v>
      </c>
      <c r="W76" s="165">
        <f t="shared" si="19"/>
        <v>4.8000000000000001E-2</v>
      </c>
      <c r="X76" s="165">
        <f t="shared" si="20"/>
        <v>1.44</v>
      </c>
      <c r="Y76" s="164">
        <v>2</v>
      </c>
      <c r="Z76" s="164">
        <v>4</v>
      </c>
      <c r="AA76" s="166">
        <f t="shared" si="21"/>
        <v>6</v>
      </c>
      <c r="AB76" s="165">
        <f t="shared" si="22"/>
        <v>125</v>
      </c>
      <c r="AC76" s="165">
        <v>14</v>
      </c>
      <c r="AD76" s="165">
        <f t="shared" si="23"/>
        <v>111</v>
      </c>
      <c r="AE76" s="165">
        <f t="shared" si="24"/>
        <v>2.88</v>
      </c>
      <c r="AF76" s="167">
        <f t="shared" si="25"/>
        <v>43798</v>
      </c>
      <c r="AG76" s="168">
        <f t="shared" si="26"/>
        <v>43687</v>
      </c>
      <c r="AH76" s="168">
        <f t="shared" si="27"/>
        <v>43798</v>
      </c>
      <c r="AI76" s="169">
        <f t="shared" si="28"/>
        <v>0.67200000000000004</v>
      </c>
      <c r="AJ76" s="169">
        <f t="shared" si="29"/>
        <v>5.3280000000000003</v>
      </c>
      <c r="AK76" s="164">
        <v>1</v>
      </c>
      <c r="AL76" s="169">
        <f t="shared" si="30"/>
        <v>0</v>
      </c>
      <c r="AM76" s="169">
        <f t="shared" si="31"/>
        <v>0</v>
      </c>
      <c r="AN76" s="169">
        <f t="shared" si="32"/>
        <v>0</v>
      </c>
      <c r="AO76" s="168">
        <f t="shared" si="33"/>
        <v>43798</v>
      </c>
      <c r="AP76" s="164"/>
      <c r="AQ76" s="170"/>
    </row>
    <row r="77" spans="1:43" x14ac:dyDescent="0.25">
      <c r="A77" s="219"/>
      <c r="B77" s="151" t="s">
        <v>231</v>
      </c>
      <c r="C77" s="195">
        <v>6953156256392</v>
      </c>
      <c r="D77" s="152">
        <v>0</v>
      </c>
      <c r="E77" s="153"/>
      <c r="F77" s="96">
        <v>0</v>
      </c>
      <c r="G77" s="96">
        <v>0</v>
      </c>
      <c r="H77" s="96">
        <v>0</v>
      </c>
      <c r="I77" s="96">
        <v>2</v>
      </c>
      <c r="J77" s="96">
        <v>0</v>
      </c>
      <c r="K77" s="96">
        <v>7</v>
      </c>
      <c r="L77" s="96">
        <v>1</v>
      </c>
      <c r="M77" s="96"/>
      <c r="N77" s="96"/>
      <c r="O77" s="96"/>
      <c r="P77" s="96"/>
      <c r="Q77" s="96"/>
      <c r="R77" s="154"/>
      <c r="S77" s="155">
        <f t="shared" si="17"/>
        <v>3</v>
      </c>
      <c r="T77" s="156">
        <v>5</v>
      </c>
      <c r="U77" s="154"/>
      <c r="V77" s="164">
        <f t="shared" si="18"/>
        <v>10</v>
      </c>
      <c r="W77" s="165">
        <f t="shared" si="19"/>
        <v>0.10526315789473684</v>
      </c>
      <c r="X77" s="165">
        <f t="shared" si="20"/>
        <v>3.1578947368421053</v>
      </c>
      <c r="Y77" s="164">
        <v>1</v>
      </c>
      <c r="Z77" s="164">
        <v>0</v>
      </c>
      <c r="AA77" s="166">
        <f t="shared" si="21"/>
        <v>1</v>
      </c>
      <c r="AB77" s="165">
        <f t="shared" si="22"/>
        <v>9.5</v>
      </c>
      <c r="AC77" s="165">
        <v>14</v>
      </c>
      <c r="AD77" s="165">
        <f t="shared" si="23"/>
        <v>-4.5</v>
      </c>
      <c r="AE77" s="165">
        <f t="shared" si="24"/>
        <v>6.3157894736842106</v>
      </c>
      <c r="AF77" s="167">
        <f t="shared" si="25"/>
        <v>43682.5</v>
      </c>
      <c r="AG77" s="168">
        <f t="shared" si="26"/>
        <v>43687</v>
      </c>
      <c r="AH77" s="168">
        <f t="shared" si="27"/>
        <v>43687</v>
      </c>
      <c r="AI77" s="169">
        <f t="shared" si="28"/>
        <v>1.4736842105263157</v>
      </c>
      <c r="AJ77" s="169">
        <f t="shared" si="29"/>
        <v>-0.47368421052631571</v>
      </c>
      <c r="AK77" s="164">
        <v>1</v>
      </c>
      <c r="AL77" s="169">
        <f t="shared" si="30"/>
        <v>6.7894736842105265</v>
      </c>
      <c r="AM77" s="169">
        <f t="shared" si="31"/>
        <v>0</v>
      </c>
      <c r="AN77" s="169">
        <f t="shared" si="32"/>
        <v>64.5</v>
      </c>
      <c r="AO77" s="168">
        <f t="shared" si="33"/>
        <v>43751.5</v>
      </c>
      <c r="AP77" s="164"/>
      <c r="AQ77" s="170"/>
    </row>
    <row r="78" spans="1:43" x14ac:dyDescent="0.25">
      <c r="A78" s="219" t="s">
        <v>86</v>
      </c>
      <c r="B78" s="171" t="s">
        <v>87</v>
      </c>
      <c r="C78" s="196">
        <v>6953156256415</v>
      </c>
      <c r="D78" s="152">
        <v>9.6599999999999984</v>
      </c>
      <c r="E78" s="153"/>
      <c r="F78" s="96">
        <v>0</v>
      </c>
      <c r="G78" s="96">
        <v>0</v>
      </c>
      <c r="H78" s="96">
        <v>0</v>
      </c>
      <c r="I78" s="96">
        <v>0</v>
      </c>
      <c r="J78" s="96">
        <v>0</v>
      </c>
      <c r="K78" s="96">
        <v>2</v>
      </c>
      <c r="L78" s="96">
        <v>0</v>
      </c>
      <c r="M78" s="96"/>
      <c r="N78" s="96"/>
      <c r="O78" s="96"/>
      <c r="P78" s="96"/>
      <c r="Q78" s="96"/>
      <c r="R78" s="154"/>
      <c r="S78" s="155">
        <f t="shared" si="17"/>
        <v>1</v>
      </c>
      <c r="T78" s="156">
        <v>5</v>
      </c>
      <c r="U78" s="154"/>
      <c r="V78" s="164">
        <f t="shared" si="18"/>
        <v>2</v>
      </c>
      <c r="W78" s="165">
        <f t="shared" si="19"/>
        <v>6.6666666666666666E-2</v>
      </c>
      <c r="X78" s="165">
        <f t="shared" si="20"/>
        <v>2</v>
      </c>
      <c r="Y78" s="164">
        <v>81</v>
      </c>
      <c r="Z78" s="164">
        <v>3</v>
      </c>
      <c r="AA78" s="166">
        <f t="shared" si="21"/>
        <v>84</v>
      </c>
      <c r="AB78" s="165">
        <f t="shared" si="22"/>
        <v>1260</v>
      </c>
      <c r="AC78" s="165">
        <v>14</v>
      </c>
      <c r="AD78" s="165">
        <f t="shared" si="23"/>
        <v>1246</v>
      </c>
      <c r="AE78" s="165">
        <f t="shared" si="24"/>
        <v>4</v>
      </c>
      <c r="AF78" s="167">
        <f t="shared" si="25"/>
        <v>44933</v>
      </c>
      <c r="AG78" s="168">
        <f t="shared" si="26"/>
        <v>43687</v>
      </c>
      <c r="AH78" s="168">
        <f t="shared" si="27"/>
        <v>44933</v>
      </c>
      <c r="AI78" s="169">
        <f t="shared" si="28"/>
        <v>0.93333333333333335</v>
      </c>
      <c r="AJ78" s="169">
        <f t="shared" si="29"/>
        <v>83.066666666666663</v>
      </c>
      <c r="AK78" s="164">
        <v>1</v>
      </c>
      <c r="AL78" s="169">
        <f t="shared" si="30"/>
        <v>0</v>
      </c>
      <c r="AM78" s="169">
        <f t="shared" si="31"/>
        <v>0</v>
      </c>
      <c r="AN78" s="169">
        <f t="shared" si="32"/>
        <v>0</v>
      </c>
      <c r="AO78" s="168">
        <f t="shared" si="33"/>
        <v>44933</v>
      </c>
      <c r="AP78" s="164"/>
      <c r="AQ78" s="170"/>
    </row>
    <row r="79" spans="1:43" x14ac:dyDescent="0.25">
      <c r="A79" s="219" t="s">
        <v>88</v>
      </c>
      <c r="B79" s="151" t="s">
        <v>89</v>
      </c>
      <c r="C79" s="195">
        <v>6953156257153</v>
      </c>
      <c r="D79" s="152">
        <v>4.8099999999999996</v>
      </c>
      <c r="E79" s="153"/>
      <c r="F79" s="96">
        <v>0</v>
      </c>
      <c r="G79" s="96">
        <v>0</v>
      </c>
      <c r="H79" s="96">
        <v>0</v>
      </c>
      <c r="I79" s="96">
        <v>0</v>
      </c>
      <c r="J79" s="96">
        <v>0</v>
      </c>
      <c r="K79" s="96">
        <v>0</v>
      </c>
      <c r="L79" s="96">
        <v>0</v>
      </c>
      <c r="M79" s="96"/>
      <c r="N79" s="96"/>
      <c r="O79" s="96"/>
      <c r="P79" s="96"/>
      <c r="Q79" s="96"/>
      <c r="R79" s="154"/>
      <c r="S79" s="155">
        <f t="shared" si="17"/>
        <v>0</v>
      </c>
      <c r="T79" s="156">
        <v>5</v>
      </c>
      <c r="U79" s="154"/>
      <c r="V79" s="164">
        <f t="shared" si="18"/>
        <v>0</v>
      </c>
      <c r="W79" s="165">
        <f t="shared" si="19"/>
        <v>0</v>
      </c>
      <c r="X79" s="165">
        <f t="shared" si="20"/>
        <v>0</v>
      </c>
      <c r="Y79" s="164">
        <v>3</v>
      </c>
      <c r="Z79" s="164">
        <v>5</v>
      </c>
      <c r="AA79" s="166">
        <f t="shared" si="21"/>
        <v>8</v>
      </c>
      <c r="AB79" s="165" t="str">
        <f t="shared" si="22"/>
        <v>Not Sold</v>
      </c>
      <c r="AC79" s="165">
        <v>14</v>
      </c>
      <c r="AD79" s="165" t="str">
        <f t="shared" si="23"/>
        <v>-</v>
      </c>
      <c r="AE79" s="165">
        <f t="shared" si="24"/>
        <v>0</v>
      </c>
      <c r="AF79" s="167" t="str">
        <f t="shared" si="25"/>
        <v>Not Sold</v>
      </c>
      <c r="AG79" s="168">
        <f t="shared" si="26"/>
        <v>43687</v>
      </c>
      <c r="AH79" s="168">
        <f t="shared" si="27"/>
        <v>43687</v>
      </c>
      <c r="AI79" s="169">
        <f t="shared" si="28"/>
        <v>0</v>
      </c>
      <c r="AJ79" s="169">
        <f t="shared" si="29"/>
        <v>8</v>
      </c>
      <c r="AK79" s="164">
        <v>1</v>
      </c>
      <c r="AL79" s="169">
        <f t="shared" si="30"/>
        <v>0</v>
      </c>
      <c r="AM79" s="169">
        <f t="shared" si="31"/>
        <v>0</v>
      </c>
      <c r="AN79" s="169" t="str">
        <f t="shared" si="32"/>
        <v>-</v>
      </c>
      <c r="AO79" s="168" t="str">
        <f t="shared" si="33"/>
        <v>-</v>
      </c>
      <c r="AP79" s="164"/>
      <c r="AQ79" s="170"/>
    </row>
    <row r="80" spans="1:43" x14ac:dyDescent="0.25">
      <c r="A80" s="219" t="s">
        <v>90</v>
      </c>
      <c r="B80" s="151" t="s">
        <v>91</v>
      </c>
      <c r="C80" s="195">
        <v>6953156257177</v>
      </c>
      <c r="D80" s="152">
        <v>5.4899999999999958</v>
      </c>
      <c r="E80" s="153"/>
      <c r="F80" s="96">
        <v>0</v>
      </c>
      <c r="G80" s="96">
        <v>0</v>
      </c>
      <c r="H80" s="96">
        <v>0</v>
      </c>
      <c r="I80" s="96">
        <v>0</v>
      </c>
      <c r="J80" s="96">
        <v>0</v>
      </c>
      <c r="K80" s="96">
        <v>0</v>
      </c>
      <c r="L80" s="96">
        <v>0</v>
      </c>
      <c r="M80" s="96"/>
      <c r="N80" s="96"/>
      <c r="O80" s="96"/>
      <c r="P80" s="96"/>
      <c r="Q80" s="96"/>
      <c r="R80" s="154"/>
      <c r="S80" s="155">
        <f t="shared" si="17"/>
        <v>0</v>
      </c>
      <c r="T80" s="156">
        <v>5</v>
      </c>
      <c r="U80" s="154"/>
      <c r="V80" s="164">
        <f t="shared" si="18"/>
        <v>0</v>
      </c>
      <c r="W80" s="165">
        <f t="shared" si="19"/>
        <v>0</v>
      </c>
      <c r="X80" s="165">
        <f t="shared" si="20"/>
        <v>0</v>
      </c>
      <c r="Y80" s="164">
        <v>49</v>
      </c>
      <c r="Z80" s="164">
        <v>5</v>
      </c>
      <c r="AA80" s="166">
        <f t="shared" si="21"/>
        <v>54</v>
      </c>
      <c r="AB80" s="165" t="str">
        <f t="shared" si="22"/>
        <v>Not Sold</v>
      </c>
      <c r="AC80" s="165">
        <v>14</v>
      </c>
      <c r="AD80" s="165" t="str">
        <f t="shared" si="23"/>
        <v>-</v>
      </c>
      <c r="AE80" s="165">
        <f t="shared" si="24"/>
        <v>0</v>
      </c>
      <c r="AF80" s="167" t="str">
        <f t="shared" si="25"/>
        <v>Not Sold</v>
      </c>
      <c r="AG80" s="168">
        <f t="shared" si="26"/>
        <v>43687</v>
      </c>
      <c r="AH80" s="168">
        <f t="shared" si="27"/>
        <v>43687</v>
      </c>
      <c r="AI80" s="169">
        <f t="shared" si="28"/>
        <v>0</v>
      </c>
      <c r="AJ80" s="169">
        <f t="shared" si="29"/>
        <v>54</v>
      </c>
      <c r="AK80" s="164">
        <v>1</v>
      </c>
      <c r="AL80" s="169">
        <f t="shared" si="30"/>
        <v>0</v>
      </c>
      <c r="AM80" s="169">
        <f t="shared" si="31"/>
        <v>0</v>
      </c>
      <c r="AN80" s="169" t="str">
        <f t="shared" si="32"/>
        <v>-</v>
      </c>
      <c r="AO80" s="168" t="str">
        <f t="shared" si="33"/>
        <v>-</v>
      </c>
      <c r="AP80" s="164"/>
      <c r="AQ80" s="170"/>
    </row>
    <row r="81" spans="1:43" x14ac:dyDescent="0.25">
      <c r="A81" s="219" t="s">
        <v>92</v>
      </c>
      <c r="B81" s="151" t="s">
        <v>93</v>
      </c>
      <c r="C81" s="195">
        <v>6953156257184</v>
      </c>
      <c r="D81" s="152">
        <v>5.4600000000000239</v>
      </c>
      <c r="E81" s="153"/>
      <c r="F81" s="96">
        <v>0</v>
      </c>
      <c r="G81" s="96">
        <v>0</v>
      </c>
      <c r="H81" s="96">
        <v>0</v>
      </c>
      <c r="I81" s="96">
        <v>0</v>
      </c>
      <c r="J81" s="96">
        <v>0</v>
      </c>
      <c r="K81" s="96">
        <v>2</v>
      </c>
      <c r="L81" s="96">
        <v>3</v>
      </c>
      <c r="M81" s="96"/>
      <c r="N81" s="96"/>
      <c r="O81" s="96"/>
      <c r="P81" s="96"/>
      <c r="Q81" s="96"/>
      <c r="R81" s="154"/>
      <c r="S81" s="155">
        <f t="shared" si="17"/>
        <v>2</v>
      </c>
      <c r="T81" s="156">
        <v>5</v>
      </c>
      <c r="U81" s="154"/>
      <c r="V81" s="164">
        <f t="shared" si="18"/>
        <v>5</v>
      </c>
      <c r="W81" s="165">
        <f t="shared" si="19"/>
        <v>7.6923076923076927E-2</v>
      </c>
      <c r="X81" s="165">
        <f t="shared" si="20"/>
        <v>2.3076923076923079</v>
      </c>
      <c r="Y81" s="164">
        <v>1</v>
      </c>
      <c r="Z81" s="164">
        <v>0</v>
      </c>
      <c r="AA81" s="166">
        <f t="shared" si="21"/>
        <v>1</v>
      </c>
      <c r="AB81" s="165">
        <f t="shared" si="22"/>
        <v>13</v>
      </c>
      <c r="AC81" s="165">
        <v>14</v>
      </c>
      <c r="AD81" s="165">
        <f t="shared" si="23"/>
        <v>-1</v>
      </c>
      <c r="AE81" s="165">
        <f t="shared" si="24"/>
        <v>4.6153846153846159</v>
      </c>
      <c r="AF81" s="167">
        <f t="shared" si="25"/>
        <v>43686</v>
      </c>
      <c r="AG81" s="168">
        <f t="shared" si="26"/>
        <v>43687</v>
      </c>
      <c r="AH81" s="168">
        <f t="shared" si="27"/>
        <v>43687</v>
      </c>
      <c r="AI81" s="169">
        <f t="shared" si="28"/>
        <v>1.0769230769230771</v>
      </c>
      <c r="AJ81" s="169">
        <f t="shared" si="29"/>
        <v>-7.6923076923077094E-2</v>
      </c>
      <c r="AK81" s="164">
        <v>1</v>
      </c>
      <c r="AL81" s="169">
        <f t="shared" si="30"/>
        <v>4.6923076923076934</v>
      </c>
      <c r="AM81" s="169">
        <f t="shared" si="31"/>
        <v>25.620000000000118</v>
      </c>
      <c r="AN81" s="169">
        <f t="shared" si="32"/>
        <v>61.000000000000014</v>
      </c>
      <c r="AO81" s="168">
        <f t="shared" si="33"/>
        <v>43748</v>
      </c>
      <c r="AP81" s="164"/>
      <c r="AQ81" s="170"/>
    </row>
    <row r="82" spans="1:43" x14ac:dyDescent="0.25">
      <c r="A82" s="219" t="s">
        <v>539</v>
      </c>
      <c r="B82" s="151" t="s">
        <v>248</v>
      </c>
      <c r="C82" s="195">
        <v>6953156258396</v>
      </c>
      <c r="D82" s="152">
        <v>61</v>
      </c>
      <c r="E82" s="153"/>
      <c r="F82" s="96">
        <v>0</v>
      </c>
      <c r="G82" s="96">
        <v>0</v>
      </c>
      <c r="H82" s="96">
        <v>0</v>
      </c>
      <c r="I82" s="96">
        <v>0</v>
      </c>
      <c r="J82" s="96">
        <v>0</v>
      </c>
      <c r="K82" s="96">
        <v>0</v>
      </c>
      <c r="L82" s="96">
        <v>0</v>
      </c>
      <c r="M82" s="96"/>
      <c r="N82" s="96"/>
      <c r="O82" s="96"/>
      <c r="P82" s="96"/>
      <c r="Q82" s="96"/>
      <c r="R82" s="154"/>
      <c r="S82" s="155">
        <f t="shared" si="17"/>
        <v>0</v>
      </c>
      <c r="T82" s="156">
        <v>5</v>
      </c>
      <c r="U82" s="154"/>
      <c r="V82" s="164">
        <f t="shared" si="18"/>
        <v>0</v>
      </c>
      <c r="W82" s="165">
        <f t="shared" si="19"/>
        <v>0</v>
      </c>
      <c r="X82" s="165">
        <f t="shared" si="20"/>
        <v>0</v>
      </c>
      <c r="Y82" s="164">
        <v>4</v>
      </c>
      <c r="Z82" s="164">
        <v>2</v>
      </c>
      <c r="AA82" s="166">
        <f t="shared" si="21"/>
        <v>6</v>
      </c>
      <c r="AB82" s="165" t="str">
        <f t="shared" si="22"/>
        <v>Not Sold</v>
      </c>
      <c r="AC82" s="165">
        <v>14</v>
      </c>
      <c r="AD82" s="165" t="str">
        <f t="shared" si="23"/>
        <v>-</v>
      </c>
      <c r="AE82" s="165">
        <f t="shared" si="24"/>
        <v>0</v>
      </c>
      <c r="AF82" s="167" t="str">
        <f t="shared" si="25"/>
        <v>Not Sold</v>
      </c>
      <c r="AG82" s="168">
        <f t="shared" si="26"/>
        <v>43687</v>
      </c>
      <c r="AH82" s="168">
        <f t="shared" si="27"/>
        <v>43687</v>
      </c>
      <c r="AI82" s="169">
        <f t="shared" si="28"/>
        <v>0</v>
      </c>
      <c r="AJ82" s="169">
        <f t="shared" si="29"/>
        <v>6</v>
      </c>
      <c r="AK82" s="164">
        <v>1</v>
      </c>
      <c r="AL82" s="169">
        <f t="shared" si="30"/>
        <v>0</v>
      </c>
      <c r="AM82" s="169">
        <f t="shared" si="31"/>
        <v>0</v>
      </c>
      <c r="AN82" s="169" t="str">
        <f t="shared" si="32"/>
        <v>-</v>
      </c>
      <c r="AO82" s="168" t="str">
        <f t="shared" si="33"/>
        <v>-</v>
      </c>
      <c r="AP82" s="164"/>
      <c r="AQ82" s="170"/>
    </row>
    <row r="83" spans="1:43" x14ac:dyDescent="0.25">
      <c r="A83" s="219"/>
      <c r="B83" s="151" t="s">
        <v>247</v>
      </c>
      <c r="C83" s="195">
        <v>6953156258402</v>
      </c>
      <c r="D83" s="152">
        <v>0</v>
      </c>
      <c r="E83" s="153"/>
      <c r="F83" s="96">
        <v>0</v>
      </c>
      <c r="G83" s="96">
        <v>0</v>
      </c>
      <c r="H83" s="96">
        <v>0</v>
      </c>
      <c r="I83" s="96">
        <v>0</v>
      </c>
      <c r="J83" s="96">
        <v>0</v>
      </c>
      <c r="K83" s="96">
        <v>0</v>
      </c>
      <c r="L83" s="96">
        <v>0</v>
      </c>
      <c r="M83" s="96"/>
      <c r="N83" s="96"/>
      <c r="O83" s="96"/>
      <c r="P83" s="96"/>
      <c r="Q83" s="96"/>
      <c r="R83" s="154"/>
      <c r="S83" s="155">
        <f t="shared" si="17"/>
        <v>0</v>
      </c>
      <c r="T83" s="156">
        <v>5</v>
      </c>
      <c r="U83" s="154"/>
      <c r="V83" s="164">
        <f t="shared" si="18"/>
        <v>0</v>
      </c>
      <c r="W83" s="165">
        <f t="shared" si="19"/>
        <v>0</v>
      </c>
      <c r="X83" s="165">
        <f t="shared" si="20"/>
        <v>0</v>
      </c>
      <c r="Y83" s="164"/>
      <c r="Z83" s="164">
        <v>3</v>
      </c>
      <c r="AA83" s="166">
        <f t="shared" si="21"/>
        <v>3</v>
      </c>
      <c r="AB83" s="165" t="str">
        <f t="shared" si="22"/>
        <v>Not Sold</v>
      </c>
      <c r="AC83" s="165">
        <v>14</v>
      </c>
      <c r="AD83" s="165" t="str">
        <f t="shared" si="23"/>
        <v>-</v>
      </c>
      <c r="AE83" s="165">
        <f t="shared" si="24"/>
        <v>0</v>
      </c>
      <c r="AF83" s="167" t="str">
        <f t="shared" si="25"/>
        <v>Not Sold</v>
      </c>
      <c r="AG83" s="168">
        <f t="shared" si="26"/>
        <v>43687</v>
      </c>
      <c r="AH83" s="168">
        <f t="shared" si="27"/>
        <v>43687</v>
      </c>
      <c r="AI83" s="169">
        <f t="shared" si="28"/>
        <v>0</v>
      </c>
      <c r="AJ83" s="169">
        <f t="shared" si="29"/>
        <v>3</v>
      </c>
      <c r="AK83" s="164">
        <v>1</v>
      </c>
      <c r="AL83" s="169">
        <f t="shared" si="30"/>
        <v>0</v>
      </c>
      <c r="AM83" s="169">
        <f t="shared" si="31"/>
        <v>0</v>
      </c>
      <c r="AN83" s="169" t="str">
        <f t="shared" si="32"/>
        <v>-</v>
      </c>
      <c r="AO83" s="168" t="str">
        <f t="shared" si="33"/>
        <v>-</v>
      </c>
      <c r="AP83" s="164"/>
      <c r="AQ83" s="170"/>
    </row>
    <row r="84" spans="1:43" x14ac:dyDescent="0.25">
      <c r="A84" s="219" t="s">
        <v>94</v>
      </c>
      <c r="B84" s="151" t="s">
        <v>95</v>
      </c>
      <c r="C84" s="195">
        <v>6953156259133</v>
      </c>
      <c r="D84" s="152">
        <v>20.210000000000004</v>
      </c>
      <c r="E84" s="153"/>
      <c r="F84" s="96">
        <v>0</v>
      </c>
      <c r="G84" s="96">
        <v>0</v>
      </c>
      <c r="H84" s="96">
        <v>0</v>
      </c>
      <c r="I84" s="96">
        <v>0</v>
      </c>
      <c r="J84" s="96">
        <v>1</v>
      </c>
      <c r="K84" s="96">
        <v>0</v>
      </c>
      <c r="L84" s="96">
        <v>0</v>
      </c>
      <c r="M84" s="96"/>
      <c r="N84" s="96"/>
      <c r="O84" s="96"/>
      <c r="P84" s="96"/>
      <c r="Q84" s="96"/>
      <c r="R84" s="154"/>
      <c r="S84" s="155">
        <f t="shared" si="17"/>
        <v>1</v>
      </c>
      <c r="T84" s="156">
        <v>5</v>
      </c>
      <c r="U84" s="154"/>
      <c r="V84" s="164">
        <f t="shared" si="18"/>
        <v>1</v>
      </c>
      <c r="W84" s="165">
        <f t="shared" si="19"/>
        <v>3.3333333333333333E-2</v>
      </c>
      <c r="X84" s="165">
        <f t="shared" si="20"/>
        <v>1</v>
      </c>
      <c r="Y84" s="164">
        <v>27</v>
      </c>
      <c r="Z84" s="164">
        <v>1</v>
      </c>
      <c r="AA84" s="166">
        <f t="shared" si="21"/>
        <v>28</v>
      </c>
      <c r="AB84" s="165">
        <f t="shared" si="22"/>
        <v>840</v>
      </c>
      <c r="AC84" s="165">
        <v>14</v>
      </c>
      <c r="AD84" s="165">
        <f t="shared" si="23"/>
        <v>826</v>
      </c>
      <c r="AE84" s="165">
        <f t="shared" si="24"/>
        <v>2</v>
      </c>
      <c r="AF84" s="167">
        <f t="shared" si="25"/>
        <v>44513</v>
      </c>
      <c r="AG84" s="168">
        <f t="shared" si="26"/>
        <v>43687</v>
      </c>
      <c r="AH84" s="168">
        <f t="shared" si="27"/>
        <v>44513</v>
      </c>
      <c r="AI84" s="169">
        <f t="shared" si="28"/>
        <v>0.46666666666666667</v>
      </c>
      <c r="AJ84" s="169">
        <f t="shared" si="29"/>
        <v>27.533333333333335</v>
      </c>
      <c r="AK84" s="164">
        <v>1</v>
      </c>
      <c r="AL84" s="169">
        <f t="shared" si="30"/>
        <v>0</v>
      </c>
      <c r="AM84" s="169">
        <f t="shared" si="31"/>
        <v>0</v>
      </c>
      <c r="AN84" s="169">
        <f t="shared" si="32"/>
        <v>0</v>
      </c>
      <c r="AO84" s="168">
        <f t="shared" si="33"/>
        <v>44513</v>
      </c>
      <c r="AP84" s="164"/>
      <c r="AQ84" s="170"/>
    </row>
    <row r="85" spans="1:43" x14ac:dyDescent="0.25">
      <c r="A85" s="219" t="s">
        <v>96</v>
      </c>
      <c r="B85" s="151" t="s">
        <v>97</v>
      </c>
      <c r="C85" s="195">
        <v>6953156259157</v>
      </c>
      <c r="D85" s="152">
        <v>19.420000000000005</v>
      </c>
      <c r="E85" s="153"/>
      <c r="F85" s="96">
        <v>0</v>
      </c>
      <c r="G85" s="96">
        <v>0</v>
      </c>
      <c r="H85" s="96">
        <v>0</v>
      </c>
      <c r="I85" s="96">
        <v>0</v>
      </c>
      <c r="J85" s="96">
        <v>1</v>
      </c>
      <c r="K85" s="96">
        <v>2</v>
      </c>
      <c r="L85" s="96">
        <v>0</v>
      </c>
      <c r="M85" s="96"/>
      <c r="N85" s="96"/>
      <c r="O85" s="96"/>
      <c r="P85" s="96"/>
      <c r="Q85" s="96"/>
      <c r="R85" s="154"/>
      <c r="S85" s="155">
        <f t="shared" si="17"/>
        <v>2</v>
      </c>
      <c r="T85" s="156">
        <v>5</v>
      </c>
      <c r="U85" s="154"/>
      <c r="V85" s="164">
        <f t="shared" si="18"/>
        <v>3</v>
      </c>
      <c r="W85" s="165">
        <f t="shared" si="19"/>
        <v>0.05</v>
      </c>
      <c r="X85" s="165">
        <f t="shared" si="20"/>
        <v>1.5</v>
      </c>
      <c r="Y85" s="164"/>
      <c r="Z85" s="164">
        <v>3</v>
      </c>
      <c r="AA85" s="166">
        <f t="shared" si="21"/>
        <v>3</v>
      </c>
      <c r="AB85" s="165">
        <f t="shared" si="22"/>
        <v>60</v>
      </c>
      <c r="AC85" s="165">
        <v>14</v>
      </c>
      <c r="AD85" s="165">
        <f t="shared" si="23"/>
        <v>46</v>
      </c>
      <c r="AE85" s="165">
        <f t="shared" si="24"/>
        <v>3</v>
      </c>
      <c r="AF85" s="167">
        <f t="shared" si="25"/>
        <v>43733</v>
      </c>
      <c r="AG85" s="168">
        <f t="shared" si="26"/>
        <v>43687</v>
      </c>
      <c r="AH85" s="168">
        <f t="shared" si="27"/>
        <v>43733</v>
      </c>
      <c r="AI85" s="169">
        <f t="shared" si="28"/>
        <v>0.70000000000000007</v>
      </c>
      <c r="AJ85" s="169">
        <f t="shared" si="29"/>
        <v>2.2999999999999998</v>
      </c>
      <c r="AK85" s="164">
        <v>1</v>
      </c>
      <c r="AL85" s="169">
        <f t="shared" si="30"/>
        <v>0</v>
      </c>
      <c r="AM85" s="169">
        <f t="shared" si="31"/>
        <v>0</v>
      </c>
      <c r="AN85" s="169">
        <f t="shared" si="32"/>
        <v>0</v>
      </c>
      <c r="AO85" s="168">
        <f t="shared" si="33"/>
        <v>43733</v>
      </c>
      <c r="AP85" s="164"/>
      <c r="AQ85" s="170"/>
    </row>
    <row r="86" spans="1:43" x14ac:dyDescent="0.25">
      <c r="A86" s="219" t="s">
        <v>98</v>
      </c>
      <c r="B86" s="151" t="s">
        <v>99</v>
      </c>
      <c r="C86" s="195">
        <v>6953156259164</v>
      </c>
      <c r="D86" s="152">
        <v>19.420000000000002</v>
      </c>
      <c r="E86" s="153"/>
      <c r="F86" s="96">
        <v>0</v>
      </c>
      <c r="G86" s="96">
        <v>0</v>
      </c>
      <c r="H86" s="96">
        <v>0</v>
      </c>
      <c r="I86" s="96">
        <v>0</v>
      </c>
      <c r="J86" s="96">
        <v>2</v>
      </c>
      <c r="K86" s="96">
        <v>0</v>
      </c>
      <c r="L86" s="96">
        <v>1</v>
      </c>
      <c r="M86" s="96"/>
      <c r="N86" s="96"/>
      <c r="O86" s="96"/>
      <c r="P86" s="96"/>
      <c r="Q86" s="96"/>
      <c r="R86" s="154"/>
      <c r="S86" s="155">
        <f t="shared" si="17"/>
        <v>2</v>
      </c>
      <c r="T86" s="156">
        <v>5</v>
      </c>
      <c r="U86" s="154"/>
      <c r="V86" s="164">
        <f t="shared" si="18"/>
        <v>3</v>
      </c>
      <c r="W86" s="165">
        <f t="shared" si="19"/>
        <v>4.6153846153846156E-2</v>
      </c>
      <c r="X86" s="165">
        <f t="shared" si="20"/>
        <v>1.3846153846153846</v>
      </c>
      <c r="Y86" s="164"/>
      <c r="Z86" s="164">
        <v>1</v>
      </c>
      <c r="AA86" s="166">
        <f t="shared" si="21"/>
        <v>1</v>
      </c>
      <c r="AB86" s="165">
        <f t="shared" si="22"/>
        <v>21.666666666666664</v>
      </c>
      <c r="AC86" s="165">
        <v>14</v>
      </c>
      <c r="AD86" s="165">
        <f t="shared" si="23"/>
        <v>7.6666666666666643</v>
      </c>
      <c r="AE86" s="165">
        <f t="shared" si="24"/>
        <v>2.7692307692307692</v>
      </c>
      <c r="AF86" s="167">
        <f t="shared" si="25"/>
        <v>43694.666666666664</v>
      </c>
      <c r="AG86" s="168">
        <f t="shared" si="26"/>
        <v>43687</v>
      </c>
      <c r="AH86" s="168">
        <f t="shared" si="27"/>
        <v>43694.666666666664</v>
      </c>
      <c r="AI86" s="169">
        <f t="shared" si="28"/>
        <v>0.64615384615384619</v>
      </c>
      <c r="AJ86" s="169">
        <f t="shared" si="29"/>
        <v>0.35384615384615381</v>
      </c>
      <c r="AK86" s="164">
        <v>1</v>
      </c>
      <c r="AL86" s="169">
        <f t="shared" si="30"/>
        <v>2.4153846153846152</v>
      </c>
      <c r="AM86" s="169">
        <f t="shared" si="31"/>
        <v>46.906769230769235</v>
      </c>
      <c r="AN86" s="169">
        <f t="shared" si="32"/>
        <v>52.333333333333329</v>
      </c>
      <c r="AO86" s="168">
        <f t="shared" si="33"/>
        <v>43747</v>
      </c>
      <c r="AP86" s="164"/>
      <c r="AQ86" s="170"/>
    </row>
    <row r="87" spans="1:43" x14ac:dyDescent="0.25">
      <c r="A87" s="219" t="s">
        <v>439</v>
      </c>
      <c r="B87" s="151" t="s">
        <v>440</v>
      </c>
      <c r="C87" s="195">
        <v>6953156259362</v>
      </c>
      <c r="D87" s="152">
        <v>11.109999999999989</v>
      </c>
      <c r="E87" s="153"/>
      <c r="F87" s="96">
        <v>1</v>
      </c>
      <c r="G87" s="96">
        <v>2</v>
      </c>
      <c r="H87" s="96">
        <v>0</v>
      </c>
      <c r="I87" s="96">
        <v>0</v>
      </c>
      <c r="J87" s="96">
        <v>2</v>
      </c>
      <c r="K87" s="96">
        <v>1</v>
      </c>
      <c r="L87" s="96">
        <v>0</v>
      </c>
      <c r="M87" s="96"/>
      <c r="N87" s="96"/>
      <c r="O87" s="96"/>
      <c r="P87" s="96"/>
      <c r="Q87" s="96"/>
      <c r="R87" s="154"/>
      <c r="S87" s="155">
        <f t="shared" si="17"/>
        <v>4</v>
      </c>
      <c r="T87" s="156">
        <v>5</v>
      </c>
      <c r="U87" s="154"/>
      <c r="V87" s="164">
        <f t="shared" si="18"/>
        <v>6</v>
      </c>
      <c r="W87" s="165">
        <f t="shared" si="19"/>
        <v>0.05</v>
      </c>
      <c r="X87" s="165">
        <f t="shared" si="20"/>
        <v>1.5</v>
      </c>
      <c r="Y87" s="164">
        <v>38</v>
      </c>
      <c r="Z87" s="164">
        <v>1</v>
      </c>
      <c r="AA87" s="166">
        <f t="shared" si="21"/>
        <v>39</v>
      </c>
      <c r="AB87" s="165">
        <f t="shared" si="22"/>
        <v>780</v>
      </c>
      <c r="AC87" s="165">
        <v>14</v>
      </c>
      <c r="AD87" s="165">
        <f t="shared" si="23"/>
        <v>766</v>
      </c>
      <c r="AE87" s="165">
        <f t="shared" si="24"/>
        <v>3</v>
      </c>
      <c r="AF87" s="167">
        <f t="shared" si="25"/>
        <v>44453</v>
      </c>
      <c r="AG87" s="168">
        <f t="shared" si="26"/>
        <v>43687</v>
      </c>
      <c r="AH87" s="168">
        <f t="shared" si="27"/>
        <v>44453</v>
      </c>
      <c r="AI87" s="169">
        <f t="shared" si="28"/>
        <v>0.70000000000000007</v>
      </c>
      <c r="AJ87" s="169">
        <f t="shared" si="29"/>
        <v>38.299999999999997</v>
      </c>
      <c r="AK87" s="164">
        <v>1</v>
      </c>
      <c r="AL87" s="169">
        <f t="shared" si="30"/>
        <v>0</v>
      </c>
      <c r="AM87" s="169">
        <f t="shared" si="31"/>
        <v>0</v>
      </c>
      <c r="AN87" s="169">
        <f t="shared" si="32"/>
        <v>0</v>
      </c>
      <c r="AO87" s="168">
        <f t="shared" si="33"/>
        <v>44453</v>
      </c>
      <c r="AP87" s="164"/>
      <c r="AQ87" s="170"/>
    </row>
    <row r="88" spans="1:43" x14ac:dyDescent="0.25">
      <c r="A88" s="219" t="s">
        <v>470</v>
      </c>
      <c r="B88" s="151" t="s">
        <v>471</v>
      </c>
      <c r="C88" s="195">
        <v>6953156259379</v>
      </c>
      <c r="D88" s="152">
        <v>11.76</v>
      </c>
      <c r="E88" s="153"/>
      <c r="F88" s="96">
        <v>4</v>
      </c>
      <c r="G88" s="96">
        <v>2</v>
      </c>
      <c r="H88" s="96">
        <v>7</v>
      </c>
      <c r="I88" s="96">
        <v>2</v>
      </c>
      <c r="J88" s="96">
        <v>0</v>
      </c>
      <c r="K88" s="96">
        <v>0</v>
      </c>
      <c r="L88" s="96">
        <v>0</v>
      </c>
      <c r="M88" s="96"/>
      <c r="N88" s="96"/>
      <c r="O88" s="96"/>
      <c r="P88" s="96"/>
      <c r="Q88" s="96"/>
      <c r="R88" s="154"/>
      <c r="S88" s="155">
        <f t="shared" si="17"/>
        <v>4</v>
      </c>
      <c r="T88" s="156">
        <v>5</v>
      </c>
      <c r="U88" s="154"/>
      <c r="V88" s="164">
        <f t="shared" si="18"/>
        <v>15</v>
      </c>
      <c r="W88" s="165">
        <f t="shared" si="19"/>
        <v>0.125</v>
      </c>
      <c r="X88" s="165">
        <f t="shared" si="20"/>
        <v>3.75</v>
      </c>
      <c r="Y88" s="164">
        <v>1</v>
      </c>
      <c r="Z88" s="164">
        <v>0</v>
      </c>
      <c r="AA88" s="166">
        <f t="shared" si="21"/>
        <v>1</v>
      </c>
      <c r="AB88" s="165">
        <f t="shared" si="22"/>
        <v>8</v>
      </c>
      <c r="AC88" s="165">
        <v>14</v>
      </c>
      <c r="AD88" s="165">
        <f t="shared" si="23"/>
        <v>-6</v>
      </c>
      <c r="AE88" s="165">
        <f t="shared" si="24"/>
        <v>7.5</v>
      </c>
      <c r="AF88" s="167">
        <f t="shared" si="25"/>
        <v>43681</v>
      </c>
      <c r="AG88" s="168">
        <f t="shared" si="26"/>
        <v>43687</v>
      </c>
      <c r="AH88" s="168">
        <f t="shared" si="27"/>
        <v>43687</v>
      </c>
      <c r="AI88" s="169">
        <f t="shared" si="28"/>
        <v>1.75</v>
      </c>
      <c r="AJ88" s="169">
        <f t="shared" si="29"/>
        <v>-0.75</v>
      </c>
      <c r="AK88" s="164">
        <v>1</v>
      </c>
      <c r="AL88" s="169">
        <f t="shared" si="30"/>
        <v>8.25</v>
      </c>
      <c r="AM88" s="169">
        <f t="shared" si="31"/>
        <v>97.02</v>
      </c>
      <c r="AN88" s="169">
        <f t="shared" si="32"/>
        <v>66</v>
      </c>
      <c r="AO88" s="168">
        <f t="shared" si="33"/>
        <v>43753</v>
      </c>
      <c r="AP88" s="164"/>
      <c r="AQ88" s="170"/>
    </row>
    <row r="89" spans="1:43" x14ac:dyDescent="0.25">
      <c r="A89" s="219" t="s">
        <v>100</v>
      </c>
      <c r="B89" s="151" t="s">
        <v>101</v>
      </c>
      <c r="C89" s="195">
        <v>6953156259706</v>
      </c>
      <c r="D89" s="152">
        <v>7.1899999999999977</v>
      </c>
      <c r="E89" s="153"/>
      <c r="F89" s="96">
        <v>0</v>
      </c>
      <c r="G89" s="96">
        <v>0</v>
      </c>
      <c r="H89" s="96">
        <v>0</v>
      </c>
      <c r="I89" s="96">
        <v>1</v>
      </c>
      <c r="J89" s="96">
        <v>0</v>
      </c>
      <c r="K89" s="96">
        <v>2</v>
      </c>
      <c r="L89" s="96">
        <v>0</v>
      </c>
      <c r="M89" s="96"/>
      <c r="N89" s="96"/>
      <c r="O89" s="96"/>
      <c r="P89" s="96"/>
      <c r="Q89" s="96"/>
      <c r="R89" s="154"/>
      <c r="S89" s="155">
        <f t="shared" si="17"/>
        <v>2</v>
      </c>
      <c r="T89" s="156">
        <v>5</v>
      </c>
      <c r="U89" s="154"/>
      <c r="V89" s="164">
        <f t="shared" si="18"/>
        <v>3</v>
      </c>
      <c r="W89" s="165">
        <f t="shared" si="19"/>
        <v>0.05</v>
      </c>
      <c r="X89" s="165">
        <f t="shared" si="20"/>
        <v>1.5</v>
      </c>
      <c r="Y89" s="164">
        <v>7</v>
      </c>
      <c r="Z89" s="164">
        <v>8</v>
      </c>
      <c r="AA89" s="166">
        <f t="shared" si="21"/>
        <v>15</v>
      </c>
      <c r="AB89" s="165">
        <f t="shared" si="22"/>
        <v>300</v>
      </c>
      <c r="AC89" s="165">
        <v>14</v>
      </c>
      <c r="AD89" s="165">
        <f t="shared" si="23"/>
        <v>286</v>
      </c>
      <c r="AE89" s="165">
        <f t="shared" si="24"/>
        <v>3</v>
      </c>
      <c r="AF89" s="167">
        <f t="shared" si="25"/>
        <v>43973</v>
      </c>
      <c r="AG89" s="168">
        <f t="shared" si="26"/>
        <v>43687</v>
      </c>
      <c r="AH89" s="168">
        <f t="shared" si="27"/>
        <v>43973</v>
      </c>
      <c r="AI89" s="169">
        <f t="shared" si="28"/>
        <v>0.70000000000000007</v>
      </c>
      <c r="AJ89" s="169">
        <f t="shared" si="29"/>
        <v>14.3</v>
      </c>
      <c r="AK89" s="164">
        <v>1</v>
      </c>
      <c r="AL89" s="169">
        <f t="shared" si="30"/>
        <v>0</v>
      </c>
      <c r="AM89" s="169">
        <f t="shared" si="31"/>
        <v>0</v>
      </c>
      <c r="AN89" s="169">
        <f t="shared" si="32"/>
        <v>0</v>
      </c>
      <c r="AO89" s="168">
        <f t="shared" si="33"/>
        <v>43973</v>
      </c>
      <c r="AP89" s="164"/>
      <c r="AQ89" s="170"/>
    </row>
    <row r="90" spans="1:43" x14ac:dyDescent="0.25">
      <c r="A90" s="219" t="s">
        <v>102</v>
      </c>
      <c r="B90" s="151" t="s">
        <v>103</v>
      </c>
      <c r="C90" s="195">
        <v>6953156259713</v>
      </c>
      <c r="D90" s="152">
        <v>7.19</v>
      </c>
      <c r="E90" s="153"/>
      <c r="F90" s="96">
        <v>0</v>
      </c>
      <c r="G90" s="96">
        <v>0</v>
      </c>
      <c r="H90" s="96">
        <v>0</v>
      </c>
      <c r="I90" s="96">
        <v>0</v>
      </c>
      <c r="J90" s="96">
        <v>0</v>
      </c>
      <c r="K90" s="96">
        <v>0</v>
      </c>
      <c r="L90" s="96">
        <v>0</v>
      </c>
      <c r="M90" s="96"/>
      <c r="N90" s="96"/>
      <c r="O90" s="96"/>
      <c r="P90" s="96"/>
      <c r="Q90" s="96"/>
      <c r="R90" s="154"/>
      <c r="S90" s="155">
        <f t="shared" si="17"/>
        <v>0</v>
      </c>
      <c r="T90" s="156">
        <v>5</v>
      </c>
      <c r="U90" s="154"/>
      <c r="V90" s="164">
        <f t="shared" si="18"/>
        <v>0</v>
      </c>
      <c r="W90" s="165">
        <f t="shared" si="19"/>
        <v>0</v>
      </c>
      <c r="X90" s="165">
        <f t="shared" si="20"/>
        <v>0</v>
      </c>
      <c r="Y90" s="164">
        <v>33</v>
      </c>
      <c r="Z90" s="164">
        <v>11</v>
      </c>
      <c r="AA90" s="166">
        <f t="shared" si="21"/>
        <v>44</v>
      </c>
      <c r="AB90" s="165" t="str">
        <f t="shared" si="22"/>
        <v>Not Sold</v>
      </c>
      <c r="AC90" s="165">
        <v>14</v>
      </c>
      <c r="AD90" s="165" t="str">
        <f t="shared" si="23"/>
        <v>-</v>
      </c>
      <c r="AE90" s="165">
        <f t="shared" si="24"/>
        <v>0</v>
      </c>
      <c r="AF90" s="167" t="str">
        <f t="shared" si="25"/>
        <v>Not Sold</v>
      </c>
      <c r="AG90" s="168">
        <f t="shared" si="26"/>
        <v>43687</v>
      </c>
      <c r="AH90" s="168">
        <f t="shared" si="27"/>
        <v>43687</v>
      </c>
      <c r="AI90" s="169">
        <f t="shared" si="28"/>
        <v>0</v>
      </c>
      <c r="AJ90" s="169">
        <f t="shared" si="29"/>
        <v>44</v>
      </c>
      <c r="AK90" s="164">
        <v>1</v>
      </c>
      <c r="AL90" s="169">
        <f t="shared" si="30"/>
        <v>0</v>
      </c>
      <c r="AM90" s="169">
        <f t="shared" si="31"/>
        <v>0</v>
      </c>
      <c r="AN90" s="169" t="str">
        <f t="shared" si="32"/>
        <v>-</v>
      </c>
      <c r="AO90" s="168" t="str">
        <f t="shared" si="33"/>
        <v>-</v>
      </c>
      <c r="AP90" s="164"/>
      <c r="AQ90" s="170"/>
    </row>
    <row r="91" spans="1:43" x14ac:dyDescent="0.25">
      <c r="A91" s="219"/>
      <c r="B91" s="151" t="s">
        <v>256</v>
      </c>
      <c r="C91" s="195">
        <v>6953156259720</v>
      </c>
      <c r="D91" s="152">
        <v>0</v>
      </c>
      <c r="E91" s="153"/>
      <c r="F91" s="96">
        <v>0</v>
      </c>
      <c r="G91" s="96">
        <v>0</v>
      </c>
      <c r="H91" s="96">
        <v>0</v>
      </c>
      <c r="I91" s="96">
        <v>0</v>
      </c>
      <c r="J91" s="96">
        <v>0</v>
      </c>
      <c r="K91" s="96">
        <v>0</v>
      </c>
      <c r="L91" s="96">
        <v>0</v>
      </c>
      <c r="M91" s="96"/>
      <c r="N91" s="96"/>
      <c r="O91" s="96"/>
      <c r="P91" s="96"/>
      <c r="Q91" s="96"/>
      <c r="R91" s="154"/>
      <c r="S91" s="155">
        <f t="shared" si="17"/>
        <v>0</v>
      </c>
      <c r="T91" s="156">
        <v>5</v>
      </c>
      <c r="U91" s="154"/>
      <c r="V91" s="164">
        <f t="shared" si="18"/>
        <v>0</v>
      </c>
      <c r="W91" s="165">
        <f t="shared" si="19"/>
        <v>0</v>
      </c>
      <c r="X91" s="165">
        <f t="shared" si="20"/>
        <v>0</v>
      </c>
      <c r="Y91" s="164">
        <v>25</v>
      </c>
      <c r="Z91" s="164">
        <v>6</v>
      </c>
      <c r="AA91" s="166">
        <f t="shared" si="21"/>
        <v>31</v>
      </c>
      <c r="AB91" s="165" t="str">
        <f t="shared" si="22"/>
        <v>Not Sold</v>
      </c>
      <c r="AC91" s="165">
        <v>14</v>
      </c>
      <c r="AD91" s="165" t="str">
        <f t="shared" si="23"/>
        <v>-</v>
      </c>
      <c r="AE91" s="165">
        <f t="shared" si="24"/>
        <v>0</v>
      </c>
      <c r="AF91" s="167" t="str">
        <f t="shared" si="25"/>
        <v>Not Sold</v>
      </c>
      <c r="AG91" s="168">
        <f t="shared" si="26"/>
        <v>43687</v>
      </c>
      <c r="AH91" s="168">
        <f t="shared" si="27"/>
        <v>43687</v>
      </c>
      <c r="AI91" s="169">
        <f t="shared" si="28"/>
        <v>0</v>
      </c>
      <c r="AJ91" s="169">
        <f t="shared" si="29"/>
        <v>31</v>
      </c>
      <c r="AK91" s="164">
        <v>1</v>
      </c>
      <c r="AL91" s="169">
        <f t="shared" si="30"/>
        <v>0</v>
      </c>
      <c r="AM91" s="169">
        <f t="shared" si="31"/>
        <v>0</v>
      </c>
      <c r="AN91" s="169" t="str">
        <f t="shared" si="32"/>
        <v>-</v>
      </c>
      <c r="AO91" s="168" t="str">
        <f t="shared" si="33"/>
        <v>-</v>
      </c>
      <c r="AP91" s="164"/>
      <c r="AQ91" s="170"/>
    </row>
    <row r="92" spans="1:43" x14ac:dyDescent="0.25">
      <c r="A92" s="219"/>
      <c r="B92" s="151" t="s">
        <v>257</v>
      </c>
      <c r="C92" s="195">
        <v>6953156259737</v>
      </c>
      <c r="D92" s="152">
        <v>0</v>
      </c>
      <c r="E92" s="153"/>
      <c r="F92" s="96">
        <v>0</v>
      </c>
      <c r="G92" s="96">
        <v>0</v>
      </c>
      <c r="H92" s="96">
        <v>0</v>
      </c>
      <c r="I92" s="96">
        <v>1</v>
      </c>
      <c r="J92" s="96">
        <v>0</v>
      </c>
      <c r="K92" s="96">
        <v>0</v>
      </c>
      <c r="L92" s="96">
        <v>0</v>
      </c>
      <c r="M92" s="96"/>
      <c r="N92" s="96"/>
      <c r="O92" s="96"/>
      <c r="P92" s="96"/>
      <c r="Q92" s="96"/>
      <c r="R92" s="154"/>
      <c r="S92" s="155">
        <f t="shared" si="17"/>
        <v>1</v>
      </c>
      <c r="T92" s="156">
        <v>5</v>
      </c>
      <c r="U92" s="154"/>
      <c r="V92" s="164">
        <f t="shared" si="18"/>
        <v>1</v>
      </c>
      <c r="W92" s="165">
        <f t="shared" si="19"/>
        <v>3.3333333333333333E-2</v>
      </c>
      <c r="X92" s="165">
        <f t="shared" si="20"/>
        <v>1</v>
      </c>
      <c r="Y92" s="164">
        <v>46</v>
      </c>
      <c r="Z92" s="164">
        <v>5</v>
      </c>
      <c r="AA92" s="166">
        <f t="shared" si="21"/>
        <v>51</v>
      </c>
      <c r="AB92" s="165">
        <f t="shared" si="22"/>
        <v>1530</v>
      </c>
      <c r="AC92" s="165">
        <v>14</v>
      </c>
      <c r="AD92" s="165">
        <f t="shared" si="23"/>
        <v>1516</v>
      </c>
      <c r="AE92" s="165">
        <f t="shared" si="24"/>
        <v>2</v>
      </c>
      <c r="AF92" s="167">
        <f t="shared" si="25"/>
        <v>45203</v>
      </c>
      <c r="AG92" s="168">
        <f t="shared" si="26"/>
        <v>43687</v>
      </c>
      <c r="AH92" s="168">
        <f t="shared" si="27"/>
        <v>45203</v>
      </c>
      <c r="AI92" s="169">
        <f t="shared" si="28"/>
        <v>0.46666666666666667</v>
      </c>
      <c r="AJ92" s="169">
        <f t="shared" si="29"/>
        <v>50.533333333333331</v>
      </c>
      <c r="AK92" s="164">
        <v>1</v>
      </c>
      <c r="AL92" s="169">
        <f t="shared" si="30"/>
        <v>0</v>
      </c>
      <c r="AM92" s="169">
        <f t="shared" si="31"/>
        <v>0</v>
      </c>
      <c r="AN92" s="169">
        <f t="shared" si="32"/>
        <v>0</v>
      </c>
      <c r="AO92" s="168">
        <f t="shared" si="33"/>
        <v>45203</v>
      </c>
      <c r="AP92" s="164"/>
      <c r="AQ92" s="170"/>
    </row>
    <row r="93" spans="1:43" x14ac:dyDescent="0.25">
      <c r="A93" s="219" t="s">
        <v>446</v>
      </c>
      <c r="B93" s="151" t="s">
        <v>447</v>
      </c>
      <c r="C93" s="195">
        <v>6953156259850</v>
      </c>
      <c r="D93" s="152">
        <v>13.479999999999993</v>
      </c>
      <c r="E93" s="153"/>
      <c r="F93" s="96">
        <v>5</v>
      </c>
      <c r="G93" s="96">
        <v>11</v>
      </c>
      <c r="H93" s="96">
        <v>6</v>
      </c>
      <c r="I93" s="96">
        <v>4</v>
      </c>
      <c r="J93" s="96">
        <v>1</v>
      </c>
      <c r="K93" s="96">
        <v>2</v>
      </c>
      <c r="L93" s="96">
        <v>2</v>
      </c>
      <c r="M93" s="96"/>
      <c r="N93" s="96"/>
      <c r="O93" s="96"/>
      <c r="P93" s="96"/>
      <c r="Q93" s="96"/>
      <c r="R93" s="154"/>
      <c r="S93" s="155">
        <f t="shared" si="17"/>
        <v>7</v>
      </c>
      <c r="T93" s="156">
        <v>5</v>
      </c>
      <c r="U93" s="154"/>
      <c r="V93" s="164">
        <f t="shared" si="18"/>
        <v>31</v>
      </c>
      <c r="W93" s="165">
        <f t="shared" si="19"/>
        <v>0.14418604651162792</v>
      </c>
      <c r="X93" s="165">
        <f t="shared" si="20"/>
        <v>4.3255813953488378</v>
      </c>
      <c r="Y93" s="164">
        <v>6</v>
      </c>
      <c r="Z93" s="164">
        <v>16</v>
      </c>
      <c r="AA93" s="166">
        <f t="shared" si="21"/>
        <v>22</v>
      </c>
      <c r="AB93" s="165">
        <f t="shared" si="22"/>
        <v>152.58064516129031</v>
      </c>
      <c r="AC93" s="165">
        <v>14</v>
      </c>
      <c r="AD93" s="165">
        <f t="shared" si="23"/>
        <v>138.58064516129031</v>
      </c>
      <c r="AE93" s="165">
        <f t="shared" si="24"/>
        <v>8.6511627906976756</v>
      </c>
      <c r="AF93" s="167">
        <f t="shared" si="25"/>
        <v>43825.580645161288</v>
      </c>
      <c r="AG93" s="168">
        <f t="shared" si="26"/>
        <v>43687</v>
      </c>
      <c r="AH93" s="168">
        <f t="shared" si="27"/>
        <v>43825.580645161288</v>
      </c>
      <c r="AI93" s="169">
        <f t="shared" si="28"/>
        <v>2.0186046511627911</v>
      </c>
      <c r="AJ93" s="169">
        <f t="shared" si="29"/>
        <v>19.981395348837211</v>
      </c>
      <c r="AK93" s="164">
        <v>1</v>
      </c>
      <c r="AL93" s="169">
        <f t="shared" si="30"/>
        <v>0</v>
      </c>
      <c r="AM93" s="169">
        <f t="shared" si="31"/>
        <v>0</v>
      </c>
      <c r="AN93" s="169">
        <f t="shared" si="32"/>
        <v>0</v>
      </c>
      <c r="AO93" s="168">
        <f t="shared" si="33"/>
        <v>43825.580645161288</v>
      </c>
      <c r="AP93" s="164"/>
      <c r="AQ93" s="170"/>
    </row>
    <row r="94" spans="1:43" x14ac:dyDescent="0.25">
      <c r="A94" s="219" t="s">
        <v>448</v>
      </c>
      <c r="B94" s="151" t="s">
        <v>449</v>
      </c>
      <c r="C94" s="195">
        <v>6953156259867</v>
      </c>
      <c r="D94" s="152">
        <v>13.51</v>
      </c>
      <c r="E94" s="153"/>
      <c r="F94" s="96">
        <v>3</v>
      </c>
      <c r="G94" s="96">
        <v>2</v>
      </c>
      <c r="H94" s="96">
        <v>0</v>
      </c>
      <c r="I94" s="96">
        <v>0</v>
      </c>
      <c r="J94" s="96">
        <v>0</v>
      </c>
      <c r="K94" s="96">
        <v>0</v>
      </c>
      <c r="L94" s="96">
        <v>0</v>
      </c>
      <c r="M94" s="96"/>
      <c r="N94" s="96"/>
      <c r="O94" s="96"/>
      <c r="P94" s="96"/>
      <c r="Q94" s="96"/>
      <c r="R94" s="154"/>
      <c r="S94" s="155">
        <f t="shared" si="17"/>
        <v>2</v>
      </c>
      <c r="T94" s="156">
        <v>5</v>
      </c>
      <c r="U94" s="154"/>
      <c r="V94" s="164">
        <f t="shared" si="18"/>
        <v>5</v>
      </c>
      <c r="W94" s="165">
        <f t="shared" si="19"/>
        <v>8.3333333333333329E-2</v>
      </c>
      <c r="X94" s="165">
        <f t="shared" si="20"/>
        <v>2.5</v>
      </c>
      <c r="Y94" s="164"/>
      <c r="Z94" s="164">
        <v>0</v>
      </c>
      <c r="AA94" s="166">
        <f t="shared" si="21"/>
        <v>0</v>
      </c>
      <c r="AB94" s="165">
        <f t="shared" si="22"/>
        <v>0</v>
      </c>
      <c r="AC94" s="165">
        <v>14</v>
      </c>
      <c r="AD94" s="165">
        <f t="shared" si="23"/>
        <v>-14</v>
      </c>
      <c r="AE94" s="165">
        <f t="shared" si="24"/>
        <v>5</v>
      </c>
      <c r="AF94" s="167">
        <f t="shared" si="25"/>
        <v>43673</v>
      </c>
      <c r="AG94" s="168">
        <f t="shared" si="26"/>
        <v>43687</v>
      </c>
      <c r="AH94" s="168">
        <f t="shared" si="27"/>
        <v>43687</v>
      </c>
      <c r="AI94" s="169">
        <f t="shared" si="28"/>
        <v>1.1666666666666665</v>
      </c>
      <c r="AJ94" s="169">
        <f t="shared" si="29"/>
        <v>-1.1666666666666665</v>
      </c>
      <c r="AK94" s="164">
        <v>1</v>
      </c>
      <c r="AL94" s="169">
        <f t="shared" si="30"/>
        <v>6.1666666666666661</v>
      </c>
      <c r="AM94" s="169">
        <f t="shared" si="31"/>
        <v>83.311666666666653</v>
      </c>
      <c r="AN94" s="169">
        <f t="shared" si="32"/>
        <v>74</v>
      </c>
      <c r="AO94" s="168">
        <f t="shared" si="33"/>
        <v>43761</v>
      </c>
      <c r="AP94" s="164"/>
      <c r="AQ94" s="170"/>
    </row>
    <row r="95" spans="1:43" x14ac:dyDescent="0.25">
      <c r="A95" s="219" t="s">
        <v>458</v>
      </c>
      <c r="B95" s="151" t="s">
        <v>459</v>
      </c>
      <c r="C95" s="195">
        <v>6953156260573</v>
      </c>
      <c r="D95" s="152">
        <v>12.04999999999999</v>
      </c>
      <c r="E95" s="153"/>
      <c r="F95" s="96">
        <v>0</v>
      </c>
      <c r="G95" s="96">
        <v>0</v>
      </c>
      <c r="H95" s="96">
        <v>0</v>
      </c>
      <c r="I95" s="96">
        <v>0</v>
      </c>
      <c r="J95" s="96">
        <v>0</v>
      </c>
      <c r="K95" s="96">
        <v>0</v>
      </c>
      <c r="L95" s="96">
        <v>0</v>
      </c>
      <c r="M95" s="96"/>
      <c r="N95" s="96"/>
      <c r="O95" s="96"/>
      <c r="P95" s="96"/>
      <c r="Q95" s="96"/>
      <c r="R95" s="154"/>
      <c r="S95" s="155">
        <f t="shared" si="17"/>
        <v>0</v>
      </c>
      <c r="T95" s="156">
        <v>5</v>
      </c>
      <c r="U95" s="154"/>
      <c r="V95" s="164">
        <f t="shared" si="18"/>
        <v>0</v>
      </c>
      <c r="W95" s="165">
        <f t="shared" si="19"/>
        <v>0</v>
      </c>
      <c r="X95" s="165">
        <f t="shared" si="20"/>
        <v>0</v>
      </c>
      <c r="Y95" s="164">
        <v>81</v>
      </c>
      <c r="Z95" s="164">
        <v>0</v>
      </c>
      <c r="AA95" s="166">
        <f t="shared" si="21"/>
        <v>81</v>
      </c>
      <c r="AB95" s="165" t="str">
        <f t="shared" si="22"/>
        <v>Not Sold</v>
      </c>
      <c r="AC95" s="165">
        <v>14</v>
      </c>
      <c r="AD95" s="165" t="str">
        <f t="shared" si="23"/>
        <v>-</v>
      </c>
      <c r="AE95" s="165">
        <f t="shared" si="24"/>
        <v>0</v>
      </c>
      <c r="AF95" s="167" t="str">
        <f t="shared" si="25"/>
        <v>Not Sold</v>
      </c>
      <c r="AG95" s="168">
        <f t="shared" si="26"/>
        <v>43687</v>
      </c>
      <c r="AH95" s="168">
        <f t="shared" si="27"/>
        <v>43687</v>
      </c>
      <c r="AI95" s="169">
        <f t="shared" si="28"/>
        <v>0</v>
      </c>
      <c r="AJ95" s="169">
        <f t="shared" si="29"/>
        <v>81</v>
      </c>
      <c r="AK95" s="164">
        <v>1</v>
      </c>
      <c r="AL95" s="169">
        <f t="shared" si="30"/>
        <v>0</v>
      </c>
      <c r="AM95" s="169">
        <f t="shared" si="31"/>
        <v>0</v>
      </c>
      <c r="AN95" s="169" t="str">
        <f t="shared" si="32"/>
        <v>-</v>
      </c>
      <c r="AO95" s="168" t="str">
        <f t="shared" si="33"/>
        <v>-</v>
      </c>
      <c r="AP95" s="164"/>
      <c r="AQ95" s="170"/>
    </row>
    <row r="96" spans="1:43" x14ac:dyDescent="0.25">
      <c r="A96" s="219" t="s">
        <v>460</v>
      </c>
      <c r="B96" s="151" t="s">
        <v>461</v>
      </c>
      <c r="C96" s="195">
        <v>6953156260580</v>
      </c>
      <c r="D96" s="152">
        <v>11.760000000000034</v>
      </c>
      <c r="E96" s="153"/>
      <c r="F96" s="96">
        <v>0</v>
      </c>
      <c r="G96" s="96">
        <v>0</v>
      </c>
      <c r="H96" s="96">
        <v>0</v>
      </c>
      <c r="I96" s="96">
        <v>0</v>
      </c>
      <c r="J96" s="96">
        <v>0</v>
      </c>
      <c r="K96" s="96">
        <v>0</v>
      </c>
      <c r="L96" s="96">
        <v>0</v>
      </c>
      <c r="M96" s="96"/>
      <c r="N96" s="96"/>
      <c r="O96" s="96"/>
      <c r="P96" s="96"/>
      <c r="Q96" s="96"/>
      <c r="R96" s="154"/>
      <c r="S96" s="155">
        <f t="shared" si="17"/>
        <v>0</v>
      </c>
      <c r="T96" s="156">
        <v>5</v>
      </c>
      <c r="U96" s="154"/>
      <c r="V96" s="164">
        <f t="shared" si="18"/>
        <v>0</v>
      </c>
      <c r="W96" s="165">
        <f t="shared" si="19"/>
        <v>0</v>
      </c>
      <c r="X96" s="165">
        <f t="shared" si="20"/>
        <v>0</v>
      </c>
      <c r="Y96" s="164">
        <v>11</v>
      </c>
      <c r="Z96" s="164">
        <v>0</v>
      </c>
      <c r="AA96" s="166">
        <f t="shared" si="21"/>
        <v>11</v>
      </c>
      <c r="AB96" s="165" t="str">
        <f t="shared" si="22"/>
        <v>Not Sold</v>
      </c>
      <c r="AC96" s="165">
        <v>14</v>
      </c>
      <c r="AD96" s="165" t="str">
        <f t="shared" si="23"/>
        <v>-</v>
      </c>
      <c r="AE96" s="165">
        <f t="shared" si="24"/>
        <v>0</v>
      </c>
      <c r="AF96" s="167" t="str">
        <f t="shared" si="25"/>
        <v>Not Sold</v>
      </c>
      <c r="AG96" s="168">
        <f t="shared" si="26"/>
        <v>43687</v>
      </c>
      <c r="AH96" s="168">
        <f t="shared" si="27"/>
        <v>43687</v>
      </c>
      <c r="AI96" s="169">
        <f t="shared" si="28"/>
        <v>0</v>
      </c>
      <c r="AJ96" s="169">
        <f t="shared" si="29"/>
        <v>11</v>
      </c>
      <c r="AK96" s="164">
        <v>1</v>
      </c>
      <c r="AL96" s="169">
        <f t="shared" si="30"/>
        <v>0</v>
      </c>
      <c r="AM96" s="169">
        <f t="shared" si="31"/>
        <v>0</v>
      </c>
      <c r="AN96" s="169" t="str">
        <f t="shared" si="32"/>
        <v>-</v>
      </c>
      <c r="AO96" s="168" t="str">
        <f t="shared" si="33"/>
        <v>-</v>
      </c>
      <c r="AP96" s="164"/>
      <c r="AQ96" s="170"/>
    </row>
    <row r="97" spans="1:43" x14ac:dyDescent="0.25">
      <c r="A97" s="219" t="s">
        <v>462</v>
      </c>
      <c r="B97" s="151" t="s">
        <v>463</v>
      </c>
      <c r="C97" s="195">
        <v>6953156260597</v>
      </c>
      <c r="D97" s="152">
        <v>11.65</v>
      </c>
      <c r="E97" s="153"/>
      <c r="F97" s="96">
        <v>0</v>
      </c>
      <c r="G97" s="96">
        <v>0</v>
      </c>
      <c r="H97" s="96">
        <v>0</v>
      </c>
      <c r="I97" s="96">
        <v>0</v>
      </c>
      <c r="J97" s="96">
        <v>0</v>
      </c>
      <c r="K97" s="96">
        <v>0</v>
      </c>
      <c r="L97" s="96">
        <v>0</v>
      </c>
      <c r="M97" s="96"/>
      <c r="N97" s="96"/>
      <c r="O97" s="96"/>
      <c r="P97" s="96"/>
      <c r="Q97" s="96"/>
      <c r="R97" s="154"/>
      <c r="S97" s="155">
        <f t="shared" si="17"/>
        <v>0</v>
      </c>
      <c r="T97" s="156">
        <v>5</v>
      </c>
      <c r="U97" s="154"/>
      <c r="V97" s="164">
        <f t="shared" si="18"/>
        <v>0</v>
      </c>
      <c r="W97" s="165">
        <f t="shared" si="19"/>
        <v>0</v>
      </c>
      <c r="X97" s="165">
        <f t="shared" si="20"/>
        <v>0</v>
      </c>
      <c r="Y97" s="164">
        <v>100</v>
      </c>
      <c r="Z97" s="164">
        <v>0</v>
      </c>
      <c r="AA97" s="166">
        <f t="shared" si="21"/>
        <v>100</v>
      </c>
      <c r="AB97" s="165" t="str">
        <f t="shared" si="22"/>
        <v>Not Sold</v>
      </c>
      <c r="AC97" s="165">
        <v>14</v>
      </c>
      <c r="AD97" s="165" t="str">
        <f t="shared" si="23"/>
        <v>-</v>
      </c>
      <c r="AE97" s="165">
        <f t="shared" si="24"/>
        <v>0</v>
      </c>
      <c r="AF97" s="167" t="str">
        <f t="shared" si="25"/>
        <v>Not Sold</v>
      </c>
      <c r="AG97" s="168">
        <f t="shared" si="26"/>
        <v>43687</v>
      </c>
      <c r="AH97" s="168">
        <f t="shared" si="27"/>
        <v>43687</v>
      </c>
      <c r="AI97" s="169">
        <f t="shared" si="28"/>
        <v>0</v>
      </c>
      <c r="AJ97" s="169">
        <f t="shared" si="29"/>
        <v>100</v>
      </c>
      <c r="AK97" s="164">
        <v>1</v>
      </c>
      <c r="AL97" s="169">
        <f t="shared" si="30"/>
        <v>0</v>
      </c>
      <c r="AM97" s="169">
        <f t="shared" si="31"/>
        <v>0</v>
      </c>
      <c r="AN97" s="169" t="str">
        <f t="shared" si="32"/>
        <v>-</v>
      </c>
      <c r="AO97" s="168" t="str">
        <f t="shared" si="33"/>
        <v>-</v>
      </c>
      <c r="AP97" s="164"/>
      <c r="AQ97" s="170"/>
    </row>
    <row r="98" spans="1:43" x14ac:dyDescent="0.25">
      <c r="A98" s="219" t="s">
        <v>464</v>
      </c>
      <c r="B98" s="151" t="s">
        <v>104</v>
      </c>
      <c r="C98" s="195">
        <v>6953156260603</v>
      </c>
      <c r="D98" s="152">
        <v>11.699999999999987</v>
      </c>
      <c r="E98" s="153"/>
      <c r="F98" s="96">
        <v>0</v>
      </c>
      <c r="G98" s="96">
        <v>0</v>
      </c>
      <c r="H98" s="96">
        <v>0</v>
      </c>
      <c r="I98" s="96">
        <v>0</v>
      </c>
      <c r="J98" s="96">
        <v>1</v>
      </c>
      <c r="K98" s="96">
        <v>0</v>
      </c>
      <c r="L98" s="96">
        <v>0</v>
      </c>
      <c r="M98" s="96"/>
      <c r="N98" s="96"/>
      <c r="O98" s="96"/>
      <c r="P98" s="96"/>
      <c r="Q98" s="96"/>
      <c r="R98" s="154"/>
      <c r="S98" s="155">
        <f t="shared" si="17"/>
        <v>1</v>
      </c>
      <c r="T98" s="156">
        <v>5</v>
      </c>
      <c r="U98" s="154"/>
      <c r="V98" s="164">
        <f t="shared" si="18"/>
        <v>1</v>
      </c>
      <c r="W98" s="165">
        <f t="shared" si="19"/>
        <v>3.3333333333333333E-2</v>
      </c>
      <c r="X98" s="165">
        <f t="shared" si="20"/>
        <v>1</v>
      </c>
      <c r="Y98" s="164">
        <v>61</v>
      </c>
      <c r="Z98" s="164">
        <v>4</v>
      </c>
      <c r="AA98" s="166">
        <f t="shared" si="21"/>
        <v>65</v>
      </c>
      <c r="AB98" s="165">
        <f t="shared" si="22"/>
        <v>1950</v>
      </c>
      <c r="AC98" s="165">
        <v>14</v>
      </c>
      <c r="AD98" s="165">
        <f t="shared" si="23"/>
        <v>1936</v>
      </c>
      <c r="AE98" s="165">
        <f t="shared" si="24"/>
        <v>2</v>
      </c>
      <c r="AF98" s="167">
        <f t="shared" si="25"/>
        <v>45623</v>
      </c>
      <c r="AG98" s="168">
        <f t="shared" si="26"/>
        <v>43687</v>
      </c>
      <c r="AH98" s="168">
        <f t="shared" si="27"/>
        <v>45623</v>
      </c>
      <c r="AI98" s="169">
        <f t="shared" si="28"/>
        <v>0.46666666666666667</v>
      </c>
      <c r="AJ98" s="169">
        <f t="shared" si="29"/>
        <v>64.533333333333331</v>
      </c>
      <c r="AK98" s="164">
        <v>1</v>
      </c>
      <c r="AL98" s="169">
        <f t="shared" si="30"/>
        <v>0</v>
      </c>
      <c r="AM98" s="169">
        <f t="shared" si="31"/>
        <v>0</v>
      </c>
      <c r="AN98" s="169">
        <f t="shared" si="32"/>
        <v>0</v>
      </c>
      <c r="AO98" s="168">
        <f t="shared" si="33"/>
        <v>45623</v>
      </c>
      <c r="AP98" s="164"/>
      <c r="AQ98" s="170"/>
    </row>
    <row r="99" spans="1:43" x14ac:dyDescent="0.25">
      <c r="A99" s="219" t="s">
        <v>681</v>
      </c>
      <c r="B99" s="151" t="s">
        <v>682</v>
      </c>
      <c r="C99" s="195">
        <v>6953156261358</v>
      </c>
      <c r="D99" s="152">
        <v>14</v>
      </c>
      <c r="E99" s="153"/>
      <c r="F99" s="96">
        <v>0</v>
      </c>
      <c r="G99" s="96">
        <v>0</v>
      </c>
      <c r="H99" s="96">
        <v>0</v>
      </c>
      <c r="I99" s="96">
        <v>0</v>
      </c>
      <c r="J99" s="96">
        <v>2</v>
      </c>
      <c r="K99" s="96">
        <v>14</v>
      </c>
      <c r="L99" s="96">
        <v>18</v>
      </c>
      <c r="M99" s="96"/>
      <c r="N99" s="96"/>
      <c r="O99" s="96"/>
      <c r="P99" s="96"/>
      <c r="Q99" s="96"/>
      <c r="R99" s="154"/>
      <c r="S99" s="155">
        <f t="shared" si="17"/>
        <v>3</v>
      </c>
      <c r="T99" s="156">
        <v>5</v>
      </c>
      <c r="U99" s="154"/>
      <c r="V99" s="164">
        <f t="shared" si="18"/>
        <v>34</v>
      </c>
      <c r="W99" s="165">
        <f t="shared" si="19"/>
        <v>0.35789473684210527</v>
      </c>
      <c r="X99" s="165">
        <f t="shared" si="20"/>
        <v>10.736842105263158</v>
      </c>
      <c r="Y99" s="164">
        <v>10</v>
      </c>
      <c r="Z99" s="164">
        <v>21</v>
      </c>
      <c r="AA99" s="166">
        <f t="shared" si="21"/>
        <v>31</v>
      </c>
      <c r="AB99" s="165">
        <f t="shared" si="22"/>
        <v>86.617647058823522</v>
      </c>
      <c r="AC99" s="165">
        <v>14</v>
      </c>
      <c r="AD99" s="165">
        <f t="shared" si="23"/>
        <v>72.617647058823522</v>
      </c>
      <c r="AE99" s="165">
        <f t="shared" si="24"/>
        <v>21.473684210526315</v>
      </c>
      <c r="AF99" s="167">
        <f t="shared" si="25"/>
        <v>43759.617647058825</v>
      </c>
      <c r="AG99" s="168">
        <f t="shared" si="26"/>
        <v>43687</v>
      </c>
      <c r="AH99" s="168">
        <f t="shared" si="27"/>
        <v>43759.617647058825</v>
      </c>
      <c r="AI99" s="169">
        <f t="shared" si="28"/>
        <v>5.0105263157894733</v>
      </c>
      <c r="AJ99" s="169">
        <f t="shared" si="29"/>
        <v>25.989473684210527</v>
      </c>
      <c r="AK99" s="164">
        <v>1</v>
      </c>
      <c r="AL99" s="169">
        <f t="shared" si="30"/>
        <v>0</v>
      </c>
      <c r="AM99" s="169">
        <f t="shared" si="31"/>
        <v>0</v>
      </c>
      <c r="AN99" s="169">
        <f t="shared" si="32"/>
        <v>0</v>
      </c>
      <c r="AO99" s="168">
        <f t="shared" si="33"/>
        <v>43759.617647058825</v>
      </c>
      <c r="AP99" s="164"/>
      <c r="AQ99" s="170"/>
    </row>
    <row r="100" spans="1:43" x14ac:dyDescent="0.25">
      <c r="A100" s="219" t="s">
        <v>683</v>
      </c>
      <c r="B100" s="151" t="s">
        <v>684</v>
      </c>
      <c r="C100" s="195">
        <v>6953156261365</v>
      </c>
      <c r="D100" s="152">
        <v>14</v>
      </c>
      <c r="E100" s="153"/>
      <c r="F100" s="96">
        <v>0</v>
      </c>
      <c r="G100" s="96">
        <v>0</v>
      </c>
      <c r="H100" s="96">
        <v>0</v>
      </c>
      <c r="I100" s="96">
        <v>0</v>
      </c>
      <c r="J100" s="96">
        <v>0</v>
      </c>
      <c r="K100" s="96">
        <v>0</v>
      </c>
      <c r="L100" s="96">
        <v>0</v>
      </c>
      <c r="M100" s="96"/>
      <c r="N100" s="96"/>
      <c r="O100" s="96"/>
      <c r="P100" s="96"/>
      <c r="Q100" s="96"/>
      <c r="R100" s="154"/>
      <c r="S100" s="155">
        <f t="shared" si="17"/>
        <v>0</v>
      </c>
      <c r="T100" s="156">
        <v>5</v>
      </c>
      <c r="U100" s="154"/>
      <c r="V100" s="164">
        <f t="shared" si="18"/>
        <v>0</v>
      </c>
      <c r="W100" s="165">
        <f t="shared" si="19"/>
        <v>0</v>
      </c>
      <c r="X100" s="165">
        <f t="shared" si="20"/>
        <v>0</v>
      </c>
      <c r="Y100" s="164">
        <v>1</v>
      </c>
      <c r="Z100" s="164">
        <v>0</v>
      </c>
      <c r="AA100" s="166">
        <f t="shared" si="21"/>
        <v>1</v>
      </c>
      <c r="AB100" s="165" t="str">
        <f t="shared" si="22"/>
        <v>Not Sold</v>
      </c>
      <c r="AC100" s="165">
        <v>14</v>
      </c>
      <c r="AD100" s="165" t="str">
        <f t="shared" si="23"/>
        <v>-</v>
      </c>
      <c r="AE100" s="165">
        <f t="shared" si="24"/>
        <v>0</v>
      </c>
      <c r="AF100" s="167" t="str">
        <f t="shared" si="25"/>
        <v>Not Sold</v>
      </c>
      <c r="AG100" s="168">
        <f t="shared" si="26"/>
        <v>43687</v>
      </c>
      <c r="AH100" s="168">
        <f t="shared" si="27"/>
        <v>43687</v>
      </c>
      <c r="AI100" s="169">
        <f t="shared" si="28"/>
        <v>0</v>
      </c>
      <c r="AJ100" s="169">
        <f t="shared" si="29"/>
        <v>1</v>
      </c>
      <c r="AK100" s="164">
        <v>1</v>
      </c>
      <c r="AL100" s="169">
        <f t="shared" si="30"/>
        <v>0</v>
      </c>
      <c r="AM100" s="169">
        <f t="shared" si="31"/>
        <v>0</v>
      </c>
      <c r="AN100" s="169" t="str">
        <f t="shared" si="32"/>
        <v>-</v>
      </c>
      <c r="AO100" s="168" t="str">
        <f t="shared" si="33"/>
        <v>-</v>
      </c>
      <c r="AP100" s="164"/>
      <c r="AQ100" s="170"/>
    </row>
    <row r="101" spans="1:43" x14ac:dyDescent="0.25">
      <c r="A101" s="219" t="s">
        <v>105</v>
      </c>
      <c r="B101" s="151" t="s">
        <v>106</v>
      </c>
      <c r="C101" s="195">
        <v>6953156261372</v>
      </c>
      <c r="D101" s="152">
        <v>0</v>
      </c>
      <c r="E101" s="153"/>
      <c r="F101" s="96">
        <v>0</v>
      </c>
      <c r="G101" s="96">
        <v>0</v>
      </c>
      <c r="H101" s="96">
        <v>0</v>
      </c>
      <c r="I101" s="96">
        <v>0</v>
      </c>
      <c r="J101" s="96">
        <v>0</v>
      </c>
      <c r="K101" s="96">
        <v>0</v>
      </c>
      <c r="L101" s="96">
        <v>0</v>
      </c>
      <c r="M101" s="96"/>
      <c r="N101" s="96"/>
      <c r="O101" s="96"/>
      <c r="P101" s="96"/>
      <c r="Q101" s="96"/>
      <c r="R101" s="154"/>
      <c r="S101" s="155">
        <f t="shared" si="17"/>
        <v>0</v>
      </c>
      <c r="T101" s="156">
        <v>5</v>
      </c>
      <c r="U101" s="154"/>
      <c r="V101" s="164">
        <f t="shared" si="18"/>
        <v>0</v>
      </c>
      <c r="W101" s="165">
        <f t="shared" si="19"/>
        <v>0</v>
      </c>
      <c r="X101" s="165">
        <f t="shared" si="20"/>
        <v>0</v>
      </c>
      <c r="Y101" s="164"/>
      <c r="Z101" s="164">
        <v>2</v>
      </c>
      <c r="AA101" s="166">
        <f t="shared" si="21"/>
        <v>2</v>
      </c>
      <c r="AB101" s="165" t="str">
        <f t="shared" si="22"/>
        <v>Not Sold</v>
      </c>
      <c r="AC101" s="165">
        <v>14</v>
      </c>
      <c r="AD101" s="165" t="str">
        <f t="shared" si="23"/>
        <v>-</v>
      </c>
      <c r="AE101" s="165">
        <f t="shared" si="24"/>
        <v>0</v>
      </c>
      <c r="AF101" s="167" t="str">
        <f t="shared" si="25"/>
        <v>Not Sold</v>
      </c>
      <c r="AG101" s="168">
        <f t="shared" si="26"/>
        <v>43687</v>
      </c>
      <c r="AH101" s="168">
        <f t="shared" si="27"/>
        <v>43687</v>
      </c>
      <c r="AI101" s="169">
        <f t="shared" si="28"/>
        <v>0</v>
      </c>
      <c r="AJ101" s="169">
        <f t="shared" si="29"/>
        <v>2</v>
      </c>
      <c r="AK101" s="164">
        <v>1</v>
      </c>
      <c r="AL101" s="169">
        <f t="shared" si="30"/>
        <v>0</v>
      </c>
      <c r="AM101" s="169">
        <f t="shared" si="31"/>
        <v>0</v>
      </c>
      <c r="AN101" s="169" t="str">
        <f t="shared" si="32"/>
        <v>-</v>
      </c>
      <c r="AO101" s="168" t="str">
        <f t="shared" si="33"/>
        <v>-</v>
      </c>
      <c r="AP101" s="164"/>
      <c r="AQ101" s="170"/>
    </row>
    <row r="102" spans="1:43" x14ac:dyDescent="0.25">
      <c r="A102" s="219"/>
      <c r="B102" s="151" t="s">
        <v>259</v>
      </c>
      <c r="C102" s="195">
        <v>6953156261389</v>
      </c>
      <c r="D102" s="152">
        <v>0</v>
      </c>
      <c r="E102" s="153"/>
      <c r="F102" s="96">
        <v>0</v>
      </c>
      <c r="G102" s="96">
        <v>0</v>
      </c>
      <c r="H102" s="96">
        <v>0</v>
      </c>
      <c r="I102" s="96">
        <v>0</v>
      </c>
      <c r="J102" s="96">
        <v>0</v>
      </c>
      <c r="K102" s="96">
        <v>0</v>
      </c>
      <c r="L102" s="96">
        <v>0</v>
      </c>
      <c r="M102" s="96"/>
      <c r="N102" s="96"/>
      <c r="O102" s="96"/>
      <c r="P102" s="96"/>
      <c r="Q102" s="96"/>
      <c r="R102" s="154"/>
      <c r="S102" s="155">
        <f t="shared" si="17"/>
        <v>0</v>
      </c>
      <c r="T102" s="156">
        <v>5</v>
      </c>
      <c r="U102" s="154"/>
      <c r="V102" s="164">
        <f t="shared" si="18"/>
        <v>0</v>
      </c>
      <c r="W102" s="165">
        <f t="shared" si="19"/>
        <v>0</v>
      </c>
      <c r="X102" s="165">
        <f t="shared" si="20"/>
        <v>0</v>
      </c>
      <c r="Y102" s="164">
        <v>4</v>
      </c>
      <c r="Z102" s="164">
        <v>5</v>
      </c>
      <c r="AA102" s="166">
        <f t="shared" si="21"/>
        <v>9</v>
      </c>
      <c r="AB102" s="165" t="str">
        <f t="shared" si="22"/>
        <v>Not Sold</v>
      </c>
      <c r="AC102" s="165">
        <v>14</v>
      </c>
      <c r="AD102" s="165" t="str">
        <f t="shared" si="23"/>
        <v>-</v>
      </c>
      <c r="AE102" s="165">
        <f t="shared" si="24"/>
        <v>0</v>
      </c>
      <c r="AF102" s="167" t="str">
        <f t="shared" si="25"/>
        <v>Not Sold</v>
      </c>
      <c r="AG102" s="168">
        <f t="shared" si="26"/>
        <v>43687</v>
      </c>
      <c r="AH102" s="168">
        <f t="shared" si="27"/>
        <v>43687</v>
      </c>
      <c r="AI102" s="169">
        <f t="shared" si="28"/>
        <v>0</v>
      </c>
      <c r="AJ102" s="169">
        <f t="shared" si="29"/>
        <v>9</v>
      </c>
      <c r="AK102" s="164">
        <v>1</v>
      </c>
      <c r="AL102" s="169">
        <f t="shared" si="30"/>
        <v>0</v>
      </c>
      <c r="AM102" s="169">
        <f t="shared" si="31"/>
        <v>0</v>
      </c>
      <c r="AN102" s="169" t="str">
        <f t="shared" si="32"/>
        <v>-</v>
      </c>
      <c r="AO102" s="168" t="str">
        <f t="shared" si="33"/>
        <v>-</v>
      </c>
      <c r="AP102" s="164"/>
      <c r="AQ102" s="170"/>
    </row>
    <row r="103" spans="1:43" x14ac:dyDescent="0.25">
      <c r="A103" s="219" t="s">
        <v>537</v>
      </c>
      <c r="B103" s="151" t="s">
        <v>538</v>
      </c>
      <c r="C103" s="195">
        <v>6953156261631</v>
      </c>
      <c r="D103" s="152">
        <v>65</v>
      </c>
      <c r="E103" s="153"/>
      <c r="F103" s="96">
        <v>1</v>
      </c>
      <c r="G103" s="96">
        <v>0</v>
      </c>
      <c r="H103" s="96">
        <v>0</v>
      </c>
      <c r="I103" s="96">
        <v>0</v>
      </c>
      <c r="J103" s="96">
        <v>0</v>
      </c>
      <c r="K103" s="96">
        <v>0</v>
      </c>
      <c r="L103" s="96">
        <v>0</v>
      </c>
      <c r="M103" s="96"/>
      <c r="N103" s="96"/>
      <c r="O103" s="96"/>
      <c r="P103" s="96"/>
      <c r="Q103" s="96"/>
      <c r="R103" s="154"/>
      <c r="S103" s="155">
        <f t="shared" si="17"/>
        <v>1</v>
      </c>
      <c r="T103" s="156">
        <v>5</v>
      </c>
      <c r="U103" s="154"/>
      <c r="V103" s="164">
        <f t="shared" si="18"/>
        <v>1</v>
      </c>
      <c r="W103" s="165">
        <f t="shared" si="19"/>
        <v>3.3333333333333333E-2</v>
      </c>
      <c r="X103" s="165">
        <f t="shared" si="20"/>
        <v>1</v>
      </c>
      <c r="Y103" s="164">
        <v>1</v>
      </c>
      <c r="Z103" s="164">
        <v>1</v>
      </c>
      <c r="AA103" s="166">
        <f t="shared" si="21"/>
        <v>2</v>
      </c>
      <c r="AB103" s="165">
        <f t="shared" si="22"/>
        <v>60</v>
      </c>
      <c r="AC103" s="165">
        <v>14</v>
      </c>
      <c r="AD103" s="165">
        <f t="shared" si="23"/>
        <v>46</v>
      </c>
      <c r="AE103" s="165">
        <f t="shared" si="24"/>
        <v>2</v>
      </c>
      <c r="AF103" s="167">
        <f t="shared" si="25"/>
        <v>43733</v>
      </c>
      <c r="AG103" s="168">
        <f t="shared" si="26"/>
        <v>43687</v>
      </c>
      <c r="AH103" s="168">
        <f t="shared" si="27"/>
        <v>43733</v>
      </c>
      <c r="AI103" s="169">
        <f t="shared" si="28"/>
        <v>0.46666666666666667</v>
      </c>
      <c r="AJ103" s="169">
        <f t="shared" si="29"/>
        <v>1.5333333333333332</v>
      </c>
      <c r="AK103" s="164">
        <v>1</v>
      </c>
      <c r="AL103" s="169">
        <f t="shared" si="30"/>
        <v>0</v>
      </c>
      <c r="AM103" s="169">
        <f t="shared" si="31"/>
        <v>0</v>
      </c>
      <c r="AN103" s="169">
        <f t="shared" si="32"/>
        <v>0</v>
      </c>
      <c r="AO103" s="168">
        <f t="shared" si="33"/>
        <v>43733</v>
      </c>
      <c r="AP103" s="164"/>
      <c r="AQ103" s="170"/>
    </row>
    <row r="104" spans="1:43" x14ac:dyDescent="0.25">
      <c r="A104" s="219"/>
      <c r="B104" s="151" t="s">
        <v>251</v>
      </c>
      <c r="C104" s="195">
        <v>6953156262522</v>
      </c>
      <c r="D104" s="152">
        <v>0</v>
      </c>
      <c r="E104" s="153"/>
      <c r="F104" s="96">
        <v>0</v>
      </c>
      <c r="G104" s="96">
        <v>0</v>
      </c>
      <c r="H104" s="96">
        <v>1</v>
      </c>
      <c r="I104" s="96">
        <v>0</v>
      </c>
      <c r="J104" s="96">
        <v>0</v>
      </c>
      <c r="K104" s="96">
        <v>0</v>
      </c>
      <c r="L104" s="96">
        <v>0</v>
      </c>
      <c r="M104" s="96"/>
      <c r="N104" s="96"/>
      <c r="O104" s="96"/>
      <c r="P104" s="96"/>
      <c r="Q104" s="96"/>
      <c r="R104" s="154"/>
      <c r="S104" s="155">
        <f t="shared" si="17"/>
        <v>1</v>
      </c>
      <c r="T104" s="156">
        <v>5</v>
      </c>
      <c r="U104" s="154"/>
      <c r="V104" s="164">
        <f t="shared" si="18"/>
        <v>1</v>
      </c>
      <c r="W104" s="165">
        <f t="shared" si="19"/>
        <v>3.3333333333333333E-2</v>
      </c>
      <c r="X104" s="165">
        <f t="shared" si="20"/>
        <v>1</v>
      </c>
      <c r="Y104" s="164">
        <v>56</v>
      </c>
      <c r="Z104" s="164">
        <v>2</v>
      </c>
      <c r="AA104" s="166">
        <f t="shared" si="21"/>
        <v>58</v>
      </c>
      <c r="AB104" s="165">
        <f t="shared" si="22"/>
        <v>1740</v>
      </c>
      <c r="AC104" s="165">
        <v>14</v>
      </c>
      <c r="AD104" s="165">
        <f t="shared" si="23"/>
        <v>1726</v>
      </c>
      <c r="AE104" s="165">
        <f t="shared" si="24"/>
        <v>2</v>
      </c>
      <c r="AF104" s="167">
        <f t="shared" si="25"/>
        <v>45413</v>
      </c>
      <c r="AG104" s="168">
        <f t="shared" si="26"/>
        <v>43687</v>
      </c>
      <c r="AH104" s="168">
        <f t="shared" si="27"/>
        <v>45413</v>
      </c>
      <c r="AI104" s="169">
        <f t="shared" si="28"/>
        <v>0.46666666666666667</v>
      </c>
      <c r="AJ104" s="169">
        <f t="shared" si="29"/>
        <v>57.533333333333331</v>
      </c>
      <c r="AK104" s="164">
        <v>1</v>
      </c>
      <c r="AL104" s="169">
        <f t="shared" si="30"/>
        <v>0</v>
      </c>
      <c r="AM104" s="169">
        <f t="shared" si="31"/>
        <v>0</v>
      </c>
      <c r="AN104" s="169">
        <f t="shared" si="32"/>
        <v>0</v>
      </c>
      <c r="AO104" s="168">
        <f t="shared" si="33"/>
        <v>45413</v>
      </c>
      <c r="AP104" s="164"/>
      <c r="AQ104" s="170"/>
    </row>
    <row r="105" spans="1:43" x14ac:dyDescent="0.25">
      <c r="A105" s="219"/>
      <c r="B105" s="151" t="s">
        <v>246</v>
      </c>
      <c r="C105" s="195">
        <v>6953156262751</v>
      </c>
      <c r="D105" s="152">
        <v>0</v>
      </c>
      <c r="E105" s="153"/>
      <c r="F105" s="96">
        <v>0</v>
      </c>
      <c r="G105" s="96">
        <v>0</v>
      </c>
      <c r="H105" s="96">
        <v>0</v>
      </c>
      <c r="I105" s="96">
        <v>0</v>
      </c>
      <c r="J105" s="96">
        <v>0</v>
      </c>
      <c r="K105" s="96">
        <v>0</v>
      </c>
      <c r="L105" s="96">
        <v>0</v>
      </c>
      <c r="M105" s="96"/>
      <c r="N105" s="96"/>
      <c r="O105" s="96"/>
      <c r="P105" s="96"/>
      <c r="Q105" s="96"/>
      <c r="R105" s="154"/>
      <c r="S105" s="155">
        <f t="shared" si="17"/>
        <v>0</v>
      </c>
      <c r="T105" s="156">
        <v>5</v>
      </c>
      <c r="U105" s="154"/>
      <c r="V105" s="164">
        <f t="shared" si="18"/>
        <v>0</v>
      </c>
      <c r="W105" s="165">
        <f t="shared" si="19"/>
        <v>0</v>
      </c>
      <c r="X105" s="165">
        <f t="shared" si="20"/>
        <v>0</v>
      </c>
      <c r="Y105" s="164">
        <v>1</v>
      </c>
      <c r="Z105" s="164">
        <v>3</v>
      </c>
      <c r="AA105" s="166">
        <f t="shared" si="21"/>
        <v>4</v>
      </c>
      <c r="AB105" s="165" t="str">
        <f t="shared" si="22"/>
        <v>Not Sold</v>
      </c>
      <c r="AC105" s="165">
        <v>14</v>
      </c>
      <c r="AD105" s="165" t="str">
        <f t="shared" si="23"/>
        <v>-</v>
      </c>
      <c r="AE105" s="165">
        <f t="shared" si="24"/>
        <v>0</v>
      </c>
      <c r="AF105" s="167" t="str">
        <f t="shared" si="25"/>
        <v>Not Sold</v>
      </c>
      <c r="AG105" s="168">
        <f t="shared" si="26"/>
        <v>43687</v>
      </c>
      <c r="AH105" s="168">
        <f t="shared" si="27"/>
        <v>43687</v>
      </c>
      <c r="AI105" s="169">
        <f t="shared" si="28"/>
        <v>0</v>
      </c>
      <c r="AJ105" s="169">
        <f t="shared" si="29"/>
        <v>4</v>
      </c>
      <c r="AK105" s="164">
        <v>1</v>
      </c>
      <c r="AL105" s="169">
        <f t="shared" si="30"/>
        <v>0</v>
      </c>
      <c r="AM105" s="169">
        <f t="shared" si="31"/>
        <v>0</v>
      </c>
      <c r="AN105" s="169" t="str">
        <f t="shared" si="32"/>
        <v>-</v>
      </c>
      <c r="AO105" s="168" t="str">
        <f t="shared" si="33"/>
        <v>-</v>
      </c>
      <c r="AP105" s="164"/>
      <c r="AQ105" s="170"/>
    </row>
    <row r="106" spans="1:43" x14ac:dyDescent="0.25">
      <c r="A106" s="219"/>
      <c r="B106" s="151" t="s">
        <v>218</v>
      </c>
      <c r="C106" s="195">
        <v>6953156263178</v>
      </c>
      <c r="D106" s="152">
        <v>0</v>
      </c>
      <c r="E106" s="153"/>
      <c r="F106" s="96">
        <v>0</v>
      </c>
      <c r="G106" s="96">
        <v>0</v>
      </c>
      <c r="H106" s="96">
        <v>0</v>
      </c>
      <c r="I106" s="96">
        <v>0</v>
      </c>
      <c r="J106" s="96">
        <v>0</v>
      </c>
      <c r="K106" s="96">
        <v>0</v>
      </c>
      <c r="L106" s="96">
        <v>0</v>
      </c>
      <c r="M106" s="96"/>
      <c r="N106" s="96"/>
      <c r="O106" s="96"/>
      <c r="P106" s="96"/>
      <c r="Q106" s="96"/>
      <c r="R106" s="154"/>
      <c r="S106" s="155">
        <f t="shared" si="17"/>
        <v>0</v>
      </c>
      <c r="T106" s="156">
        <v>5</v>
      </c>
      <c r="U106" s="154"/>
      <c r="V106" s="164">
        <f t="shared" si="18"/>
        <v>0</v>
      </c>
      <c r="W106" s="165">
        <f t="shared" si="19"/>
        <v>0</v>
      </c>
      <c r="X106" s="165">
        <f t="shared" si="20"/>
        <v>0</v>
      </c>
      <c r="Y106" s="164">
        <v>63</v>
      </c>
      <c r="Z106" s="164">
        <v>3</v>
      </c>
      <c r="AA106" s="166">
        <f t="shared" si="21"/>
        <v>66</v>
      </c>
      <c r="AB106" s="165" t="str">
        <f t="shared" si="22"/>
        <v>Not Sold</v>
      </c>
      <c r="AC106" s="165">
        <v>14</v>
      </c>
      <c r="AD106" s="165" t="str">
        <f t="shared" si="23"/>
        <v>-</v>
      </c>
      <c r="AE106" s="165">
        <f t="shared" si="24"/>
        <v>0</v>
      </c>
      <c r="AF106" s="167" t="str">
        <f t="shared" si="25"/>
        <v>Not Sold</v>
      </c>
      <c r="AG106" s="168">
        <f t="shared" si="26"/>
        <v>43687</v>
      </c>
      <c r="AH106" s="168">
        <f t="shared" si="27"/>
        <v>43687</v>
      </c>
      <c r="AI106" s="169">
        <f t="shared" si="28"/>
        <v>0</v>
      </c>
      <c r="AJ106" s="169">
        <f t="shared" si="29"/>
        <v>66</v>
      </c>
      <c r="AK106" s="164">
        <v>1</v>
      </c>
      <c r="AL106" s="169">
        <f t="shared" si="30"/>
        <v>0</v>
      </c>
      <c r="AM106" s="169">
        <f t="shared" si="31"/>
        <v>0</v>
      </c>
      <c r="AN106" s="169" t="str">
        <f t="shared" si="32"/>
        <v>-</v>
      </c>
      <c r="AO106" s="168" t="str">
        <f t="shared" si="33"/>
        <v>-</v>
      </c>
      <c r="AP106" s="164"/>
      <c r="AQ106" s="170"/>
    </row>
    <row r="107" spans="1:43" x14ac:dyDescent="0.25">
      <c r="A107" s="219"/>
      <c r="B107" s="151" t="s">
        <v>219</v>
      </c>
      <c r="C107" s="195">
        <v>6953156263192</v>
      </c>
      <c r="D107" s="152">
        <v>0</v>
      </c>
      <c r="E107" s="153"/>
      <c r="F107" s="96">
        <v>0</v>
      </c>
      <c r="G107" s="96">
        <v>0</v>
      </c>
      <c r="H107" s="96">
        <v>0</v>
      </c>
      <c r="I107" s="96">
        <v>0</v>
      </c>
      <c r="J107" s="96">
        <v>1</v>
      </c>
      <c r="K107" s="96">
        <v>0</v>
      </c>
      <c r="L107" s="96">
        <v>0</v>
      </c>
      <c r="M107" s="96"/>
      <c r="N107" s="96"/>
      <c r="O107" s="96"/>
      <c r="P107" s="96"/>
      <c r="Q107" s="96"/>
      <c r="R107" s="154"/>
      <c r="S107" s="155">
        <f t="shared" si="17"/>
        <v>1</v>
      </c>
      <c r="T107" s="156">
        <v>5</v>
      </c>
      <c r="U107" s="154"/>
      <c r="V107" s="164">
        <f t="shared" si="18"/>
        <v>1</v>
      </c>
      <c r="W107" s="165">
        <f t="shared" si="19"/>
        <v>3.3333333333333333E-2</v>
      </c>
      <c r="X107" s="165">
        <f t="shared" si="20"/>
        <v>1</v>
      </c>
      <c r="Y107" s="164">
        <v>35</v>
      </c>
      <c r="Z107" s="164">
        <v>0</v>
      </c>
      <c r="AA107" s="166">
        <f t="shared" si="21"/>
        <v>35</v>
      </c>
      <c r="AB107" s="165">
        <f t="shared" si="22"/>
        <v>1050</v>
      </c>
      <c r="AC107" s="165">
        <v>14</v>
      </c>
      <c r="AD107" s="165">
        <f t="shared" si="23"/>
        <v>1036</v>
      </c>
      <c r="AE107" s="165">
        <f t="shared" si="24"/>
        <v>2</v>
      </c>
      <c r="AF107" s="167">
        <f t="shared" si="25"/>
        <v>44723</v>
      </c>
      <c r="AG107" s="168">
        <f t="shared" si="26"/>
        <v>43687</v>
      </c>
      <c r="AH107" s="168">
        <f t="shared" si="27"/>
        <v>44723</v>
      </c>
      <c r="AI107" s="169">
        <f t="shared" si="28"/>
        <v>0.46666666666666667</v>
      </c>
      <c r="AJ107" s="169">
        <f t="shared" si="29"/>
        <v>34.533333333333331</v>
      </c>
      <c r="AK107" s="164">
        <v>1</v>
      </c>
      <c r="AL107" s="169">
        <f t="shared" si="30"/>
        <v>0</v>
      </c>
      <c r="AM107" s="169">
        <f t="shared" si="31"/>
        <v>0</v>
      </c>
      <c r="AN107" s="169">
        <f t="shared" si="32"/>
        <v>0</v>
      </c>
      <c r="AO107" s="168">
        <f t="shared" si="33"/>
        <v>44723</v>
      </c>
      <c r="AP107" s="164"/>
      <c r="AQ107" s="170"/>
    </row>
    <row r="108" spans="1:43" x14ac:dyDescent="0.25">
      <c r="A108" s="219"/>
      <c r="B108" s="151" t="s">
        <v>254</v>
      </c>
      <c r="C108" s="195">
        <v>6953156263383</v>
      </c>
      <c r="D108" s="152">
        <v>0</v>
      </c>
      <c r="E108" s="153"/>
      <c r="F108" s="96">
        <v>0</v>
      </c>
      <c r="G108" s="96">
        <v>0</v>
      </c>
      <c r="H108" s="96">
        <v>5</v>
      </c>
      <c r="I108" s="96">
        <v>0</v>
      </c>
      <c r="J108" s="96">
        <v>0</v>
      </c>
      <c r="K108" s="96">
        <v>0</v>
      </c>
      <c r="L108" s="96">
        <v>1</v>
      </c>
      <c r="M108" s="96"/>
      <c r="N108" s="96"/>
      <c r="O108" s="96"/>
      <c r="P108" s="96"/>
      <c r="Q108" s="96"/>
      <c r="R108" s="154"/>
      <c r="S108" s="155">
        <f t="shared" si="17"/>
        <v>2</v>
      </c>
      <c r="T108" s="156">
        <v>5</v>
      </c>
      <c r="U108" s="154"/>
      <c r="V108" s="164">
        <f t="shared" si="18"/>
        <v>6</v>
      </c>
      <c r="W108" s="165">
        <f t="shared" si="19"/>
        <v>9.2307692307692313E-2</v>
      </c>
      <c r="X108" s="165">
        <f t="shared" si="20"/>
        <v>2.7692307692307692</v>
      </c>
      <c r="Y108" s="164"/>
      <c r="Z108" s="164">
        <v>4</v>
      </c>
      <c r="AA108" s="166">
        <f t="shared" si="21"/>
        <v>4</v>
      </c>
      <c r="AB108" s="165">
        <f t="shared" si="22"/>
        <v>43.333333333333329</v>
      </c>
      <c r="AC108" s="165">
        <v>14</v>
      </c>
      <c r="AD108" s="165">
        <f t="shared" si="23"/>
        <v>29.333333333333329</v>
      </c>
      <c r="AE108" s="165">
        <f t="shared" si="24"/>
        <v>5.5384615384615383</v>
      </c>
      <c r="AF108" s="167">
        <f t="shared" si="25"/>
        <v>43716.333333333336</v>
      </c>
      <c r="AG108" s="168">
        <f t="shared" si="26"/>
        <v>43687</v>
      </c>
      <c r="AH108" s="168">
        <f t="shared" si="27"/>
        <v>43716.333333333336</v>
      </c>
      <c r="AI108" s="169">
        <f t="shared" si="28"/>
        <v>1.2923076923076924</v>
      </c>
      <c r="AJ108" s="169">
        <f t="shared" si="29"/>
        <v>2.7076923076923078</v>
      </c>
      <c r="AK108" s="164">
        <v>1</v>
      </c>
      <c r="AL108" s="169">
        <f t="shared" si="30"/>
        <v>2.8307692307692305</v>
      </c>
      <c r="AM108" s="169">
        <f t="shared" si="31"/>
        <v>0</v>
      </c>
      <c r="AN108" s="169">
        <f t="shared" si="32"/>
        <v>30.666666666666661</v>
      </c>
      <c r="AO108" s="168">
        <f t="shared" si="33"/>
        <v>43747</v>
      </c>
      <c r="AP108" s="164"/>
      <c r="AQ108" s="170"/>
    </row>
    <row r="109" spans="1:43" x14ac:dyDescent="0.25">
      <c r="A109" s="219"/>
      <c r="B109" s="151" t="s">
        <v>255</v>
      </c>
      <c r="C109" s="195">
        <v>6953156263390</v>
      </c>
      <c r="D109" s="152">
        <v>0</v>
      </c>
      <c r="E109" s="153"/>
      <c r="F109" s="96">
        <v>0</v>
      </c>
      <c r="G109" s="96">
        <v>0</v>
      </c>
      <c r="H109" s="96">
        <v>1</v>
      </c>
      <c r="I109" s="96">
        <v>0</v>
      </c>
      <c r="J109" s="96">
        <v>3</v>
      </c>
      <c r="K109" s="96">
        <v>0</v>
      </c>
      <c r="L109" s="96">
        <v>1</v>
      </c>
      <c r="M109" s="96"/>
      <c r="N109" s="96"/>
      <c r="O109" s="96"/>
      <c r="P109" s="96"/>
      <c r="Q109" s="96"/>
      <c r="R109" s="154"/>
      <c r="S109" s="155">
        <f t="shared" si="17"/>
        <v>3</v>
      </c>
      <c r="T109" s="156">
        <v>5</v>
      </c>
      <c r="U109" s="154"/>
      <c r="V109" s="164">
        <f t="shared" si="18"/>
        <v>5</v>
      </c>
      <c r="W109" s="165">
        <f t="shared" si="19"/>
        <v>5.2631578947368418E-2</v>
      </c>
      <c r="X109" s="165">
        <f t="shared" si="20"/>
        <v>1.5789473684210527</v>
      </c>
      <c r="Y109" s="164">
        <v>6</v>
      </c>
      <c r="Z109" s="164">
        <v>5</v>
      </c>
      <c r="AA109" s="166">
        <f t="shared" si="21"/>
        <v>11</v>
      </c>
      <c r="AB109" s="165">
        <f t="shared" si="22"/>
        <v>209</v>
      </c>
      <c r="AC109" s="165">
        <v>14</v>
      </c>
      <c r="AD109" s="165">
        <f t="shared" si="23"/>
        <v>195</v>
      </c>
      <c r="AE109" s="165">
        <f t="shared" si="24"/>
        <v>3.1578947368421053</v>
      </c>
      <c r="AF109" s="167">
        <f t="shared" si="25"/>
        <v>43882</v>
      </c>
      <c r="AG109" s="168">
        <f t="shared" si="26"/>
        <v>43687</v>
      </c>
      <c r="AH109" s="168">
        <f t="shared" si="27"/>
        <v>43882</v>
      </c>
      <c r="AI109" s="169">
        <f t="shared" si="28"/>
        <v>0.73684210526315785</v>
      </c>
      <c r="AJ109" s="169">
        <f t="shared" si="29"/>
        <v>10.263157894736842</v>
      </c>
      <c r="AK109" s="164">
        <v>1</v>
      </c>
      <c r="AL109" s="169">
        <f t="shared" si="30"/>
        <v>0</v>
      </c>
      <c r="AM109" s="169">
        <f t="shared" si="31"/>
        <v>0</v>
      </c>
      <c r="AN109" s="169">
        <f t="shared" si="32"/>
        <v>0</v>
      </c>
      <c r="AO109" s="168">
        <f t="shared" si="33"/>
        <v>43882</v>
      </c>
      <c r="AP109" s="164"/>
      <c r="AQ109" s="170"/>
    </row>
    <row r="110" spans="1:43" x14ac:dyDescent="0.25">
      <c r="A110" s="219"/>
      <c r="B110" s="151" t="s">
        <v>237</v>
      </c>
      <c r="C110" s="195">
        <v>6953156264489</v>
      </c>
      <c r="D110" s="152">
        <v>0</v>
      </c>
      <c r="E110" s="153"/>
      <c r="F110" s="96">
        <v>0</v>
      </c>
      <c r="G110" s="96">
        <v>0</v>
      </c>
      <c r="H110" s="96">
        <v>0</v>
      </c>
      <c r="I110" s="96">
        <v>0</v>
      </c>
      <c r="J110" s="96">
        <v>0</v>
      </c>
      <c r="K110" s="96">
        <v>0</v>
      </c>
      <c r="L110" s="96">
        <v>0</v>
      </c>
      <c r="M110" s="96"/>
      <c r="N110" s="96"/>
      <c r="O110" s="96"/>
      <c r="P110" s="96"/>
      <c r="Q110" s="96"/>
      <c r="R110" s="154"/>
      <c r="S110" s="155">
        <f t="shared" si="17"/>
        <v>0</v>
      </c>
      <c r="T110" s="156">
        <v>5</v>
      </c>
      <c r="U110" s="154"/>
      <c r="V110" s="164">
        <f t="shared" si="18"/>
        <v>0</v>
      </c>
      <c r="W110" s="165">
        <f t="shared" si="19"/>
        <v>0</v>
      </c>
      <c r="X110" s="165">
        <f t="shared" si="20"/>
        <v>0</v>
      </c>
      <c r="Y110" s="164">
        <v>6</v>
      </c>
      <c r="Z110" s="164">
        <v>3</v>
      </c>
      <c r="AA110" s="166">
        <f t="shared" si="21"/>
        <v>9</v>
      </c>
      <c r="AB110" s="165" t="str">
        <f t="shared" si="22"/>
        <v>Not Sold</v>
      </c>
      <c r="AC110" s="165">
        <v>14</v>
      </c>
      <c r="AD110" s="165" t="str">
        <f t="shared" si="23"/>
        <v>-</v>
      </c>
      <c r="AE110" s="165">
        <f t="shared" si="24"/>
        <v>0</v>
      </c>
      <c r="AF110" s="167" t="str">
        <f t="shared" si="25"/>
        <v>Not Sold</v>
      </c>
      <c r="AG110" s="168">
        <f t="shared" si="26"/>
        <v>43687</v>
      </c>
      <c r="AH110" s="168">
        <f t="shared" si="27"/>
        <v>43687</v>
      </c>
      <c r="AI110" s="169">
        <f t="shared" si="28"/>
        <v>0</v>
      </c>
      <c r="AJ110" s="169">
        <f t="shared" si="29"/>
        <v>9</v>
      </c>
      <c r="AK110" s="164">
        <v>1</v>
      </c>
      <c r="AL110" s="169">
        <f t="shared" si="30"/>
        <v>0</v>
      </c>
      <c r="AM110" s="169">
        <f t="shared" si="31"/>
        <v>0</v>
      </c>
      <c r="AN110" s="169" t="str">
        <f t="shared" si="32"/>
        <v>-</v>
      </c>
      <c r="AO110" s="168" t="str">
        <f t="shared" si="33"/>
        <v>-</v>
      </c>
      <c r="AP110" s="164"/>
      <c r="AQ110" s="170"/>
    </row>
    <row r="111" spans="1:43" x14ac:dyDescent="0.25">
      <c r="A111" s="219"/>
      <c r="B111" s="151" t="s">
        <v>238</v>
      </c>
      <c r="C111" s="195">
        <v>6953156264496</v>
      </c>
      <c r="D111" s="152">
        <v>0</v>
      </c>
      <c r="E111" s="153"/>
      <c r="F111" s="96">
        <v>0</v>
      </c>
      <c r="G111" s="96">
        <v>0</v>
      </c>
      <c r="H111" s="96">
        <v>0</v>
      </c>
      <c r="I111" s="96">
        <v>0</v>
      </c>
      <c r="J111" s="96">
        <v>0</v>
      </c>
      <c r="K111" s="96">
        <v>0</v>
      </c>
      <c r="L111" s="96">
        <v>0</v>
      </c>
      <c r="M111" s="96"/>
      <c r="N111" s="96"/>
      <c r="O111" s="96"/>
      <c r="P111" s="96"/>
      <c r="Q111" s="96"/>
      <c r="R111" s="154"/>
      <c r="S111" s="155">
        <f t="shared" si="17"/>
        <v>0</v>
      </c>
      <c r="T111" s="156">
        <v>5</v>
      </c>
      <c r="U111" s="154"/>
      <c r="V111" s="164">
        <f t="shared" si="18"/>
        <v>0</v>
      </c>
      <c r="W111" s="165">
        <f t="shared" si="19"/>
        <v>0</v>
      </c>
      <c r="X111" s="165">
        <f t="shared" si="20"/>
        <v>0</v>
      </c>
      <c r="Y111" s="164">
        <v>39</v>
      </c>
      <c r="Z111" s="164">
        <v>3</v>
      </c>
      <c r="AA111" s="166">
        <f t="shared" si="21"/>
        <v>42</v>
      </c>
      <c r="AB111" s="165" t="str">
        <f t="shared" si="22"/>
        <v>Not Sold</v>
      </c>
      <c r="AC111" s="165">
        <v>14</v>
      </c>
      <c r="AD111" s="165" t="str">
        <f t="shared" si="23"/>
        <v>-</v>
      </c>
      <c r="AE111" s="165">
        <f t="shared" si="24"/>
        <v>0</v>
      </c>
      <c r="AF111" s="167" t="str">
        <f t="shared" si="25"/>
        <v>Not Sold</v>
      </c>
      <c r="AG111" s="168">
        <f t="shared" si="26"/>
        <v>43687</v>
      </c>
      <c r="AH111" s="168">
        <f t="shared" si="27"/>
        <v>43687</v>
      </c>
      <c r="AI111" s="169">
        <f t="shared" si="28"/>
        <v>0</v>
      </c>
      <c r="AJ111" s="169">
        <f t="shared" si="29"/>
        <v>42</v>
      </c>
      <c r="AK111" s="164">
        <v>1</v>
      </c>
      <c r="AL111" s="169">
        <f t="shared" si="30"/>
        <v>0</v>
      </c>
      <c r="AM111" s="169">
        <f t="shared" si="31"/>
        <v>0</v>
      </c>
      <c r="AN111" s="169" t="str">
        <f t="shared" si="32"/>
        <v>-</v>
      </c>
      <c r="AO111" s="168" t="str">
        <f t="shared" si="33"/>
        <v>-</v>
      </c>
      <c r="AP111" s="164"/>
      <c r="AQ111" s="170"/>
    </row>
    <row r="112" spans="1:43" x14ac:dyDescent="0.25">
      <c r="A112" s="219" t="s">
        <v>357</v>
      </c>
      <c r="B112" s="151" t="s">
        <v>358</v>
      </c>
      <c r="C112" s="195">
        <v>6953156264502</v>
      </c>
      <c r="D112" s="152">
        <v>46.370000000000033</v>
      </c>
      <c r="E112" s="153"/>
      <c r="F112" s="96">
        <v>0</v>
      </c>
      <c r="G112" s="96">
        <v>0</v>
      </c>
      <c r="H112" s="96">
        <v>0</v>
      </c>
      <c r="I112" s="96">
        <v>0</v>
      </c>
      <c r="J112" s="96">
        <v>0</v>
      </c>
      <c r="K112" s="96">
        <v>0</v>
      </c>
      <c r="L112" s="96">
        <v>0</v>
      </c>
      <c r="M112" s="96"/>
      <c r="N112" s="96"/>
      <c r="O112" s="96"/>
      <c r="P112" s="96"/>
      <c r="Q112" s="96"/>
      <c r="R112" s="154"/>
      <c r="S112" s="155">
        <f t="shared" si="17"/>
        <v>0</v>
      </c>
      <c r="T112" s="156">
        <v>5</v>
      </c>
      <c r="U112" s="154"/>
      <c r="V112" s="164">
        <f t="shared" si="18"/>
        <v>0</v>
      </c>
      <c r="W112" s="165">
        <f t="shared" si="19"/>
        <v>0</v>
      </c>
      <c r="X112" s="165">
        <f t="shared" si="20"/>
        <v>0</v>
      </c>
      <c r="Y112" s="164">
        <v>52</v>
      </c>
      <c r="Z112" s="164">
        <v>0</v>
      </c>
      <c r="AA112" s="166">
        <f t="shared" si="21"/>
        <v>52</v>
      </c>
      <c r="AB112" s="165" t="str">
        <f t="shared" si="22"/>
        <v>Not Sold</v>
      </c>
      <c r="AC112" s="165">
        <v>14</v>
      </c>
      <c r="AD112" s="165" t="str">
        <f t="shared" si="23"/>
        <v>-</v>
      </c>
      <c r="AE112" s="165">
        <f t="shared" si="24"/>
        <v>0</v>
      </c>
      <c r="AF112" s="167" t="str">
        <f t="shared" si="25"/>
        <v>Not Sold</v>
      </c>
      <c r="AG112" s="168">
        <f t="shared" si="26"/>
        <v>43687</v>
      </c>
      <c r="AH112" s="168">
        <f t="shared" si="27"/>
        <v>43687</v>
      </c>
      <c r="AI112" s="169">
        <f t="shared" si="28"/>
        <v>0</v>
      </c>
      <c r="AJ112" s="169">
        <f t="shared" si="29"/>
        <v>52</v>
      </c>
      <c r="AK112" s="164">
        <v>1</v>
      </c>
      <c r="AL112" s="169">
        <f t="shared" si="30"/>
        <v>0</v>
      </c>
      <c r="AM112" s="169">
        <f t="shared" si="31"/>
        <v>0</v>
      </c>
      <c r="AN112" s="169" t="str">
        <f t="shared" si="32"/>
        <v>-</v>
      </c>
      <c r="AO112" s="168" t="str">
        <f t="shared" si="33"/>
        <v>-</v>
      </c>
      <c r="AP112" s="164"/>
      <c r="AQ112" s="170"/>
    </row>
    <row r="113" spans="1:43" x14ac:dyDescent="0.25">
      <c r="A113" s="219" t="s">
        <v>355</v>
      </c>
      <c r="B113" s="171" t="s">
        <v>239</v>
      </c>
      <c r="C113" s="196">
        <v>6953156264519</v>
      </c>
      <c r="D113" s="152">
        <v>46.64</v>
      </c>
      <c r="E113" s="153"/>
      <c r="F113" s="96">
        <v>0</v>
      </c>
      <c r="G113" s="96">
        <v>0</v>
      </c>
      <c r="H113" s="96">
        <v>2</v>
      </c>
      <c r="I113" s="96">
        <v>0</v>
      </c>
      <c r="J113" s="96">
        <v>0</v>
      </c>
      <c r="K113" s="96">
        <v>0</v>
      </c>
      <c r="L113" s="96">
        <v>0</v>
      </c>
      <c r="M113" s="96"/>
      <c r="N113" s="96"/>
      <c r="O113" s="96"/>
      <c r="P113" s="96"/>
      <c r="Q113" s="96"/>
      <c r="R113" s="154"/>
      <c r="S113" s="155">
        <f t="shared" si="17"/>
        <v>1</v>
      </c>
      <c r="T113" s="156">
        <v>5</v>
      </c>
      <c r="U113" s="154"/>
      <c r="V113" s="164">
        <f t="shared" si="18"/>
        <v>2</v>
      </c>
      <c r="W113" s="165">
        <f t="shared" si="19"/>
        <v>6.6666666666666666E-2</v>
      </c>
      <c r="X113" s="165">
        <f t="shared" si="20"/>
        <v>2</v>
      </c>
      <c r="Y113" s="164">
        <v>1</v>
      </c>
      <c r="Z113" s="164">
        <v>1</v>
      </c>
      <c r="AA113" s="166">
        <f t="shared" si="21"/>
        <v>2</v>
      </c>
      <c r="AB113" s="165">
        <f t="shared" si="22"/>
        <v>30</v>
      </c>
      <c r="AC113" s="165">
        <v>14</v>
      </c>
      <c r="AD113" s="165">
        <f t="shared" si="23"/>
        <v>16</v>
      </c>
      <c r="AE113" s="165">
        <f t="shared" si="24"/>
        <v>4</v>
      </c>
      <c r="AF113" s="167">
        <f t="shared" si="25"/>
        <v>43703</v>
      </c>
      <c r="AG113" s="168">
        <f t="shared" si="26"/>
        <v>43687</v>
      </c>
      <c r="AH113" s="168">
        <f t="shared" si="27"/>
        <v>43703</v>
      </c>
      <c r="AI113" s="169">
        <f t="shared" si="28"/>
        <v>0.93333333333333335</v>
      </c>
      <c r="AJ113" s="169">
        <f t="shared" si="29"/>
        <v>1.0666666666666667</v>
      </c>
      <c r="AK113" s="164">
        <v>1</v>
      </c>
      <c r="AL113" s="169">
        <f t="shared" si="30"/>
        <v>2.9333333333333336</v>
      </c>
      <c r="AM113" s="169">
        <f t="shared" si="31"/>
        <v>136.81066666666669</v>
      </c>
      <c r="AN113" s="169">
        <f t="shared" si="32"/>
        <v>44.000000000000007</v>
      </c>
      <c r="AO113" s="168">
        <f t="shared" si="33"/>
        <v>43747</v>
      </c>
      <c r="AP113" s="164"/>
      <c r="AQ113" s="170"/>
    </row>
    <row r="114" spans="1:43" x14ac:dyDescent="0.25">
      <c r="A114" s="219" t="s">
        <v>429</v>
      </c>
      <c r="B114" s="151" t="s">
        <v>430</v>
      </c>
      <c r="C114" s="195">
        <v>6953156265608</v>
      </c>
      <c r="D114" s="152">
        <v>11.770000000000003</v>
      </c>
      <c r="E114" s="153"/>
      <c r="F114" s="96">
        <v>0</v>
      </c>
      <c r="G114" s="96">
        <v>1</v>
      </c>
      <c r="H114" s="96">
        <v>14</v>
      </c>
      <c r="I114" s="96">
        <v>14</v>
      </c>
      <c r="J114" s="96">
        <v>6</v>
      </c>
      <c r="K114" s="96">
        <v>15</v>
      </c>
      <c r="L114" s="96">
        <v>2</v>
      </c>
      <c r="M114" s="96"/>
      <c r="N114" s="96"/>
      <c r="O114" s="96"/>
      <c r="P114" s="96"/>
      <c r="Q114" s="96"/>
      <c r="R114" s="154"/>
      <c r="S114" s="155">
        <f t="shared" si="17"/>
        <v>6</v>
      </c>
      <c r="T114" s="156">
        <v>5</v>
      </c>
      <c r="U114" s="154"/>
      <c r="V114" s="164">
        <f t="shared" si="18"/>
        <v>52</v>
      </c>
      <c r="W114" s="165">
        <f t="shared" si="19"/>
        <v>0.2810810810810811</v>
      </c>
      <c r="X114" s="165">
        <f t="shared" si="20"/>
        <v>8.4324324324324333</v>
      </c>
      <c r="Y114" s="164">
        <v>272</v>
      </c>
      <c r="Z114" s="164">
        <v>17</v>
      </c>
      <c r="AA114" s="166">
        <f t="shared" si="21"/>
        <v>289</v>
      </c>
      <c r="AB114" s="165">
        <f t="shared" si="22"/>
        <v>1028.1730769230769</v>
      </c>
      <c r="AC114" s="165">
        <v>14</v>
      </c>
      <c r="AD114" s="165">
        <f t="shared" si="23"/>
        <v>1014.1730769230769</v>
      </c>
      <c r="AE114" s="165">
        <f t="shared" si="24"/>
        <v>16.864864864864867</v>
      </c>
      <c r="AF114" s="167">
        <f t="shared" si="25"/>
        <v>44701.173076923078</v>
      </c>
      <c r="AG114" s="168">
        <f t="shared" si="26"/>
        <v>43687</v>
      </c>
      <c r="AH114" s="168">
        <f t="shared" si="27"/>
        <v>44701.173076923078</v>
      </c>
      <c r="AI114" s="169">
        <f t="shared" si="28"/>
        <v>3.9351351351351354</v>
      </c>
      <c r="AJ114" s="169">
        <f t="shared" si="29"/>
        <v>285.06486486486489</v>
      </c>
      <c r="AK114" s="164">
        <v>1</v>
      </c>
      <c r="AL114" s="169">
        <f t="shared" si="30"/>
        <v>0</v>
      </c>
      <c r="AM114" s="169">
        <f t="shared" si="31"/>
        <v>0</v>
      </c>
      <c r="AN114" s="169">
        <f t="shared" si="32"/>
        <v>0</v>
      </c>
      <c r="AO114" s="168">
        <f t="shared" si="33"/>
        <v>44701.173076923078</v>
      </c>
      <c r="AP114" s="164"/>
      <c r="AQ114" s="170"/>
    </row>
    <row r="115" spans="1:43" x14ac:dyDescent="0.25">
      <c r="A115" s="219" t="s">
        <v>421</v>
      </c>
      <c r="B115" s="151" t="s">
        <v>422</v>
      </c>
      <c r="C115" s="195">
        <v>6953156267503</v>
      </c>
      <c r="D115" s="152">
        <v>47.3</v>
      </c>
      <c r="E115" s="153"/>
      <c r="F115" s="96">
        <v>2</v>
      </c>
      <c r="G115" s="96">
        <v>0</v>
      </c>
      <c r="H115" s="96">
        <v>0</v>
      </c>
      <c r="I115" s="96">
        <v>0</v>
      </c>
      <c r="J115" s="96">
        <v>1</v>
      </c>
      <c r="K115" s="96">
        <v>0</v>
      </c>
      <c r="L115" s="96">
        <v>0</v>
      </c>
      <c r="M115" s="96"/>
      <c r="N115" s="96"/>
      <c r="O115" s="96"/>
      <c r="P115" s="96"/>
      <c r="Q115" s="96"/>
      <c r="R115" s="154"/>
      <c r="S115" s="155">
        <f t="shared" si="17"/>
        <v>2</v>
      </c>
      <c r="T115" s="156">
        <v>5</v>
      </c>
      <c r="U115" s="154"/>
      <c r="V115" s="164">
        <f t="shared" si="18"/>
        <v>3</v>
      </c>
      <c r="W115" s="165">
        <f t="shared" si="19"/>
        <v>0.05</v>
      </c>
      <c r="X115" s="165">
        <f t="shared" si="20"/>
        <v>1.5</v>
      </c>
      <c r="Y115" s="164">
        <v>36</v>
      </c>
      <c r="Z115" s="164">
        <v>1</v>
      </c>
      <c r="AA115" s="166">
        <f t="shared" si="21"/>
        <v>37</v>
      </c>
      <c r="AB115" s="165">
        <f t="shared" si="22"/>
        <v>740</v>
      </c>
      <c r="AC115" s="165">
        <v>14</v>
      </c>
      <c r="AD115" s="165">
        <f t="shared" si="23"/>
        <v>726</v>
      </c>
      <c r="AE115" s="165">
        <f t="shared" si="24"/>
        <v>3</v>
      </c>
      <c r="AF115" s="167">
        <f t="shared" si="25"/>
        <v>44413</v>
      </c>
      <c r="AG115" s="168">
        <f t="shared" si="26"/>
        <v>43687</v>
      </c>
      <c r="AH115" s="168">
        <f t="shared" si="27"/>
        <v>44413</v>
      </c>
      <c r="AI115" s="169">
        <f t="shared" si="28"/>
        <v>0.70000000000000007</v>
      </c>
      <c r="AJ115" s="169">
        <f t="shared" si="29"/>
        <v>36.299999999999997</v>
      </c>
      <c r="AK115" s="164">
        <v>1</v>
      </c>
      <c r="AL115" s="169">
        <f t="shared" si="30"/>
        <v>0</v>
      </c>
      <c r="AM115" s="169">
        <f t="shared" si="31"/>
        <v>0</v>
      </c>
      <c r="AN115" s="169">
        <f t="shared" si="32"/>
        <v>0</v>
      </c>
      <c r="AO115" s="168">
        <f t="shared" si="33"/>
        <v>44413</v>
      </c>
      <c r="AP115" s="164"/>
      <c r="AQ115" s="170"/>
    </row>
    <row r="116" spans="1:43" x14ac:dyDescent="0.25">
      <c r="A116" s="219" t="s">
        <v>107</v>
      </c>
      <c r="B116" s="151" t="s">
        <v>108</v>
      </c>
      <c r="C116" s="195">
        <v>6953156268074</v>
      </c>
      <c r="D116" s="152">
        <v>15.089999999999977</v>
      </c>
      <c r="E116" s="153"/>
      <c r="F116" s="96">
        <v>0</v>
      </c>
      <c r="G116" s="96">
        <v>0</v>
      </c>
      <c r="H116" s="96">
        <v>0</v>
      </c>
      <c r="I116" s="96">
        <v>0</v>
      </c>
      <c r="J116" s="96">
        <v>0</v>
      </c>
      <c r="K116" s="96">
        <v>0</v>
      </c>
      <c r="L116" s="96">
        <v>1</v>
      </c>
      <c r="M116" s="96"/>
      <c r="N116" s="96"/>
      <c r="O116" s="96"/>
      <c r="P116" s="96"/>
      <c r="Q116" s="96"/>
      <c r="R116" s="154"/>
      <c r="S116" s="155">
        <f t="shared" si="17"/>
        <v>1</v>
      </c>
      <c r="T116" s="156">
        <v>5</v>
      </c>
      <c r="U116" s="154"/>
      <c r="V116" s="164">
        <f t="shared" si="18"/>
        <v>1</v>
      </c>
      <c r="W116" s="165">
        <f t="shared" si="19"/>
        <v>2.8571428571428571E-2</v>
      </c>
      <c r="X116" s="165">
        <f t="shared" si="20"/>
        <v>0.8571428571428571</v>
      </c>
      <c r="Y116" s="164">
        <v>6</v>
      </c>
      <c r="Z116" s="164">
        <v>4</v>
      </c>
      <c r="AA116" s="166">
        <f t="shared" si="21"/>
        <v>10</v>
      </c>
      <c r="AB116" s="165">
        <f t="shared" si="22"/>
        <v>350</v>
      </c>
      <c r="AC116" s="165">
        <v>14</v>
      </c>
      <c r="AD116" s="165">
        <f t="shared" si="23"/>
        <v>336</v>
      </c>
      <c r="AE116" s="165">
        <f t="shared" si="24"/>
        <v>1.7142857142857142</v>
      </c>
      <c r="AF116" s="167">
        <f t="shared" si="25"/>
        <v>44023</v>
      </c>
      <c r="AG116" s="168">
        <f t="shared" si="26"/>
        <v>43687</v>
      </c>
      <c r="AH116" s="168">
        <f t="shared" si="27"/>
        <v>44023</v>
      </c>
      <c r="AI116" s="169">
        <f t="shared" si="28"/>
        <v>0.39999999999999997</v>
      </c>
      <c r="AJ116" s="169">
        <f t="shared" si="29"/>
        <v>9.6</v>
      </c>
      <c r="AK116" s="164">
        <v>1</v>
      </c>
      <c r="AL116" s="169">
        <f t="shared" si="30"/>
        <v>0</v>
      </c>
      <c r="AM116" s="169">
        <f t="shared" si="31"/>
        <v>0</v>
      </c>
      <c r="AN116" s="169">
        <f t="shared" si="32"/>
        <v>0</v>
      </c>
      <c r="AO116" s="168">
        <f t="shared" si="33"/>
        <v>44023</v>
      </c>
      <c r="AP116" s="164"/>
      <c r="AQ116" s="170"/>
    </row>
    <row r="117" spans="1:43" x14ac:dyDescent="0.25">
      <c r="A117" s="219"/>
      <c r="B117" s="151" t="s">
        <v>249</v>
      </c>
      <c r="C117" s="195">
        <v>6953156269323</v>
      </c>
      <c r="D117" s="152">
        <v>0</v>
      </c>
      <c r="E117" s="153"/>
      <c r="F117" s="96">
        <v>0</v>
      </c>
      <c r="G117" s="96">
        <v>0</v>
      </c>
      <c r="H117" s="96">
        <v>1</v>
      </c>
      <c r="I117" s="96">
        <v>0</v>
      </c>
      <c r="J117" s="96">
        <v>0</v>
      </c>
      <c r="K117" s="96">
        <v>0</v>
      </c>
      <c r="L117" s="96">
        <v>0</v>
      </c>
      <c r="M117" s="96"/>
      <c r="N117" s="96"/>
      <c r="O117" s="96"/>
      <c r="P117" s="96"/>
      <c r="Q117" s="96"/>
      <c r="R117" s="154"/>
      <c r="S117" s="155">
        <f t="shared" si="17"/>
        <v>1</v>
      </c>
      <c r="T117" s="156">
        <v>5</v>
      </c>
      <c r="U117" s="154"/>
      <c r="V117" s="164">
        <f t="shared" si="18"/>
        <v>1</v>
      </c>
      <c r="W117" s="165">
        <f t="shared" si="19"/>
        <v>3.3333333333333333E-2</v>
      </c>
      <c r="X117" s="165">
        <f t="shared" si="20"/>
        <v>1</v>
      </c>
      <c r="Y117" s="164">
        <v>90</v>
      </c>
      <c r="Z117" s="164">
        <v>2</v>
      </c>
      <c r="AA117" s="166">
        <f t="shared" si="21"/>
        <v>92</v>
      </c>
      <c r="AB117" s="165">
        <f t="shared" si="22"/>
        <v>2760</v>
      </c>
      <c r="AC117" s="165">
        <v>14</v>
      </c>
      <c r="AD117" s="165">
        <f t="shared" si="23"/>
        <v>2746</v>
      </c>
      <c r="AE117" s="165">
        <f t="shared" si="24"/>
        <v>2</v>
      </c>
      <c r="AF117" s="167">
        <f t="shared" si="25"/>
        <v>46433</v>
      </c>
      <c r="AG117" s="168">
        <f t="shared" si="26"/>
        <v>43687</v>
      </c>
      <c r="AH117" s="168">
        <f t="shared" si="27"/>
        <v>46433</v>
      </c>
      <c r="AI117" s="169">
        <f t="shared" si="28"/>
        <v>0.46666666666666667</v>
      </c>
      <c r="AJ117" s="169">
        <f t="shared" si="29"/>
        <v>91.533333333333331</v>
      </c>
      <c r="AK117" s="164">
        <v>1</v>
      </c>
      <c r="AL117" s="169">
        <f t="shared" si="30"/>
        <v>0</v>
      </c>
      <c r="AM117" s="169">
        <f t="shared" si="31"/>
        <v>0</v>
      </c>
      <c r="AN117" s="169">
        <f t="shared" si="32"/>
        <v>0</v>
      </c>
      <c r="AO117" s="168">
        <f t="shared" si="33"/>
        <v>46433</v>
      </c>
      <c r="AP117" s="164"/>
      <c r="AQ117" s="170"/>
    </row>
    <row r="118" spans="1:43" x14ac:dyDescent="0.25">
      <c r="A118" s="219"/>
      <c r="B118" s="151" t="s">
        <v>250</v>
      </c>
      <c r="C118" s="195">
        <v>6953156269330</v>
      </c>
      <c r="D118" s="152">
        <v>0</v>
      </c>
      <c r="E118" s="153"/>
      <c r="F118" s="96">
        <v>0</v>
      </c>
      <c r="G118" s="96">
        <v>0</v>
      </c>
      <c r="H118" s="96">
        <v>0</v>
      </c>
      <c r="I118" s="96">
        <v>0</v>
      </c>
      <c r="J118" s="96">
        <v>0</v>
      </c>
      <c r="K118" s="96">
        <v>0</v>
      </c>
      <c r="L118" s="96">
        <v>0</v>
      </c>
      <c r="M118" s="96"/>
      <c r="N118" s="96"/>
      <c r="O118" s="96"/>
      <c r="P118" s="96"/>
      <c r="Q118" s="96"/>
      <c r="R118" s="154"/>
      <c r="S118" s="155">
        <f t="shared" si="17"/>
        <v>0</v>
      </c>
      <c r="T118" s="156">
        <v>5</v>
      </c>
      <c r="U118" s="154"/>
      <c r="V118" s="164">
        <f t="shared" si="18"/>
        <v>0</v>
      </c>
      <c r="W118" s="165">
        <f t="shared" si="19"/>
        <v>0</v>
      </c>
      <c r="X118" s="165">
        <f t="shared" si="20"/>
        <v>0</v>
      </c>
      <c r="Y118" s="164">
        <v>97</v>
      </c>
      <c r="Z118" s="164">
        <v>3</v>
      </c>
      <c r="AA118" s="166">
        <f t="shared" si="21"/>
        <v>100</v>
      </c>
      <c r="AB118" s="165" t="str">
        <f t="shared" si="22"/>
        <v>Not Sold</v>
      </c>
      <c r="AC118" s="165">
        <v>14</v>
      </c>
      <c r="AD118" s="165" t="str">
        <f t="shared" si="23"/>
        <v>-</v>
      </c>
      <c r="AE118" s="165">
        <f t="shared" si="24"/>
        <v>0</v>
      </c>
      <c r="AF118" s="167" t="str">
        <f t="shared" si="25"/>
        <v>Not Sold</v>
      </c>
      <c r="AG118" s="168">
        <f t="shared" si="26"/>
        <v>43687</v>
      </c>
      <c r="AH118" s="168">
        <f t="shared" si="27"/>
        <v>43687</v>
      </c>
      <c r="AI118" s="169">
        <f t="shared" si="28"/>
        <v>0</v>
      </c>
      <c r="AJ118" s="169">
        <f t="shared" si="29"/>
        <v>100</v>
      </c>
      <c r="AK118" s="164">
        <v>1</v>
      </c>
      <c r="AL118" s="169">
        <f t="shared" si="30"/>
        <v>0</v>
      </c>
      <c r="AM118" s="169">
        <f t="shared" si="31"/>
        <v>0</v>
      </c>
      <c r="AN118" s="169" t="str">
        <f t="shared" si="32"/>
        <v>-</v>
      </c>
      <c r="AO118" s="168" t="str">
        <f t="shared" si="33"/>
        <v>-</v>
      </c>
      <c r="AP118" s="164"/>
      <c r="AQ118" s="170"/>
    </row>
    <row r="119" spans="1:43" x14ac:dyDescent="0.25">
      <c r="A119" s="219"/>
      <c r="B119" s="171" t="s">
        <v>240</v>
      </c>
      <c r="C119" s="196">
        <v>6953156269873</v>
      </c>
      <c r="D119" s="152">
        <v>0</v>
      </c>
      <c r="E119" s="153"/>
      <c r="F119" s="96">
        <v>0</v>
      </c>
      <c r="G119" s="96">
        <v>0</v>
      </c>
      <c r="H119" s="96">
        <v>0</v>
      </c>
      <c r="I119" s="96">
        <v>1</v>
      </c>
      <c r="J119" s="96">
        <v>0</v>
      </c>
      <c r="K119" s="96">
        <v>1</v>
      </c>
      <c r="L119" s="96">
        <v>0</v>
      </c>
      <c r="M119" s="96"/>
      <c r="N119" s="96"/>
      <c r="O119" s="96"/>
      <c r="P119" s="96"/>
      <c r="Q119" s="96"/>
      <c r="R119" s="154"/>
      <c r="S119" s="155">
        <f t="shared" si="17"/>
        <v>2</v>
      </c>
      <c r="T119" s="156">
        <v>5</v>
      </c>
      <c r="U119" s="154"/>
      <c r="V119" s="164">
        <f t="shared" si="18"/>
        <v>2</v>
      </c>
      <c r="W119" s="165">
        <f t="shared" si="19"/>
        <v>3.3333333333333333E-2</v>
      </c>
      <c r="X119" s="165">
        <f t="shared" si="20"/>
        <v>1</v>
      </c>
      <c r="Y119" s="164">
        <v>9</v>
      </c>
      <c r="Z119" s="164">
        <v>1</v>
      </c>
      <c r="AA119" s="166">
        <f t="shared" si="21"/>
        <v>10</v>
      </c>
      <c r="AB119" s="165">
        <f t="shared" si="22"/>
        <v>300</v>
      </c>
      <c r="AC119" s="165">
        <v>14</v>
      </c>
      <c r="AD119" s="165">
        <f t="shared" si="23"/>
        <v>286</v>
      </c>
      <c r="AE119" s="165">
        <f t="shared" si="24"/>
        <v>2</v>
      </c>
      <c r="AF119" s="167">
        <f t="shared" si="25"/>
        <v>43973</v>
      </c>
      <c r="AG119" s="168">
        <f t="shared" si="26"/>
        <v>43687</v>
      </c>
      <c r="AH119" s="168">
        <f t="shared" si="27"/>
        <v>43973</v>
      </c>
      <c r="AI119" s="169">
        <f t="shared" si="28"/>
        <v>0.46666666666666667</v>
      </c>
      <c r="AJ119" s="169">
        <f t="shared" si="29"/>
        <v>9.5333333333333332</v>
      </c>
      <c r="AK119" s="164">
        <v>1</v>
      </c>
      <c r="AL119" s="169">
        <f t="shared" si="30"/>
        <v>0</v>
      </c>
      <c r="AM119" s="169">
        <f t="shared" si="31"/>
        <v>0</v>
      </c>
      <c r="AN119" s="169">
        <f t="shared" si="32"/>
        <v>0</v>
      </c>
      <c r="AO119" s="168">
        <f t="shared" si="33"/>
        <v>43973</v>
      </c>
      <c r="AP119" s="164"/>
      <c r="AQ119" s="170"/>
    </row>
    <row r="120" spans="1:43" x14ac:dyDescent="0.25">
      <c r="A120" s="219"/>
      <c r="B120" s="151" t="s">
        <v>241</v>
      </c>
      <c r="C120" s="195">
        <v>6953156269880</v>
      </c>
      <c r="D120" s="152">
        <v>0</v>
      </c>
      <c r="E120" s="153"/>
      <c r="F120" s="96">
        <v>0</v>
      </c>
      <c r="G120" s="96">
        <v>0</v>
      </c>
      <c r="H120" s="96">
        <v>0</v>
      </c>
      <c r="I120" s="96">
        <v>0</v>
      </c>
      <c r="J120" s="96">
        <v>0</v>
      </c>
      <c r="K120" s="96">
        <v>1</v>
      </c>
      <c r="L120" s="96">
        <v>1</v>
      </c>
      <c r="M120" s="96"/>
      <c r="N120" s="96"/>
      <c r="O120" s="96"/>
      <c r="P120" s="96"/>
      <c r="Q120" s="96"/>
      <c r="R120" s="154"/>
      <c r="S120" s="155">
        <f t="shared" si="17"/>
        <v>2</v>
      </c>
      <c r="T120" s="156">
        <v>5</v>
      </c>
      <c r="U120" s="154"/>
      <c r="V120" s="164">
        <f t="shared" si="18"/>
        <v>2</v>
      </c>
      <c r="W120" s="165">
        <f t="shared" si="19"/>
        <v>3.0769230769230771E-2</v>
      </c>
      <c r="X120" s="165">
        <f t="shared" si="20"/>
        <v>0.92307692307692313</v>
      </c>
      <c r="Y120" s="164">
        <v>2</v>
      </c>
      <c r="Z120" s="164">
        <v>1</v>
      </c>
      <c r="AA120" s="166">
        <f t="shared" si="21"/>
        <v>3</v>
      </c>
      <c r="AB120" s="165">
        <f t="shared" si="22"/>
        <v>97.5</v>
      </c>
      <c r="AC120" s="165">
        <v>14</v>
      </c>
      <c r="AD120" s="165">
        <f t="shared" si="23"/>
        <v>83.5</v>
      </c>
      <c r="AE120" s="165">
        <f t="shared" si="24"/>
        <v>1.8461538461538463</v>
      </c>
      <c r="AF120" s="167">
        <f t="shared" si="25"/>
        <v>43770.5</v>
      </c>
      <c r="AG120" s="168">
        <f t="shared" si="26"/>
        <v>43687</v>
      </c>
      <c r="AH120" s="168">
        <f t="shared" si="27"/>
        <v>43770.5</v>
      </c>
      <c r="AI120" s="169">
        <f t="shared" si="28"/>
        <v>0.43076923076923079</v>
      </c>
      <c r="AJ120" s="169">
        <f t="shared" si="29"/>
        <v>2.569230769230769</v>
      </c>
      <c r="AK120" s="164">
        <v>1</v>
      </c>
      <c r="AL120" s="169">
        <f t="shared" si="30"/>
        <v>0</v>
      </c>
      <c r="AM120" s="169">
        <f t="shared" si="31"/>
        <v>0</v>
      </c>
      <c r="AN120" s="169">
        <f t="shared" si="32"/>
        <v>0</v>
      </c>
      <c r="AO120" s="168">
        <f t="shared" si="33"/>
        <v>43770.5</v>
      </c>
      <c r="AP120" s="164"/>
      <c r="AQ120" s="170"/>
    </row>
    <row r="121" spans="1:43" x14ac:dyDescent="0.25">
      <c r="A121" s="219"/>
      <c r="B121" s="171" t="s">
        <v>242</v>
      </c>
      <c r="C121" s="196">
        <v>6953156269897</v>
      </c>
      <c r="D121" s="152">
        <v>0</v>
      </c>
      <c r="E121" s="153"/>
      <c r="F121" s="96">
        <v>0</v>
      </c>
      <c r="G121" s="96">
        <v>0</v>
      </c>
      <c r="H121" s="96">
        <v>0</v>
      </c>
      <c r="I121" s="96">
        <v>0</v>
      </c>
      <c r="J121" s="96">
        <v>0</v>
      </c>
      <c r="K121" s="96">
        <v>0</v>
      </c>
      <c r="L121" s="96">
        <v>1</v>
      </c>
      <c r="M121" s="96"/>
      <c r="N121" s="96"/>
      <c r="O121" s="96"/>
      <c r="P121" s="96"/>
      <c r="Q121" s="96"/>
      <c r="R121" s="154"/>
      <c r="S121" s="155">
        <f t="shared" si="17"/>
        <v>1</v>
      </c>
      <c r="T121" s="156">
        <v>5</v>
      </c>
      <c r="U121" s="154"/>
      <c r="V121" s="164">
        <f t="shared" si="18"/>
        <v>1</v>
      </c>
      <c r="W121" s="165">
        <f t="shared" si="19"/>
        <v>2.8571428571428571E-2</v>
      </c>
      <c r="X121" s="165">
        <f t="shared" si="20"/>
        <v>0.8571428571428571</v>
      </c>
      <c r="Y121" s="164">
        <v>13</v>
      </c>
      <c r="Z121" s="164">
        <v>2</v>
      </c>
      <c r="AA121" s="166">
        <f t="shared" si="21"/>
        <v>15</v>
      </c>
      <c r="AB121" s="165">
        <f t="shared" si="22"/>
        <v>525</v>
      </c>
      <c r="AC121" s="165">
        <v>14</v>
      </c>
      <c r="AD121" s="165">
        <f t="shared" si="23"/>
        <v>511</v>
      </c>
      <c r="AE121" s="165">
        <f t="shared" si="24"/>
        <v>1.7142857142857142</v>
      </c>
      <c r="AF121" s="167">
        <f t="shared" si="25"/>
        <v>44198</v>
      </c>
      <c r="AG121" s="168">
        <f t="shared" si="26"/>
        <v>43687</v>
      </c>
      <c r="AH121" s="168">
        <f t="shared" si="27"/>
        <v>44198</v>
      </c>
      <c r="AI121" s="169">
        <f t="shared" si="28"/>
        <v>0.39999999999999997</v>
      </c>
      <c r="AJ121" s="169">
        <f t="shared" si="29"/>
        <v>14.6</v>
      </c>
      <c r="AK121" s="164">
        <v>1</v>
      </c>
      <c r="AL121" s="169">
        <f t="shared" si="30"/>
        <v>0</v>
      </c>
      <c r="AM121" s="169">
        <f t="shared" si="31"/>
        <v>0</v>
      </c>
      <c r="AN121" s="169">
        <f t="shared" si="32"/>
        <v>0</v>
      </c>
      <c r="AO121" s="168">
        <f t="shared" si="33"/>
        <v>44198</v>
      </c>
      <c r="AP121" s="164"/>
      <c r="AQ121" s="170"/>
    </row>
    <row r="122" spans="1:43" x14ac:dyDescent="0.25">
      <c r="A122" s="219" t="s">
        <v>577</v>
      </c>
      <c r="B122" s="151" t="s">
        <v>578</v>
      </c>
      <c r="C122" s="195">
        <v>6953156270640</v>
      </c>
      <c r="D122" s="152">
        <v>46.776027397260265</v>
      </c>
      <c r="E122" s="153"/>
      <c r="F122" s="96">
        <v>5</v>
      </c>
      <c r="G122" s="96">
        <v>18</v>
      </c>
      <c r="H122" s="96">
        <v>7</v>
      </c>
      <c r="I122" s="96">
        <v>15</v>
      </c>
      <c r="J122" s="96">
        <v>6</v>
      </c>
      <c r="K122" s="96">
        <v>5</v>
      </c>
      <c r="L122" s="96">
        <v>7</v>
      </c>
      <c r="M122" s="96"/>
      <c r="N122" s="96"/>
      <c r="O122" s="96"/>
      <c r="P122" s="96"/>
      <c r="Q122" s="96"/>
      <c r="R122" s="154"/>
      <c r="S122" s="155">
        <f t="shared" si="17"/>
        <v>7</v>
      </c>
      <c r="T122" s="156">
        <v>5</v>
      </c>
      <c r="U122" s="154"/>
      <c r="V122" s="164">
        <f t="shared" si="18"/>
        <v>63</v>
      </c>
      <c r="W122" s="165">
        <f t="shared" si="19"/>
        <v>0.2930232558139535</v>
      </c>
      <c r="X122" s="165">
        <f t="shared" si="20"/>
        <v>8.7906976744186043</v>
      </c>
      <c r="Y122" s="164">
        <v>30</v>
      </c>
      <c r="Z122" s="164">
        <v>8</v>
      </c>
      <c r="AA122" s="166">
        <f t="shared" si="21"/>
        <v>38</v>
      </c>
      <c r="AB122" s="165">
        <f t="shared" si="22"/>
        <v>129.68253968253967</v>
      </c>
      <c r="AC122" s="165">
        <v>14</v>
      </c>
      <c r="AD122" s="165">
        <f t="shared" si="23"/>
        <v>115.68253968253967</v>
      </c>
      <c r="AE122" s="165">
        <f t="shared" si="24"/>
        <v>17.581395348837209</v>
      </c>
      <c r="AF122" s="167">
        <f t="shared" si="25"/>
        <v>43802.682539682537</v>
      </c>
      <c r="AG122" s="168">
        <f t="shared" si="26"/>
        <v>43687</v>
      </c>
      <c r="AH122" s="168">
        <f t="shared" si="27"/>
        <v>43802.682539682537</v>
      </c>
      <c r="AI122" s="169">
        <f t="shared" si="28"/>
        <v>4.1023255813953492</v>
      </c>
      <c r="AJ122" s="169">
        <f t="shared" si="29"/>
        <v>33.897674418604652</v>
      </c>
      <c r="AK122" s="164">
        <v>1</v>
      </c>
      <c r="AL122" s="169">
        <f t="shared" si="30"/>
        <v>0</v>
      </c>
      <c r="AM122" s="169">
        <f t="shared" si="31"/>
        <v>0</v>
      </c>
      <c r="AN122" s="169">
        <f t="shared" si="32"/>
        <v>0</v>
      </c>
      <c r="AO122" s="168">
        <f t="shared" si="33"/>
        <v>43802.682539682537</v>
      </c>
      <c r="AP122" s="164"/>
      <c r="AQ122" s="170"/>
    </row>
    <row r="123" spans="1:43" x14ac:dyDescent="0.25">
      <c r="A123" s="219" t="s">
        <v>541</v>
      </c>
      <c r="B123" s="151" t="s">
        <v>542</v>
      </c>
      <c r="C123" s="195">
        <v>6953156270954</v>
      </c>
      <c r="D123" s="152">
        <v>40.99</v>
      </c>
      <c r="E123" s="153"/>
      <c r="F123" s="96">
        <v>3</v>
      </c>
      <c r="G123" s="96">
        <v>2</v>
      </c>
      <c r="H123" s="96">
        <v>4</v>
      </c>
      <c r="I123" s="96">
        <v>0</v>
      </c>
      <c r="J123" s="96">
        <v>1</v>
      </c>
      <c r="K123" s="96">
        <v>0</v>
      </c>
      <c r="L123" s="96">
        <v>0</v>
      </c>
      <c r="M123" s="96"/>
      <c r="N123" s="96"/>
      <c r="O123" s="96"/>
      <c r="P123" s="96"/>
      <c r="Q123" s="96"/>
      <c r="R123" s="154"/>
      <c r="S123" s="155">
        <f t="shared" si="17"/>
        <v>4</v>
      </c>
      <c r="T123" s="156">
        <v>5</v>
      </c>
      <c r="U123" s="154"/>
      <c r="V123" s="164">
        <f t="shared" si="18"/>
        <v>10</v>
      </c>
      <c r="W123" s="165">
        <f t="shared" si="19"/>
        <v>8.3333333333333329E-2</v>
      </c>
      <c r="X123" s="165">
        <f t="shared" si="20"/>
        <v>2.5</v>
      </c>
      <c r="Y123" s="164">
        <v>15</v>
      </c>
      <c r="Z123" s="164">
        <v>1</v>
      </c>
      <c r="AA123" s="166">
        <f t="shared" si="21"/>
        <v>16</v>
      </c>
      <c r="AB123" s="165">
        <f t="shared" si="22"/>
        <v>192</v>
      </c>
      <c r="AC123" s="165">
        <v>14</v>
      </c>
      <c r="AD123" s="165">
        <f t="shared" si="23"/>
        <v>178</v>
      </c>
      <c r="AE123" s="165">
        <f t="shared" si="24"/>
        <v>5</v>
      </c>
      <c r="AF123" s="167">
        <f t="shared" si="25"/>
        <v>43865</v>
      </c>
      <c r="AG123" s="168">
        <f t="shared" si="26"/>
        <v>43687</v>
      </c>
      <c r="AH123" s="168">
        <f t="shared" si="27"/>
        <v>43865</v>
      </c>
      <c r="AI123" s="169">
        <f t="shared" si="28"/>
        <v>1.1666666666666665</v>
      </c>
      <c r="AJ123" s="169">
        <f t="shared" si="29"/>
        <v>14.833333333333334</v>
      </c>
      <c r="AK123" s="164">
        <v>1</v>
      </c>
      <c r="AL123" s="169">
        <f t="shared" si="30"/>
        <v>0</v>
      </c>
      <c r="AM123" s="169">
        <f t="shared" si="31"/>
        <v>0</v>
      </c>
      <c r="AN123" s="169">
        <f t="shared" si="32"/>
        <v>0</v>
      </c>
      <c r="AO123" s="168">
        <f t="shared" si="33"/>
        <v>43865</v>
      </c>
      <c r="AP123" s="164"/>
      <c r="AQ123" s="170"/>
    </row>
    <row r="124" spans="1:43" x14ac:dyDescent="0.25">
      <c r="A124" s="219" t="s">
        <v>535</v>
      </c>
      <c r="B124" s="151" t="s">
        <v>536</v>
      </c>
      <c r="C124" s="195">
        <v>6953156270961</v>
      </c>
      <c r="D124" s="152">
        <v>161.90999999999917</v>
      </c>
      <c r="E124" s="153"/>
      <c r="F124" s="96">
        <v>1</v>
      </c>
      <c r="G124" s="96">
        <v>1</v>
      </c>
      <c r="H124" s="96">
        <v>1</v>
      </c>
      <c r="I124" s="96">
        <v>0</v>
      </c>
      <c r="J124" s="96">
        <v>0</v>
      </c>
      <c r="K124" s="96">
        <v>0</v>
      </c>
      <c r="L124" s="96">
        <v>0</v>
      </c>
      <c r="M124" s="96"/>
      <c r="N124" s="96"/>
      <c r="O124" s="96"/>
      <c r="P124" s="96"/>
      <c r="Q124" s="96"/>
      <c r="R124" s="154"/>
      <c r="S124" s="155">
        <f t="shared" si="17"/>
        <v>3</v>
      </c>
      <c r="T124" s="156">
        <v>5</v>
      </c>
      <c r="U124" s="154"/>
      <c r="V124" s="164">
        <f t="shared" si="18"/>
        <v>3</v>
      </c>
      <c r="W124" s="165">
        <f t="shared" si="19"/>
        <v>3.3333333333333333E-2</v>
      </c>
      <c r="X124" s="165">
        <f t="shared" si="20"/>
        <v>1</v>
      </c>
      <c r="Y124" s="164">
        <v>19</v>
      </c>
      <c r="Z124" s="164">
        <v>0</v>
      </c>
      <c r="AA124" s="166">
        <f t="shared" si="21"/>
        <v>19</v>
      </c>
      <c r="AB124" s="165">
        <f t="shared" si="22"/>
        <v>570</v>
      </c>
      <c r="AC124" s="165">
        <v>14</v>
      </c>
      <c r="AD124" s="165">
        <f t="shared" si="23"/>
        <v>556</v>
      </c>
      <c r="AE124" s="165">
        <f t="shared" si="24"/>
        <v>2</v>
      </c>
      <c r="AF124" s="167">
        <f t="shared" si="25"/>
        <v>44243</v>
      </c>
      <c r="AG124" s="168">
        <f t="shared" si="26"/>
        <v>43687</v>
      </c>
      <c r="AH124" s="168">
        <f t="shared" si="27"/>
        <v>44243</v>
      </c>
      <c r="AI124" s="169">
        <f t="shared" si="28"/>
        <v>0.46666666666666667</v>
      </c>
      <c r="AJ124" s="169">
        <f t="shared" si="29"/>
        <v>18.533333333333335</v>
      </c>
      <c r="AK124" s="164">
        <v>1</v>
      </c>
      <c r="AL124" s="169">
        <f t="shared" si="30"/>
        <v>0</v>
      </c>
      <c r="AM124" s="169">
        <f t="shared" si="31"/>
        <v>0</v>
      </c>
      <c r="AN124" s="169">
        <f t="shared" si="32"/>
        <v>0</v>
      </c>
      <c r="AO124" s="168">
        <f t="shared" si="33"/>
        <v>44243</v>
      </c>
      <c r="AP124" s="164"/>
      <c r="AQ124" s="170"/>
    </row>
    <row r="125" spans="1:43" x14ac:dyDescent="0.25">
      <c r="A125" s="219" t="s">
        <v>395</v>
      </c>
      <c r="B125" s="171" t="s">
        <v>220</v>
      </c>
      <c r="C125" s="196">
        <v>6953156271197</v>
      </c>
      <c r="D125" s="152">
        <v>61.89</v>
      </c>
      <c r="E125" s="153"/>
      <c r="F125" s="96">
        <v>1</v>
      </c>
      <c r="G125" s="96">
        <v>0</v>
      </c>
      <c r="H125" s="96">
        <v>0</v>
      </c>
      <c r="I125" s="96">
        <v>5</v>
      </c>
      <c r="J125" s="96">
        <v>5</v>
      </c>
      <c r="K125" s="96">
        <v>6</v>
      </c>
      <c r="L125" s="96">
        <v>7</v>
      </c>
      <c r="M125" s="96"/>
      <c r="N125" s="96"/>
      <c r="O125" s="96"/>
      <c r="P125" s="96"/>
      <c r="Q125" s="96"/>
      <c r="R125" s="154"/>
      <c r="S125" s="155">
        <f t="shared" si="17"/>
        <v>5</v>
      </c>
      <c r="T125" s="156">
        <v>5</v>
      </c>
      <c r="U125" s="154"/>
      <c r="V125" s="164">
        <f t="shared" si="18"/>
        <v>24</v>
      </c>
      <c r="W125" s="165">
        <f t="shared" si="19"/>
        <v>0.15483870967741936</v>
      </c>
      <c r="X125" s="165">
        <f t="shared" si="20"/>
        <v>4.645161290322581</v>
      </c>
      <c r="Y125" s="164">
        <v>40</v>
      </c>
      <c r="Z125" s="164">
        <v>14</v>
      </c>
      <c r="AA125" s="166">
        <f t="shared" si="21"/>
        <v>54</v>
      </c>
      <c r="AB125" s="165">
        <f t="shared" si="22"/>
        <v>348.75</v>
      </c>
      <c r="AC125" s="165">
        <v>14</v>
      </c>
      <c r="AD125" s="165">
        <f t="shared" si="23"/>
        <v>334.75</v>
      </c>
      <c r="AE125" s="165">
        <f t="shared" si="24"/>
        <v>9.2903225806451619</v>
      </c>
      <c r="AF125" s="167">
        <f t="shared" si="25"/>
        <v>44021.75</v>
      </c>
      <c r="AG125" s="168">
        <f t="shared" si="26"/>
        <v>43687</v>
      </c>
      <c r="AH125" s="168">
        <f t="shared" si="27"/>
        <v>44021.75</v>
      </c>
      <c r="AI125" s="169">
        <f t="shared" si="28"/>
        <v>2.1677419354838712</v>
      </c>
      <c r="AJ125" s="169">
        <f t="shared" si="29"/>
        <v>51.832258064516125</v>
      </c>
      <c r="AK125" s="164">
        <v>1</v>
      </c>
      <c r="AL125" s="169">
        <f t="shared" si="30"/>
        <v>0</v>
      </c>
      <c r="AM125" s="169">
        <f t="shared" si="31"/>
        <v>0</v>
      </c>
      <c r="AN125" s="169">
        <f t="shared" si="32"/>
        <v>0</v>
      </c>
      <c r="AO125" s="168">
        <f t="shared" si="33"/>
        <v>44021.75</v>
      </c>
      <c r="AP125" s="164"/>
      <c r="AQ125" s="170"/>
    </row>
    <row r="126" spans="1:43" x14ac:dyDescent="0.25">
      <c r="A126" s="219" t="s">
        <v>397</v>
      </c>
      <c r="B126" s="151" t="s">
        <v>221</v>
      </c>
      <c r="C126" s="195">
        <v>6953156271203</v>
      </c>
      <c r="D126" s="152">
        <v>63.400000000000006</v>
      </c>
      <c r="E126" s="153"/>
      <c r="F126" s="96">
        <v>0</v>
      </c>
      <c r="G126" s="96">
        <v>0</v>
      </c>
      <c r="H126" s="96">
        <v>1</v>
      </c>
      <c r="I126" s="96">
        <v>2</v>
      </c>
      <c r="J126" s="96">
        <v>4</v>
      </c>
      <c r="K126" s="96">
        <v>4</v>
      </c>
      <c r="L126" s="96">
        <v>3</v>
      </c>
      <c r="M126" s="96"/>
      <c r="N126" s="96"/>
      <c r="O126" s="96"/>
      <c r="P126" s="96"/>
      <c r="Q126" s="96"/>
      <c r="R126" s="154"/>
      <c r="S126" s="155">
        <f t="shared" si="17"/>
        <v>5</v>
      </c>
      <c r="T126" s="156">
        <v>5</v>
      </c>
      <c r="U126" s="154"/>
      <c r="V126" s="164">
        <f t="shared" si="18"/>
        <v>14</v>
      </c>
      <c r="W126" s="165">
        <f t="shared" si="19"/>
        <v>9.0322580645161285E-2</v>
      </c>
      <c r="X126" s="165">
        <f t="shared" si="20"/>
        <v>2.7096774193548385</v>
      </c>
      <c r="Y126" s="164">
        <v>33</v>
      </c>
      <c r="Z126" s="164">
        <v>7</v>
      </c>
      <c r="AA126" s="166">
        <f t="shared" si="21"/>
        <v>40</v>
      </c>
      <c r="AB126" s="165">
        <f t="shared" si="22"/>
        <v>442.85714285714289</v>
      </c>
      <c r="AC126" s="165">
        <v>14</v>
      </c>
      <c r="AD126" s="165">
        <f t="shared" si="23"/>
        <v>428.85714285714289</v>
      </c>
      <c r="AE126" s="165">
        <f t="shared" si="24"/>
        <v>5.419354838709677</v>
      </c>
      <c r="AF126" s="167">
        <f t="shared" si="25"/>
        <v>44115.857142857145</v>
      </c>
      <c r="AG126" s="168">
        <f t="shared" si="26"/>
        <v>43687</v>
      </c>
      <c r="AH126" s="168">
        <f t="shared" si="27"/>
        <v>44115.857142857145</v>
      </c>
      <c r="AI126" s="169">
        <f t="shared" si="28"/>
        <v>1.264516129032258</v>
      </c>
      <c r="AJ126" s="169">
        <f t="shared" si="29"/>
        <v>38.735483870967741</v>
      </c>
      <c r="AK126" s="164">
        <v>1</v>
      </c>
      <c r="AL126" s="169">
        <f t="shared" si="30"/>
        <v>0</v>
      </c>
      <c r="AM126" s="169">
        <f t="shared" si="31"/>
        <v>0</v>
      </c>
      <c r="AN126" s="169">
        <f t="shared" si="32"/>
        <v>0</v>
      </c>
      <c r="AO126" s="168">
        <f t="shared" si="33"/>
        <v>44115.857142857145</v>
      </c>
      <c r="AP126" s="164"/>
      <c r="AQ126" s="170"/>
    </row>
    <row r="127" spans="1:43" x14ac:dyDescent="0.25">
      <c r="A127" s="219" t="s">
        <v>399</v>
      </c>
      <c r="B127" s="171" t="s">
        <v>222</v>
      </c>
      <c r="C127" s="196">
        <v>6953156271210</v>
      </c>
      <c r="D127" s="152">
        <v>63.400000000000006</v>
      </c>
      <c r="E127" s="153"/>
      <c r="F127" s="96">
        <v>0</v>
      </c>
      <c r="G127" s="96">
        <v>0</v>
      </c>
      <c r="H127" s="96">
        <v>5</v>
      </c>
      <c r="I127" s="96">
        <v>1</v>
      </c>
      <c r="J127" s="96">
        <v>2</v>
      </c>
      <c r="K127" s="96">
        <v>1</v>
      </c>
      <c r="L127" s="96">
        <v>0</v>
      </c>
      <c r="M127" s="96"/>
      <c r="N127" s="96"/>
      <c r="O127" s="96"/>
      <c r="P127" s="96"/>
      <c r="Q127" s="96"/>
      <c r="R127" s="154"/>
      <c r="S127" s="155">
        <f t="shared" si="17"/>
        <v>4</v>
      </c>
      <c r="T127" s="156">
        <v>5</v>
      </c>
      <c r="U127" s="154"/>
      <c r="V127" s="164">
        <f t="shared" si="18"/>
        <v>9</v>
      </c>
      <c r="W127" s="165">
        <f t="shared" si="19"/>
        <v>7.4999999999999997E-2</v>
      </c>
      <c r="X127" s="165">
        <f t="shared" si="20"/>
        <v>2.25</v>
      </c>
      <c r="Y127" s="164">
        <v>27</v>
      </c>
      <c r="Z127" s="164">
        <v>2</v>
      </c>
      <c r="AA127" s="166">
        <f t="shared" si="21"/>
        <v>29</v>
      </c>
      <c r="AB127" s="165">
        <f t="shared" si="22"/>
        <v>386.66666666666669</v>
      </c>
      <c r="AC127" s="165">
        <v>14</v>
      </c>
      <c r="AD127" s="165">
        <f t="shared" si="23"/>
        <v>372.66666666666669</v>
      </c>
      <c r="AE127" s="165">
        <f t="shared" si="24"/>
        <v>4.5</v>
      </c>
      <c r="AF127" s="167">
        <f t="shared" si="25"/>
        <v>44059.666666666664</v>
      </c>
      <c r="AG127" s="168">
        <f t="shared" si="26"/>
        <v>43687</v>
      </c>
      <c r="AH127" s="168">
        <f t="shared" si="27"/>
        <v>44059.666666666664</v>
      </c>
      <c r="AI127" s="169">
        <f t="shared" si="28"/>
        <v>1.05</v>
      </c>
      <c r="AJ127" s="169">
        <f t="shared" si="29"/>
        <v>27.95</v>
      </c>
      <c r="AK127" s="164">
        <v>1</v>
      </c>
      <c r="AL127" s="169">
        <f t="shared" si="30"/>
        <v>0</v>
      </c>
      <c r="AM127" s="169">
        <f t="shared" si="31"/>
        <v>0</v>
      </c>
      <c r="AN127" s="169">
        <f t="shared" si="32"/>
        <v>0</v>
      </c>
      <c r="AO127" s="168">
        <f t="shared" si="33"/>
        <v>44059.666666666664</v>
      </c>
      <c r="AP127" s="164"/>
      <c r="AQ127" s="170"/>
    </row>
    <row r="128" spans="1:43" x14ac:dyDescent="0.25">
      <c r="A128" s="219" t="s">
        <v>587</v>
      </c>
      <c r="B128" s="151" t="s">
        <v>588</v>
      </c>
      <c r="C128" s="195">
        <v>6953156271357</v>
      </c>
      <c r="D128" s="152">
        <v>27.24</v>
      </c>
      <c r="E128" s="153"/>
      <c r="F128" s="96">
        <v>0</v>
      </c>
      <c r="G128" s="96">
        <v>1</v>
      </c>
      <c r="H128" s="96">
        <v>0</v>
      </c>
      <c r="I128" s="96">
        <v>0</v>
      </c>
      <c r="J128" s="96">
        <v>0</v>
      </c>
      <c r="K128" s="96">
        <v>0</v>
      </c>
      <c r="L128" s="96">
        <v>0</v>
      </c>
      <c r="M128" s="96"/>
      <c r="N128" s="96"/>
      <c r="O128" s="96"/>
      <c r="P128" s="96"/>
      <c r="Q128" s="96"/>
      <c r="R128" s="154"/>
      <c r="S128" s="155">
        <f t="shared" si="17"/>
        <v>1</v>
      </c>
      <c r="T128" s="156">
        <v>5</v>
      </c>
      <c r="U128" s="154"/>
      <c r="V128" s="164">
        <f t="shared" si="18"/>
        <v>1</v>
      </c>
      <c r="W128" s="165">
        <f t="shared" si="19"/>
        <v>3.3333333333333333E-2</v>
      </c>
      <c r="X128" s="165">
        <f t="shared" si="20"/>
        <v>1</v>
      </c>
      <c r="Y128" s="164">
        <v>34</v>
      </c>
      <c r="Z128" s="164">
        <v>5</v>
      </c>
      <c r="AA128" s="166">
        <f t="shared" si="21"/>
        <v>39</v>
      </c>
      <c r="AB128" s="165">
        <f t="shared" si="22"/>
        <v>1170</v>
      </c>
      <c r="AC128" s="165">
        <v>14</v>
      </c>
      <c r="AD128" s="165">
        <f t="shared" si="23"/>
        <v>1156</v>
      </c>
      <c r="AE128" s="165">
        <f t="shared" si="24"/>
        <v>2</v>
      </c>
      <c r="AF128" s="167">
        <f t="shared" si="25"/>
        <v>44843</v>
      </c>
      <c r="AG128" s="168">
        <f t="shared" si="26"/>
        <v>43687</v>
      </c>
      <c r="AH128" s="168">
        <f t="shared" si="27"/>
        <v>44843</v>
      </c>
      <c r="AI128" s="169">
        <f t="shared" si="28"/>
        <v>0.46666666666666667</v>
      </c>
      <c r="AJ128" s="169">
        <f t="shared" si="29"/>
        <v>38.533333333333331</v>
      </c>
      <c r="AK128" s="164">
        <v>1</v>
      </c>
      <c r="AL128" s="169">
        <f t="shared" si="30"/>
        <v>0</v>
      </c>
      <c r="AM128" s="169">
        <f t="shared" si="31"/>
        <v>0</v>
      </c>
      <c r="AN128" s="169">
        <f t="shared" si="32"/>
        <v>0</v>
      </c>
      <c r="AO128" s="168">
        <f t="shared" si="33"/>
        <v>44843</v>
      </c>
      <c r="AP128" s="164"/>
      <c r="AQ128" s="170"/>
    </row>
    <row r="129" spans="1:43" x14ac:dyDescent="0.25">
      <c r="A129" s="219" t="s">
        <v>591</v>
      </c>
      <c r="B129" s="151" t="s">
        <v>592</v>
      </c>
      <c r="C129" s="195">
        <v>6953156271364</v>
      </c>
      <c r="D129" s="152">
        <v>27.24</v>
      </c>
      <c r="E129" s="153"/>
      <c r="F129" s="96">
        <v>0</v>
      </c>
      <c r="G129" s="96">
        <v>0</v>
      </c>
      <c r="H129" s="96">
        <v>0</v>
      </c>
      <c r="I129" s="96">
        <v>0</v>
      </c>
      <c r="J129" s="96">
        <v>0</v>
      </c>
      <c r="K129" s="96">
        <v>0</v>
      </c>
      <c r="L129" s="96">
        <v>0</v>
      </c>
      <c r="M129" s="96"/>
      <c r="N129" s="96"/>
      <c r="O129" s="96"/>
      <c r="P129" s="96"/>
      <c r="Q129" s="96"/>
      <c r="R129" s="154"/>
      <c r="S129" s="155">
        <f t="shared" si="17"/>
        <v>0</v>
      </c>
      <c r="T129" s="156">
        <v>5</v>
      </c>
      <c r="U129" s="154"/>
      <c r="V129" s="164">
        <f t="shared" si="18"/>
        <v>0</v>
      </c>
      <c r="W129" s="165">
        <f t="shared" si="19"/>
        <v>0</v>
      </c>
      <c r="X129" s="165">
        <f t="shared" si="20"/>
        <v>0</v>
      </c>
      <c r="Y129" s="164">
        <v>20</v>
      </c>
      <c r="Z129" s="164">
        <v>0</v>
      </c>
      <c r="AA129" s="166">
        <f t="shared" si="21"/>
        <v>20</v>
      </c>
      <c r="AB129" s="165" t="str">
        <f t="shared" si="22"/>
        <v>Not Sold</v>
      </c>
      <c r="AC129" s="165">
        <v>14</v>
      </c>
      <c r="AD129" s="165" t="str">
        <f t="shared" si="23"/>
        <v>-</v>
      </c>
      <c r="AE129" s="165">
        <f t="shared" si="24"/>
        <v>0</v>
      </c>
      <c r="AF129" s="167" t="str">
        <f t="shared" si="25"/>
        <v>Not Sold</v>
      </c>
      <c r="AG129" s="168">
        <f t="shared" si="26"/>
        <v>43687</v>
      </c>
      <c r="AH129" s="168">
        <f t="shared" si="27"/>
        <v>43687</v>
      </c>
      <c r="AI129" s="169">
        <f t="shared" si="28"/>
        <v>0</v>
      </c>
      <c r="AJ129" s="169">
        <f t="shared" si="29"/>
        <v>20</v>
      </c>
      <c r="AK129" s="164">
        <v>1</v>
      </c>
      <c r="AL129" s="169">
        <f t="shared" si="30"/>
        <v>0</v>
      </c>
      <c r="AM129" s="169">
        <f t="shared" si="31"/>
        <v>0</v>
      </c>
      <c r="AN129" s="169" t="str">
        <f t="shared" si="32"/>
        <v>-</v>
      </c>
      <c r="AO129" s="168" t="str">
        <f t="shared" si="33"/>
        <v>-</v>
      </c>
      <c r="AP129" s="164"/>
      <c r="AQ129" s="170"/>
    </row>
    <row r="130" spans="1:43" x14ac:dyDescent="0.25">
      <c r="A130" s="219" t="s">
        <v>589</v>
      </c>
      <c r="B130" s="151" t="s">
        <v>590</v>
      </c>
      <c r="C130" s="195">
        <v>6953156271371</v>
      </c>
      <c r="D130" s="152">
        <v>26.99</v>
      </c>
      <c r="E130" s="153"/>
      <c r="F130" s="96">
        <v>0</v>
      </c>
      <c r="G130" s="96">
        <v>0</v>
      </c>
      <c r="H130" s="96">
        <v>0</v>
      </c>
      <c r="I130" s="96">
        <v>0</v>
      </c>
      <c r="J130" s="96">
        <v>0</v>
      </c>
      <c r="K130" s="96">
        <v>0</v>
      </c>
      <c r="L130" s="96">
        <v>0</v>
      </c>
      <c r="M130" s="96"/>
      <c r="N130" s="96"/>
      <c r="O130" s="96"/>
      <c r="P130" s="96"/>
      <c r="Q130" s="96"/>
      <c r="R130" s="154"/>
      <c r="S130" s="155">
        <f t="shared" si="17"/>
        <v>0</v>
      </c>
      <c r="T130" s="156">
        <v>5</v>
      </c>
      <c r="U130" s="154"/>
      <c r="V130" s="164">
        <f t="shared" si="18"/>
        <v>0</v>
      </c>
      <c r="W130" s="165">
        <f t="shared" si="19"/>
        <v>0</v>
      </c>
      <c r="X130" s="165">
        <f t="shared" si="20"/>
        <v>0</v>
      </c>
      <c r="Y130" s="164"/>
      <c r="Z130" s="164">
        <v>0</v>
      </c>
      <c r="AA130" s="166">
        <f t="shared" si="21"/>
        <v>0</v>
      </c>
      <c r="AB130" s="165" t="str">
        <f t="shared" si="22"/>
        <v>Not Sold</v>
      </c>
      <c r="AC130" s="165">
        <v>14</v>
      </c>
      <c r="AD130" s="165" t="str">
        <f t="shared" si="23"/>
        <v>-</v>
      </c>
      <c r="AE130" s="165">
        <f t="shared" si="24"/>
        <v>0</v>
      </c>
      <c r="AF130" s="167" t="str">
        <f t="shared" si="25"/>
        <v>Not Sold</v>
      </c>
      <c r="AG130" s="168">
        <f t="shared" si="26"/>
        <v>43687</v>
      </c>
      <c r="AH130" s="168">
        <f t="shared" si="27"/>
        <v>43687</v>
      </c>
      <c r="AI130" s="169">
        <f t="shared" si="28"/>
        <v>0</v>
      </c>
      <c r="AJ130" s="169">
        <f t="shared" si="29"/>
        <v>0</v>
      </c>
      <c r="AK130" s="164">
        <v>1</v>
      </c>
      <c r="AL130" s="169">
        <f t="shared" si="30"/>
        <v>0</v>
      </c>
      <c r="AM130" s="169">
        <f t="shared" si="31"/>
        <v>0</v>
      </c>
      <c r="AN130" s="169" t="str">
        <f t="shared" si="32"/>
        <v>-</v>
      </c>
      <c r="AO130" s="168" t="str">
        <f t="shared" si="33"/>
        <v>-</v>
      </c>
      <c r="AP130" s="164"/>
      <c r="AQ130" s="170"/>
    </row>
    <row r="131" spans="1:43" x14ac:dyDescent="0.25">
      <c r="A131" s="219" t="s">
        <v>359</v>
      </c>
      <c r="B131" s="151" t="s">
        <v>360</v>
      </c>
      <c r="C131" s="195">
        <v>6953156271685</v>
      </c>
      <c r="D131" s="152">
        <v>31.09</v>
      </c>
      <c r="E131" s="153"/>
      <c r="F131" s="96">
        <v>0</v>
      </c>
      <c r="G131" s="96">
        <v>1</v>
      </c>
      <c r="H131" s="96">
        <v>0</v>
      </c>
      <c r="I131" s="96">
        <v>0</v>
      </c>
      <c r="J131" s="96">
        <v>0</v>
      </c>
      <c r="K131" s="96">
        <v>0</v>
      </c>
      <c r="L131" s="96">
        <v>0</v>
      </c>
      <c r="M131" s="96"/>
      <c r="N131" s="96"/>
      <c r="O131" s="96"/>
      <c r="P131" s="96"/>
      <c r="Q131" s="96"/>
      <c r="R131" s="154"/>
      <c r="S131" s="155">
        <f t="shared" si="17"/>
        <v>1</v>
      </c>
      <c r="T131" s="156">
        <v>5</v>
      </c>
      <c r="U131" s="154"/>
      <c r="V131" s="164">
        <f t="shared" si="18"/>
        <v>1</v>
      </c>
      <c r="W131" s="165">
        <f t="shared" si="19"/>
        <v>3.3333333333333333E-2</v>
      </c>
      <c r="X131" s="165">
        <f t="shared" si="20"/>
        <v>1</v>
      </c>
      <c r="Y131" s="164">
        <v>47</v>
      </c>
      <c r="Z131" s="164">
        <v>0</v>
      </c>
      <c r="AA131" s="166">
        <f t="shared" si="21"/>
        <v>47</v>
      </c>
      <c r="AB131" s="165">
        <f t="shared" si="22"/>
        <v>1410</v>
      </c>
      <c r="AC131" s="165">
        <v>14</v>
      </c>
      <c r="AD131" s="165">
        <f t="shared" si="23"/>
        <v>1396</v>
      </c>
      <c r="AE131" s="165">
        <f t="shared" si="24"/>
        <v>2</v>
      </c>
      <c r="AF131" s="167">
        <f t="shared" si="25"/>
        <v>45083</v>
      </c>
      <c r="AG131" s="168">
        <f t="shared" si="26"/>
        <v>43687</v>
      </c>
      <c r="AH131" s="168">
        <f t="shared" si="27"/>
        <v>45083</v>
      </c>
      <c r="AI131" s="169">
        <f t="shared" si="28"/>
        <v>0.46666666666666667</v>
      </c>
      <c r="AJ131" s="169">
        <f t="shared" si="29"/>
        <v>46.533333333333331</v>
      </c>
      <c r="AK131" s="164">
        <v>1</v>
      </c>
      <c r="AL131" s="169">
        <f t="shared" si="30"/>
        <v>0</v>
      </c>
      <c r="AM131" s="169">
        <f t="shared" si="31"/>
        <v>0</v>
      </c>
      <c r="AN131" s="169">
        <f t="shared" si="32"/>
        <v>0</v>
      </c>
      <c r="AO131" s="168">
        <f t="shared" si="33"/>
        <v>45083</v>
      </c>
      <c r="AP131" s="164"/>
      <c r="AQ131" s="170"/>
    </row>
    <row r="132" spans="1:43" x14ac:dyDescent="0.25">
      <c r="A132" s="219" t="s">
        <v>361</v>
      </c>
      <c r="B132" s="151" t="s">
        <v>362</v>
      </c>
      <c r="C132" s="195">
        <v>6953156271692</v>
      </c>
      <c r="D132" s="152">
        <v>31.03</v>
      </c>
      <c r="E132" s="153"/>
      <c r="F132" s="96">
        <v>1</v>
      </c>
      <c r="G132" s="96">
        <v>0</v>
      </c>
      <c r="H132" s="96">
        <v>0</v>
      </c>
      <c r="I132" s="96">
        <v>0</v>
      </c>
      <c r="J132" s="96">
        <v>0</v>
      </c>
      <c r="K132" s="96">
        <v>0</v>
      </c>
      <c r="L132" s="96">
        <v>0</v>
      </c>
      <c r="M132" s="96"/>
      <c r="N132" s="96"/>
      <c r="O132" s="96"/>
      <c r="P132" s="96"/>
      <c r="Q132" s="96"/>
      <c r="R132" s="154"/>
      <c r="S132" s="155">
        <f t="shared" si="17"/>
        <v>1</v>
      </c>
      <c r="T132" s="156">
        <v>5</v>
      </c>
      <c r="U132" s="154"/>
      <c r="V132" s="164">
        <f t="shared" si="18"/>
        <v>1</v>
      </c>
      <c r="W132" s="165">
        <f t="shared" si="19"/>
        <v>3.3333333333333333E-2</v>
      </c>
      <c r="X132" s="165">
        <f t="shared" si="20"/>
        <v>1</v>
      </c>
      <c r="Y132" s="164">
        <v>60</v>
      </c>
      <c r="Z132" s="164">
        <v>0</v>
      </c>
      <c r="AA132" s="166">
        <f t="shared" si="21"/>
        <v>60</v>
      </c>
      <c r="AB132" s="165">
        <f t="shared" si="22"/>
        <v>1800</v>
      </c>
      <c r="AC132" s="165">
        <v>14</v>
      </c>
      <c r="AD132" s="165">
        <f t="shared" si="23"/>
        <v>1786</v>
      </c>
      <c r="AE132" s="165">
        <f t="shared" si="24"/>
        <v>2</v>
      </c>
      <c r="AF132" s="167">
        <f t="shared" si="25"/>
        <v>45473</v>
      </c>
      <c r="AG132" s="168">
        <f t="shared" si="26"/>
        <v>43687</v>
      </c>
      <c r="AH132" s="168">
        <f t="shared" si="27"/>
        <v>45473</v>
      </c>
      <c r="AI132" s="169">
        <f t="shared" si="28"/>
        <v>0.46666666666666667</v>
      </c>
      <c r="AJ132" s="169">
        <f t="shared" si="29"/>
        <v>59.533333333333331</v>
      </c>
      <c r="AK132" s="164">
        <v>1</v>
      </c>
      <c r="AL132" s="169">
        <f t="shared" si="30"/>
        <v>0</v>
      </c>
      <c r="AM132" s="169">
        <f t="shared" si="31"/>
        <v>0</v>
      </c>
      <c r="AN132" s="169">
        <f t="shared" si="32"/>
        <v>0</v>
      </c>
      <c r="AO132" s="168">
        <f t="shared" si="33"/>
        <v>45473</v>
      </c>
      <c r="AP132" s="164"/>
      <c r="AQ132" s="170"/>
    </row>
    <row r="133" spans="1:43" x14ac:dyDescent="0.25">
      <c r="A133" s="219" t="s">
        <v>669</v>
      </c>
      <c r="B133" s="151" t="s">
        <v>109</v>
      </c>
      <c r="C133" s="195">
        <v>6953156271791</v>
      </c>
      <c r="D133" s="152">
        <v>37.130000000000003</v>
      </c>
      <c r="E133" s="153"/>
      <c r="F133" s="96">
        <v>0</v>
      </c>
      <c r="G133" s="96">
        <v>0</v>
      </c>
      <c r="H133" s="96">
        <v>0</v>
      </c>
      <c r="I133" s="96">
        <v>8</v>
      </c>
      <c r="J133" s="96">
        <v>16</v>
      </c>
      <c r="K133" s="96">
        <v>11</v>
      </c>
      <c r="L133" s="96">
        <v>14</v>
      </c>
      <c r="M133" s="96"/>
      <c r="N133" s="96"/>
      <c r="O133" s="96"/>
      <c r="P133" s="96"/>
      <c r="Q133" s="96"/>
      <c r="R133" s="154"/>
      <c r="S133" s="155">
        <f t="shared" ref="S133:S196" si="34">COUNTIF(F133:L133,"&lt;&gt;0")</f>
        <v>4</v>
      </c>
      <c r="T133" s="156">
        <v>5</v>
      </c>
      <c r="U133" s="154"/>
      <c r="V133" s="164">
        <f t="shared" ref="V133:V196" si="35">SUM(F133:Q133)</f>
        <v>49</v>
      </c>
      <c r="W133" s="165">
        <f t="shared" ref="W133:W196" si="36">IFERROR(IF(L133=0,V133/(S133*30),V133/(((S133-1)*30)+(T133*7))),0)</f>
        <v>0.39200000000000002</v>
      </c>
      <c r="X133" s="165">
        <f t="shared" ref="X133:X196" si="37">W133*30</f>
        <v>11.76</v>
      </c>
      <c r="Y133" s="164">
        <v>119</v>
      </c>
      <c r="Z133" s="164">
        <v>45</v>
      </c>
      <c r="AA133" s="166">
        <f t="shared" ref="AA133:AA196" si="38">Y133+Z133</f>
        <v>164</v>
      </c>
      <c r="AB133" s="165">
        <f t="shared" ref="AB133:AB196" si="39">IFERROR(AA133/W133,"Not Sold")</f>
        <v>418.36734693877548</v>
      </c>
      <c r="AC133" s="165">
        <v>14</v>
      </c>
      <c r="AD133" s="165">
        <f t="shared" ref="AD133:AD196" si="40">IFERROR(AB133-AC133,"-")</f>
        <v>404.36734693877548</v>
      </c>
      <c r="AE133" s="165">
        <f t="shared" ref="AE133:AE196" si="41">X133*2</f>
        <v>23.52</v>
      </c>
      <c r="AF133" s="167">
        <f t="shared" ref="AF133:AF196" si="42">IFERROR(AB133+$C$1,"Not Sold")</f>
        <v>44091.367346938772</v>
      </c>
      <c r="AG133" s="168">
        <f t="shared" ref="AG133:AG196" si="43">$C$1+AC133</f>
        <v>43687</v>
      </c>
      <c r="AH133" s="168">
        <f t="shared" ref="AH133:AH196" si="44">MAX(AF133,AG133)</f>
        <v>44091.367346938772</v>
      </c>
      <c r="AI133" s="169">
        <f t="shared" ref="AI133:AI196" si="45">W133*AC133</f>
        <v>5.4880000000000004</v>
      </c>
      <c r="AJ133" s="169">
        <f t="shared" ref="AJ133:AJ196" si="46">AA133-AI133</f>
        <v>158.512</v>
      </c>
      <c r="AK133" s="164">
        <v>1</v>
      </c>
      <c r="AL133" s="169">
        <f t="shared" ref="AL133:AL196" si="47">IF(AE133-AJ133&lt;1,0,AE133-AJ133)</f>
        <v>0</v>
      </c>
      <c r="AM133" s="169">
        <f t="shared" ref="AM133:AM196" si="48">AL133*D133</f>
        <v>0</v>
      </c>
      <c r="AN133" s="169">
        <f t="shared" ref="AN133:AN196" si="49">IFERROR(AL133/W133,"-")</f>
        <v>0</v>
      </c>
      <c r="AO133" s="168">
        <f t="shared" ref="AO133:AO196" si="50">IFERROR(AN133+AH133,"-")</f>
        <v>44091.367346938772</v>
      </c>
      <c r="AP133" s="164"/>
      <c r="AQ133" s="170"/>
    </row>
    <row r="134" spans="1:43" x14ac:dyDescent="0.25">
      <c r="A134" s="219"/>
      <c r="B134" s="151" t="s">
        <v>243</v>
      </c>
      <c r="C134" s="195">
        <v>6953156271807</v>
      </c>
      <c r="D134" s="152">
        <v>0</v>
      </c>
      <c r="E134" s="153"/>
      <c r="F134" s="96">
        <v>0</v>
      </c>
      <c r="G134" s="96">
        <v>0</v>
      </c>
      <c r="H134" s="96">
        <v>0</v>
      </c>
      <c r="I134" s="96">
        <v>0</v>
      </c>
      <c r="J134" s="96">
        <v>0</v>
      </c>
      <c r="K134" s="96">
        <v>0</v>
      </c>
      <c r="L134" s="96">
        <v>0</v>
      </c>
      <c r="M134" s="96"/>
      <c r="N134" s="96"/>
      <c r="O134" s="96"/>
      <c r="P134" s="96"/>
      <c r="Q134" s="96"/>
      <c r="R134" s="154"/>
      <c r="S134" s="155">
        <f t="shared" si="34"/>
        <v>0</v>
      </c>
      <c r="T134" s="156">
        <v>5</v>
      </c>
      <c r="U134" s="154"/>
      <c r="V134" s="164">
        <f t="shared" si="35"/>
        <v>0</v>
      </c>
      <c r="W134" s="165">
        <f t="shared" si="36"/>
        <v>0</v>
      </c>
      <c r="X134" s="165">
        <f t="shared" si="37"/>
        <v>0</v>
      </c>
      <c r="Y134" s="164">
        <v>32</v>
      </c>
      <c r="Z134" s="164">
        <v>5</v>
      </c>
      <c r="AA134" s="166">
        <f t="shared" si="38"/>
        <v>37</v>
      </c>
      <c r="AB134" s="165" t="str">
        <f t="shared" si="39"/>
        <v>Not Sold</v>
      </c>
      <c r="AC134" s="165">
        <v>14</v>
      </c>
      <c r="AD134" s="165" t="str">
        <f t="shared" si="40"/>
        <v>-</v>
      </c>
      <c r="AE134" s="165">
        <f t="shared" si="41"/>
        <v>0</v>
      </c>
      <c r="AF134" s="167" t="str">
        <f t="shared" si="42"/>
        <v>Not Sold</v>
      </c>
      <c r="AG134" s="168">
        <f t="shared" si="43"/>
        <v>43687</v>
      </c>
      <c r="AH134" s="168">
        <f t="shared" si="44"/>
        <v>43687</v>
      </c>
      <c r="AI134" s="169">
        <f t="shared" si="45"/>
        <v>0</v>
      </c>
      <c r="AJ134" s="169">
        <f t="shared" si="46"/>
        <v>37</v>
      </c>
      <c r="AK134" s="164">
        <v>1</v>
      </c>
      <c r="AL134" s="169">
        <f t="shared" si="47"/>
        <v>0</v>
      </c>
      <c r="AM134" s="169">
        <f t="shared" si="48"/>
        <v>0</v>
      </c>
      <c r="AN134" s="169" t="str">
        <f t="shared" si="49"/>
        <v>-</v>
      </c>
      <c r="AO134" s="168" t="str">
        <f t="shared" si="50"/>
        <v>-</v>
      </c>
      <c r="AP134" s="164"/>
      <c r="AQ134" s="170"/>
    </row>
    <row r="135" spans="1:43" x14ac:dyDescent="0.25">
      <c r="A135" s="219" t="s">
        <v>575</v>
      </c>
      <c r="B135" s="151" t="s">
        <v>576</v>
      </c>
      <c r="C135" s="195">
        <v>6953156272668</v>
      </c>
      <c r="D135" s="152">
        <v>63.54</v>
      </c>
      <c r="E135" s="153"/>
      <c r="F135" s="96">
        <v>3</v>
      </c>
      <c r="G135" s="96">
        <v>1</v>
      </c>
      <c r="H135" s="96">
        <v>1</v>
      </c>
      <c r="I135" s="96">
        <v>2</v>
      </c>
      <c r="J135" s="96">
        <v>0</v>
      </c>
      <c r="K135" s="96">
        <v>0</v>
      </c>
      <c r="L135" s="96">
        <v>0</v>
      </c>
      <c r="M135" s="96"/>
      <c r="N135" s="96"/>
      <c r="O135" s="96"/>
      <c r="P135" s="96"/>
      <c r="Q135" s="96"/>
      <c r="R135" s="154"/>
      <c r="S135" s="155">
        <f t="shared" si="34"/>
        <v>4</v>
      </c>
      <c r="T135" s="156">
        <v>5</v>
      </c>
      <c r="U135" s="154"/>
      <c r="V135" s="164">
        <f t="shared" si="35"/>
        <v>7</v>
      </c>
      <c r="W135" s="165">
        <f t="shared" si="36"/>
        <v>5.8333333333333334E-2</v>
      </c>
      <c r="X135" s="165">
        <f t="shared" si="37"/>
        <v>1.75</v>
      </c>
      <c r="Y135" s="164"/>
      <c r="Z135" s="164">
        <v>0</v>
      </c>
      <c r="AA135" s="166">
        <f t="shared" si="38"/>
        <v>0</v>
      </c>
      <c r="AB135" s="165">
        <f t="shared" si="39"/>
        <v>0</v>
      </c>
      <c r="AC135" s="165">
        <v>14</v>
      </c>
      <c r="AD135" s="165">
        <f t="shared" si="40"/>
        <v>-14</v>
      </c>
      <c r="AE135" s="165">
        <f t="shared" si="41"/>
        <v>3.5</v>
      </c>
      <c r="AF135" s="167">
        <f t="shared" si="42"/>
        <v>43673</v>
      </c>
      <c r="AG135" s="168">
        <f t="shared" si="43"/>
        <v>43687</v>
      </c>
      <c r="AH135" s="168">
        <f t="shared" si="44"/>
        <v>43687</v>
      </c>
      <c r="AI135" s="169">
        <f t="shared" si="45"/>
        <v>0.81666666666666665</v>
      </c>
      <c r="AJ135" s="169">
        <f t="shared" si="46"/>
        <v>-0.81666666666666665</v>
      </c>
      <c r="AK135" s="164">
        <v>1</v>
      </c>
      <c r="AL135" s="169">
        <f t="shared" si="47"/>
        <v>4.3166666666666664</v>
      </c>
      <c r="AM135" s="169">
        <f t="shared" si="48"/>
        <v>274.28100000000001</v>
      </c>
      <c r="AN135" s="169">
        <f t="shared" si="49"/>
        <v>74</v>
      </c>
      <c r="AO135" s="168">
        <f t="shared" si="50"/>
        <v>43761</v>
      </c>
      <c r="AP135" s="164"/>
      <c r="AQ135" s="170"/>
    </row>
    <row r="136" spans="1:43" x14ac:dyDescent="0.25">
      <c r="A136" s="219" t="s">
        <v>369</v>
      </c>
      <c r="B136" s="171" t="s">
        <v>110</v>
      </c>
      <c r="C136" s="196">
        <v>6953156272965</v>
      </c>
      <c r="D136" s="152">
        <v>25.97</v>
      </c>
      <c r="E136" s="153"/>
      <c r="F136" s="96">
        <v>1</v>
      </c>
      <c r="G136" s="96">
        <v>1</v>
      </c>
      <c r="H136" s="96">
        <v>3</v>
      </c>
      <c r="I136" s="96">
        <v>0</v>
      </c>
      <c r="J136" s="96">
        <v>0</v>
      </c>
      <c r="K136" s="96">
        <v>0</v>
      </c>
      <c r="L136" s="96">
        <v>0</v>
      </c>
      <c r="M136" s="96"/>
      <c r="N136" s="96"/>
      <c r="O136" s="96"/>
      <c r="P136" s="96"/>
      <c r="Q136" s="96"/>
      <c r="R136" s="154"/>
      <c r="S136" s="155">
        <f t="shared" si="34"/>
        <v>3</v>
      </c>
      <c r="T136" s="156">
        <v>5</v>
      </c>
      <c r="U136" s="154"/>
      <c r="V136" s="164">
        <f t="shared" si="35"/>
        <v>5</v>
      </c>
      <c r="W136" s="165">
        <f t="shared" si="36"/>
        <v>5.5555555555555552E-2</v>
      </c>
      <c r="X136" s="165">
        <f t="shared" si="37"/>
        <v>1.6666666666666665</v>
      </c>
      <c r="Y136" s="164">
        <v>4</v>
      </c>
      <c r="Z136" s="164">
        <v>3</v>
      </c>
      <c r="AA136" s="166">
        <f t="shared" si="38"/>
        <v>7</v>
      </c>
      <c r="AB136" s="165">
        <f t="shared" si="39"/>
        <v>126</v>
      </c>
      <c r="AC136" s="165">
        <v>14</v>
      </c>
      <c r="AD136" s="165">
        <f t="shared" si="40"/>
        <v>112</v>
      </c>
      <c r="AE136" s="165">
        <f t="shared" si="41"/>
        <v>3.333333333333333</v>
      </c>
      <c r="AF136" s="167">
        <f t="shared" si="42"/>
        <v>43799</v>
      </c>
      <c r="AG136" s="168">
        <f t="shared" si="43"/>
        <v>43687</v>
      </c>
      <c r="AH136" s="168">
        <f t="shared" si="44"/>
        <v>43799</v>
      </c>
      <c r="AI136" s="169">
        <f t="shared" si="45"/>
        <v>0.77777777777777768</v>
      </c>
      <c r="AJ136" s="169">
        <f t="shared" si="46"/>
        <v>6.2222222222222223</v>
      </c>
      <c r="AK136" s="164">
        <v>1</v>
      </c>
      <c r="AL136" s="169">
        <f t="shared" si="47"/>
        <v>0</v>
      </c>
      <c r="AM136" s="169">
        <f t="shared" si="48"/>
        <v>0</v>
      </c>
      <c r="AN136" s="169">
        <f t="shared" si="49"/>
        <v>0</v>
      </c>
      <c r="AO136" s="168">
        <f t="shared" si="50"/>
        <v>43799</v>
      </c>
      <c r="AP136" s="164"/>
      <c r="AQ136" s="170"/>
    </row>
    <row r="137" spans="1:43" x14ac:dyDescent="0.25">
      <c r="A137" s="219" t="s">
        <v>371</v>
      </c>
      <c r="B137" s="151" t="s">
        <v>372</v>
      </c>
      <c r="C137" s="195">
        <v>6953156272972</v>
      </c>
      <c r="D137" s="152">
        <v>25.65</v>
      </c>
      <c r="E137" s="153"/>
      <c r="F137" s="96">
        <v>3</v>
      </c>
      <c r="G137" s="96">
        <v>0</v>
      </c>
      <c r="H137" s="96">
        <v>1</v>
      </c>
      <c r="I137" s="96">
        <v>0</v>
      </c>
      <c r="J137" s="96">
        <v>0</v>
      </c>
      <c r="K137" s="96">
        <v>0</v>
      </c>
      <c r="L137" s="96">
        <v>0</v>
      </c>
      <c r="M137" s="96"/>
      <c r="N137" s="96"/>
      <c r="O137" s="96"/>
      <c r="P137" s="96"/>
      <c r="Q137" s="96"/>
      <c r="R137" s="154"/>
      <c r="S137" s="155">
        <f t="shared" si="34"/>
        <v>2</v>
      </c>
      <c r="T137" s="156">
        <v>5</v>
      </c>
      <c r="U137" s="154"/>
      <c r="V137" s="164">
        <f t="shared" si="35"/>
        <v>4</v>
      </c>
      <c r="W137" s="165">
        <f t="shared" si="36"/>
        <v>6.6666666666666666E-2</v>
      </c>
      <c r="X137" s="165">
        <f t="shared" si="37"/>
        <v>2</v>
      </c>
      <c r="Y137" s="164">
        <v>13</v>
      </c>
      <c r="Z137" s="164">
        <v>1</v>
      </c>
      <c r="AA137" s="166">
        <f t="shared" si="38"/>
        <v>14</v>
      </c>
      <c r="AB137" s="165">
        <f t="shared" si="39"/>
        <v>210</v>
      </c>
      <c r="AC137" s="165">
        <v>14</v>
      </c>
      <c r="AD137" s="165">
        <f t="shared" si="40"/>
        <v>196</v>
      </c>
      <c r="AE137" s="165">
        <f t="shared" si="41"/>
        <v>4</v>
      </c>
      <c r="AF137" s="167">
        <f t="shared" si="42"/>
        <v>43883</v>
      </c>
      <c r="AG137" s="168">
        <f t="shared" si="43"/>
        <v>43687</v>
      </c>
      <c r="AH137" s="168">
        <f t="shared" si="44"/>
        <v>43883</v>
      </c>
      <c r="AI137" s="169">
        <f t="shared" si="45"/>
        <v>0.93333333333333335</v>
      </c>
      <c r="AJ137" s="169">
        <f t="shared" si="46"/>
        <v>13.066666666666666</v>
      </c>
      <c r="AK137" s="164">
        <v>1</v>
      </c>
      <c r="AL137" s="169">
        <f t="shared" si="47"/>
        <v>0</v>
      </c>
      <c r="AM137" s="169">
        <f t="shared" si="48"/>
        <v>0</v>
      </c>
      <c r="AN137" s="169">
        <f t="shared" si="49"/>
        <v>0</v>
      </c>
      <c r="AO137" s="168">
        <f t="shared" si="50"/>
        <v>43883</v>
      </c>
      <c r="AP137" s="164"/>
      <c r="AQ137" s="170"/>
    </row>
    <row r="138" spans="1:43" x14ac:dyDescent="0.25">
      <c r="A138" s="219" t="s">
        <v>385</v>
      </c>
      <c r="B138" s="151" t="s">
        <v>386</v>
      </c>
      <c r="C138" s="195">
        <v>6953156273016</v>
      </c>
      <c r="D138" s="152">
        <v>43.38</v>
      </c>
      <c r="E138" s="153"/>
      <c r="F138" s="96">
        <v>4</v>
      </c>
      <c r="G138" s="96">
        <v>3</v>
      </c>
      <c r="H138" s="96">
        <v>4</v>
      </c>
      <c r="I138" s="96">
        <v>9</v>
      </c>
      <c r="J138" s="96">
        <v>0</v>
      </c>
      <c r="K138" s="96">
        <v>0</v>
      </c>
      <c r="L138" s="96">
        <v>2</v>
      </c>
      <c r="M138" s="96"/>
      <c r="N138" s="96"/>
      <c r="O138" s="96"/>
      <c r="P138" s="96"/>
      <c r="Q138" s="96"/>
      <c r="R138" s="154"/>
      <c r="S138" s="155">
        <f t="shared" si="34"/>
        <v>5</v>
      </c>
      <c r="T138" s="156">
        <v>5</v>
      </c>
      <c r="U138" s="154"/>
      <c r="V138" s="164">
        <f t="shared" si="35"/>
        <v>22</v>
      </c>
      <c r="W138" s="165">
        <f t="shared" si="36"/>
        <v>0.14193548387096774</v>
      </c>
      <c r="X138" s="165">
        <f t="shared" si="37"/>
        <v>4.258064516129032</v>
      </c>
      <c r="Y138" s="164">
        <v>2</v>
      </c>
      <c r="Z138" s="164">
        <v>0</v>
      </c>
      <c r="AA138" s="166">
        <f t="shared" si="38"/>
        <v>2</v>
      </c>
      <c r="AB138" s="165">
        <f t="shared" si="39"/>
        <v>14.09090909090909</v>
      </c>
      <c r="AC138" s="165">
        <v>14</v>
      </c>
      <c r="AD138" s="165">
        <f t="shared" si="40"/>
        <v>9.090909090908994E-2</v>
      </c>
      <c r="AE138" s="165">
        <f t="shared" si="41"/>
        <v>8.5161290322580641</v>
      </c>
      <c r="AF138" s="167">
        <f t="shared" si="42"/>
        <v>43687.090909090912</v>
      </c>
      <c r="AG138" s="168">
        <f t="shared" si="43"/>
        <v>43687</v>
      </c>
      <c r="AH138" s="168">
        <f t="shared" si="44"/>
        <v>43687.090909090912</v>
      </c>
      <c r="AI138" s="169">
        <f t="shared" si="45"/>
        <v>1.9870967741935484</v>
      </c>
      <c r="AJ138" s="169">
        <f t="shared" si="46"/>
        <v>1.2903225806451646E-2</v>
      </c>
      <c r="AK138" s="164">
        <v>1</v>
      </c>
      <c r="AL138" s="169">
        <f t="shared" si="47"/>
        <v>8.5032258064516117</v>
      </c>
      <c r="AM138" s="169">
        <f t="shared" si="48"/>
        <v>368.86993548387096</v>
      </c>
      <c r="AN138" s="169">
        <f t="shared" si="49"/>
        <v>59.909090909090899</v>
      </c>
      <c r="AO138" s="168">
        <f t="shared" si="50"/>
        <v>43747</v>
      </c>
      <c r="AP138" s="164"/>
      <c r="AQ138" s="170"/>
    </row>
    <row r="139" spans="1:43" x14ac:dyDescent="0.25">
      <c r="A139" s="219" t="s">
        <v>387</v>
      </c>
      <c r="B139" s="151" t="s">
        <v>111</v>
      </c>
      <c r="C139" s="195">
        <v>6953156273023</v>
      </c>
      <c r="D139" s="152">
        <v>43.134477611940298</v>
      </c>
      <c r="E139" s="153"/>
      <c r="F139" s="96">
        <v>1</v>
      </c>
      <c r="G139" s="96">
        <v>1</v>
      </c>
      <c r="H139" s="96">
        <v>5</v>
      </c>
      <c r="I139" s="96">
        <v>1</v>
      </c>
      <c r="J139" s="96">
        <v>0</v>
      </c>
      <c r="K139" s="96">
        <v>1</v>
      </c>
      <c r="L139" s="96">
        <v>0</v>
      </c>
      <c r="M139" s="96"/>
      <c r="N139" s="96"/>
      <c r="O139" s="96"/>
      <c r="P139" s="96"/>
      <c r="Q139" s="96"/>
      <c r="R139" s="154"/>
      <c r="S139" s="155">
        <f t="shared" si="34"/>
        <v>5</v>
      </c>
      <c r="T139" s="156">
        <v>5</v>
      </c>
      <c r="U139" s="154"/>
      <c r="V139" s="164">
        <f t="shared" si="35"/>
        <v>9</v>
      </c>
      <c r="W139" s="165">
        <f t="shared" si="36"/>
        <v>0.06</v>
      </c>
      <c r="X139" s="165">
        <f t="shared" si="37"/>
        <v>1.7999999999999998</v>
      </c>
      <c r="Y139" s="164"/>
      <c r="Z139" s="164">
        <v>6</v>
      </c>
      <c r="AA139" s="166">
        <f t="shared" si="38"/>
        <v>6</v>
      </c>
      <c r="AB139" s="165">
        <f t="shared" si="39"/>
        <v>100</v>
      </c>
      <c r="AC139" s="165">
        <v>14</v>
      </c>
      <c r="AD139" s="165">
        <f t="shared" si="40"/>
        <v>86</v>
      </c>
      <c r="AE139" s="165">
        <f t="shared" si="41"/>
        <v>3.5999999999999996</v>
      </c>
      <c r="AF139" s="167">
        <f t="shared" si="42"/>
        <v>43773</v>
      </c>
      <c r="AG139" s="168">
        <f t="shared" si="43"/>
        <v>43687</v>
      </c>
      <c r="AH139" s="168">
        <f t="shared" si="44"/>
        <v>43773</v>
      </c>
      <c r="AI139" s="169">
        <f t="shared" si="45"/>
        <v>0.84</v>
      </c>
      <c r="AJ139" s="169">
        <f t="shared" si="46"/>
        <v>5.16</v>
      </c>
      <c r="AK139" s="164">
        <v>1</v>
      </c>
      <c r="AL139" s="169">
        <f t="shared" si="47"/>
        <v>0</v>
      </c>
      <c r="AM139" s="169">
        <f t="shared" si="48"/>
        <v>0</v>
      </c>
      <c r="AN139" s="169">
        <f t="shared" si="49"/>
        <v>0</v>
      </c>
      <c r="AO139" s="168">
        <f t="shared" si="50"/>
        <v>43773</v>
      </c>
      <c r="AP139" s="164"/>
      <c r="AQ139" s="170"/>
    </row>
    <row r="140" spans="1:43" x14ac:dyDescent="0.25">
      <c r="A140" s="219" t="s">
        <v>415</v>
      </c>
      <c r="B140" s="151" t="s">
        <v>112</v>
      </c>
      <c r="C140" s="195">
        <v>6953156273030</v>
      </c>
      <c r="D140" s="152">
        <v>25.360000000000003</v>
      </c>
      <c r="E140" s="153"/>
      <c r="F140" s="96">
        <v>4</v>
      </c>
      <c r="G140" s="96">
        <v>4</v>
      </c>
      <c r="H140" s="96">
        <v>7</v>
      </c>
      <c r="I140" s="96">
        <v>11</v>
      </c>
      <c r="J140" s="96">
        <v>7</v>
      </c>
      <c r="K140" s="96">
        <v>11</v>
      </c>
      <c r="L140" s="96">
        <v>10</v>
      </c>
      <c r="M140" s="96"/>
      <c r="N140" s="96"/>
      <c r="O140" s="96"/>
      <c r="P140" s="96"/>
      <c r="Q140" s="96"/>
      <c r="R140" s="154"/>
      <c r="S140" s="155">
        <f t="shared" si="34"/>
        <v>7</v>
      </c>
      <c r="T140" s="156">
        <v>5</v>
      </c>
      <c r="U140" s="154"/>
      <c r="V140" s="164">
        <f t="shared" si="35"/>
        <v>54</v>
      </c>
      <c r="W140" s="165">
        <f t="shared" si="36"/>
        <v>0.25116279069767444</v>
      </c>
      <c r="X140" s="165">
        <f t="shared" si="37"/>
        <v>7.5348837209302335</v>
      </c>
      <c r="Y140" s="164">
        <v>60</v>
      </c>
      <c r="Z140" s="164">
        <v>20</v>
      </c>
      <c r="AA140" s="166">
        <f t="shared" si="38"/>
        <v>80</v>
      </c>
      <c r="AB140" s="165">
        <f t="shared" si="39"/>
        <v>318.51851851851848</v>
      </c>
      <c r="AC140" s="165">
        <v>14</v>
      </c>
      <c r="AD140" s="165">
        <f t="shared" si="40"/>
        <v>304.51851851851848</v>
      </c>
      <c r="AE140" s="165">
        <f t="shared" si="41"/>
        <v>15.069767441860467</v>
      </c>
      <c r="AF140" s="167">
        <f t="shared" si="42"/>
        <v>43991.518518518518</v>
      </c>
      <c r="AG140" s="168">
        <f t="shared" si="43"/>
        <v>43687</v>
      </c>
      <c r="AH140" s="168">
        <f t="shared" si="44"/>
        <v>43991.518518518518</v>
      </c>
      <c r="AI140" s="169">
        <f t="shared" si="45"/>
        <v>3.5162790697674424</v>
      </c>
      <c r="AJ140" s="169">
        <f t="shared" si="46"/>
        <v>76.48372093023255</v>
      </c>
      <c r="AK140" s="164">
        <v>1</v>
      </c>
      <c r="AL140" s="169">
        <f t="shared" si="47"/>
        <v>0</v>
      </c>
      <c r="AM140" s="169">
        <f t="shared" si="48"/>
        <v>0</v>
      </c>
      <c r="AN140" s="169">
        <f t="shared" si="49"/>
        <v>0</v>
      </c>
      <c r="AO140" s="168">
        <f t="shared" si="50"/>
        <v>43991.518518518518</v>
      </c>
      <c r="AP140" s="164"/>
      <c r="AQ140" s="170"/>
    </row>
    <row r="141" spans="1:43" x14ac:dyDescent="0.25">
      <c r="A141" s="219" t="s">
        <v>452</v>
      </c>
      <c r="B141" s="151" t="s">
        <v>453</v>
      </c>
      <c r="C141" s="195">
        <v>6953156273085</v>
      </c>
      <c r="D141" s="152">
        <v>13.620000000000053</v>
      </c>
      <c r="E141" s="153"/>
      <c r="F141" s="96">
        <v>11</v>
      </c>
      <c r="G141" s="96">
        <v>24</v>
      </c>
      <c r="H141" s="96">
        <v>30</v>
      </c>
      <c r="I141" s="96">
        <v>37</v>
      </c>
      <c r="J141" s="96">
        <v>37</v>
      </c>
      <c r="K141" s="96">
        <v>34</v>
      </c>
      <c r="L141" s="96">
        <v>42</v>
      </c>
      <c r="M141" s="96"/>
      <c r="N141" s="96"/>
      <c r="O141" s="96"/>
      <c r="P141" s="96"/>
      <c r="Q141" s="96"/>
      <c r="R141" s="154"/>
      <c r="S141" s="155">
        <f t="shared" si="34"/>
        <v>7</v>
      </c>
      <c r="T141" s="156">
        <v>5</v>
      </c>
      <c r="U141" s="154"/>
      <c r="V141" s="164">
        <f t="shared" si="35"/>
        <v>215</v>
      </c>
      <c r="W141" s="165">
        <f t="shared" si="36"/>
        <v>1</v>
      </c>
      <c r="X141" s="165">
        <f t="shared" si="37"/>
        <v>30</v>
      </c>
      <c r="Y141" s="164">
        <v>777</v>
      </c>
      <c r="Z141" s="164">
        <v>49</v>
      </c>
      <c r="AA141" s="166">
        <f t="shared" si="38"/>
        <v>826</v>
      </c>
      <c r="AB141" s="165">
        <f t="shared" si="39"/>
        <v>826</v>
      </c>
      <c r="AC141" s="165">
        <v>14</v>
      </c>
      <c r="AD141" s="165">
        <f t="shared" si="40"/>
        <v>812</v>
      </c>
      <c r="AE141" s="165">
        <f t="shared" si="41"/>
        <v>60</v>
      </c>
      <c r="AF141" s="167">
        <f t="shared" si="42"/>
        <v>44499</v>
      </c>
      <c r="AG141" s="168">
        <f t="shared" si="43"/>
        <v>43687</v>
      </c>
      <c r="AH141" s="168">
        <f t="shared" si="44"/>
        <v>44499</v>
      </c>
      <c r="AI141" s="169">
        <f t="shared" si="45"/>
        <v>14</v>
      </c>
      <c r="AJ141" s="169">
        <f t="shared" si="46"/>
        <v>812</v>
      </c>
      <c r="AK141" s="164">
        <v>1</v>
      </c>
      <c r="AL141" s="169">
        <f t="shared" si="47"/>
        <v>0</v>
      </c>
      <c r="AM141" s="169">
        <f t="shared" si="48"/>
        <v>0</v>
      </c>
      <c r="AN141" s="169">
        <f t="shared" si="49"/>
        <v>0</v>
      </c>
      <c r="AO141" s="168">
        <f t="shared" si="50"/>
        <v>44499</v>
      </c>
      <c r="AP141" s="164"/>
      <c r="AQ141" s="170"/>
    </row>
    <row r="142" spans="1:43" x14ac:dyDescent="0.25">
      <c r="A142" s="219" t="s">
        <v>454</v>
      </c>
      <c r="B142" s="151" t="s">
        <v>455</v>
      </c>
      <c r="C142" s="195">
        <v>6953156273092</v>
      </c>
      <c r="D142" s="152">
        <v>13.949999999999998</v>
      </c>
      <c r="E142" s="153"/>
      <c r="F142" s="96">
        <v>8</v>
      </c>
      <c r="G142" s="96">
        <v>6</v>
      </c>
      <c r="H142" s="96">
        <v>12</v>
      </c>
      <c r="I142" s="96">
        <v>12</v>
      </c>
      <c r="J142" s="96">
        <v>12</v>
      </c>
      <c r="K142" s="96">
        <v>6</v>
      </c>
      <c r="L142" s="96">
        <v>13</v>
      </c>
      <c r="M142" s="96"/>
      <c r="N142" s="96"/>
      <c r="O142" s="96"/>
      <c r="P142" s="96"/>
      <c r="Q142" s="96"/>
      <c r="R142" s="154"/>
      <c r="S142" s="155">
        <f t="shared" si="34"/>
        <v>7</v>
      </c>
      <c r="T142" s="156">
        <v>5</v>
      </c>
      <c r="U142" s="154"/>
      <c r="V142" s="164">
        <f t="shared" si="35"/>
        <v>69</v>
      </c>
      <c r="W142" s="165">
        <f t="shared" si="36"/>
        <v>0.32093023255813952</v>
      </c>
      <c r="X142" s="165">
        <f t="shared" si="37"/>
        <v>9.6279069767441854</v>
      </c>
      <c r="Y142" s="164">
        <v>15</v>
      </c>
      <c r="Z142" s="164">
        <v>23</v>
      </c>
      <c r="AA142" s="166">
        <f t="shared" si="38"/>
        <v>38</v>
      </c>
      <c r="AB142" s="165">
        <f t="shared" si="39"/>
        <v>118.40579710144928</v>
      </c>
      <c r="AC142" s="165">
        <v>14</v>
      </c>
      <c r="AD142" s="165">
        <f t="shared" si="40"/>
        <v>104.40579710144928</v>
      </c>
      <c r="AE142" s="165">
        <f t="shared" si="41"/>
        <v>19.255813953488371</v>
      </c>
      <c r="AF142" s="167">
        <f t="shared" si="42"/>
        <v>43791.405797101448</v>
      </c>
      <c r="AG142" s="168">
        <f t="shared" si="43"/>
        <v>43687</v>
      </c>
      <c r="AH142" s="168">
        <f t="shared" si="44"/>
        <v>43791.405797101448</v>
      </c>
      <c r="AI142" s="169">
        <f t="shared" si="45"/>
        <v>4.4930232558139531</v>
      </c>
      <c r="AJ142" s="169">
        <f t="shared" si="46"/>
        <v>33.506976744186048</v>
      </c>
      <c r="AK142" s="164">
        <v>1</v>
      </c>
      <c r="AL142" s="169">
        <f t="shared" si="47"/>
        <v>0</v>
      </c>
      <c r="AM142" s="169">
        <f t="shared" si="48"/>
        <v>0</v>
      </c>
      <c r="AN142" s="169">
        <f t="shared" si="49"/>
        <v>0</v>
      </c>
      <c r="AO142" s="168">
        <f t="shared" si="50"/>
        <v>43791.405797101448</v>
      </c>
      <c r="AP142" s="164"/>
      <c r="AQ142" s="170"/>
    </row>
    <row r="143" spans="1:43" x14ac:dyDescent="0.25">
      <c r="A143" s="219" t="s">
        <v>456</v>
      </c>
      <c r="B143" s="151" t="s">
        <v>457</v>
      </c>
      <c r="C143" s="195">
        <v>6953156273108</v>
      </c>
      <c r="D143" s="152">
        <v>13.950000000000014</v>
      </c>
      <c r="E143" s="153"/>
      <c r="F143" s="96">
        <v>11</v>
      </c>
      <c r="G143" s="96">
        <v>16</v>
      </c>
      <c r="H143" s="96">
        <v>27</v>
      </c>
      <c r="I143" s="96">
        <v>30</v>
      </c>
      <c r="J143" s="96">
        <v>12</v>
      </c>
      <c r="K143" s="96">
        <v>12</v>
      </c>
      <c r="L143" s="96">
        <v>29</v>
      </c>
      <c r="M143" s="96"/>
      <c r="N143" s="96"/>
      <c r="O143" s="96"/>
      <c r="P143" s="96"/>
      <c r="Q143" s="96"/>
      <c r="R143" s="154"/>
      <c r="S143" s="155">
        <f t="shared" si="34"/>
        <v>7</v>
      </c>
      <c r="T143" s="156">
        <v>5</v>
      </c>
      <c r="U143" s="154"/>
      <c r="V143" s="164">
        <f t="shared" si="35"/>
        <v>137</v>
      </c>
      <c r="W143" s="165">
        <f t="shared" si="36"/>
        <v>0.63720930232558137</v>
      </c>
      <c r="X143" s="165">
        <f t="shared" si="37"/>
        <v>19.11627906976744</v>
      </c>
      <c r="Y143" s="164">
        <v>264</v>
      </c>
      <c r="Z143" s="164">
        <v>49</v>
      </c>
      <c r="AA143" s="166">
        <f t="shared" si="38"/>
        <v>313</v>
      </c>
      <c r="AB143" s="165">
        <f t="shared" si="39"/>
        <v>491.20437956204381</v>
      </c>
      <c r="AC143" s="165">
        <v>14</v>
      </c>
      <c r="AD143" s="165">
        <f t="shared" si="40"/>
        <v>477.20437956204381</v>
      </c>
      <c r="AE143" s="165">
        <f t="shared" si="41"/>
        <v>38.232558139534881</v>
      </c>
      <c r="AF143" s="167">
        <f t="shared" si="42"/>
        <v>44164.204379562041</v>
      </c>
      <c r="AG143" s="168">
        <f t="shared" si="43"/>
        <v>43687</v>
      </c>
      <c r="AH143" s="168">
        <f t="shared" si="44"/>
        <v>44164.204379562041</v>
      </c>
      <c r="AI143" s="169">
        <f t="shared" si="45"/>
        <v>8.9209302325581383</v>
      </c>
      <c r="AJ143" s="169">
        <f t="shared" si="46"/>
        <v>304.07906976744187</v>
      </c>
      <c r="AK143" s="164">
        <v>1</v>
      </c>
      <c r="AL143" s="169">
        <f t="shared" si="47"/>
        <v>0</v>
      </c>
      <c r="AM143" s="169">
        <f t="shared" si="48"/>
        <v>0</v>
      </c>
      <c r="AN143" s="169">
        <f t="shared" si="49"/>
        <v>0</v>
      </c>
      <c r="AO143" s="168">
        <f t="shared" si="50"/>
        <v>44164.204379562041</v>
      </c>
      <c r="AP143" s="164"/>
      <c r="AQ143" s="170"/>
    </row>
    <row r="144" spans="1:43" x14ac:dyDescent="0.25">
      <c r="A144" s="219" t="s">
        <v>389</v>
      </c>
      <c r="B144" s="151" t="s">
        <v>113</v>
      </c>
      <c r="C144" s="195">
        <v>6953156273665</v>
      </c>
      <c r="D144" s="152">
        <v>26.900000000000013</v>
      </c>
      <c r="E144" s="153"/>
      <c r="F144" s="96">
        <v>2</v>
      </c>
      <c r="G144" s="96">
        <v>0</v>
      </c>
      <c r="H144" s="96">
        <v>0</v>
      </c>
      <c r="I144" s="96">
        <v>4</v>
      </c>
      <c r="J144" s="96">
        <v>1</v>
      </c>
      <c r="K144" s="96">
        <v>2</v>
      </c>
      <c r="L144" s="96">
        <v>0</v>
      </c>
      <c r="M144" s="96"/>
      <c r="N144" s="96"/>
      <c r="O144" s="96"/>
      <c r="P144" s="96"/>
      <c r="Q144" s="96"/>
      <c r="R144" s="154"/>
      <c r="S144" s="155">
        <f t="shared" si="34"/>
        <v>4</v>
      </c>
      <c r="T144" s="156">
        <v>5</v>
      </c>
      <c r="U144" s="154"/>
      <c r="V144" s="164">
        <f t="shared" si="35"/>
        <v>9</v>
      </c>
      <c r="W144" s="165">
        <f t="shared" si="36"/>
        <v>7.4999999999999997E-2</v>
      </c>
      <c r="X144" s="165">
        <f t="shared" si="37"/>
        <v>2.25</v>
      </c>
      <c r="Y144" s="164">
        <v>18</v>
      </c>
      <c r="Z144" s="164">
        <v>7</v>
      </c>
      <c r="AA144" s="166">
        <f t="shared" si="38"/>
        <v>25</v>
      </c>
      <c r="AB144" s="165">
        <f t="shared" si="39"/>
        <v>333.33333333333337</v>
      </c>
      <c r="AC144" s="165">
        <v>14</v>
      </c>
      <c r="AD144" s="165">
        <f t="shared" si="40"/>
        <v>319.33333333333337</v>
      </c>
      <c r="AE144" s="165">
        <f t="shared" si="41"/>
        <v>4.5</v>
      </c>
      <c r="AF144" s="167">
        <f t="shared" si="42"/>
        <v>44006.333333333336</v>
      </c>
      <c r="AG144" s="168">
        <f t="shared" si="43"/>
        <v>43687</v>
      </c>
      <c r="AH144" s="168">
        <f t="shared" si="44"/>
        <v>44006.333333333336</v>
      </c>
      <c r="AI144" s="169">
        <f t="shared" si="45"/>
        <v>1.05</v>
      </c>
      <c r="AJ144" s="169">
        <f t="shared" si="46"/>
        <v>23.95</v>
      </c>
      <c r="AK144" s="164">
        <v>1</v>
      </c>
      <c r="AL144" s="169">
        <f t="shared" si="47"/>
        <v>0</v>
      </c>
      <c r="AM144" s="169">
        <f t="shared" si="48"/>
        <v>0</v>
      </c>
      <c r="AN144" s="169">
        <f t="shared" si="49"/>
        <v>0</v>
      </c>
      <c r="AO144" s="168">
        <f t="shared" si="50"/>
        <v>44006.333333333336</v>
      </c>
      <c r="AP144" s="164"/>
      <c r="AQ144" s="170"/>
    </row>
    <row r="145" spans="1:43" x14ac:dyDescent="0.25">
      <c r="A145" s="219" t="s">
        <v>391</v>
      </c>
      <c r="B145" s="171" t="s">
        <v>215</v>
      </c>
      <c r="C145" s="196">
        <v>6953156273672</v>
      </c>
      <c r="D145" s="152">
        <v>26.9</v>
      </c>
      <c r="E145" s="153"/>
      <c r="F145" s="96">
        <v>0</v>
      </c>
      <c r="G145" s="96">
        <v>1</v>
      </c>
      <c r="H145" s="96">
        <v>7</v>
      </c>
      <c r="I145" s="96">
        <v>5</v>
      </c>
      <c r="J145" s="96">
        <v>9</v>
      </c>
      <c r="K145" s="96">
        <v>5</v>
      </c>
      <c r="L145" s="96">
        <v>6</v>
      </c>
      <c r="M145" s="96"/>
      <c r="N145" s="96"/>
      <c r="O145" s="96"/>
      <c r="P145" s="96"/>
      <c r="Q145" s="96"/>
      <c r="R145" s="154"/>
      <c r="S145" s="155">
        <f t="shared" si="34"/>
        <v>6</v>
      </c>
      <c r="T145" s="156">
        <v>5</v>
      </c>
      <c r="U145" s="154"/>
      <c r="V145" s="164">
        <f t="shared" si="35"/>
        <v>33</v>
      </c>
      <c r="W145" s="165">
        <f t="shared" si="36"/>
        <v>0.17837837837837839</v>
      </c>
      <c r="X145" s="165">
        <f t="shared" si="37"/>
        <v>5.3513513513513518</v>
      </c>
      <c r="Y145" s="164">
        <v>13</v>
      </c>
      <c r="Z145" s="164">
        <v>10</v>
      </c>
      <c r="AA145" s="166">
        <f t="shared" si="38"/>
        <v>23</v>
      </c>
      <c r="AB145" s="165">
        <f t="shared" si="39"/>
        <v>128.93939393939394</v>
      </c>
      <c r="AC145" s="165">
        <v>14</v>
      </c>
      <c r="AD145" s="165">
        <f t="shared" si="40"/>
        <v>114.93939393939394</v>
      </c>
      <c r="AE145" s="165">
        <f t="shared" si="41"/>
        <v>10.702702702702704</v>
      </c>
      <c r="AF145" s="167">
        <f t="shared" si="42"/>
        <v>43801.939393939392</v>
      </c>
      <c r="AG145" s="168">
        <f t="shared" si="43"/>
        <v>43687</v>
      </c>
      <c r="AH145" s="168">
        <f t="shared" si="44"/>
        <v>43801.939393939392</v>
      </c>
      <c r="AI145" s="169">
        <f t="shared" si="45"/>
        <v>2.4972972972972975</v>
      </c>
      <c r="AJ145" s="169">
        <f t="shared" si="46"/>
        <v>20.502702702702702</v>
      </c>
      <c r="AK145" s="164">
        <v>1</v>
      </c>
      <c r="AL145" s="169">
        <f t="shared" si="47"/>
        <v>0</v>
      </c>
      <c r="AM145" s="169">
        <f t="shared" si="48"/>
        <v>0</v>
      </c>
      <c r="AN145" s="169">
        <f t="shared" si="49"/>
        <v>0</v>
      </c>
      <c r="AO145" s="168">
        <f t="shared" si="50"/>
        <v>43801.939393939392</v>
      </c>
      <c r="AP145" s="164"/>
      <c r="AQ145" s="170"/>
    </row>
    <row r="146" spans="1:43" x14ac:dyDescent="0.25">
      <c r="A146" s="219" t="s">
        <v>393</v>
      </c>
      <c r="B146" s="151" t="s">
        <v>216</v>
      </c>
      <c r="C146" s="195">
        <v>6953156273689</v>
      </c>
      <c r="D146" s="152">
        <v>26.960000000000004</v>
      </c>
      <c r="E146" s="153"/>
      <c r="F146" s="96">
        <v>0</v>
      </c>
      <c r="G146" s="96">
        <v>0</v>
      </c>
      <c r="H146" s="96">
        <v>0</v>
      </c>
      <c r="I146" s="96">
        <v>0</v>
      </c>
      <c r="J146" s="96">
        <v>0</v>
      </c>
      <c r="K146" s="96">
        <v>2</v>
      </c>
      <c r="L146" s="96">
        <v>0</v>
      </c>
      <c r="M146" s="96"/>
      <c r="N146" s="96"/>
      <c r="O146" s="96"/>
      <c r="P146" s="96"/>
      <c r="Q146" s="96"/>
      <c r="R146" s="154"/>
      <c r="S146" s="155">
        <f t="shared" si="34"/>
        <v>1</v>
      </c>
      <c r="T146" s="156">
        <v>5</v>
      </c>
      <c r="U146" s="154"/>
      <c r="V146" s="164">
        <f t="shared" si="35"/>
        <v>2</v>
      </c>
      <c r="W146" s="165">
        <f t="shared" si="36"/>
        <v>6.6666666666666666E-2</v>
      </c>
      <c r="X146" s="165">
        <f t="shared" si="37"/>
        <v>2</v>
      </c>
      <c r="Y146" s="164">
        <v>31</v>
      </c>
      <c r="Z146" s="164">
        <v>1</v>
      </c>
      <c r="AA146" s="166">
        <f t="shared" si="38"/>
        <v>32</v>
      </c>
      <c r="AB146" s="165">
        <f t="shared" si="39"/>
        <v>480</v>
      </c>
      <c r="AC146" s="165">
        <v>14</v>
      </c>
      <c r="AD146" s="165">
        <f t="shared" si="40"/>
        <v>466</v>
      </c>
      <c r="AE146" s="165">
        <f t="shared" si="41"/>
        <v>4</v>
      </c>
      <c r="AF146" s="167">
        <f t="shared" si="42"/>
        <v>44153</v>
      </c>
      <c r="AG146" s="168">
        <f t="shared" si="43"/>
        <v>43687</v>
      </c>
      <c r="AH146" s="168">
        <f t="shared" si="44"/>
        <v>44153</v>
      </c>
      <c r="AI146" s="169">
        <f t="shared" si="45"/>
        <v>0.93333333333333335</v>
      </c>
      <c r="AJ146" s="169">
        <f t="shared" si="46"/>
        <v>31.066666666666666</v>
      </c>
      <c r="AK146" s="164">
        <v>1</v>
      </c>
      <c r="AL146" s="169">
        <f t="shared" si="47"/>
        <v>0</v>
      </c>
      <c r="AM146" s="169">
        <f t="shared" si="48"/>
        <v>0</v>
      </c>
      <c r="AN146" s="169">
        <f t="shared" si="49"/>
        <v>0</v>
      </c>
      <c r="AO146" s="168">
        <f t="shared" si="50"/>
        <v>44153</v>
      </c>
      <c r="AP146" s="164"/>
      <c r="AQ146" s="170"/>
    </row>
    <row r="147" spans="1:43" x14ac:dyDescent="0.25">
      <c r="A147" s="219" t="s">
        <v>373</v>
      </c>
      <c r="B147" s="151" t="s">
        <v>374</v>
      </c>
      <c r="C147" s="195">
        <v>6953156273825</v>
      </c>
      <c r="D147" s="152">
        <v>24.62</v>
      </c>
      <c r="E147" s="153"/>
      <c r="F147" s="96">
        <v>1</v>
      </c>
      <c r="G147" s="96">
        <v>2</v>
      </c>
      <c r="H147" s="96">
        <v>2</v>
      </c>
      <c r="I147" s="96">
        <v>0</v>
      </c>
      <c r="J147" s="96">
        <v>0</v>
      </c>
      <c r="K147" s="96">
        <v>0</v>
      </c>
      <c r="L147" s="96">
        <v>0</v>
      </c>
      <c r="M147" s="96"/>
      <c r="N147" s="96"/>
      <c r="O147" s="96"/>
      <c r="P147" s="96"/>
      <c r="Q147" s="96"/>
      <c r="R147" s="154"/>
      <c r="S147" s="155">
        <f t="shared" si="34"/>
        <v>3</v>
      </c>
      <c r="T147" s="156">
        <v>5</v>
      </c>
      <c r="U147" s="154"/>
      <c r="V147" s="164">
        <f t="shared" si="35"/>
        <v>5</v>
      </c>
      <c r="W147" s="165">
        <f t="shared" si="36"/>
        <v>5.5555555555555552E-2</v>
      </c>
      <c r="X147" s="165">
        <f t="shared" si="37"/>
        <v>1.6666666666666665</v>
      </c>
      <c r="Y147" s="164">
        <v>9</v>
      </c>
      <c r="Z147" s="164">
        <v>0</v>
      </c>
      <c r="AA147" s="166">
        <f t="shared" si="38"/>
        <v>9</v>
      </c>
      <c r="AB147" s="165">
        <f t="shared" si="39"/>
        <v>162</v>
      </c>
      <c r="AC147" s="165">
        <v>14</v>
      </c>
      <c r="AD147" s="165">
        <f t="shared" si="40"/>
        <v>148</v>
      </c>
      <c r="AE147" s="165">
        <f t="shared" si="41"/>
        <v>3.333333333333333</v>
      </c>
      <c r="AF147" s="167">
        <f t="shared" si="42"/>
        <v>43835</v>
      </c>
      <c r="AG147" s="168">
        <f t="shared" si="43"/>
        <v>43687</v>
      </c>
      <c r="AH147" s="168">
        <f t="shared" si="44"/>
        <v>43835</v>
      </c>
      <c r="AI147" s="169">
        <f t="shared" si="45"/>
        <v>0.77777777777777768</v>
      </c>
      <c r="AJ147" s="169">
        <f t="shared" si="46"/>
        <v>8.2222222222222214</v>
      </c>
      <c r="AK147" s="164">
        <v>1</v>
      </c>
      <c r="AL147" s="169">
        <f t="shared" si="47"/>
        <v>0</v>
      </c>
      <c r="AM147" s="169">
        <f t="shared" si="48"/>
        <v>0</v>
      </c>
      <c r="AN147" s="169">
        <f t="shared" si="49"/>
        <v>0</v>
      </c>
      <c r="AO147" s="168">
        <f t="shared" si="50"/>
        <v>43835</v>
      </c>
      <c r="AP147" s="164"/>
      <c r="AQ147" s="170"/>
    </row>
    <row r="148" spans="1:43" x14ac:dyDescent="0.25">
      <c r="A148" s="218" t="s">
        <v>351</v>
      </c>
      <c r="B148" s="172" t="s">
        <v>114</v>
      </c>
      <c r="C148" s="197">
        <v>6953156273887</v>
      </c>
      <c r="D148" s="173">
        <v>57.060000000000038</v>
      </c>
      <c r="E148" s="153"/>
      <c r="F148" s="174">
        <v>10</v>
      </c>
      <c r="G148" s="174">
        <v>8</v>
      </c>
      <c r="H148" s="174">
        <v>21</v>
      </c>
      <c r="I148" s="174">
        <v>8</v>
      </c>
      <c r="J148" s="174">
        <v>9</v>
      </c>
      <c r="K148" s="174">
        <v>10</v>
      </c>
      <c r="L148" s="174">
        <v>10</v>
      </c>
      <c r="M148" s="174"/>
      <c r="N148" s="174"/>
      <c r="O148" s="174"/>
      <c r="P148" s="174"/>
      <c r="Q148" s="174"/>
      <c r="R148" s="154"/>
      <c r="S148" s="155">
        <f t="shared" si="34"/>
        <v>7</v>
      </c>
      <c r="T148" s="156">
        <v>5</v>
      </c>
      <c r="U148" s="154"/>
      <c r="V148" s="164">
        <f t="shared" si="35"/>
        <v>76</v>
      </c>
      <c r="W148" s="165">
        <f t="shared" si="36"/>
        <v>0.35348837209302325</v>
      </c>
      <c r="X148" s="165">
        <f t="shared" si="37"/>
        <v>10.604651162790697</v>
      </c>
      <c r="Y148" s="164">
        <v>4</v>
      </c>
      <c r="Z148" s="164">
        <v>17</v>
      </c>
      <c r="AA148" s="166">
        <f t="shared" si="38"/>
        <v>21</v>
      </c>
      <c r="AB148" s="165">
        <f t="shared" si="39"/>
        <v>59.407894736842103</v>
      </c>
      <c r="AC148" s="165">
        <v>14</v>
      </c>
      <c r="AD148" s="165">
        <f t="shared" si="40"/>
        <v>45.407894736842103</v>
      </c>
      <c r="AE148" s="165">
        <f t="shared" si="41"/>
        <v>21.209302325581394</v>
      </c>
      <c r="AF148" s="167">
        <f t="shared" si="42"/>
        <v>43732.40789473684</v>
      </c>
      <c r="AG148" s="168">
        <f t="shared" si="43"/>
        <v>43687</v>
      </c>
      <c r="AH148" s="168">
        <f t="shared" si="44"/>
        <v>43732.40789473684</v>
      </c>
      <c r="AI148" s="169">
        <f t="shared" si="45"/>
        <v>4.9488372093023258</v>
      </c>
      <c r="AJ148" s="169">
        <f t="shared" si="46"/>
        <v>16.051162790697674</v>
      </c>
      <c r="AK148" s="164">
        <v>1</v>
      </c>
      <c r="AL148" s="169">
        <f t="shared" si="47"/>
        <v>5.1581395348837198</v>
      </c>
      <c r="AM148" s="169">
        <f t="shared" si="48"/>
        <v>294.32344186046527</v>
      </c>
      <c r="AN148" s="169">
        <f t="shared" si="49"/>
        <v>14.592105263157892</v>
      </c>
      <c r="AO148" s="168">
        <f t="shared" si="50"/>
        <v>43747</v>
      </c>
      <c r="AP148" s="175"/>
      <c r="AQ148" s="170"/>
    </row>
    <row r="149" spans="1:43" x14ac:dyDescent="0.25">
      <c r="A149" s="218" t="s">
        <v>353</v>
      </c>
      <c r="B149" s="172" t="s">
        <v>354</v>
      </c>
      <c r="C149" s="197">
        <v>6953156273894</v>
      </c>
      <c r="D149" s="173">
        <v>53.97</v>
      </c>
      <c r="E149" s="153"/>
      <c r="F149" s="174">
        <v>3</v>
      </c>
      <c r="G149" s="174">
        <v>7</v>
      </c>
      <c r="H149" s="174">
        <v>11</v>
      </c>
      <c r="I149" s="174">
        <v>7</v>
      </c>
      <c r="J149" s="174">
        <v>4</v>
      </c>
      <c r="K149" s="174">
        <v>3</v>
      </c>
      <c r="L149" s="174">
        <v>5</v>
      </c>
      <c r="M149" s="174"/>
      <c r="N149" s="174"/>
      <c r="O149" s="174"/>
      <c r="P149" s="174"/>
      <c r="Q149" s="174"/>
      <c r="R149" s="154"/>
      <c r="S149" s="155">
        <f t="shared" si="34"/>
        <v>7</v>
      </c>
      <c r="T149" s="156">
        <v>5</v>
      </c>
      <c r="U149" s="154"/>
      <c r="V149" s="164">
        <f t="shared" si="35"/>
        <v>40</v>
      </c>
      <c r="W149" s="165">
        <f t="shared" si="36"/>
        <v>0.18604651162790697</v>
      </c>
      <c r="X149" s="165">
        <f t="shared" si="37"/>
        <v>5.5813953488372094</v>
      </c>
      <c r="Y149" s="164">
        <v>51</v>
      </c>
      <c r="Z149" s="164">
        <v>17</v>
      </c>
      <c r="AA149" s="166">
        <f t="shared" si="38"/>
        <v>68</v>
      </c>
      <c r="AB149" s="165">
        <f t="shared" si="39"/>
        <v>365.5</v>
      </c>
      <c r="AC149" s="165">
        <v>14</v>
      </c>
      <c r="AD149" s="165">
        <f t="shared" si="40"/>
        <v>351.5</v>
      </c>
      <c r="AE149" s="165">
        <f t="shared" si="41"/>
        <v>11.162790697674419</v>
      </c>
      <c r="AF149" s="167">
        <f t="shared" si="42"/>
        <v>44038.5</v>
      </c>
      <c r="AG149" s="168">
        <f t="shared" si="43"/>
        <v>43687</v>
      </c>
      <c r="AH149" s="168">
        <f t="shared" si="44"/>
        <v>44038.5</v>
      </c>
      <c r="AI149" s="169">
        <f t="shared" si="45"/>
        <v>2.6046511627906979</v>
      </c>
      <c r="AJ149" s="169">
        <f t="shared" si="46"/>
        <v>65.395348837209298</v>
      </c>
      <c r="AK149" s="164">
        <v>1</v>
      </c>
      <c r="AL149" s="169">
        <f t="shared" si="47"/>
        <v>0</v>
      </c>
      <c r="AM149" s="169">
        <f t="shared" si="48"/>
        <v>0</v>
      </c>
      <c r="AN149" s="169">
        <f t="shared" si="49"/>
        <v>0</v>
      </c>
      <c r="AO149" s="168">
        <f t="shared" si="50"/>
        <v>44038.5</v>
      </c>
      <c r="AP149" s="176"/>
      <c r="AQ149" s="170"/>
    </row>
    <row r="150" spans="1:43" x14ac:dyDescent="0.25">
      <c r="A150" s="219" t="s">
        <v>115</v>
      </c>
      <c r="B150" s="151" t="s">
        <v>116</v>
      </c>
      <c r="C150" s="195">
        <v>6953156273931</v>
      </c>
      <c r="D150" s="152">
        <v>7.9897515527950302</v>
      </c>
      <c r="E150" s="153"/>
      <c r="F150" s="96">
        <v>0</v>
      </c>
      <c r="G150" s="96">
        <v>0</v>
      </c>
      <c r="H150" s="96">
        <v>1</v>
      </c>
      <c r="I150" s="96">
        <v>1</v>
      </c>
      <c r="J150" s="96">
        <v>3</v>
      </c>
      <c r="K150" s="96">
        <v>4</v>
      </c>
      <c r="L150" s="96">
        <v>1</v>
      </c>
      <c r="M150" s="96"/>
      <c r="N150" s="96"/>
      <c r="O150" s="96"/>
      <c r="P150" s="96"/>
      <c r="Q150" s="96"/>
      <c r="R150" s="154"/>
      <c r="S150" s="155">
        <f t="shared" si="34"/>
        <v>5</v>
      </c>
      <c r="T150" s="156">
        <v>5</v>
      </c>
      <c r="U150" s="154"/>
      <c r="V150" s="164">
        <f t="shared" si="35"/>
        <v>10</v>
      </c>
      <c r="W150" s="165">
        <f t="shared" si="36"/>
        <v>6.4516129032258063E-2</v>
      </c>
      <c r="X150" s="165">
        <f t="shared" si="37"/>
        <v>1.935483870967742</v>
      </c>
      <c r="Y150" s="164">
        <v>91</v>
      </c>
      <c r="Z150" s="164">
        <v>2</v>
      </c>
      <c r="AA150" s="166">
        <f t="shared" si="38"/>
        <v>93</v>
      </c>
      <c r="AB150" s="165">
        <f t="shared" si="39"/>
        <v>1441.5</v>
      </c>
      <c r="AC150" s="165">
        <v>14</v>
      </c>
      <c r="AD150" s="165">
        <f t="shared" si="40"/>
        <v>1427.5</v>
      </c>
      <c r="AE150" s="165">
        <f t="shared" si="41"/>
        <v>3.870967741935484</v>
      </c>
      <c r="AF150" s="167">
        <f t="shared" si="42"/>
        <v>45114.5</v>
      </c>
      <c r="AG150" s="168">
        <f t="shared" si="43"/>
        <v>43687</v>
      </c>
      <c r="AH150" s="168">
        <f t="shared" si="44"/>
        <v>45114.5</v>
      </c>
      <c r="AI150" s="169">
        <f t="shared" si="45"/>
        <v>0.90322580645161288</v>
      </c>
      <c r="AJ150" s="169">
        <f t="shared" si="46"/>
        <v>92.096774193548384</v>
      </c>
      <c r="AK150" s="164">
        <v>1</v>
      </c>
      <c r="AL150" s="169">
        <f t="shared" si="47"/>
        <v>0</v>
      </c>
      <c r="AM150" s="169">
        <f t="shared" si="48"/>
        <v>0</v>
      </c>
      <c r="AN150" s="169">
        <f t="shared" si="49"/>
        <v>0</v>
      </c>
      <c r="AO150" s="168">
        <f t="shared" si="50"/>
        <v>45114.5</v>
      </c>
      <c r="AP150" s="164"/>
      <c r="AQ150" s="170"/>
    </row>
    <row r="151" spans="1:43" x14ac:dyDescent="0.25">
      <c r="A151" s="219" t="s">
        <v>117</v>
      </c>
      <c r="B151" s="151" t="s">
        <v>118</v>
      </c>
      <c r="C151" s="195">
        <v>6953156274778</v>
      </c>
      <c r="D151" s="152">
        <v>7.8499999999999917</v>
      </c>
      <c r="E151" s="153"/>
      <c r="F151" s="96">
        <v>0</v>
      </c>
      <c r="G151" s="96">
        <v>0</v>
      </c>
      <c r="H151" s="96">
        <v>1</v>
      </c>
      <c r="I151" s="96">
        <v>1</v>
      </c>
      <c r="J151" s="96">
        <v>1</v>
      </c>
      <c r="K151" s="96">
        <v>2</v>
      </c>
      <c r="L151" s="96">
        <v>0</v>
      </c>
      <c r="M151" s="96"/>
      <c r="N151" s="96"/>
      <c r="O151" s="96"/>
      <c r="P151" s="96"/>
      <c r="Q151" s="96"/>
      <c r="R151" s="154"/>
      <c r="S151" s="155">
        <f t="shared" si="34"/>
        <v>4</v>
      </c>
      <c r="T151" s="156">
        <v>5</v>
      </c>
      <c r="U151" s="154"/>
      <c r="V151" s="164">
        <f t="shared" si="35"/>
        <v>5</v>
      </c>
      <c r="W151" s="165">
        <f t="shared" si="36"/>
        <v>4.1666666666666664E-2</v>
      </c>
      <c r="X151" s="165">
        <f t="shared" si="37"/>
        <v>1.25</v>
      </c>
      <c r="Y151" s="164">
        <v>19</v>
      </c>
      <c r="Z151" s="164">
        <v>5</v>
      </c>
      <c r="AA151" s="166">
        <f t="shared" si="38"/>
        <v>24</v>
      </c>
      <c r="AB151" s="165">
        <f t="shared" si="39"/>
        <v>576</v>
      </c>
      <c r="AC151" s="165">
        <v>14</v>
      </c>
      <c r="AD151" s="165">
        <f t="shared" si="40"/>
        <v>562</v>
      </c>
      <c r="AE151" s="165">
        <f t="shared" si="41"/>
        <v>2.5</v>
      </c>
      <c r="AF151" s="167">
        <f t="shared" si="42"/>
        <v>44249</v>
      </c>
      <c r="AG151" s="168">
        <f t="shared" si="43"/>
        <v>43687</v>
      </c>
      <c r="AH151" s="168">
        <f t="shared" si="44"/>
        <v>44249</v>
      </c>
      <c r="AI151" s="169">
        <f t="shared" si="45"/>
        <v>0.58333333333333326</v>
      </c>
      <c r="AJ151" s="169">
        <f t="shared" si="46"/>
        <v>23.416666666666668</v>
      </c>
      <c r="AK151" s="164">
        <v>1</v>
      </c>
      <c r="AL151" s="169">
        <f t="shared" si="47"/>
        <v>0</v>
      </c>
      <c r="AM151" s="169">
        <f t="shared" si="48"/>
        <v>0</v>
      </c>
      <c r="AN151" s="169">
        <f t="shared" si="49"/>
        <v>0</v>
      </c>
      <c r="AO151" s="168">
        <f t="shared" si="50"/>
        <v>44249</v>
      </c>
      <c r="AP151" s="164"/>
      <c r="AQ151" s="170"/>
    </row>
    <row r="152" spans="1:43" x14ac:dyDescent="0.25">
      <c r="A152" s="220"/>
      <c r="B152" s="151" t="s">
        <v>228</v>
      </c>
      <c r="C152" s="195">
        <v>6953156274785</v>
      </c>
      <c r="D152" s="152">
        <v>0</v>
      </c>
      <c r="E152" s="153"/>
      <c r="F152" s="96">
        <v>0</v>
      </c>
      <c r="G152" s="96">
        <v>0</v>
      </c>
      <c r="H152" s="96">
        <v>0</v>
      </c>
      <c r="I152" s="96">
        <v>0</v>
      </c>
      <c r="J152" s="96">
        <v>2</v>
      </c>
      <c r="K152" s="96">
        <v>2</v>
      </c>
      <c r="L152" s="96">
        <v>1</v>
      </c>
      <c r="M152" s="96"/>
      <c r="N152" s="96"/>
      <c r="O152" s="96"/>
      <c r="P152" s="96"/>
      <c r="Q152" s="96"/>
      <c r="R152" s="154"/>
      <c r="S152" s="155">
        <f t="shared" si="34"/>
        <v>3</v>
      </c>
      <c r="T152" s="156">
        <v>5</v>
      </c>
      <c r="U152" s="154"/>
      <c r="V152" s="164">
        <f t="shared" si="35"/>
        <v>5</v>
      </c>
      <c r="W152" s="165">
        <f t="shared" si="36"/>
        <v>5.2631578947368418E-2</v>
      </c>
      <c r="X152" s="165">
        <f t="shared" si="37"/>
        <v>1.5789473684210527</v>
      </c>
      <c r="Y152" s="164">
        <v>32</v>
      </c>
      <c r="Z152" s="164">
        <v>0</v>
      </c>
      <c r="AA152" s="166">
        <f t="shared" si="38"/>
        <v>32</v>
      </c>
      <c r="AB152" s="165">
        <f t="shared" si="39"/>
        <v>608</v>
      </c>
      <c r="AC152" s="165">
        <v>14</v>
      </c>
      <c r="AD152" s="165">
        <f t="shared" si="40"/>
        <v>594</v>
      </c>
      <c r="AE152" s="165">
        <f t="shared" si="41"/>
        <v>3.1578947368421053</v>
      </c>
      <c r="AF152" s="167">
        <f t="shared" si="42"/>
        <v>44281</v>
      </c>
      <c r="AG152" s="168">
        <f t="shared" si="43"/>
        <v>43687</v>
      </c>
      <c r="AH152" s="168">
        <f t="shared" si="44"/>
        <v>44281</v>
      </c>
      <c r="AI152" s="169">
        <f t="shared" si="45"/>
        <v>0.73684210526315785</v>
      </c>
      <c r="AJ152" s="169">
        <f t="shared" si="46"/>
        <v>31.263157894736842</v>
      </c>
      <c r="AK152" s="164">
        <v>1</v>
      </c>
      <c r="AL152" s="169">
        <f t="shared" si="47"/>
        <v>0</v>
      </c>
      <c r="AM152" s="169">
        <f t="shared" si="48"/>
        <v>0</v>
      </c>
      <c r="AN152" s="169">
        <f t="shared" si="49"/>
        <v>0</v>
      </c>
      <c r="AO152" s="168">
        <f t="shared" si="50"/>
        <v>44281</v>
      </c>
      <c r="AP152" s="164"/>
      <c r="AQ152" s="170"/>
    </row>
    <row r="153" spans="1:43" x14ac:dyDescent="0.25">
      <c r="A153" s="219" t="s">
        <v>119</v>
      </c>
      <c r="B153" s="151" t="s">
        <v>120</v>
      </c>
      <c r="C153" s="195">
        <v>6953156274792</v>
      </c>
      <c r="D153" s="152">
        <v>7.8499999999999979</v>
      </c>
      <c r="E153" s="153"/>
      <c r="F153" s="96">
        <v>0</v>
      </c>
      <c r="G153" s="96">
        <v>0</v>
      </c>
      <c r="H153" s="96">
        <v>0</v>
      </c>
      <c r="I153" s="96">
        <v>0</v>
      </c>
      <c r="J153" s="96">
        <v>0</v>
      </c>
      <c r="K153" s="96">
        <v>4</v>
      </c>
      <c r="L153" s="96">
        <v>4</v>
      </c>
      <c r="M153" s="96"/>
      <c r="N153" s="96"/>
      <c r="O153" s="96"/>
      <c r="P153" s="96"/>
      <c r="Q153" s="96"/>
      <c r="R153" s="154"/>
      <c r="S153" s="155">
        <f t="shared" si="34"/>
        <v>2</v>
      </c>
      <c r="T153" s="156">
        <v>5</v>
      </c>
      <c r="U153" s="154"/>
      <c r="V153" s="164">
        <f t="shared" si="35"/>
        <v>8</v>
      </c>
      <c r="W153" s="165">
        <f t="shared" si="36"/>
        <v>0.12307692307692308</v>
      </c>
      <c r="X153" s="165">
        <f t="shared" si="37"/>
        <v>3.6923076923076925</v>
      </c>
      <c r="Y153" s="164">
        <v>25</v>
      </c>
      <c r="Z153" s="164">
        <v>2</v>
      </c>
      <c r="AA153" s="166">
        <f t="shared" si="38"/>
        <v>27</v>
      </c>
      <c r="AB153" s="165">
        <f t="shared" si="39"/>
        <v>219.375</v>
      </c>
      <c r="AC153" s="165">
        <v>14</v>
      </c>
      <c r="AD153" s="165">
        <f t="shared" si="40"/>
        <v>205.375</v>
      </c>
      <c r="AE153" s="165">
        <f t="shared" si="41"/>
        <v>7.384615384615385</v>
      </c>
      <c r="AF153" s="167">
        <f t="shared" si="42"/>
        <v>43892.375</v>
      </c>
      <c r="AG153" s="168">
        <f t="shared" si="43"/>
        <v>43687</v>
      </c>
      <c r="AH153" s="168">
        <f t="shared" si="44"/>
        <v>43892.375</v>
      </c>
      <c r="AI153" s="169">
        <f t="shared" si="45"/>
        <v>1.7230769230769232</v>
      </c>
      <c r="AJ153" s="169">
        <f t="shared" si="46"/>
        <v>25.276923076923076</v>
      </c>
      <c r="AK153" s="164">
        <v>1</v>
      </c>
      <c r="AL153" s="169">
        <f t="shared" si="47"/>
        <v>0</v>
      </c>
      <c r="AM153" s="169">
        <f t="shared" si="48"/>
        <v>0</v>
      </c>
      <c r="AN153" s="169">
        <f t="shared" si="49"/>
        <v>0</v>
      </c>
      <c r="AO153" s="168">
        <f t="shared" si="50"/>
        <v>43892.375</v>
      </c>
      <c r="AP153" s="164"/>
      <c r="AQ153" s="170"/>
    </row>
    <row r="154" spans="1:43" x14ac:dyDescent="0.25">
      <c r="A154" s="219" t="s">
        <v>401</v>
      </c>
      <c r="B154" s="151" t="s">
        <v>402</v>
      </c>
      <c r="C154" s="195">
        <v>6953156275188</v>
      </c>
      <c r="D154" s="152">
        <v>50.97</v>
      </c>
      <c r="E154" s="153"/>
      <c r="F154" s="96">
        <v>0</v>
      </c>
      <c r="G154" s="96">
        <v>1</v>
      </c>
      <c r="H154" s="96">
        <v>2</v>
      </c>
      <c r="I154" s="96">
        <v>0</v>
      </c>
      <c r="J154" s="96">
        <v>0</v>
      </c>
      <c r="K154" s="96">
        <v>0</v>
      </c>
      <c r="L154" s="96">
        <v>0</v>
      </c>
      <c r="M154" s="96"/>
      <c r="N154" s="96"/>
      <c r="O154" s="96"/>
      <c r="P154" s="96"/>
      <c r="Q154" s="96"/>
      <c r="R154" s="154"/>
      <c r="S154" s="155">
        <f t="shared" si="34"/>
        <v>2</v>
      </c>
      <c r="T154" s="156">
        <v>5</v>
      </c>
      <c r="U154" s="154"/>
      <c r="V154" s="164">
        <f t="shared" si="35"/>
        <v>3</v>
      </c>
      <c r="W154" s="165">
        <f t="shared" si="36"/>
        <v>0.05</v>
      </c>
      <c r="X154" s="165">
        <f t="shared" si="37"/>
        <v>1.5</v>
      </c>
      <c r="Y154" s="164">
        <v>3</v>
      </c>
      <c r="Z154" s="164">
        <v>3</v>
      </c>
      <c r="AA154" s="166">
        <f t="shared" si="38"/>
        <v>6</v>
      </c>
      <c r="AB154" s="165">
        <f t="shared" si="39"/>
        <v>120</v>
      </c>
      <c r="AC154" s="165">
        <v>14</v>
      </c>
      <c r="AD154" s="165">
        <f t="shared" si="40"/>
        <v>106</v>
      </c>
      <c r="AE154" s="165">
        <f t="shared" si="41"/>
        <v>3</v>
      </c>
      <c r="AF154" s="167">
        <f t="shared" si="42"/>
        <v>43793</v>
      </c>
      <c r="AG154" s="168">
        <f t="shared" si="43"/>
        <v>43687</v>
      </c>
      <c r="AH154" s="168">
        <f t="shared" si="44"/>
        <v>43793</v>
      </c>
      <c r="AI154" s="169">
        <f t="shared" si="45"/>
        <v>0.70000000000000007</v>
      </c>
      <c r="AJ154" s="169">
        <f t="shared" si="46"/>
        <v>5.3</v>
      </c>
      <c r="AK154" s="164">
        <v>1</v>
      </c>
      <c r="AL154" s="169">
        <f t="shared" si="47"/>
        <v>0</v>
      </c>
      <c r="AM154" s="169">
        <f t="shared" si="48"/>
        <v>0</v>
      </c>
      <c r="AN154" s="169">
        <f t="shared" si="49"/>
        <v>0</v>
      </c>
      <c r="AO154" s="168">
        <f t="shared" si="50"/>
        <v>43793</v>
      </c>
      <c r="AP154" s="164"/>
      <c r="AQ154" s="170"/>
    </row>
    <row r="155" spans="1:43" x14ac:dyDescent="0.25">
      <c r="A155" s="219" t="s">
        <v>403</v>
      </c>
      <c r="B155" s="171" t="s">
        <v>404</v>
      </c>
      <c r="C155" s="196">
        <v>6953156275195</v>
      </c>
      <c r="D155" s="152">
        <v>49.81</v>
      </c>
      <c r="E155" s="153"/>
      <c r="F155" s="96">
        <v>0</v>
      </c>
      <c r="G155" s="96">
        <v>0</v>
      </c>
      <c r="H155" s="96">
        <v>5</v>
      </c>
      <c r="I155" s="96">
        <v>6</v>
      </c>
      <c r="J155" s="96">
        <v>6</v>
      </c>
      <c r="K155" s="96">
        <v>4</v>
      </c>
      <c r="L155" s="96">
        <v>4</v>
      </c>
      <c r="M155" s="96"/>
      <c r="N155" s="96"/>
      <c r="O155" s="96"/>
      <c r="P155" s="96"/>
      <c r="Q155" s="96"/>
      <c r="R155" s="154"/>
      <c r="S155" s="155">
        <f t="shared" si="34"/>
        <v>5</v>
      </c>
      <c r="T155" s="156">
        <v>5</v>
      </c>
      <c r="U155" s="154"/>
      <c r="V155" s="164">
        <f t="shared" si="35"/>
        <v>25</v>
      </c>
      <c r="W155" s="165">
        <f t="shared" si="36"/>
        <v>0.16129032258064516</v>
      </c>
      <c r="X155" s="165">
        <f t="shared" si="37"/>
        <v>4.838709677419355</v>
      </c>
      <c r="Y155" s="164"/>
      <c r="Z155" s="164">
        <v>2</v>
      </c>
      <c r="AA155" s="166">
        <f t="shared" si="38"/>
        <v>2</v>
      </c>
      <c r="AB155" s="165">
        <f t="shared" si="39"/>
        <v>12.4</v>
      </c>
      <c r="AC155" s="165">
        <v>14</v>
      </c>
      <c r="AD155" s="165">
        <f t="shared" si="40"/>
        <v>-1.5999999999999996</v>
      </c>
      <c r="AE155" s="165">
        <f t="shared" si="41"/>
        <v>9.67741935483871</v>
      </c>
      <c r="AF155" s="167">
        <f t="shared" si="42"/>
        <v>43685.4</v>
      </c>
      <c r="AG155" s="168">
        <f t="shared" si="43"/>
        <v>43687</v>
      </c>
      <c r="AH155" s="168">
        <f t="shared" si="44"/>
        <v>43687</v>
      </c>
      <c r="AI155" s="169">
        <f t="shared" si="45"/>
        <v>2.258064516129032</v>
      </c>
      <c r="AJ155" s="169">
        <f t="shared" si="46"/>
        <v>-0.25806451612903203</v>
      </c>
      <c r="AK155" s="164">
        <v>1</v>
      </c>
      <c r="AL155" s="169">
        <f t="shared" si="47"/>
        <v>9.935483870967742</v>
      </c>
      <c r="AM155" s="169">
        <f t="shared" si="48"/>
        <v>494.88645161290327</v>
      </c>
      <c r="AN155" s="169">
        <f t="shared" si="49"/>
        <v>61.6</v>
      </c>
      <c r="AO155" s="168">
        <f t="shared" si="50"/>
        <v>43748.6</v>
      </c>
      <c r="AP155" s="164"/>
      <c r="AQ155" s="170"/>
    </row>
    <row r="156" spans="1:43" x14ac:dyDescent="0.25">
      <c r="A156" s="219" t="s">
        <v>405</v>
      </c>
      <c r="B156" s="151" t="s">
        <v>406</v>
      </c>
      <c r="C156" s="195">
        <v>6953156275201</v>
      </c>
      <c r="D156" s="152">
        <v>49.81</v>
      </c>
      <c r="E156" s="153"/>
      <c r="F156" s="96">
        <v>0</v>
      </c>
      <c r="G156" s="96">
        <v>0</v>
      </c>
      <c r="H156" s="96">
        <v>0</v>
      </c>
      <c r="I156" s="96">
        <v>0</v>
      </c>
      <c r="J156" s="96">
        <v>0</v>
      </c>
      <c r="K156" s="96">
        <v>0</v>
      </c>
      <c r="L156" s="96">
        <v>0</v>
      </c>
      <c r="M156" s="96"/>
      <c r="N156" s="96"/>
      <c r="O156" s="96"/>
      <c r="P156" s="96"/>
      <c r="Q156" s="96"/>
      <c r="R156" s="154"/>
      <c r="S156" s="155">
        <f t="shared" si="34"/>
        <v>0</v>
      </c>
      <c r="T156" s="156">
        <v>5</v>
      </c>
      <c r="U156" s="154"/>
      <c r="V156" s="164">
        <f t="shared" si="35"/>
        <v>0</v>
      </c>
      <c r="W156" s="165">
        <f t="shared" si="36"/>
        <v>0</v>
      </c>
      <c r="X156" s="165">
        <f t="shared" si="37"/>
        <v>0</v>
      </c>
      <c r="Y156" s="164">
        <v>23</v>
      </c>
      <c r="Z156" s="164">
        <v>1</v>
      </c>
      <c r="AA156" s="166">
        <f t="shared" si="38"/>
        <v>24</v>
      </c>
      <c r="AB156" s="165" t="str">
        <f t="shared" si="39"/>
        <v>Not Sold</v>
      </c>
      <c r="AC156" s="165">
        <v>14</v>
      </c>
      <c r="AD156" s="165" t="str">
        <f t="shared" si="40"/>
        <v>-</v>
      </c>
      <c r="AE156" s="165">
        <f t="shared" si="41"/>
        <v>0</v>
      </c>
      <c r="AF156" s="167" t="str">
        <f t="shared" si="42"/>
        <v>Not Sold</v>
      </c>
      <c r="AG156" s="168">
        <f t="shared" si="43"/>
        <v>43687</v>
      </c>
      <c r="AH156" s="168">
        <f t="shared" si="44"/>
        <v>43687</v>
      </c>
      <c r="AI156" s="169">
        <f t="shared" si="45"/>
        <v>0</v>
      </c>
      <c r="AJ156" s="169">
        <f t="shared" si="46"/>
        <v>24</v>
      </c>
      <c r="AK156" s="164">
        <v>1</v>
      </c>
      <c r="AL156" s="169">
        <f t="shared" si="47"/>
        <v>0</v>
      </c>
      <c r="AM156" s="169">
        <f t="shared" si="48"/>
        <v>0</v>
      </c>
      <c r="AN156" s="169" t="str">
        <f t="shared" si="49"/>
        <v>-</v>
      </c>
      <c r="AO156" s="168" t="str">
        <f t="shared" si="50"/>
        <v>-</v>
      </c>
      <c r="AP156" s="164"/>
      <c r="AQ156" s="170"/>
    </row>
    <row r="157" spans="1:43" x14ac:dyDescent="0.25">
      <c r="A157" s="219" t="s">
        <v>527</v>
      </c>
      <c r="B157" s="151" t="s">
        <v>121</v>
      </c>
      <c r="C157" s="195">
        <v>6953156275515</v>
      </c>
      <c r="D157" s="152">
        <v>28.719999999999995</v>
      </c>
      <c r="E157" s="153"/>
      <c r="F157" s="96">
        <v>0</v>
      </c>
      <c r="G157" s="96">
        <v>0</v>
      </c>
      <c r="H157" s="96">
        <v>0</v>
      </c>
      <c r="I157" s="96">
        <v>0</v>
      </c>
      <c r="J157" s="96">
        <v>0</v>
      </c>
      <c r="K157" s="96">
        <v>0</v>
      </c>
      <c r="L157" s="96">
        <v>0</v>
      </c>
      <c r="M157" s="96"/>
      <c r="N157" s="96"/>
      <c r="O157" s="96"/>
      <c r="P157" s="96"/>
      <c r="Q157" s="96"/>
      <c r="R157" s="154"/>
      <c r="S157" s="155">
        <f t="shared" si="34"/>
        <v>0</v>
      </c>
      <c r="T157" s="156">
        <v>5</v>
      </c>
      <c r="U157" s="154"/>
      <c r="V157" s="164">
        <f t="shared" si="35"/>
        <v>0</v>
      </c>
      <c r="W157" s="165">
        <f t="shared" si="36"/>
        <v>0</v>
      </c>
      <c r="X157" s="165">
        <f t="shared" si="37"/>
        <v>0</v>
      </c>
      <c r="Y157" s="164">
        <v>30</v>
      </c>
      <c r="Z157" s="164">
        <v>3</v>
      </c>
      <c r="AA157" s="166">
        <f t="shared" si="38"/>
        <v>33</v>
      </c>
      <c r="AB157" s="165" t="str">
        <f t="shared" si="39"/>
        <v>Not Sold</v>
      </c>
      <c r="AC157" s="165">
        <v>14</v>
      </c>
      <c r="AD157" s="165" t="str">
        <f t="shared" si="40"/>
        <v>-</v>
      </c>
      <c r="AE157" s="165">
        <f t="shared" si="41"/>
        <v>0</v>
      </c>
      <c r="AF157" s="167" t="str">
        <f t="shared" si="42"/>
        <v>Not Sold</v>
      </c>
      <c r="AG157" s="168">
        <f t="shared" si="43"/>
        <v>43687</v>
      </c>
      <c r="AH157" s="168">
        <f t="shared" si="44"/>
        <v>43687</v>
      </c>
      <c r="AI157" s="169">
        <f t="shared" si="45"/>
        <v>0</v>
      </c>
      <c r="AJ157" s="169">
        <f t="shared" si="46"/>
        <v>33</v>
      </c>
      <c r="AK157" s="164">
        <v>1</v>
      </c>
      <c r="AL157" s="169">
        <f t="shared" si="47"/>
        <v>0</v>
      </c>
      <c r="AM157" s="169">
        <f t="shared" si="48"/>
        <v>0</v>
      </c>
      <c r="AN157" s="169" t="str">
        <f t="shared" si="49"/>
        <v>-</v>
      </c>
      <c r="AO157" s="168" t="str">
        <f t="shared" si="50"/>
        <v>-</v>
      </c>
      <c r="AP157" s="164"/>
      <c r="AQ157" s="170"/>
    </row>
    <row r="158" spans="1:43" x14ac:dyDescent="0.25">
      <c r="A158" s="219" t="s">
        <v>525</v>
      </c>
      <c r="B158" s="171" t="s">
        <v>526</v>
      </c>
      <c r="C158" s="196">
        <v>6953156275522</v>
      </c>
      <c r="D158" s="152">
        <v>28.72</v>
      </c>
      <c r="E158" s="153"/>
      <c r="F158" s="96">
        <v>0</v>
      </c>
      <c r="G158" s="96">
        <v>1</v>
      </c>
      <c r="H158" s="96">
        <v>0</v>
      </c>
      <c r="I158" s="96">
        <v>0</v>
      </c>
      <c r="J158" s="96">
        <v>0</v>
      </c>
      <c r="K158" s="96">
        <v>0</v>
      </c>
      <c r="L158" s="96">
        <v>0</v>
      </c>
      <c r="M158" s="96"/>
      <c r="N158" s="96"/>
      <c r="O158" s="96"/>
      <c r="P158" s="96"/>
      <c r="Q158" s="96"/>
      <c r="R158" s="154"/>
      <c r="S158" s="155">
        <f t="shared" si="34"/>
        <v>1</v>
      </c>
      <c r="T158" s="156">
        <v>5</v>
      </c>
      <c r="U158" s="154"/>
      <c r="V158" s="164">
        <f t="shared" si="35"/>
        <v>1</v>
      </c>
      <c r="W158" s="165">
        <f t="shared" si="36"/>
        <v>3.3333333333333333E-2</v>
      </c>
      <c r="X158" s="165">
        <f t="shared" si="37"/>
        <v>1</v>
      </c>
      <c r="Y158" s="164">
        <v>39</v>
      </c>
      <c r="Z158" s="164">
        <v>0</v>
      </c>
      <c r="AA158" s="166">
        <f t="shared" si="38"/>
        <v>39</v>
      </c>
      <c r="AB158" s="165">
        <f t="shared" si="39"/>
        <v>1170</v>
      </c>
      <c r="AC158" s="165">
        <v>14</v>
      </c>
      <c r="AD158" s="165">
        <f t="shared" si="40"/>
        <v>1156</v>
      </c>
      <c r="AE158" s="165">
        <f t="shared" si="41"/>
        <v>2</v>
      </c>
      <c r="AF158" s="167">
        <f t="shared" si="42"/>
        <v>44843</v>
      </c>
      <c r="AG158" s="168">
        <f t="shared" si="43"/>
        <v>43687</v>
      </c>
      <c r="AH158" s="168">
        <f t="shared" si="44"/>
        <v>44843</v>
      </c>
      <c r="AI158" s="169">
        <f t="shared" si="45"/>
        <v>0.46666666666666667</v>
      </c>
      <c r="AJ158" s="169">
        <f t="shared" si="46"/>
        <v>38.533333333333331</v>
      </c>
      <c r="AK158" s="164">
        <v>1</v>
      </c>
      <c r="AL158" s="169">
        <f t="shared" si="47"/>
        <v>0</v>
      </c>
      <c r="AM158" s="169">
        <f t="shared" si="48"/>
        <v>0</v>
      </c>
      <c r="AN158" s="169">
        <f t="shared" si="49"/>
        <v>0</v>
      </c>
      <c r="AO158" s="168">
        <f t="shared" si="50"/>
        <v>44843</v>
      </c>
      <c r="AP158" s="164"/>
      <c r="AQ158" s="170"/>
    </row>
    <row r="159" spans="1:43" x14ac:dyDescent="0.25">
      <c r="A159" s="219"/>
      <c r="B159" s="151" t="s">
        <v>235</v>
      </c>
      <c r="C159" s="195">
        <v>6953156275614</v>
      </c>
      <c r="D159" s="152">
        <v>0</v>
      </c>
      <c r="E159" s="153"/>
      <c r="F159" s="96">
        <v>0</v>
      </c>
      <c r="G159" s="96">
        <v>0</v>
      </c>
      <c r="H159" s="96">
        <v>0</v>
      </c>
      <c r="I159" s="96">
        <v>0</v>
      </c>
      <c r="J159" s="96">
        <v>0</v>
      </c>
      <c r="K159" s="96">
        <v>0</v>
      </c>
      <c r="L159" s="96">
        <v>0</v>
      </c>
      <c r="M159" s="96"/>
      <c r="N159" s="96"/>
      <c r="O159" s="96"/>
      <c r="P159" s="96"/>
      <c r="Q159" s="96"/>
      <c r="R159" s="154"/>
      <c r="S159" s="155">
        <f t="shared" si="34"/>
        <v>0</v>
      </c>
      <c r="T159" s="156">
        <v>5</v>
      </c>
      <c r="U159" s="154"/>
      <c r="V159" s="164">
        <f t="shared" si="35"/>
        <v>0</v>
      </c>
      <c r="W159" s="165">
        <f t="shared" si="36"/>
        <v>0</v>
      </c>
      <c r="X159" s="165">
        <f t="shared" si="37"/>
        <v>0</v>
      </c>
      <c r="Y159" s="164">
        <v>26</v>
      </c>
      <c r="Z159" s="164">
        <v>3</v>
      </c>
      <c r="AA159" s="166">
        <f t="shared" si="38"/>
        <v>29</v>
      </c>
      <c r="AB159" s="165" t="str">
        <f t="shared" si="39"/>
        <v>Not Sold</v>
      </c>
      <c r="AC159" s="165">
        <v>14</v>
      </c>
      <c r="AD159" s="165" t="str">
        <f t="shared" si="40"/>
        <v>-</v>
      </c>
      <c r="AE159" s="165">
        <f t="shared" si="41"/>
        <v>0</v>
      </c>
      <c r="AF159" s="167" t="str">
        <f t="shared" si="42"/>
        <v>Not Sold</v>
      </c>
      <c r="AG159" s="168">
        <f t="shared" si="43"/>
        <v>43687</v>
      </c>
      <c r="AH159" s="168">
        <f t="shared" si="44"/>
        <v>43687</v>
      </c>
      <c r="AI159" s="169">
        <f t="shared" si="45"/>
        <v>0</v>
      </c>
      <c r="AJ159" s="169">
        <f t="shared" si="46"/>
        <v>29</v>
      </c>
      <c r="AK159" s="164">
        <v>1</v>
      </c>
      <c r="AL159" s="169">
        <f t="shared" si="47"/>
        <v>0</v>
      </c>
      <c r="AM159" s="169">
        <f t="shared" si="48"/>
        <v>0</v>
      </c>
      <c r="AN159" s="169" t="str">
        <f t="shared" si="49"/>
        <v>-</v>
      </c>
      <c r="AO159" s="168" t="str">
        <f t="shared" si="50"/>
        <v>-</v>
      </c>
      <c r="AP159" s="164"/>
      <c r="AQ159" s="170"/>
    </row>
    <row r="160" spans="1:43" x14ac:dyDescent="0.25">
      <c r="A160" s="219"/>
      <c r="B160" s="151" t="s">
        <v>236</v>
      </c>
      <c r="C160" s="195">
        <v>6953156275621</v>
      </c>
      <c r="D160" s="152">
        <v>0</v>
      </c>
      <c r="E160" s="153"/>
      <c r="F160" s="96">
        <v>0</v>
      </c>
      <c r="G160" s="96">
        <v>0</v>
      </c>
      <c r="H160" s="96">
        <v>0</v>
      </c>
      <c r="I160" s="96">
        <v>0</v>
      </c>
      <c r="J160" s="96">
        <v>0</v>
      </c>
      <c r="K160" s="96">
        <v>0</v>
      </c>
      <c r="L160" s="96">
        <v>1</v>
      </c>
      <c r="M160" s="96"/>
      <c r="N160" s="96"/>
      <c r="O160" s="96"/>
      <c r="P160" s="96"/>
      <c r="Q160" s="96"/>
      <c r="R160" s="154"/>
      <c r="S160" s="155">
        <f t="shared" si="34"/>
        <v>1</v>
      </c>
      <c r="T160" s="156">
        <v>5</v>
      </c>
      <c r="U160" s="154"/>
      <c r="V160" s="164">
        <f t="shared" si="35"/>
        <v>1</v>
      </c>
      <c r="W160" s="165">
        <f t="shared" si="36"/>
        <v>2.8571428571428571E-2</v>
      </c>
      <c r="X160" s="165">
        <f t="shared" si="37"/>
        <v>0.8571428571428571</v>
      </c>
      <c r="Y160" s="164">
        <v>6</v>
      </c>
      <c r="Z160" s="164">
        <v>2</v>
      </c>
      <c r="AA160" s="166">
        <f t="shared" si="38"/>
        <v>8</v>
      </c>
      <c r="AB160" s="165">
        <f t="shared" si="39"/>
        <v>280</v>
      </c>
      <c r="AC160" s="165">
        <v>14</v>
      </c>
      <c r="AD160" s="165">
        <f t="shared" si="40"/>
        <v>266</v>
      </c>
      <c r="AE160" s="165">
        <f t="shared" si="41"/>
        <v>1.7142857142857142</v>
      </c>
      <c r="AF160" s="167">
        <f t="shared" si="42"/>
        <v>43953</v>
      </c>
      <c r="AG160" s="168">
        <f t="shared" si="43"/>
        <v>43687</v>
      </c>
      <c r="AH160" s="168">
        <f t="shared" si="44"/>
        <v>43953</v>
      </c>
      <c r="AI160" s="169">
        <f t="shared" si="45"/>
        <v>0.39999999999999997</v>
      </c>
      <c r="AJ160" s="169">
        <f t="shared" si="46"/>
        <v>7.6</v>
      </c>
      <c r="AK160" s="164">
        <v>1</v>
      </c>
      <c r="AL160" s="169">
        <f t="shared" si="47"/>
        <v>0</v>
      </c>
      <c r="AM160" s="169">
        <f t="shared" si="48"/>
        <v>0</v>
      </c>
      <c r="AN160" s="169">
        <f t="shared" si="49"/>
        <v>0</v>
      </c>
      <c r="AO160" s="168">
        <f t="shared" si="50"/>
        <v>43953</v>
      </c>
      <c r="AP160" s="164"/>
      <c r="AQ160" s="170"/>
    </row>
    <row r="161" spans="1:43" x14ac:dyDescent="0.25">
      <c r="A161" s="219" t="s">
        <v>375</v>
      </c>
      <c r="B161" s="151" t="s">
        <v>122</v>
      </c>
      <c r="C161" s="195">
        <v>6953156276390</v>
      </c>
      <c r="D161" s="152">
        <v>77.209999999999994</v>
      </c>
      <c r="E161" s="153"/>
      <c r="F161" s="96">
        <v>5</v>
      </c>
      <c r="G161" s="96">
        <v>1</v>
      </c>
      <c r="H161" s="96">
        <v>3</v>
      </c>
      <c r="I161" s="96">
        <v>0</v>
      </c>
      <c r="J161" s="96">
        <v>0</v>
      </c>
      <c r="K161" s="96">
        <v>0</v>
      </c>
      <c r="L161" s="96">
        <v>0</v>
      </c>
      <c r="M161" s="96"/>
      <c r="N161" s="96"/>
      <c r="O161" s="96"/>
      <c r="P161" s="96"/>
      <c r="Q161" s="96"/>
      <c r="R161" s="154"/>
      <c r="S161" s="155">
        <f t="shared" si="34"/>
        <v>3</v>
      </c>
      <c r="T161" s="156">
        <v>5</v>
      </c>
      <c r="U161" s="154"/>
      <c r="V161" s="164">
        <f t="shared" si="35"/>
        <v>9</v>
      </c>
      <c r="W161" s="165">
        <f t="shared" si="36"/>
        <v>0.1</v>
      </c>
      <c r="X161" s="165">
        <f t="shared" si="37"/>
        <v>3</v>
      </c>
      <c r="Y161" s="164">
        <v>6</v>
      </c>
      <c r="Z161" s="164">
        <v>5</v>
      </c>
      <c r="AA161" s="166">
        <f t="shared" si="38"/>
        <v>11</v>
      </c>
      <c r="AB161" s="165">
        <f t="shared" si="39"/>
        <v>110</v>
      </c>
      <c r="AC161" s="165">
        <v>14</v>
      </c>
      <c r="AD161" s="165">
        <f t="shared" si="40"/>
        <v>96</v>
      </c>
      <c r="AE161" s="165">
        <f t="shared" si="41"/>
        <v>6</v>
      </c>
      <c r="AF161" s="167">
        <f t="shared" si="42"/>
        <v>43783</v>
      </c>
      <c r="AG161" s="168">
        <f t="shared" si="43"/>
        <v>43687</v>
      </c>
      <c r="AH161" s="168">
        <f t="shared" si="44"/>
        <v>43783</v>
      </c>
      <c r="AI161" s="169">
        <f t="shared" si="45"/>
        <v>1.4000000000000001</v>
      </c>
      <c r="AJ161" s="169">
        <f t="shared" si="46"/>
        <v>9.6</v>
      </c>
      <c r="AK161" s="164">
        <v>1</v>
      </c>
      <c r="AL161" s="169">
        <f t="shared" si="47"/>
        <v>0</v>
      </c>
      <c r="AM161" s="169">
        <f t="shared" si="48"/>
        <v>0</v>
      </c>
      <c r="AN161" s="169">
        <f t="shared" si="49"/>
        <v>0</v>
      </c>
      <c r="AO161" s="168">
        <f t="shared" si="50"/>
        <v>43783</v>
      </c>
      <c r="AP161" s="164"/>
      <c r="AQ161" s="170"/>
    </row>
    <row r="162" spans="1:43" x14ac:dyDescent="0.25">
      <c r="A162" s="219" t="s">
        <v>377</v>
      </c>
      <c r="B162" s="151" t="s">
        <v>211</v>
      </c>
      <c r="C162" s="195">
        <v>6953156276406</v>
      </c>
      <c r="D162" s="152">
        <v>76.08</v>
      </c>
      <c r="E162" s="153"/>
      <c r="F162" s="96">
        <v>0</v>
      </c>
      <c r="G162" s="96">
        <v>0</v>
      </c>
      <c r="H162" s="96">
        <v>4</v>
      </c>
      <c r="I162" s="96">
        <v>8</v>
      </c>
      <c r="J162" s="96">
        <v>7</v>
      </c>
      <c r="K162" s="96">
        <v>12</v>
      </c>
      <c r="L162" s="96">
        <v>0</v>
      </c>
      <c r="M162" s="96"/>
      <c r="N162" s="96"/>
      <c r="O162" s="96"/>
      <c r="P162" s="96"/>
      <c r="Q162" s="96"/>
      <c r="R162" s="154"/>
      <c r="S162" s="155">
        <f t="shared" si="34"/>
        <v>4</v>
      </c>
      <c r="T162" s="156">
        <v>5</v>
      </c>
      <c r="U162" s="154"/>
      <c r="V162" s="164">
        <f t="shared" si="35"/>
        <v>31</v>
      </c>
      <c r="W162" s="165">
        <f t="shared" si="36"/>
        <v>0.25833333333333336</v>
      </c>
      <c r="X162" s="165">
        <f t="shared" si="37"/>
        <v>7.7500000000000009</v>
      </c>
      <c r="Y162" s="164"/>
      <c r="Z162" s="164">
        <v>20</v>
      </c>
      <c r="AA162" s="166">
        <f t="shared" si="38"/>
        <v>20</v>
      </c>
      <c r="AB162" s="165">
        <f t="shared" si="39"/>
        <v>77.419354838709666</v>
      </c>
      <c r="AC162" s="165">
        <v>14</v>
      </c>
      <c r="AD162" s="165">
        <f t="shared" si="40"/>
        <v>63.419354838709666</v>
      </c>
      <c r="AE162" s="165">
        <f t="shared" si="41"/>
        <v>15.500000000000002</v>
      </c>
      <c r="AF162" s="167">
        <f t="shared" si="42"/>
        <v>43750.419354838712</v>
      </c>
      <c r="AG162" s="168">
        <f t="shared" si="43"/>
        <v>43687</v>
      </c>
      <c r="AH162" s="168">
        <f t="shared" si="44"/>
        <v>43750.419354838712</v>
      </c>
      <c r="AI162" s="169">
        <f t="shared" si="45"/>
        <v>3.6166666666666671</v>
      </c>
      <c r="AJ162" s="169">
        <f t="shared" si="46"/>
        <v>16.383333333333333</v>
      </c>
      <c r="AK162" s="164">
        <v>1</v>
      </c>
      <c r="AL162" s="169">
        <f t="shared" si="47"/>
        <v>0</v>
      </c>
      <c r="AM162" s="169">
        <f t="shared" si="48"/>
        <v>0</v>
      </c>
      <c r="AN162" s="169">
        <f t="shared" si="49"/>
        <v>0</v>
      </c>
      <c r="AO162" s="168">
        <f t="shared" si="50"/>
        <v>43750.419354838712</v>
      </c>
      <c r="AP162" s="164"/>
      <c r="AQ162" s="170"/>
    </row>
    <row r="163" spans="1:43" x14ac:dyDescent="0.25">
      <c r="A163" s="218" t="s">
        <v>407</v>
      </c>
      <c r="B163" s="172" t="s">
        <v>408</v>
      </c>
      <c r="C163" s="197">
        <v>6953156276413</v>
      </c>
      <c r="D163" s="173">
        <v>24.729999999999976</v>
      </c>
      <c r="E163" s="153"/>
      <c r="F163" s="174">
        <v>12</v>
      </c>
      <c r="G163" s="174">
        <v>19</v>
      </c>
      <c r="H163" s="174">
        <v>19</v>
      </c>
      <c r="I163" s="174">
        <v>9</v>
      </c>
      <c r="J163" s="174">
        <v>8</v>
      </c>
      <c r="K163" s="174">
        <v>4</v>
      </c>
      <c r="L163" s="174">
        <v>14</v>
      </c>
      <c r="M163" s="174"/>
      <c r="N163" s="174"/>
      <c r="O163" s="174"/>
      <c r="P163" s="174"/>
      <c r="Q163" s="174"/>
      <c r="R163" s="154"/>
      <c r="S163" s="155">
        <f t="shared" si="34"/>
        <v>7</v>
      </c>
      <c r="T163" s="156">
        <v>5</v>
      </c>
      <c r="U163" s="154"/>
      <c r="V163" s="164">
        <f t="shared" si="35"/>
        <v>85</v>
      </c>
      <c r="W163" s="165">
        <f t="shared" si="36"/>
        <v>0.39534883720930231</v>
      </c>
      <c r="X163" s="165">
        <f t="shared" si="37"/>
        <v>11.86046511627907</v>
      </c>
      <c r="Y163" s="164">
        <v>5</v>
      </c>
      <c r="Z163" s="164">
        <v>22</v>
      </c>
      <c r="AA163" s="166">
        <f t="shared" si="38"/>
        <v>27</v>
      </c>
      <c r="AB163" s="165">
        <f t="shared" si="39"/>
        <v>68.294117647058826</v>
      </c>
      <c r="AC163" s="165">
        <v>14</v>
      </c>
      <c r="AD163" s="165">
        <f t="shared" si="40"/>
        <v>54.294117647058826</v>
      </c>
      <c r="AE163" s="165">
        <f t="shared" si="41"/>
        <v>23.720930232558139</v>
      </c>
      <c r="AF163" s="167">
        <f t="shared" si="42"/>
        <v>43741.294117647056</v>
      </c>
      <c r="AG163" s="168">
        <f t="shared" si="43"/>
        <v>43687</v>
      </c>
      <c r="AH163" s="168">
        <f t="shared" si="44"/>
        <v>43741.294117647056</v>
      </c>
      <c r="AI163" s="169">
        <f t="shared" si="45"/>
        <v>5.5348837209302326</v>
      </c>
      <c r="AJ163" s="169">
        <f t="shared" si="46"/>
        <v>21.465116279069768</v>
      </c>
      <c r="AK163" s="164">
        <v>1</v>
      </c>
      <c r="AL163" s="169">
        <f t="shared" si="47"/>
        <v>2.2558139534883708</v>
      </c>
      <c r="AM163" s="169">
        <f t="shared" si="48"/>
        <v>55.786279069767353</v>
      </c>
      <c r="AN163" s="169">
        <f t="shared" si="49"/>
        <v>5.7058823529411731</v>
      </c>
      <c r="AO163" s="168">
        <f t="shared" si="50"/>
        <v>43747</v>
      </c>
      <c r="AP163" s="176"/>
      <c r="AQ163" s="170"/>
    </row>
    <row r="164" spans="1:43" x14ac:dyDescent="0.25">
      <c r="A164" s="219" t="s">
        <v>423</v>
      </c>
      <c r="B164" s="151" t="s">
        <v>424</v>
      </c>
      <c r="C164" s="195">
        <v>6953156276420</v>
      </c>
      <c r="D164" s="152">
        <v>79.89</v>
      </c>
      <c r="E164" s="153"/>
      <c r="F164" s="96">
        <v>5</v>
      </c>
      <c r="G164" s="96">
        <v>1</v>
      </c>
      <c r="H164" s="96">
        <v>3</v>
      </c>
      <c r="I164" s="96">
        <v>2</v>
      </c>
      <c r="J164" s="96">
        <v>6</v>
      </c>
      <c r="K164" s="96">
        <v>0</v>
      </c>
      <c r="L164" s="96">
        <v>0</v>
      </c>
      <c r="M164" s="96"/>
      <c r="N164" s="96"/>
      <c r="O164" s="96"/>
      <c r="P164" s="96"/>
      <c r="Q164" s="96"/>
      <c r="R164" s="154"/>
      <c r="S164" s="155">
        <f t="shared" si="34"/>
        <v>5</v>
      </c>
      <c r="T164" s="156">
        <v>5</v>
      </c>
      <c r="U164" s="154"/>
      <c r="V164" s="164">
        <f t="shared" si="35"/>
        <v>17</v>
      </c>
      <c r="W164" s="165">
        <f t="shared" si="36"/>
        <v>0.11333333333333333</v>
      </c>
      <c r="X164" s="165">
        <f t="shared" si="37"/>
        <v>3.4</v>
      </c>
      <c r="Y164" s="164">
        <v>20</v>
      </c>
      <c r="Z164" s="164">
        <v>1</v>
      </c>
      <c r="AA164" s="166">
        <f t="shared" si="38"/>
        <v>21</v>
      </c>
      <c r="AB164" s="165">
        <f t="shared" si="39"/>
        <v>185.29411764705884</v>
      </c>
      <c r="AC164" s="165">
        <v>14</v>
      </c>
      <c r="AD164" s="165">
        <f t="shared" si="40"/>
        <v>171.29411764705884</v>
      </c>
      <c r="AE164" s="165">
        <f t="shared" si="41"/>
        <v>6.8</v>
      </c>
      <c r="AF164" s="167">
        <f t="shared" si="42"/>
        <v>43858.294117647056</v>
      </c>
      <c r="AG164" s="168">
        <f t="shared" si="43"/>
        <v>43687</v>
      </c>
      <c r="AH164" s="168">
        <f t="shared" si="44"/>
        <v>43858.294117647056</v>
      </c>
      <c r="AI164" s="169">
        <f t="shared" si="45"/>
        <v>1.5866666666666667</v>
      </c>
      <c r="AJ164" s="169">
        <f t="shared" si="46"/>
        <v>19.413333333333334</v>
      </c>
      <c r="AK164" s="164">
        <v>1</v>
      </c>
      <c r="AL164" s="169">
        <f t="shared" si="47"/>
        <v>0</v>
      </c>
      <c r="AM164" s="169">
        <f t="shared" si="48"/>
        <v>0</v>
      </c>
      <c r="AN164" s="169">
        <f t="shared" si="49"/>
        <v>0</v>
      </c>
      <c r="AO164" s="168">
        <f t="shared" si="50"/>
        <v>43858.294117647056</v>
      </c>
      <c r="AP164" s="164"/>
      <c r="AQ164" s="170"/>
    </row>
    <row r="165" spans="1:43" x14ac:dyDescent="0.25">
      <c r="A165" s="219" t="s">
        <v>450</v>
      </c>
      <c r="B165" s="151" t="s">
        <v>451</v>
      </c>
      <c r="C165" s="195">
        <v>6953156276468</v>
      </c>
      <c r="D165" s="152">
        <v>22</v>
      </c>
      <c r="E165" s="153"/>
      <c r="F165" s="96">
        <v>3</v>
      </c>
      <c r="G165" s="96">
        <v>1</v>
      </c>
      <c r="H165" s="96">
        <v>2</v>
      </c>
      <c r="I165" s="96">
        <v>0</v>
      </c>
      <c r="J165" s="96">
        <v>0</v>
      </c>
      <c r="K165" s="96">
        <v>0</v>
      </c>
      <c r="L165" s="96">
        <v>0</v>
      </c>
      <c r="M165" s="96"/>
      <c r="N165" s="96"/>
      <c r="O165" s="96"/>
      <c r="P165" s="96"/>
      <c r="Q165" s="96"/>
      <c r="R165" s="154"/>
      <c r="S165" s="155">
        <f t="shared" si="34"/>
        <v>3</v>
      </c>
      <c r="T165" s="156">
        <v>5</v>
      </c>
      <c r="U165" s="154"/>
      <c r="V165" s="164">
        <f t="shared" si="35"/>
        <v>6</v>
      </c>
      <c r="W165" s="165">
        <f t="shared" si="36"/>
        <v>6.6666666666666666E-2</v>
      </c>
      <c r="X165" s="165">
        <f t="shared" si="37"/>
        <v>2</v>
      </c>
      <c r="Y165" s="164"/>
      <c r="Z165" s="164">
        <v>0</v>
      </c>
      <c r="AA165" s="166">
        <f t="shared" si="38"/>
        <v>0</v>
      </c>
      <c r="AB165" s="165">
        <f t="shared" si="39"/>
        <v>0</v>
      </c>
      <c r="AC165" s="165">
        <v>14</v>
      </c>
      <c r="AD165" s="165">
        <f t="shared" si="40"/>
        <v>-14</v>
      </c>
      <c r="AE165" s="165">
        <f t="shared" si="41"/>
        <v>4</v>
      </c>
      <c r="AF165" s="167">
        <f t="shared" si="42"/>
        <v>43673</v>
      </c>
      <c r="AG165" s="168">
        <f t="shared" si="43"/>
        <v>43687</v>
      </c>
      <c r="AH165" s="168">
        <f t="shared" si="44"/>
        <v>43687</v>
      </c>
      <c r="AI165" s="169">
        <f t="shared" si="45"/>
        <v>0.93333333333333335</v>
      </c>
      <c r="AJ165" s="169">
        <f t="shared" si="46"/>
        <v>-0.93333333333333335</v>
      </c>
      <c r="AK165" s="164">
        <v>1</v>
      </c>
      <c r="AL165" s="169">
        <f t="shared" si="47"/>
        <v>4.9333333333333336</v>
      </c>
      <c r="AM165" s="169">
        <f t="shared" si="48"/>
        <v>108.53333333333333</v>
      </c>
      <c r="AN165" s="169">
        <f t="shared" si="49"/>
        <v>74</v>
      </c>
      <c r="AO165" s="168">
        <f t="shared" si="50"/>
        <v>43761</v>
      </c>
      <c r="AP165" s="164"/>
      <c r="AQ165" s="170"/>
    </row>
    <row r="166" spans="1:43" x14ac:dyDescent="0.25">
      <c r="A166" s="218" t="s">
        <v>504</v>
      </c>
      <c r="B166" s="172" t="s">
        <v>505</v>
      </c>
      <c r="C166" s="197">
        <v>6953156276673</v>
      </c>
      <c r="D166" s="173">
        <v>24.140000000000008</v>
      </c>
      <c r="E166" s="153"/>
      <c r="F166" s="174">
        <v>7</v>
      </c>
      <c r="G166" s="174">
        <v>2</v>
      </c>
      <c r="H166" s="174">
        <v>6</v>
      </c>
      <c r="I166" s="174">
        <v>4</v>
      </c>
      <c r="J166" s="174">
        <v>3</v>
      </c>
      <c r="K166" s="174">
        <v>2</v>
      </c>
      <c r="L166" s="174">
        <v>0</v>
      </c>
      <c r="M166" s="174"/>
      <c r="N166" s="174"/>
      <c r="O166" s="174"/>
      <c r="P166" s="174"/>
      <c r="Q166" s="174"/>
      <c r="R166" s="154"/>
      <c r="S166" s="155">
        <f t="shared" si="34"/>
        <v>6</v>
      </c>
      <c r="T166" s="156">
        <v>5</v>
      </c>
      <c r="U166" s="154"/>
      <c r="V166" s="164">
        <f t="shared" si="35"/>
        <v>24</v>
      </c>
      <c r="W166" s="165">
        <f t="shared" si="36"/>
        <v>0.13333333333333333</v>
      </c>
      <c r="X166" s="165">
        <f t="shared" si="37"/>
        <v>4</v>
      </c>
      <c r="Y166" s="164"/>
      <c r="Z166" s="164">
        <v>0</v>
      </c>
      <c r="AA166" s="166">
        <f t="shared" si="38"/>
        <v>0</v>
      </c>
      <c r="AB166" s="165">
        <f t="shared" si="39"/>
        <v>0</v>
      </c>
      <c r="AC166" s="165">
        <v>14</v>
      </c>
      <c r="AD166" s="165">
        <f t="shared" si="40"/>
        <v>-14</v>
      </c>
      <c r="AE166" s="165">
        <f t="shared" si="41"/>
        <v>8</v>
      </c>
      <c r="AF166" s="167">
        <f t="shared" si="42"/>
        <v>43673</v>
      </c>
      <c r="AG166" s="168">
        <f t="shared" si="43"/>
        <v>43687</v>
      </c>
      <c r="AH166" s="168">
        <f t="shared" si="44"/>
        <v>43687</v>
      </c>
      <c r="AI166" s="169">
        <f t="shared" si="45"/>
        <v>1.8666666666666667</v>
      </c>
      <c r="AJ166" s="169">
        <f t="shared" si="46"/>
        <v>-1.8666666666666667</v>
      </c>
      <c r="AK166" s="164">
        <v>1</v>
      </c>
      <c r="AL166" s="169">
        <f t="shared" si="47"/>
        <v>9.8666666666666671</v>
      </c>
      <c r="AM166" s="169">
        <f t="shared" si="48"/>
        <v>238.18133333333341</v>
      </c>
      <c r="AN166" s="169">
        <f t="shared" si="49"/>
        <v>74</v>
      </c>
      <c r="AO166" s="168">
        <f t="shared" si="50"/>
        <v>43761</v>
      </c>
      <c r="AP166" s="176"/>
      <c r="AQ166" s="170"/>
    </row>
    <row r="167" spans="1:43" x14ac:dyDescent="0.25">
      <c r="A167" s="219"/>
      <c r="B167" s="151" t="s">
        <v>226</v>
      </c>
      <c r="C167" s="195">
        <v>6953156276895</v>
      </c>
      <c r="D167" s="152">
        <v>0</v>
      </c>
      <c r="E167" s="153"/>
      <c r="F167" s="96">
        <v>0</v>
      </c>
      <c r="G167" s="96">
        <v>0</v>
      </c>
      <c r="H167" s="96">
        <v>0</v>
      </c>
      <c r="I167" s="96">
        <v>1</v>
      </c>
      <c r="J167" s="96">
        <v>0</v>
      </c>
      <c r="K167" s="96">
        <v>0</v>
      </c>
      <c r="L167" s="96">
        <v>0</v>
      </c>
      <c r="M167" s="96"/>
      <c r="N167" s="96"/>
      <c r="O167" s="96"/>
      <c r="P167" s="96"/>
      <c r="Q167" s="96"/>
      <c r="R167" s="154"/>
      <c r="S167" s="155">
        <f t="shared" si="34"/>
        <v>1</v>
      </c>
      <c r="T167" s="156">
        <v>5</v>
      </c>
      <c r="U167" s="154"/>
      <c r="V167" s="164">
        <f t="shared" si="35"/>
        <v>1</v>
      </c>
      <c r="W167" s="165">
        <f t="shared" si="36"/>
        <v>3.3333333333333333E-2</v>
      </c>
      <c r="X167" s="165">
        <f t="shared" si="37"/>
        <v>1</v>
      </c>
      <c r="Y167" s="164"/>
      <c r="Z167" s="164">
        <v>2</v>
      </c>
      <c r="AA167" s="166">
        <f t="shared" si="38"/>
        <v>2</v>
      </c>
      <c r="AB167" s="165">
        <f t="shared" si="39"/>
        <v>60</v>
      </c>
      <c r="AC167" s="165">
        <v>14</v>
      </c>
      <c r="AD167" s="165">
        <f t="shared" si="40"/>
        <v>46</v>
      </c>
      <c r="AE167" s="165">
        <f t="shared" si="41"/>
        <v>2</v>
      </c>
      <c r="AF167" s="167">
        <f t="shared" si="42"/>
        <v>43733</v>
      </c>
      <c r="AG167" s="168">
        <f t="shared" si="43"/>
        <v>43687</v>
      </c>
      <c r="AH167" s="168">
        <f t="shared" si="44"/>
        <v>43733</v>
      </c>
      <c r="AI167" s="169">
        <f t="shared" si="45"/>
        <v>0.46666666666666667</v>
      </c>
      <c r="AJ167" s="169">
        <f t="shared" si="46"/>
        <v>1.5333333333333332</v>
      </c>
      <c r="AK167" s="164">
        <v>1</v>
      </c>
      <c r="AL167" s="169">
        <f t="shared" si="47"/>
        <v>0</v>
      </c>
      <c r="AM167" s="169">
        <f t="shared" si="48"/>
        <v>0</v>
      </c>
      <c r="AN167" s="169">
        <f t="shared" si="49"/>
        <v>0</v>
      </c>
      <c r="AO167" s="168">
        <f t="shared" si="50"/>
        <v>43733</v>
      </c>
      <c r="AP167" s="164"/>
      <c r="AQ167" s="170"/>
    </row>
    <row r="168" spans="1:43" x14ac:dyDescent="0.25">
      <c r="A168" s="219"/>
      <c r="B168" s="151" t="s">
        <v>227</v>
      </c>
      <c r="C168" s="195">
        <v>6953156276901</v>
      </c>
      <c r="D168" s="152">
        <v>0</v>
      </c>
      <c r="E168" s="153"/>
      <c r="F168" s="96">
        <v>0</v>
      </c>
      <c r="G168" s="96">
        <v>0</v>
      </c>
      <c r="H168" s="96">
        <v>0</v>
      </c>
      <c r="I168" s="96">
        <v>0</v>
      </c>
      <c r="J168" s="96">
        <v>0</v>
      </c>
      <c r="K168" s="96">
        <v>0</v>
      </c>
      <c r="L168" s="96">
        <v>0</v>
      </c>
      <c r="M168" s="96"/>
      <c r="N168" s="96"/>
      <c r="O168" s="96"/>
      <c r="P168" s="96"/>
      <c r="Q168" s="96"/>
      <c r="R168" s="154"/>
      <c r="S168" s="155">
        <f t="shared" si="34"/>
        <v>0</v>
      </c>
      <c r="T168" s="156">
        <v>5</v>
      </c>
      <c r="U168" s="154"/>
      <c r="V168" s="164">
        <f t="shared" si="35"/>
        <v>0</v>
      </c>
      <c r="W168" s="165">
        <f t="shared" si="36"/>
        <v>0</v>
      </c>
      <c r="X168" s="165">
        <f t="shared" si="37"/>
        <v>0</v>
      </c>
      <c r="Y168" s="164">
        <v>3</v>
      </c>
      <c r="Z168" s="164">
        <v>3</v>
      </c>
      <c r="AA168" s="166">
        <f t="shared" si="38"/>
        <v>6</v>
      </c>
      <c r="AB168" s="165" t="str">
        <f t="shared" si="39"/>
        <v>Not Sold</v>
      </c>
      <c r="AC168" s="165">
        <v>14</v>
      </c>
      <c r="AD168" s="165" t="str">
        <f t="shared" si="40"/>
        <v>-</v>
      </c>
      <c r="AE168" s="165">
        <f t="shared" si="41"/>
        <v>0</v>
      </c>
      <c r="AF168" s="167" t="str">
        <f t="shared" si="42"/>
        <v>Not Sold</v>
      </c>
      <c r="AG168" s="168">
        <f t="shared" si="43"/>
        <v>43687</v>
      </c>
      <c r="AH168" s="168">
        <f t="shared" si="44"/>
        <v>43687</v>
      </c>
      <c r="AI168" s="169">
        <f t="shared" si="45"/>
        <v>0</v>
      </c>
      <c r="AJ168" s="169">
        <f t="shared" si="46"/>
        <v>6</v>
      </c>
      <c r="AK168" s="164">
        <v>1</v>
      </c>
      <c r="AL168" s="169">
        <f t="shared" si="47"/>
        <v>0</v>
      </c>
      <c r="AM168" s="169">
        <f t="shared" si="48"/>
        <v>0</v>
      </c>
      <c r="AN168" s="169" t="str">
        <f t="shared" si="49"/>
        <v>-</v>
      </c>
      <c r="AO168" s="168" t="str">
        <f t="shared" si="50"/>
        <v>-</v>
      </c>
      <c r="AP168" s="164"/>
      <c r="AQ168" s="170"/>
    </row>
    <row r="169" spans="1:43" x14ac:dyDescent="0.25">
      <c r="A169" s="219" t="s">
        <v>123</v>
      </c>
      <c r="B169" s="151" t="s">
        <v>124</v>
      </c>
      <c r="C169" s="195">
        <v>6953156277304</v>
      </c>
      <c r="D169" s="152">
        <v>6.49</v>
      </c>
      <c r="E169" s="153"/>
      <c r="F169" s="96">
        <v>0</v>
      </c>
      <c r="G169" s="96">
        <v>0</v>
      </c>
      <c r="H169" s="96">
        <v>0</v>
      </c>
      <c r="I169" s="96">
        <v>0</v>
      </c>
      <c r="J169" s="96">
        <v>0</v>
      </c>
      <c r="K169" s="96">
        <v>0</v>
      </c>
      <c r="L169" s="96">
        <v>1</v>
      </c>
      <c r="M169" s="96"/>
      <c r="N169" s="96"/>
      <c r="O169" s="96"/>
      <c r="P169" s="96"/>
      <c r="Q169" s="96"/>
      <c r="R169" s="154"/>
      <c r="S169" s="155">
        <f t="shared" si="34"/>
        <v>1</v>
      </c>
      <c r="T169" s="156">
        <v>5</v>
      </c>
      <c r="U169" s="154"/>
      <c r="V169" s="164">
        <f t="shared" si="35"/>
        <v>1</v>
      </c>
      <c r="W169" s="165">
        <f t="shared" si="36"/>
        <v>2.8571428571428571E-2</v>
      </c>
      <c r="X169" s="165">
        <f t="shared" si="37"/>
        <v>0.8571428571428571</v>
      </c>
      <c r="Y169" s="164"/>
      <c r="Z169" s="164">
        <v>9</v>
      </c>
      <c r="AA169" s="166">
        <f t="shared" si="38"/>
        <v>9</v>
      </c>
      <c r="AB169" s="165">
        <f t="shared" si="39"/>
        <v>315</v>
      </c>
      <c r="AC169" s="165">
        <v>14</v>
      </c>
      <c r="AD169" s="165">
        <f t="shared" si="40"/>
        <v>301</v>
      </c>
      <c r="AE169" s="165">
        <f t="shared" si="41"/>
        <v>1.7142857142857142</v>
      </c>
      <c r="AF169" s="167">
        <f t="shared" si="42"/>
        <v>43988</v>
      </c>
      <c r="AG169" s="168">
        <f t="shared" si="43"/>
        <v>43687</v>
      </c>
      <c r="AH169" s="168">
        <f t="shared" si="44"/>
        <v>43988</v>
      </c>
      <c r="AI169" s="169">
        <f t="shared" si="45"/>
        <v>0.39999999999999997</v>
      </c>
      <c r="AJ169" s="169">
        <f t="shared" si="46"/>
        <v>8.6</v>
      </c>
      <c r="AK169" s="164">
        <v>1</v>
      </c>
      <c r="AL169" s="169">
        <f t="shared" si="47"/>
        <v>0</v>
      </c>
      <c r="AM169" s="169">
        <f t="shared" si="48"/>
        <v>0</v>
      </c>
      <c r="AN169" s="169">
        <f t="shared" si="49"/>
        <v>0</v>
      </c>
      <c r="AO169" s="168">
        <f t="shared" si="50"/>
        <v>43988</v>
      </c>
      <c r="AP169" s="164"/>
      <c r="AQ169" s="170"/>
    </row>
    <row r="170" spans="1:43" x14ac:dyDescent="0.25">
      <c r="A170" s="219"/>
      <c r="B170" s="151" t="s">
        <v>258</v>
      </c>
      <c r="C170" s="195">
        <v>6953156277311</v>
      </c>
      <c r="D170" s="152">
        <v>0</v>
      </c>
      <c r="E170" s="153"/>
      <c r="F170" s="96">
        <v>0</v>
      </c>
      <c r="G170" s="96">
        <v>0</v>
      </c>
      <c r="H170" s="96">
        <v>0</v>
      </c>
      <c r="I170" s="96">
        <v>0</v>
      </c>
      <c r="J170" s="96">
        <v>0</v>
      </c>
      <c r="K170" s="96">
        <v>0</v>
      </c>
      <c r="L170" s="96">
        <v>0</v>
      </c>
      <c r="M170" s="96"/>
      <c r="N170" s="96"/>
      <c r="O170" s="96"/>
      <c r="P170" s="96"/>
      <c r="Q170" s="96"/>
      <c r="R170" s="154"/>
      <c r="S170" s="155">
        <f t="shared" si="34"/>
        <v>0</v>
      </c>
      <c r="T170" s="156">
        <v>5</v>
      </c>
      <c r="U170" s="154"/>
      <c r="V170" s="164">
        <f t="shared" si="35"/>
        <v>0</v>
      </c>
      <c r="W170" s="165">
        <f t="shared" si="36"/>
        <v>0</v>
      </c>
      <c r="X170" s="165">
        <f t="shared" si="37"/>
        <v>0</v>
      </c>
      <c r="Y170" s="164">
        <v>2</v>
      </c>
      <c r="Z170" s="164">
        <v>6</v>
      </c>
      <c r="AA170" s="166">
        <f t="shared" si="38"/>
        <v>8</v>
      </c>
      <c r="AB170" s="165" t="str">
        <f t="shared" si="39"/>
        <v>Not Sold</v>
      </c>
      <c r="AC170" s="165">
        <v>14</v>
      </c>
      <c r="AD170" s="165" t="str">
        <f t="shared" si="40"/>
        <v>-</v>
      </c>
      <c r="AE170" s="165">
        <f t="shared" si="41"/>
        <v>0</v>
      </c>
      <c r="AF170" s="167" t="str">
        <f t="shared" si="42"/>
        <v>Not Sold</v>
      </c>
      <c r="AG170" s="168">
        <f t="shared" si="43"/>
        <v>43687</v>
      </c>
      <c r="AH170" s="168">
        <f t="shared" si="44"/>
        <v>43687</v>
      </c>
      <c r="AI170" s="169">
        <f t="shared" si="45"/>
        <v>0</v>
      </c>
      <c r="AJ170" s="169">
        <f t="shared" si="46"/>
        <v>8</v>
      </c>
      <c r="AK170" s="164">
        <v>1</v>
      </c>
      <c r="AL170" s="169">
        <f t="shared" si="47"/>
        <v>0</v>
      </c>
      <c r="AM170" s="169">
        <f t="shared" si="48"/>
        <v>0</v>
      </c>
      <c r="AN170" s="169" t="str">
        <f t="shared" si="49"/>
        <v>-</v>
      </c>
      <c r="AO170" s="168" t="str">
        <f t="shared" si="50"/>
        <v>-</v>
      </c>
      <c r="AP170" s="164"/>
      <c r="AQ170" s="170"/>
    </row>
    <row r="171" spans="1:43" x14ac:dyDescent="0.25">
      <c r="A171" s="219"/>
      <c r="B171" s="151" t="s">
        <v>232</v>
      </c>
      <c r="C171" s="195">
        <v>6953156277397</v>
      </c>
      <c r="D171" s="152">
        <v>0</v>
      </c>
      <c r="E171" s="153"/>
      <c r="F171" s="96">
        <v>0</v>
      </c>
      <c r="G171" s="96">
        <v>0</v>
      </c>
      <c r="H171" s="96">
        <v>0</v>
      </c>
      <c r="I171" s="96">
        <v>0</v>
      </c>
      <c r="J171" s="96">
        <v>1</v>
      </c>
      <c r="K171" s="96">
        <v>2</v>
      </c>
      <c r="L171" s="96">
        <v>0</v>
      </c>
      <c r="M171" s="96"/>
      <c r="N171" s="96"/>
      <c r="O171" s="96"/>
      <c r="P171" s="96"/>
      <c r="Q171" s="96"/>
      <c r="R171" s="154"/>
      <c r="S171" s="155">
        <f t="shared" si="34"/>
        <v>2</v>
      </c>
      <c r="T171" s="156">
        <v>5</v>
      </c>
      <c r="U171" s="154"/>
      <c r="V171" s="164">
        <f t="shared" si="35"/>
        <v>3</v>
      </c>
      <c r="W171" s="165">
        <f t="shared" si="36"/>
        <v>0.05</v>
      </c>
      <c r="X171" s="165">
        <f t="shared" si="37"/>
        <v>1.5</v>
      </c>
      <c r="Y171" s="164">
        <v>4</v>
      </c>
      <c r="Z171" s="164">
        <v>2</v>
      </c>
      <c r="AA171" s="166">
        <f t="shared" si="38"/>
        <v>6</v>
      </c>
      <c r="AB171" s="165">
        <f t="shared" si="39"/>
        <v>120</v>
      </c>
      <c r="AC171" s="165">
        <v>14</v>
      </c>
      <c r="AD171" s="165">
        <f t="shared" si="40"/>
        <v>106</v>
      </c>
      <c r="AE171" s="165">
        <f t="shared" si="41"/>
        <v>3</v>
      </c>
      <c r="AF171" s="167">
        <f t="shared" si="42"/>
        <v>43793</v>
      </c>
      <c r="AG171" s="168">
        <f t="shared" si="43"/>
        <v>43687</v>
      </c>
      <c r="AH171" s="168">
        <f t="shared" si="44"/>
        <v>43793</v>
      </c>
      <c r="AI171" s="169">
        <f t="shared" si="45"/>
        <v>0.70000000000000007</v>
      </c>
      <c r="AJ171" s="169">
        <f t="shared" si="46"/>
        <v>5.3</v>
      </c>
      <c r="AK171" s="164">
        <v>1</v>
      </c>
      <c r="AL171" s="169">
        <f t="shared" si="47"/>
        <v>0</v>
      </c>
      <c r="AM171" s="169">
        <f t="shared" si="48"/>
        <v>0</v>
      </c>
      <c r="AN171" s="169">
        <f t="shared" si="49"/>
        <v>0</v>
      </c>
      <c r="AO171" s="168">
        <f t="shared" si="50"/>
        <v>43793</v>
      </c>
      <c r="AP171" s="164"/>
      <c r="AQ171" s="170"/>
    </row>
    <row r="172" spans="1:43" x14ac:dyDescent="0.25">
      <c r="A172" s="219"/>
      <c r="B172" s="171" t="s">
        <v>233</v>
      </c>
      <c r="C172" s="196">
        <v>6953156277403</v>
      </c>
      <c r="D172" s="152">
        <v>0</v>
      </c>
      <c r="E172" s="153"/>
      <c r="F172" s="96">
        <v>0</v>
      </c>
      <c r="G172" s="96">
        <v>0</v>
      </c>
      <c r="H172" s="96">
        <v>2</v>
      </c>
      <c r="I172" s="96">
        <v>1</v>
      </c>
      <c r="J172" s="96">
        <v>0</v>
      </c>
      <c r="K172" s="96">
        <v>0</v>
      </c>
      <c r="L172" s="96">
        <v>2</v>
      </c>
      <c r="M172" s="96"/>
      <c r="N172" s="96"/>
      <c r="O172" s="96"/>
      <c r="P172" s="96"/>
      <c r="Q172" s="96"/>
      <c r="R172" s="154"/>
      <c r="S172" s="155">
        <f t="shared" si="34"/>
        <v>3</v>
      </c>
      <c r="T172" s="156">
        <v>5</v>
      </c>
      <c r="U172" s="154"/>
      <c r="V172" s="164">
        <f t="shared" si="35"/>
        <v>5</v>
      </c>
      <c r="W172" s="165">
        <f t="shared" si="36"/>
        <v>5.2631578947368418E-2</v>
      </c>
      <c r="X172" s="165">
        <f t="shared" si="37"/>
        <v>1.5789473684210527</v>
      </c>
      <c r="Y172" s="164">
        <v>88</v>
      </c>
      <c r="Z172" s="164">
        <v>0</v>
      </c>
      <c r="AA172" s="166">
        <f t="shared" si="38"/>
        <v>88</v>
      </c>
      <c r="AB172" s="165">
        <f t="shared" si="39"/>
        <v>1672</v>
      </c>
      <c r="AC172" s="165">
        <v>14</v>
      </c>
      <c r="AD172" s="165">
        <f t="shared" si="40"/>
        <v>1658</v>
      </c>
      <c r="AE172" s="165">
        <f t="shared" si="41"/>
        <v>3.1578947368421053</v>
      </c>
      <c r="AF172" s="167">
        <f t="shared" si="42"/>
        <v>45345</v>
      </c>
      <c r="AG172" s="168">
        <f t="shared" si="43"/>
        <v>43687</v>
      </c>
      <c r="AH172" s="168">
        <f t="shared" si="44"/>
        <v>45345</v>
      </c>
      <c r="AI172" s="169">
        <f t="shared" si="45"/>
        <v>0.73684210526315785</v>
      </c>
      <c r="AJ172" s="169">
        <f t="shared" si="46"/>
        <v>87.263157894736835</v>
      </c>
      <c r="AK172" s="164">
        <v>1</v>
      </c>
      <c r="AL172" s="169">
        <f t="shared" si="47"/>
        <v>0</v>
      </c>
      <c r="AM172" s="169">
        <f t="shared" si="48"/>
        <v>0</v>
      </c>
      <c r="AN172" s="169">
        <f t="shared" si="49"/>
        <v>0</v>
      </c>
      <c r="AO172" s="168">
        <f t="shared" si="50"/>
        <v>45345</v>
      </c>
      <c r="AP172" s="164"/>
      <c r="AQ172" s="170"/>
    </row>
    <row r="173" spans="1:43" x14ac:dyDescent="0.25">
      <c r="A173" s="219" t="s">
        <v>523</v>
      </c>
      <c r="B173" s="151" t="s">
        <v>524</v>
      </c>
      <c r="C173" s="195">
        <v>6953156277526</v>
      </c>
      <c r="D173" s="152">
        <v>7.44</v>
      </c>
      <c r="E173" s="153"/>
      <c r="F173" s="96">
        <v>4</v>
      </c>
      <c r="G173" s="96">
        <v>12</v>
      </c>
      <c r="H173" s="96">
        <v>26</v>
      </c>
      <c r="I173" s="96">
        <v>16</v>
      </c>
      <c r="J173" s="96">
        <v>3</v>
      </c>
      <c r="K173" s="96">
        <v>2</v>
      </c>
      <c r="L173" s="96">
        <v>1</v>
      </c>
      <c r="M173" s="96"/>
      <c r="N173" s="96"/>
      <c r="O173" s="96"/>
      <c r="P173" s="96"/>
      <c r="Q173" s="96"/>
      <c r="R173" s="154"/>
      <c r="S173" s="155">
        <f t="shared" si="34"/>
        <v>7</v>
      </c>
      <c r="T173" s="156">
        <v>5</v>
      </c>
      <c r="U173" s="154"/>
      <c r="V173" s="164">
        <f t="shared" si="35"/>
        <v>64</v>
      </c>
      <c r="W173" s="165">
        <f t="shared" si="36"/>
        <v>0.29767441860465116</v>
      </c>
      <c r="X173" s="165">
        <f t="shared" si="37"/>
        <v>8.9302325581395348</v>
      </c>
      <c r="Y173" s="164">
        <v>44</v>
      </c>
      <c r="Z173" s="164">
        <v>2</v>
      </c>
      <c r="AA173" s="166">
        <f t="shared" si="38"/>
        <v>46</v>
      </c>
      <c r="AB173" s="165">
        <f t="shared" si="39"/>
        <v>154.53125</v>
      </c>
      <c r="AC173" s="165">
        <v>14</v>
      </c>
      <c r="AD173" s="165">
        <f t="shared" si="40"/>
        <v>140.53125</v>
      </c>
      <c r="AE173" s="165">
        <f t="shared" si="41"/>
        <v>17.86046511627907</v>
      </c>
      <c r="AF173" s="167">
        <f t="shared" si="42"/>
        <v>43827.53125</v>
      </c>
      <c r="AG173" s="168">
        <f t="shared" si="43"/>
        <v>43687</v>
      </c>
      <c r="AH173" s="168">
        <f t="shared" si="44"/>
        <v>43827.53125</v>
      </c>
      <c r="AI173" s="169">
        <f t="shared" si="45"/>
        <v>4.1674418604651162</v>
      </c>
      <c r="AJ173" s="169">
        <f t="shared" si="46"/>
        <v>41.832558139534882</v>
      </c>
      <c r="AK173" s="164">
        <v>1</v>
      </c>
      <c r="AL173" s="169">
        <f t="shared" si="47"/>
        <v>0</v>
      </c>
      <c r="AM173" s="169">
        <f t="shared" si="48"/>
        <v>0</v>
      </c>
      <c r="AN173" s="169">
        <f t="shared" si="49"/>
        <v>0</v>
      </c>
      <c r="AO173" s="168">
        <f t="shared" si="50"/>
        <v>43827.53125</v>
      </c>
      <c r="AP173" s="164"/>
      <c r="AQ173" s="170"/>
    </row>
    <row r="174" spans="1:43" x14ac:dyDescent="0.25">
      <c r="A174" s="219" t="s">
        <v>125</v>
      </c>
      <c r="B174" s="151" t="s">
        <v>126</v>
      </c>
      <c r="C174" s="195">
        <v>6953156277618</v>
      </c>
      <c r="D174" s="152">
        <v>10.980000000000009</v>
      </c>
      <c r="E174" s="153"/>
      <c r="F174" s="96">
        <v>0</v>
      </c>
      <c r="G174" s="96">
        <v>0</v>
      </c>
      <c r="H174" s="96">
        <v>0</v>
      </c>
      <c r="I174" s="96">
        <v>0</v>
      </c>
      <c r="J174" s="96">
        <v>1</v>
      </c>
      <c r="K174" s="96">
        <v>0</v>
      </c>
      <c r="L174" s="96">
        <v>1</v>
      </c>
      <c r="M174" s="96"/>
      <c r="N174" s="96"/>
      <c r="O174" s="96"/>
      <c r="P174" s="96"/>
      <c r="Q174" s="96"/>
      <c r="R174" s="154"/>
      <c r="S174" s="155">
        <f t="shared" si="34"/>
        <v>2</v>
      </c>
      <c r="T174" s="156">
        <v>5</v>
      </c>
      <c r="U174" s="154"/>
      <c r="V174" s="164">
        <f t="shared" si="35"/>
        <v>2</v>
      </c>
      <c r="W174" s="165">
        <f t="shared" si="36"/>
        <v>3.0769230769230771E-2</v>
      </c>
      <c r="X174" s="165">
        <f t="shared" si="37"/>
        <v>0.92307692307692313</v>
      </c>
      <c r="Y174" s="164"/>
      <c r="Z174" s="164">
        <v>3</v>
      </c>
      <c r="AA174" s="166">
        <f t="shared" si="38"/>
        <v>3</v>
      </c>
      <c r="AB174" s="165">
        <f t="shared" si="39"/>
        <v>97.5</v>
      </c>
      <c r="AC174" s="165">
        <v>14</v>
      </c>
      <c r="AD174" s="165">
        <f t="shared" si="40"/>
        <v>83.5</v>
      </c>
      <c r="AE174" s="165">
        <f t="shared" si="41"/>
        <v>1.8461538461538463</v>
      </c>
      <c r="AF174" s="167">
        <f t="shared" si="42"/>
        <v>43770.5</v>
      </c>
      <c r="AG174" s="168">
        <f t="shared" si="43"/>
        <v>43687</v>
      </c>
      <c r="AH174" s="168">
        <f t="shared" si="44"/>
        <v>43770.5</v>
      </c>
      <c r="AI174" s="169">
        <f t="shared" si="45"/>
        <v>0.43076923076923079</v>
      </c>
      <c r="AJ174" s="169">
        <f t="shared" si="46"/>
        <v>2.569230769230769</v>
      </c>
      <c r="AK174" s="164">
        <v>1</v>
      </c>
      <c r="AL174" s="169">
        <f t="shared" si="47"/>
        <v>0</v>
      </c>
      <c r="AM174" s="169">
        <f t="shared" si="48"/>
        <v>0</v>
      </c>
      <c r="AN174" s="169">
        <f t="shared" si="49"/>
        <v>0</v>
      </c>
      <c r="AO174" s="168">
        <f t="shared" si="50"/>
        <v>43770.5</v>
      </c>
      <c r="AP174" s="164"/>
      <c r="AQ174" s="170"/>
    </row>
    <row r="175" spans="1:43" x14ac:dyDescent="0.25">
      <c r="A175" s="219" t="s">
        <v>363</v>
      </c>
      <c r="B175" s="151" t="s">
        <v>364</v>
      </c>
      <c r="C175" s="195">
        <v>6953156277953</v>
      </c>
      <c r="D175" s="152">
        <v>20.21</v>
      </c>
      <c r="E175" s="153"/>
      <c r="F175" s="96">
        <v>2</v>
      </c>
      <c r="G175" s="96">
        <v>1</v>
      </c>
      <c r="H175" s="96">
        <v>3</v>
      </c>
      <c r="I175" s="96">
        <v>0</v>
      </c>
      <c r="J175" s="96">
        <v>0</v>
      </c>
      <c r="K175" s="96">
        <v>0</v>
      </c>
      <c r="L175" s="96">
        <v>0</v>
      </c>
      <c r="M175" s="96"/>
      <c r="N175" s="96"/>
      <c r="O175" s="96"/>
      <c r="P175" s="96"/>
      <c r="Q175" s="96"/>
      <c r="R175" s="154"/>
      <c r="S175" s="155">
        <f t="shared" si="34"/>
        <v>3</v>
      </c>
      <c r="T175" s="156">
        <v>5</v>
      </c>
      <c r="U175" s="154"/>
      <c r="V175" s="164">
        <f t="shared" si="35"/>
        <v>6</v>
      </c>
      <c r="W175" s="165">
        <f t="shared" si="36"/>
        <v>6.6666666666666666E-2</v>
      </c>
      <c r="X175" s="165">
        <f t="shared" si="37"/>
        <v>2</v>
      </c>
      <c r="Y175" s="164">
        <v>25</v>
      </c>
      <c r="Z175" s="164">
        <v>0</v>
      </c>
      <c r="AA175" s="166">
        <f t="shared" si="38"/>
        <v>25</v>
      </c>
      <c r="AB175" s="165">
        <f t="shared" si="39"/>
        <v>375</v>
      </c>
      <c r="AC175" s="165">
        <v>14</v>
      </c>
      <c r="AD175" s="165">
        <f t="shared" si="40"/>
        <v>361</v>
      </c>
      <c r="AE175" s="165">
        <f t="shared" si="41"/>
        <v>4</v>
      </c>
      <c r="AF175" s="167">
        <f t="shared" si="42"/>
        <v>44048</v>
      </c>
      <c r="AG175" s="168">
        <f t="shared" si="43"/>
        <v>43687</v>
      </c>
      <c r="AH175" s="168">
        <f t="shared" si="44"/>
        <v>44048</v>
      </c>
      <c r="AI175" s="169">
        <f t="shared" si="45"/>
        <v>0.93333333333333335</v>
      </c>
      <c r="AJ175" s="169">
        <f t="shared" si="46"/>
        <v>24.066666666666666</v>
      </c>
      <c r="AK175" s="164">
        <v>1</v>
      </c>
      <c r="AL175" s="169">
        <f t="shared" si="47"/>
        <v>0</v>
      </c>
      <c r="AM175" s="169">
        <f t="shared" si="48"/>
        <v>0</v>
      </c>
      <c r="AN175" s="169">
        <f t="shared" si="49"/>
        <v>0</v>
      </c>
      <c r="AO175" s="168">
        <f t="shared" si="50"/>
        <v>44048</v>
      </c>
      <c r="AP175" s="164"/>
      <c r="AQ175" s="170"/>
    </row>
    <row r="176" spans="1:43" x14ac:dyDescent="0.25">
      <c r="A176" s="219" t="s">
        <v>365</v>
      </c>
      <c r="B176" s="151" t="s">
        <v>366</v>
      </c>
      <c r="C176" s="195">
        <v>6953156277960</v>
      </c>
      <c r="D176" s="152">
        <v>20.25</v>
      </c>
      <c r="E176" s="153"/>
      <c r="F176" s="96">
        <v>0</v>
      </c>
      <c r="G176" s="96">
        <v>0</v>
      </c>
      <c r="H176" s="96">
        <v>3</v>
      </c>
      <c r="I176" s="96">
        <v>0</v>
      </c>
      <c r="J176" s="96">
        <v>0</v>
      </c>
      <c r="K176" s="96">
        <v>0</v>
      </c>
      <c r="L176" s="96">
        <v>0</v>
      </c>
      <c r="M176" s="96"/>
      <c r="N176" s="96"/>
      <c r="O176" s="96"/>
      <c r="P176" s="96"/>
      <c r="Q176" s="96"/>
      <c r="R176" s="154"/>
      <c r="S176" s="155">
        <f t="shared" si="34"/>
        <v>1</v>
      </c>
      <c r="T176" s="156">
        <v>5</v>
      </c>
      <c r="U176" s="154"/>
      <c r="V176" s="164">
        <f t="shared" si="35"/>
        <v>3</v>
      </c>
      <c r="W176" s="165">
        <f t="shared" si="36"/>
        <v>0.1</v>
      </c>
      <c r="X176" s="165">
        <f t="shared" si="37"/>
        <v>3</v>
      </c>
      <c r="Y176" s="164">
        <v>52</v>
      </c>
      <c r="Z176" s="164">
        <v>0</v>
      </c>
      <c r="AA176" s="166">
        <f t="shared" si="38"/>
        <v>52</v>
      </c>
      <c r="AB176" s="165">
        <f t="shared" si="39"/>
        <v>520</v>
      </c>
      <c r="AC176" s="165">
        <v>14</v>
      </c>
      <c r="AD176" s="165">
        <f t="shared" si="40"/>
        <v>506</v>
      </c>
      <c r="AE176" s="165">
        <f t="shared" si="41"/>
        <v>6</v>
      </c>
      <c r="AF176" s="167">
        <f t="shared" si="42"/>
        <v>44193</v>
      </c>
      <c r="AG176" s="168">
        <f t="shared" si="43"/>
        <v>43687</v>
      </c>
      <c r="AH176" s="168">
        <f t="shared" si="44"/>
        <v>44193</v>
      </c>
      <c r="AI176" s="169">
        <f t="shared" si="45"/>
        <v>1.4000000000000001</v>
      </c>
      <c r="AJ176" s="169">
        <f t="shared" si="46"/>
        <v>50.6</v>
      </c>
      <c r="AK176" s="164">
        <v>1</v>
      </c>
      <c r="AL176" s="169">
        <f t="shared" si="47"/>
        <v>0</v>
      </c>
      <c r="AM176" s="169">
        <f t="shared" si="48"/>
        <v>0</v>
      </c>
      <c r="AN176" s="169">
        <f t="shared" si="49"/>
        <v>0</v>
      </c>
      <c r="AO176" s="168">
        <f t="shared" si="50"/>
        <v>44193</v>
      </c>
      <c r="AP176" s="164"/>
      <c r="AQ176" s="170"/>
    </row>
    <row r="177" spans="1:43" x14ac:dyDescent="0.25">
      <c r="A177" s="219" t="s">
        <v>367</v>
      </c>
      <c r="B177" s="151" t="s">
        <v>368</v>
      </c>
      <c r="C177" s="195">
        <v>6953156277977</v>
      </c>
      <c r="D177" s="152">
        <v>20.25</v>
      </c>
      <c r="E177" s="153"/>
      <c r="F177" s="96">
        <v>0</v>
      </c>
      <c r="G177" s="96">
        <v>0</v>
      </c>
      <c r="H177" s="96">
        <v>0</v>
      </c>
      <c r="I177" s="96">
        <v>0</v>
      </c>
      <c r="J177" s="96">
        <v>0</v>
      </c>
      <c r="K177" s="96">
        <v>0</v>
      </c>
      <c r="L177" s="96">
        <v>0</v>
      </c>
      <c r="M177" s="96"/>
      <c r="N177" s="96"/>
      <c r="O177" s="96"/>
      <c r="P177" s="96"/>
      <c r="Q177" s="96"/>
      <c r="R177" s="154"/>
      <c r="S177" s="155">
        <f t="shared" si="34"/>
        <v>0</v>
      </c>
      <c r="T177" s="156">
        <v>5</v>
      </c>
      <c r="U177" s="154"/>
      <c r="V177" s="164">
        <f t="shared" si="35"/>
        <v>0</v>
      </c>
      <c r="W177" s="165">
        <f t="shared" si="36"/>
        <v>0</v>
      </c>
      <c r="X177" s="165">
        <f t="shared" si="37"/>
        <v>0</v>
      </c>
      <c r="Y177" s="164"/>
      <c r="Z177" s="164">
        <v>0</v>
      </c>
      <c r="AA177" s="166">
        <f t="shared" si="38"/>
        <v>0</v>
      </c>
      <c r="AB177" s="165" t="str">
        <f t="shared" si="39"/>
        <v>Not Sold</v>
      </c>
      <c r="AC177" s="165">
        <v>14</v>
      </c>
      <c r="AD177" s="165" t="str">
        <f t="shared" si="40"/>
        <v>-</v>
      </c>
      <c r="AE177" s="165">
        <f t="shared" si="41"/>
        <v>0</v>
      </c>
      <c r="AF177" s="167" t="str">
        <f t="shared" si="42"/>
        <v>Not Sold</v>
      </c>
      <c r="AG177" s="168">
        <f t="shared" si="43"/>
        <v>43687</v>
      </c>
      <c r="AH177" s="168">
        <f t="shared" si="44"/>
        <v>43687</v>
      </c>
      <c r="AI177" s="169">
        <f t="shared" si="45"/>
        <v>0</v>
      </c>
      <c r="AJ177" s="169">
        <f t="shared" si="46"/>
        <v>0</v>
      </c>
      <c r="AK177" s="164">
        <v>1</v>
      </c>
      <c r="AL177" s="169">
        <f t="shared" si="47"/>
        <v>0</v>
      </c>
      <c r="AM177" s="169">
        <f t="shared" si="48"/>
        <v>0</v>
      </c>
      <c r="AN177" s="169" t="str">
        <f t="shared" si="49"/>
        <v>-</v>
      </c>
      <c r="AO177" s="168" t="str">
        <f t="shared" si="50"/>
        <v>-</v>
      </c>
      <c r="AP177" s="164"/>
      <c r="AQ177" s="170"/>
    </row>
    <row r="178" spans="1:43" x14ac:dyDescent="0.25">
      <c r="A178" s="219" t="s">
        <v>127</v>
      </c>
      <c r="B178" s="151" t="s">
        <v>128</v>
      </c>
      <c r="C178" s="195">
        <v>6953156278493</v>
      </c>
      <c r="D178" s="152">
        <v>10.859999999999934</v>
      </c>
      <c r="E178" s="153"/>
      <c r="F178" s="96">
        <v>0</v>
      </c>
      <c r="G178" s="96">
        <v>0</v>
      </c>
      <c r="H178" s="96">
        <v>0</v>
      </c>
      <c r="I178" s="96">
        <v>0</v>
      </c>
      <c r="J178" s="96">
        <v>0</v>
      </c>
      <c r="K178" s="96">
        <v>0</v>
      </c>
      <c r="L178" s="96">
        <v>1</v>
      </c>
      <c r="M178" s="96"/>
      <c r="N178" s="96"/>
      <c r="O178" s="96"/>
      <c r="P178" s="96"/>
      <c r="Q178" s="96"/>
      <c r="R178" s="154"/>
      <c r="S178" s="155">
        <f t="shared" si="34"/>
        <v>1</v>
      </c>
      <c r="T178" s="156">
        <v>5</v>
      </c>
      <c r="U178" s="154"/>
      <c r="V178" s="164">
        <f t="shared" si="35"/>
        <v>1</v>
      </c>
      <c r="W178" s="165">
        <f t="shared" si="36"/>
        <v>2.8571428571428571E-2</v>
      </c>
      <c r="X178" s="165">
        <f t="shared" si="37"/>
        <v>0.8571428571428571</v>
      </c>
      <c r="Y178" s="164">
        <v>97</v>
      </c>
      <c r="Z178" s="164">
        <v>4</v>
      </c>
      <c r="AA178" s="166">
        <f t="shared" si="38"/>
        <v>101</v>
      </c>
      <c r="AB178" s="165">
        <f t="shared" si="39"/>
        <v>3535</v>
      </c>
      <c r="AC178" s="165">
        <v>14</v>
      </c>
      <c r="AD178" s="165">
        <f t="shared" si="40"/>
        <v>3521</v>
      </c>
      <c r="AE178" s="165">
        <f t="shared" si="41"/>
        <v>1.7142857142857142</v>
      </c>
      <c r="AF178" s="167">
        <f t="shared" si="42"/>
        <v>47208</v>
      </c>
      <c r="AG178" s="168">
        <f t="shared" si="43"/>
        <v>43687</v>
      </c>
      <c r="AH178" s="168">
        <f t="shared" si="44"/>
        <v>47208</v>
      </c>
      <c r="AI178" s="169">
        <f t="shared" si="45"/>
        <v>0.39999999999999997</v>
      </c>
      <c r="AJ178" s="169">
        <f t="shared" si="46"/>
        <v>100.6</v>
      </c>
      <c r="AK178" s="164">
        <v>1</v>
      </c>
      <c r="AL178" s="169">
        <f t="shared" si="47"/>
        <v>0</v>
      </c>
      <c r="AM178" s="169">
        <f t="shared" si="48"/>
        <v>0</v>
      </c>
      <c r="AN178" s="169">
        <f t="shared" si="49"/>
        <v>0</v>
      </c>
      <c r="AO178" s="168">
        <f t="shared" si="50"/>
        <v>47208</v>
      </c>
      <c r="AP178" s="164"/>
      <c r="AQ178" s="170"/>
    </row>
    <row r="179" spans="1:43" x14ac:dyDescent="0.25">
      <c r="A179" s="219" t="s">
        <v>417</v>
      </c>
      <c r="B179" s="151" t="s">
        <v>418</v>
      </c>
      <c r="C179" s="195">
        <v>6953156278523</v>
      </c>
      <c r="D179" s="152">
        <v>17.549999999999994</v>
      </c>
      <c r="E179" s="153"/>
      <c r="F179" s="96">
        <v>0</v>
      </c>
      <c r="G179" s="96">
        <v>0</v>
      </c>
      <c r="H179" s="96">
        <v>0</v>
      </c>
      <c r="I179" s="96">
        <v>0</v>
      </c>
      <c r="J179" s="96">
        <v>0</v>
      </c>
      <c r="K179" s="96">
        <v>0</v>
      </c>
      <c r="L179" s="96">
        <v>0</v>
      </c>
      <c r="M179" s="96"/>
      <c r="N179" s="96"/>
      <c r="O179" s="96"/>
      <c r="P179" s="96"/>
      <c r="Q179" s="96"/>
      <c r="R179" s="154"/>
      <c r="S179" s="155">
        <f t="shared" si="34"/>
        <v>0</v>
      </c>
      <c r="T179" s="156">
        <v>5</v>
      </c>
      <c r="U179" s="154"/>
      <c r="V179" s="164">
        <f t="shared" si="35"/>
        <v>0</v>
      </c>
      <c r="W179" s="165">
        <f t="shared" si="36"/>
        <v>0</v>
      </c>
      <c r="X179" s="165">
        <f t="shared" si="37"/>
        <v>0</v>
      </c>
      <c r="Y179" s="164">
        <v>1</v>
      </c>
      <c r="Z179" s="164">
        <v>0</v>
      </c>
      <c r="AA179" s="166">
        <f t="shared" si="38"/>
        <v>1</v>
      </c>
      <c r="AB179" s="165" t="str">
        <f t="shared" si="39"/>
        <v>Not Sold</v>
      </c>
      <c r="AC179" s="165">
        <v>14</v>
      </c>
      <c r="AD179" s="165" t="str">
        <f t="shared" si="40"/>
        <v>-</v>
      </c>
      <c r="AE179" s="165">
        <f t="shared" si="41"/>
        <v>0</v>
      </c>
      <c r="AF179" s="167" t="str">
        <f t="shared" si="42"/>
        <v>Not Sold</v>
      </c>
      <c r="AG179" s="168">
        <f t="shared" si="43"/>
        <v>43687</v>
      </c>
      <c r="AH179" s="168">
        <f t="shared" si="44"/>
        <v>43687</v>
      </c>
      <c r="AI179" s="169">
        <f t="shared" si="45"/>
        <v>0</v>
      </c>
      <c r="AJ179" s="169">
        <f t="shared" si="46"/>
        <v>1</v>
      </c>
      <c r="AK179" s="164">
        <v>1</v>
      </c>
      <c r="AL179" s="169">
        <f t="shared" si="47"/>
        <v>0</v>
      </c>
      <c r="AM179" s="169">
        <f t="shared" si="48"/>
        <v>0</v>
      </c>
      <c r="AN179" s="169" t="str">
        <f t="shared" si="49"/>
        <v>-</v>
      </c>
      <c r="AO179" s="168" t="str">
        <f t="shared" si="50"/>
        <v>-</v>
      </c>
      <c r="AP179" s="164"/>
      <c r="AQ179" s="170"/>
    </row>
    <row r="180" spans="1:43" x14ac:dyDescent="0.25">
      <c r="A180" s="219" t="s">
        <v>419</v>
      </c>
      <c r="B180" s="151" t="s">
        <v>420</v>
      </c>
      <c r="C180" s="195">
        <v>6953156278530</v>
      </c>
      <c r="D180" s="152">
        <v>17.55</v>
      </c>
      <c r="E180" s="153"/>
      <c r="F180" s="96">
        <v>0</v>
      </c>
      <c r="G180" s="96">
        <v>0</v>
      </c>
      <c r="H180" s="96">
        <v>0</v>
      </c>
      <c r="I180" s="96">
        <v>0</v>
      </c>
      <c r="J180" s="96">
        <v>0</v>
      </c>
      <c r="K180" s="96">
        <v>0</v>
      </c>
      <c r="L180" s="96">
        <v>0</v>
      </c>
      <c r="M180" s="96"/>
      <c r="N180" s="96"/>
      <c r="O180" s="96"/>
      <c r="P180" s="96"/>
      <c r="Q180" s="96"/>
      <c r="R180" s="154"/>
      <c r="S180" s="155">
        <f t="shared" si="34"/>
        <v>0</v>
      </c>
      <c r="T180" s="156">
        <v>5</v>
      </c>
      <c r="U180" s="154"/>
      <c r="V180" s="164">
        <f t="shared" si="35"/>
        <v>0</v>
      </c>
      <c r="W180" s="165">
        <f t="shared" si="36"/>
        <v>0</v>
      </c>
      <c r="X180" s="165">
        <f t="shared" si="37"/>
        <v>0</v>
      </c>
      <c r="Y180" s="164"/>
      <c r="Z180" s="164">
        <v>0</v>
      </c>
      <c r="AA180" s="166">
        <f t="shared" si="38"/>
        <v>0</v>
      </c>
      <c r="AB180" s="165" t="str">
        <f t="shared" si="39"/>
        <v>Not Sold</v>
      </c>
      <c r="AC180" s="165">
        <v>14</v>
      </c>
      <c r="AD180" s="165" t="str">
        <f t="shared" si="40"/>
        <v>-</v>
      </c>
      <c r="AE180" s="165">
        <f t="shared" si="41"/>
        <v>0</v>
      </c>
      <c r="AF180" s="167" t="str">
        <f t="shared" si="42"/>
        <v>Not Sold</v>
      </c>
      <c r="AG180" s="168">
        <f t="shared" si="43"/>
        <v>43687</v>
      </c>
      <c r="AH180" s="168">
        <f t="shared" si="44"/>
        <v>43687</v>
      </c>
      <c r="AI180" s="169">
        <f t="shared" si="45"/>
        <v>0</v>
      </c>
      <c r="AJ180" s="169">
        <f t="shared" si="46"/>
        <v>0</v>
      </c>
      <c r="AK180" s="164">
        <v>1</v>
      </c>
      <c r="AL180" s="169">
        <f t="shared" si="47"/>
        <v>0</v>
      </c>
      <c r="AM180" s="169">
        <f t="shared" si="48"/>
        <v>0</v>
      </c>
      <c r="AN180" s="169" t="str">
        <f t="shared" si="49"/>
        <v>-</v>
      </c>
      <c r="AO180" s="168" t="str">
        <f t="shared" si="50"/>
        <v>-</v>
      </c>
      <c r="AP180" s="164"/>
      <c r="AQ180" s="170"/>
    </row>
    <row r="181" spans="1:43" x14ac:dyDescent="0.25">
      <c r="A181" s="219" t="s">
        <v>347</v>
      </c>
      <c r="B181" s="151" t="s">
        <v>348</v>
      </c>
      <c r="C181" s="195">
        <v>6953156278547</v>
      </c>
      <c r="D181" s="152">
        <v>9.3699999999999974</v>
      </c>
      <c r="E181" s="153"/>
      <c r="F181" s="96">
        <v>1</v>
      </c>
      <c r="G181" s="96">
        <v>0</v>
      </c>
      <c r="H181" s="96">
        <v>1</v>
      </c>
      <c r="I181" s="96">
        <v>0</v>
      </c>
      <c r="J181" s="96">
        <v>1</v>
      </c>
      <c r="K181" s="96">
        <v>0</v>
      </c>
      <c r="L181" s="96">
        <v>0</v>
      </c>
      <c r="M181" s="96"/>
      <c r="N181" s="96"/>
      <c r="O181" s="96"/>
      <c r="P181" s="96"/>
      <c r="Q181" s="96"/>
      <c r="R181" s="154"/>
      <c r="S181" s="155">
        <f t="shared" si="34"/>
        <v>3</v>
      </c>
      <c r="T181" s="156">
        <v>5</v>
      </c>
      <c r="U181" s="154"/>
      <c r="V181" s="164">
        <f t="shared" si="35"/>
        <v>3</v>
      </c>
      <c r="W181" s="165">
        <f t="shared" si="36"/>
        <v>3.3333333333333333E-2</v>
      </c>
      <c r="X181" s="165">
        <f t="shared" si="37"/>
        <v>1</v>
      </c>
      <c r="Y181" s="164">
        <v>97</v>
      </c>
      <c r="Z181" s="164">
        <v>3</v>
      </c>
      <c r="AA181" s="166">
        <f t="shared" si="38"/>
        <v>100</v>
      </c>
      <c r="AB181" s="165">
        <f t="shared" si="39"/>
        <v>3000</v>
      </c>
      <c r="AC181" s="165">
        <v>14</v>
      </c>
      <c r="AD181" s="165">
        <f t="shared" si="40"/>
        <v>2986</v>
      </c>
      <c r="AE181" s="165">
        <f t="shared" si="41"/>
        <v>2</v>
      </c>
      <c r="AF181" s="167">
        <f t="shared" si="42"/>
        <v>46673</v>
      </c>
      <c r="AG181" s="168">
        <f t="shared" si="43"/>
        <v>43687</v>
      </c>
      <c r="AH181" s="168">
        <f t="shared" si="44"/>
        <v>46673</v>
      </c>
      <c r="AI181" s="169">
        <f t="shared" si="45"/>
        <v>0.46666666666666667</v>
      </c>
      <c r="AJ181" s="169">
        <f t="shared" si="46"/>
        <v>99.533333333333331</v>
      </c>
      <c r="AK181" s="164">
        <v>1</v>
      </c>
      <c r="AL181" s="169">
        <f t="shared" si="47"/>
        <v>0</v>
      </c>
      <c r="AM181" s="169">
        <f t="shared" si="48"/>
        <v>0</v>
      </c>
      <c r="AN181" s="169">
        <f t="shared" si="49"/>
        <v>0</v>
      </c>
      <c r="AO181" s="168">
        <f t="shared" si="50"/>
        <v>46673</v>
      </c>
      <c r="AP181" s="164"/>
      <c r="AQ181" s="170"/>
    </row>
    <row r="182" spans="1:43" x14ac:dyDescent="0.25">
      <c r="A182" s="220" t="s">
        <v>345</v>
      </c>
      <c r="B182" s="151" t="s">
        <v>346</v>
      </c>
      <c r="C182" s="195">
        <v>6953156278554</v>
      </c>
      <c r="D182" s="152">
        <v>9.3699999999999992</v>
      </c>
      <c r="E182" s="153"/>
      <c r="F182" s="96">
        <v>0</v>
      </c>
      <c r="G182" s="96">
        <v>0</v>
      </c>
      <c r="H182" s="96">
        <v>1</v>
      </c>
      <c r="I182" s="96">
        <v>1</v>
      </c>
      <c r="J182" s="96">
        <v>0</v>
      </c>
      <c r="K182" s="96">
        <v>0</v>
      </c>
      <c r="L182" s="96">
        <v>0</v>
      </c>
      <c r="M182" s="96"/>
      <c r="N182" s="96"/>
      <c r="O182" s="96"/>
      <c r="P182" s="96"/>
      <c r="Q182" s="96"/>
      <c r="R182" s="154"/>
      <c r="S182" s="155">
        <f t="shared" si="34"/>
        <v>2</v>
      </c>
      <c r="T182" s="156">
        <v>5</v>
      </c>
      <c r="U182" s="154"/>
      <c r="V182" s="164">
        <f t="shared" si="35"/>
        <v>2</v>
      </c>
      <c r="W182" s="165">
        <f t="shared" si="36"/>
        <v>3.3333333333333333E-2</v>
      </c>
      <c r="X182" s="165">
        <f t="shared" si="37"/>
        <v>1</v>
      </c>
      <c r="Y182" s="164">
        <v>70</v>
      </c>
      <c r="Z182" s="164">
        <v>3</v>
      </c>
      <c r="AA182" s="166">
        <f t="shared" si="38"/>
        <v>73</v>
      </c>
      <c r="AB182" s="165">
        <f t="shared" si="39"/>
        <v>2190</v>
      </c>
      <c r="AC182" s="165">
        <v>14</v>
      </c>
      <c r="AD182" s="165">
        <f t="shared" si="40"/>
        <v>2176</v>
      </c>
      <c r="AE182" s="165">
        <f t="shared" si="41"/>
        <v>2</v>
      </c>
      <c r="AF182" s="167">
        <f t="shared" si="42"/>
        <v>45863</v>
      </c>
      <c r="AG182" s="168">
        <f t="shared" si="43"/>
        <v>43687</v>
      </c>
      <c r="AH182" s="168">
        <f t="shared" si="44"/>
        <v>45863</v>
      </c>
      <c r="AI182" s="169">
        <f t="shared" si="45"/>
        <v>0.46666666666666667</v>
      </c>
      <c r="AJ182" s="169">
        <f t="shared" si="46"/>
        <v>72.533333333333331</v>
      </c>
      <c r="AK182" s="164">
        <v>1</v>
      </c>
      <c r="AL182" s="169">
        <f t="shared" si="47"/>
        <v>0</v>
      </c>
      <c r="AM182" s="169">
        <f t="shared" si="48"/>
        <v>0</v>
      </c>
      <c r="AN182" s="169">
        <f t="shared" si="49"/>
        <v>0</v>
      </c>
      <c r="AO182" s="168">
        <f t="shared" si="50"/>
        <v>45863</v>
      </c>
      <c r="AP182" s="164"/>
      <c r="AQ182" s="170"/>
    </row>
    <row r="183" spans="1:43" x14ac:dyDescent="0.25">
      <c r="A183" s="219" t="s">
        <v>349</v>
      </c>
      <c r="B183" s="151" t="s">
        <v>350</v>
      </c>
      <c r="C183" s="195">
        <v>6953156278561</v>
      </c>
      <c r="D183" s="152">
        <v>9.3699999999999974</v>
      </c>
      <c r="E183" s="153"/>
      <c r="F183" s="96">
        <v>1</v>
      </c>
      <c r="G183" s="96">
        <v>1</v>
      </c>
      <c r="H183" s="96">
        <v>0</v>
      </c>
      <c r="I183" s="96">
        <v>0</v>
      </c>
      <c r="J183" s="96">
        <v>0</v>
      </c>
      <c r="K183" s="96">
        <v>0</v>
      </c>
      <c r="L183" s="96">
        <v>0</v>
      </c>
      <c r="M183" s="96"/>
      <c r="N183" s="96"/>
      <c r="O183" s="96"/>
      <c r="P183" s="96"/>
      <c r="Q183" s="96"/>
      <c r="R183" s="154"/>
      <c r="S183" s="155">
        <f t="shared" si="34"/>
        <v>2</v>
      </c>
      <c r="T183" s="156">
        <v>5</v>
      </c>
      <c r="U183" s="154"/>
      <c r="V183" s="164">
        <f t="shared" si="35"/>
        <v>2</v>
      </c>
      <c r="W183" s="165">
        <f t="shared" si="36"/>
        <v>3.3333333333333333E-2</v>
      </c>
      <c r="X183" s="165">
        <f t="shared" si="37"/>
        <v>1</v>
      </c>
      <c r="Y183" s="164">
        <v>65</v>
      </c>
      <c r="Z183" s="164">
        <v>0</v>
      </c>
      <c r="AA183" s="166">
        <f t="shared" si="38"/>
        <v>65</v>
      </c>
      <c r="AB183" s="165">
        <f t="shared" si="39"/>
        <v>1950</v>
      </c>
      <c r="AC183" s="165">
        <v>14</v>
      </c>
      <c r="AD183" s="165">
        <f t="shared" si="40"/>
        <v>1936</v>
      </c>
      <c r="AE183" s="165">
        <f t="shared" si="41"/>
        <v>2</v>
      </c>
      <c r="AF183" s="167">
        <f t="shared" si="42"/>
        <v>45623</v>
      </c>
      <c r="AG183" s="168">
        <f t="shared" si="43"/>
        <v>43687</v>
      </c>
      <c r="AH183" s="168">
        <f t="shared" si="44"/>
        <v>45623</v>
      </c>
      <c r="AI183" s="169">
        <f t="shared" si="45"/>
        <v>0.46666666666666667</v>
      </c>
      <c r="AJ183" s="169">
        <f t="shared" si="46"/>
        <v>64.533333333333331</v>
      </c>
      <c r="AK183" s="164">
        <v>1</v>
      </c>
      <c r="AL183" s="169">
        <f t="shared" si="47"/>
        <v>0</v>
      </c>
      <c r="AM183" s="169">
        <f t="shared" si="48"/>
        <v>0</v>
      </c>
      <c r="AN183" s="169">
        <f t="shared" si="49"/>
        <v>0</v>
      </c>
      <c r="AO183" s="168">
        <f t="shared" si="50"/>
        <v>45623</v>
      </c>
      <c r="AP183" s="164"/>
      <c r="AQ183" s="170"/>
    </row>
    <row r="184" spans="1:43" x14ac:dyDescent="0.25">
      <c r="A184" s="218" t="s">
        <v>671</v>
      </c>
      <c r="B184" s="172" t="s">
        <v>672</v>
      </c>
      <c r="C184" s="197">
        <v>6953156278585</v>
      </c>
      <c r="D184" s="173">
        <v>9.66</v>
      </c>
      <c r="E184" s="153"/>
      <c r="F184" s="174">
        <v>0</v>
      </c>
      <c r="G184" s="174">
        <v>0</v>
      </c>
      <c r="H184" s="174">
        <v>0</v>
      </c>
      <c r="I184" s="174">
        <v>2</v>
      </c>
      <c r="J184" s="174">
        <v>13</v>
      </c>
      <c r="K184" s="174">
        <v>8</v>
      </c>
      <c r="L184" s="174">
        <v>8</v>
      </c>
      <c r="M184" s="174"/>
      <c r="N184" s="174"/>
      <c r="O184" s="174"/>
      <c r="P184" s="174"/>
      <c r="Q184" s="174"/>
      <c r="R184" s="154"/>
      <c r="S184" s="155">
        <f t="shared" si="34"/>
        <v>4</v>
      </c>
      <c r="T184" s="156">
        <v>5</v>
      </c>
      <c r="U184" s="154"/>
      <c r="V184" s="164">
        <f t="shared" si="35"/>
        <v>31</v>
      </c>
      <c r="W184" s="165">
        <f t="shared" si="36"/>
        <v>0.248</v>
      </c>
      <c r="X184" s="165">
        <f t="shared" si="37"/>
        <v>7.4399999999999995</v>
      </c>
      <c r="Y184" s="164">
        <v>2</v>
      </c>
      <c r="Z184" s="164">
        <v>19</v>
      </c>
      <c r="AA184" s="166">
        <f t="shared" si="38"/>
        <v>21</v>
      </c>
      <c r="AB184" s="165">
        <f t="shared" si="39"/>
        <v>84.677419354838705</v>
      </c>
      <c r="AC184" s="165">
        <v>14</v>
      </c>
      <c r="AD184" s="165">
        <f t="shared" si="40"/>
        <v>70.677419354838705</v>
      </c>
      <c r="AE184" s="165">
        <f t="shared" si="41"/>
        <v>14.879999999999999</v>
      </c>
      <c r="AF184" s="167">
        <f t="shared" si="42"/>
        <v>43757.677419354841</v>
      </c>
      <c r="AG184" s="168">
        <f t="shared" si="43"/>
        <v>43687</v>
      </c>
      <c r="AH184" s="168">
        <f t="shared" si="44"/>
        <v>43757.677419354841</v>
      </c>
      <c r="AI184" s="169">
        <f t="shared" si="45"/>
        <v>3.472</v>
      </c>
      <c r="AJ184" s="169">
        <f t="shared" si="46"/>
        <v>17.527999999999999</v>
      </c>
      <c r="AK184" s="164">
        <v>1</v>
      </c>
      <c r="AL184" s="169">
        <f t="shared" si="47"/>
        <v>0</v>
      </c>
      <c r="AM184" s="169">
        <f t="shared" si="48"/>
        <v>0</v>
      </c>
      <c r="AN184" s="169">
        <f t="shared" si="49"/>
        <v>0</v>
      </c>
      <c r="AO184" s="168">
        <f t="shared" si="50"/>
        <v>43757.677419354841</v>
      </c>
      <c r="AP184" s="176"/>
      <c r="AQ184" s="170"/>
    </row>
    <row r="185" spans="1:43" x14ac:dyDescent="0.25">
      <c r="A185" s="219"/>
      <c r="B185" s="151" t="s">
        <v>244</v>
      </c>
      <c r="C185" s="195">
        <v>6953156278615</v>
      </c>
      <c r="D185" s="152">
        <v>0</v>
      </c>
      <c r="E185" s="153"/>
      <c r="F185" s="96">
        <v>0</v>
      </c>
      <c r="G185" s="96">
        <v>0</v>
      </c>
      <c r="H185" s="96">
        <v>0</v>
      </c>
      <c r="I185" s="96">
        <v>1</v>
      </c>
      <c r="J185" s="96">
        <v>0</v>
      </c>
      <c r="K185" s="96">
        <v>1</v>
      </c>
      <c r="L185" s="96">
        <v>1</v>
      </c>
      <c r="M185" s="96"/>
      <c r="N185" s="96"/>
      <c r="O185" s="96"/>
      <c r="P185" s="96"/>
      <c r="Q185" s="96"/>
      <c r="R185" s="154"/>
      <c r="S185" s="155">
        <f t="shared" si="34"/>
        <v>3</v>
      </c>
      <c r="T185" s="156">
        <v>5</v>
      </c>
      <c r="U185" s="154"/>
      <c r="V185" s="164">
        <f t="shared" si="35"/>
        <v>3</v>
      </c>
      <c r="W185" s="165">
        <f t="shared" si="36"/>
        <v>3.1578947368421054E-2</v>
      </c>
      <c r="X185" s="165">
        <f t="shared" si="37"/>
        <v>0.94736842105263164</v>
      </c>
      <c r="Y185" s="164">
        <v>13</v>
      </c>
      <c r="Z185" s="164">
        <v>2</v>
      </c>
      <c r="AA185" s="166">
        <f t="shared" si="38"/>
        <v>15</v>
      </c>
      <c r="AB185" s="165">
        <f t="shared" si="39"/>
        <v>475</v>
      </c>
      <c r="AC185" s="165">
        <v>14</v>
      </c>
      <c r="AD185" s="165">
        <f t="shared" si="40"/>
        <v>461</v>
      </c>
      <c r="AE185" s="165">
        <f t="shared" si="41"/>
        <v>1.8947368421052633</v>
      </c>
      <c r="AF185" s="167">
        <f t="shared" si="42"/>
        <v>44148</v>
      </c>
      <c r="AG185" s="168">
        <f t="shared" si="43"/>
        <v>43687</v>
      </c>
      <c r="AH185" s="168">
        <f t="shared" si="44"/>
        <v>44148</v>
      </c>
      <c r="AI185" s="169">
        <f t="shared" si="45"/>
        <v>0.44210526315789478</v>
      </c>
      <c r="AJ185" s="169">
        <f t="shared" si="46"/>
        <v>14.557894736842105</v>
      </c>
      <c r="AK185" s="164">
        <v>1</v>
      </c>
      <c r="AL185" s="169">
        <f t="shared" si="47"/>
        <v>0</v>
      </c>
      <c r="AM185" s="169">
        <f t="shared" si="48"/>
        <v>0</v>
      </c>
      <c r="AN185" s="169">
        <f t="shared" si="49"/>
        <v>0</v>
      </c>
      <c r="AO185" s="168">
        <f t="shared" si="50"/>
        <v>44148</v>
      </c>
      <c r="AP185" s="164"/>
      <c r="AQ185" s="170"/>
    </row>
    <row r="186" spans="1:43" x14ac:dyDescent="0.25">
      <c r="A186" s="218" t="s">
        <v>425</v>
      </c>
      <c r="B186" s="172" t="s">
        <v>426</v>
      </c>
      <c r="C186" s="197">
        <v>6953156278622</v>
      </c>
      <c r="D186" s="173">
        <v>27</v>
      </c>
      <c r="E186" s="153"/>
      <c r="F186" s="174">
        <v>8</v>
      </c>
      <c r="G186" s="174">
        <v>9</v>
      </c>
      <c r="H186" s="174">
        <v>7</v>
      </c>
      <c r="I186" s="174">
        <v>6</v>
      </c>
      <c r="J186" s="174">
        <v>3</v>
      </c>
      <c r="K186" s="174">
        <v>2</v>
      </c>
      <c r="L186" s="174">
        <v>2</v>
      </c>
      <c r="M186" s="174"/>
      <c r="N186" s="174"/>
      <c r="O186" s="174"/>
      <c r="P186" s="174"/>
      <c r="Q186" s="174"/>
      <c r="R186" s="154"/>
      <c r="S186" s="155">
        <f t="shared" si="34"/>
        <v>7</v>
      </c>
      <c r="T186" s="156">
        <v>5</v>
      </c>
      <c r="U186" s="154"/>
      <c r="V186" s="164">
        <f t="shared" si="35"/>
        <v>37</v>
      </c>
      <c r="W186" s="165">
        <f t="shared" si="36"/>
        <v>0.17209302325581396</v>
      </c>
      <c r="X186" s="165">
        <f t="shared" si="37"/>
        <v>5.1627906976744189</v>
      </c>
      <c r="Y186" s="164">
        <v>1</v>
      </c>
      <c r="Z186" s="164">
        <v>5</v>
      </c>
      <c r="AA186" s="166">
        <f t="shared" si="38"/>
        <v>6</v>
      </c>
      <c r="AB186" s="165">
        <f t="shared" si="39"/>
        <v>34.864864864864863</v>
      </c>
      <c r="AC186" s="165">
        <v>14</v>
      </c>
      <c r="AD186" s="165">
        <f t="shared" si="40"/>
        <v>20.864864864864863</v>
      </c>
      <c r="AE186" s="165">
        <f t="shared" si="41"/>
        <v>10.325581395348838</v>
      </c>
      <c r="AF186" s="167">
        <f t="shared" si="42"/>
        <v>43707.864864864867</v>
      </c>
      <c r="AG186" s="168">
        <f t="shared" si="43"/>
        <v>43687</v>
      </c>
      <c r="AH186" s="168">
        <f t="shared" si="44"/>
        <v>43707.864864864867</v>
      </c>
      <c r="AI186" s="169">
        <f t="shared" si="45"/>
        <v>2.4093023255813955</v>
      </c>
      <c r="AJ186" s="169">
        <f t="shared" si="46"/>
        <v>3.5906976744186045</v>
      </c>
      <c r="AK186" s="164">
        <v>1</v>
      </c>
      <c r="AL186" s="169">
        <f t="shared" si="47"/>
        <v>6.7348837209302328</v>
      </c>
      <c r="AM186" s="169">
        <f t="shared" si="48"/>
        <v>181.8418604651163</v>
      </c>
      <c r="AN186" s="169">
        <f t="shared" si="49"/>
        <v>39.135135135135137</v>
      </c>
      <c r="AO186" s="168">
        <f t="shared" si="50"/>
        <v>43747</v>
      </c>
      <c r="AP186" s="176"/>
      <c r="AQ186" s="170"/>
    </row>
    <row r="187" spans="1:43" x14ac:dyDescent="0.25">
      <c r="A187" s="219" t="s">
        <v>427</v>
      </c>
      <c r="B187" s="151" t="s">
        <v>245</v>
      </c>
      <c r="C187" s="195">
        <v>6953156278639</v>
      </c>
      <c r="D187" s="152">
        <v>55.699999999999989</v>
      </c>
      <c r="E187" s="153"/>
      <c r="F187" s="96">
        <v>0</v>
      </c>
      <c r="G187" s="96">
        <v>0</v>
      </c>
      <c r="H187" s="96">
        <v>0</v>
      </c>
      <c r="I187" s="96">
        <v>0</v>
      </c>
      <c r="J187" s="96">
        <v>0</v>
      </c>
      <c r="K187" s="96">
        <v>1</v>
      </c>
      <c r="L187" s="96">
        <v>0</v>
      </c>
      <c r="M187" s="96"/>
      <c r="N187" s="96"/>
      <c r="O187" s="96"/>
      <c r="P187" s="96"/>
      <c r="Q187" s="96"/>
      <c r="R187" s="154"/>
      <c r="S187" s="155">
        <f t="shared" si="34"/>
        <v>1</v>
      </c>
      <c r="T187" s="156">
        <v>5</v>
      </c>
      <c r="U187" s="154"/>
      <c r="V187" s="164">
        <f t="shared" si="35"/>
        <v>1</v>
      </c>
      <c r="W187" s="165">
        <f t="shared" si="36"/>
        <v>3.3333333333333333E-2</v>
      </c>
      <c r="X187" s="165">
        <f t="shared" si="37"/>
        <v>1</v>
      </c>
      <c r="Y187" s="164">
        <v>11</v>
      </c>
      <c r="Z187" s="164">
        <v>4</v>
      </c>
      <c r="AA187" s="166">
        <f t="shared" si="38"/>
        <v>15</v>
      </c>
      <c r="AB187" s="165">
        <f t="shared" si="39"/>
        <v>450</v>
      </c>
      <c r="AC187" s="165">
        <v>14</v>
      </c>
      <c r="AD187" s="165">
        <f t="shared" si="40"/>
        <v>436</v>
      </c>
      <c r="AE187" s="165">
        <f t="shared" si="41"/>
        <v>2</v>
      </c>
      <c r="AF187" s="167">
        <f t="shared" si="42"/>
        <v>44123</v>
      </c>
      <c r="AG187" s="168">
        <f t="shared" si="43"/>
        <v>43687</v>
      </c>
      <c r="AH187" s="168">
        <f t="shared" si="44"/>
        <v>44123</v>
      </c>
      <c r="AI187" s="169">
        <f t="shared" si="45"/>
        <v>0.46666666666666667</v>
      </c>
      <c r="AJ187" s="169">
        <f t="shared" si="46"/>
        <v>14.533333333333333</v>
      </c>
      <c r="AK187" s="164">
        <v>1</v>
      </c>
      <c r="AL187" s="169">
        <f t="shared" si="47"/>
        <v>0</v>
      </c>
      <c r="AM187" s="169">
        <f t="shared" si="48"/>
        <v>0</v>
      </c>
      <c r="AN187" s="169">
        <f t="shared" si="49"/>
        <v>0</v>
      </c>
      <c r="AO187" s="168">
        <f t="shared" si="50"/>
        <v>44123</v>
      </c>
      <c r="AP187" s="164"/>
      <c r="AQ187" s="170"/>
    </row>
    <row r="188" spans="1:43" x14ac:dyDescent="0.25">
      <c r="A188" s="219" t="s">
        <v>409</v>
      </c>
      <c r="B188" s="151" t="s">
        <v>410</v>
      </c>
      <c r="C188" s="195">
        <v>6953156278721</v>
      </c>
      <c r="D188" s="152">
        <v>24.02</v>
      </c>
      <c r="E188" s="153"/>
      <c r="F188" s="96">
        <v>3</v>
      </c>
      <c r="G188" s="96">
        <v>2</v>
      </c>
      <c r="H188" s="96">
        <v>1</v>
      </c>
      <c r="I188" s="96">
        <v>1</v>
      </c>
      <c r="J188" s="96">
        <v>0</v>
      </c>
      <c r="K188" s="96">
        <v>0</v>
      </c>
      <c r="L188" s="96">
        <v>0</v>
      </c>
      <c r="M188" s="96"/>
      <c r="N188" s="96"/>
      <c r="O188" s="96"/>
      <c r="P188" s="96"/>
      <c r="Q188" s="96"/>
      <c r="R188" s="154"/>
      <c r="S188" s="155">
        <f t="shared" si="34"/>
        <v>4</v>
      </c>
      <c r="T188" s="156">
        <v>5</v>
      </c>
      <c r="U188" s="154"/>
      <c r="V188" s="164">
        <f t="shared" si="35"/>
        <v>7</v>
      </c>
      <c r="W188" s="165">
        <f t="shared" si="36"/>
        <v>5.8333333333333334E-2</v>
      </c>
      <c r="X188" s="165">
        <f t="shared" si="37"/>
        <v>1.75</v>
      </c>
      <c r="Y188" s="164">
        <v>3</v>
      </c>
      <c r="Z188" s="164">
        <v>0</v>
      </c>
      <c r="AA188" s="166">
        <f t="shared" si="38"/>
        <v>3</v>
      </c>
      <c r="AB188" s="165">
        <f t="shared" si="39"/>
        <v>51.428571428571431</v>
      </c>
      <c r="AC188" s="165">
        <v>14</v>
      </c>
      <c r="AD188" s="165">
        <f t="shared" si="40"/>
        <v>37.428571428571431</v>
      </c>
      <c r="AE188" s="165">
        <f t="shared" si="41"/>
        <v>3.5</v>
      </c>
      <c r="AF188" s="167">
        <f t="shared" si="42"/>
        <v>43724.428571428572</v>
      </c>
      <c r="AG188" s="168">
        <f t="shared" si="43"/>
        <v>43687</v>
      </c>
      <c r="AH188" s="168">
        <f t="shared" si="44"/>
        <v>43724.428571428572</v>
      </c>
      <c r="AI188" s="169">
        <f t="shared" si="45"/>
        <v>0.81666666666666665</v>
      </c>
      <c r="AJ188" s="169">
        <f t="shared" si="46"/>
        <v>2.1833333333333336</v>
      </c>
      <c r="AK188" s="164">
        <v>1</v>
      </c>
      <c r="AL188" s="169">
        <f t="shared" si="47"/>
        <v>1.3166666666666664</v>
      </c>
      <c r="AM188" s="169">
        <f t="shared" si="48"/>
        <v>31.626333333333328</v>
      </c>
      <c r="AN188" s="169">
        <f t="shared" si="49"/>
        <v>22.571428571428566</v>
      </c>
      <c r="AO188" s="168">
        <f t="shared" si="50"/>
        <v>43747</v>
      </c>
      <c r="AP188" s="164"/>
      <c r="AQ188" s="170"/>
    </row>
    <row r="189" spans="1:43" x14ac:dyDescent="0.25">
      <c r="A189" s="219" t="s">
        <v>411</v>
      </c>
      <c r="B189" s="151" t="s">
        <v>412</v>
      </c>
      <c r="C189" s="195">
        <v>6953156278738</v>
      </c>
      <c r="D189" s="152">
        <v>23.39</v>
      </c>
      <c r="E189" s="153"/>
      <c r="F189" s="96">
        <v>0</v>
      </c>
      <c r="G189" s="96">
        <v>0</v>
      </c>
      <c r="H189" s="96">
        <v>1</v>
      </c>
      <c r="I189" s="96">
        <v>0</v>
      </c>
      <c r="J189" s="96">
        <v>0</v>
      </c>
      <c r="K189" s="96">
        <v>0</v>
      </c>
      <c r="L189" s="96">
        <v>0</v>
      </c>
      <c r="M189" s="96"/>
      <c r="N189" s="96"/>
      <c r="O189" s="96"/>
      <c r="P189" s="96"/>
      <c r="Q189" s="96"/>
      <c r="R189" s="154"/>
      <c r="S189" s="155">
        <f t="shared" si="34"/>
        <v>1</v>
      </c>
      <c r="T189" s="156">
        <v>5</v>
      </c>
      <c r="U189" s="154"/>
      <c r="V189" s="164">
        <f t="shared" si="35"/>
        <v>1</v>
      </c>
      <c r="W189" s="165">
        <f t="shared" si="36"/>
        <v>3.3333333333333333E-2</v>
      </c>
      <c r="X189" s="165">
        <f t="shared" si="37"/>
        <v>1</v>
      </c>
      <c r="Y189" s="164"/>
      <c r="Z189" s="164">
        <v>0</v>
      </c>
      <c r="AA189" s="166">
        <f t="shared" si="38"/>
        <v>0</v>
      </c>
      <c r="AB189" s="165">
        <f t="shared" si="39"/>
        <v>0</v>
      </c>
      <c r="AC189" s="165">
        <v>14</v>
      </c>
      <c r="AD189" s="165">
        <f t="shared" si="40"/>
        <v>-14</v>
      </c>
      <c r="AE189" s="165">
        <f t="shared" si="41"/>
        <v>2</v>
      </c>
      <c r="AF189" s="167">
        <f t="shared" si="42"/>
        <v>43673</v>
      </c>
      <c r="AG189" s="168">
        <f t="shared" si="43"/>
        <v>43687</v>
      </c>
      <c r="AH189" s="168">
        <f t="shared" si="44"/>
        <v>43687</v>
      </c>
      <c r="AI189" s="169">
        <f t="shared" si="45"/>
        <v>0.46666666666666667</v>
      </c>
      <c r="AJ189" s="169">
        <f t="shared" si="46"/>
        <v>-0.46666666666666667</v>
      </c>
      <c r="AK189" s="164">
        <v>1</v>
      </c>
      <c r="AL189" s="169">
        <f t="shared" si="47"/>
        <v>2.4666666666666668</v>
      </c>
      <c r="AM189" s="169">
        <f t="shared" si="48"/>
        <v>57.695333333333338</v>
      </c>
      <c r="AN189" s="169">
        <f t="shared" si="49"/>
        <v>74</v>
      </c>
      <c r="AO189" s="168">
        <f t="shared" si="50"/>
        <v>43761</v>
      </c>
      <c r="AP189" s="164"/>
      <c r="AQ189" s="170"/>
    </row>
    <row r="190" spans="1:43" x14ac:dyDescent="0.25">
      <c r="A190" s="219" t="s">
        <v>413</v>
      </c>
      <c r="B190" s="151" t="s">
        <v>414</v>
      </c>
      <c r="C190" s="195">
        <v>6953156278745</v>
      </c>
      <c r="D190" s="152">
        <v>22.859999999999964</v>
      </c>
      <c r="E190" s="153"/>
      <c r="F190" s="96">
        <v>0</v>
      </c>
      <c r="G190" s="96">
        <v>0</v>
      </c>
      <c r="H190" s="96">
        <v>3</v>
      </c>
      <c r="I190" s="96">
        <v>4</v>
      </c>
      <c r="J190" s="96">
        <v>1</v>
      </c>
      <c r="K190" s="96">
        <v>0</v>
      </c>
      <c r="L190" s="96">
        <v>0</v>
      </c>
      <c r="M190" s="96"/>
      <c r="N190" s="96"/>
      <c r="O190" s="96"/>
      <c r="P190" s="96"/>
      <c r="Q190" s="96"/>
      <c r="R190" s="154"/>
      <c r="S190" s="155">
        <f t="shared" si="34"/>
        <v>3</v>
      </c>
      <c r="T190" s="156">
        <v>5</v>
      </c>
      <c r="U190" s="154"/>
      <c r="V190" s="164">
        <f t="shared" si="35"/>
        <v>8</v>
      </c>
      <c r="W190" s="165">
        <f t="shared" si="36"/>
        <v>8.8888888888888892E-2</v>
      </c>
      <c r="X190" s="165">
        <f t="shared" si="37"/>
        <v>2.666666666666667</v>
      </c>
      <c r="Y190" s="164">
        <v>10</v>
      </c>
      <c r="Z190" s="164">
        <v>1</v>
      </c>
      <c r="AA190" s="166">
        <f t="shared" si="38"/>
        <v>11</v>
      </c>
      <c r="AB190" s="165">
        <f t="shared" si="39"/>
        <v>123.75</v>
      </c>
      <c r="AC190" s="165">
        <v>14</v>
      </c>
      <c r="AD190" s="165">
        <f t="shared" si="40"/>
        <v>109.75</v>
      </c>
      <c r="AE190" s="165">
        <f t="shared" si="41"/>
        <v>5.3333333333333339</v>
      </c>
      <c r="AF190" s="167">
        <f t="shared" si="42"/>
        <v>43796.75</v>
      </c>
      <c r="AG190" s="168">
        <f t="shared" si="43"/>
        <v>43687</v>
      </c>
      <c r="AH190" s="168">
        <f t="shared" si="44"/>
        <v>43796.75</v>
      </c>
      <c r="AI190" s="169">
        <f t="shared" si="45"/>
        <v>1.2444444444444445</v>
      </c>
      <c r="AJ190" s="169">
        <f t="shared" si="46"/>
        <v>9.7555555555555564</v>
      </c>
      <c r="AK190" s="164">
        <v>1</v>
      </c>
      <c r="AL190" s="169">
        <f t="shared" si="47"/>
        <v>0</v>
      </c>
      <c r="AM190" s="169">
        <f t="shared" si="48"/>
        <v>0</v>
      </c>
      <c r="AN190" s="169">
        <f t="shared" si="49"/>
        <v>0</v>
      </c>
      <c r="AO190" s="168">
        <f t="shared" si="50"/>
        <v>43796.75</v>
      </c>
      <c r="AP190" s="164"/>
      <c r="AQ190" s="170"/>
    </row>
    <row r="191" spans="1:43" x14ac:dyDescent="0.25">
      <c r="A191" s="219" t="s">
        <v>488</v>
      </c>
      <c r="B191" s="151" t="s">
        <v>489</v>
      </c>
      <c r="C191" s="195">
        <v>6953156278790</v>
      </c>
      <c r="D191" s="152">
        <v>54.330000000000013</v>
      </c>
      <c r="E191" s="153"/>
      <c r="F191" s="96">
        <v>1</v>
      </c>
      <c r="G191" s="96">
        <v>0</v>
      </c>
      <c r="H191" s="96">
        <v>0</v>
      </c>
      <c r="I191" s="96">
        <v>0</v>
      </c>
      <c r="J191" s="96">
        <v>0</v>
      </c>
      <c r="K191" s="96">
        <v>0</v>
      </c>
      <c r="L191" s="96">
        <v>0</v>
      </c>
      <c r="M191" s="96"/>
      <c r="N191" s="96"/>
      <c r="O191" s="96"/>
      <c r="P191" s="96"/>
      <c r="Q191" s="96"/>
      <c r="R191" s="154"/>
      <c r="S191" s="155">
        <f t="shared" si="34"/>
        <v>1</v>
      </c>
      <c r="T191" s="156">
        <v>5</v>
      </c>
      <c r="U191" s="154"/>
      <c r="V191" s="164">
        <f t="shared" si="35"/>
        <v>1</v>
      </c>
      <c r="W191" s="165">
        <f t="shared" si="36"/>
        <v>3.3333333333333333E-2</v>
      </c>
      <c r="X191" s="165">
        <f t="shared" si="37"/>
        <v>1</v>
      </c>
      <c r="Y191" s="164">
        <v>106</v>
      </c>
      <c r="Z191" s="164">
        <v>0</v>
      </c>
      <c r="AA191" s="166">
        <f t="shared" si="38"/>
        <v>106</v>
      </c>
      <c r="AB191" s="165">
        <f t="shared" si="39"/>
        <v>3180</v>
      </c>
      <c r="AC191" s="165">
        <v>14</v>
      </c>
      <c r="AD191" s="165">
        <f t="shared" si="40"/>
        <v>3166</v>
      </c>
      <c r="AE191" s="165">
        <f t="shared" si="41"/>
        <v>2</v>
      </c>
      <c r="AF191" s="167">
        <f t="shared" si="42"/>
        <v>46853</v>
      </c>
      <c r="AG191" s="168">
        <f t="shared" si="43"/>
        <v>43687</v>
      </c>
      <c r="AH191" s="168">
        <f t="shared" si="44"/>
        <v>46853</v>
      </c>
      <c r="AI191" s="169">
        <f t="shared" si="45"/>
        <v>0.46666666666666667</v>
      </c>
      <c r="AJ191" s="169">
        <f t="shared" si="46"/>
        <v>105.53333333333333</v>
      </c>
      <c r="AK191" s="164">
        <v>1</v>
      </c>
      <c r="AL191" s="169">
        <f t="shared" si="47"/>
        <v>0</v>
      </c>
      <c r="AM191" s="169">
        <f t="shared" si="48"/>
        <v>0</v>
      </c>
      <c r="AN191" s="169">
        <f t="shared" si="49"/>
        <v>0</v>
      </c>
      <c r="AO191" s="168">
        <f t="shared" si="50"/>
        <v>46853</v>
      </c>
      <c r="AP191" s="164"/>
      <c r="AQ191" s="170"/>
    </row>
    <row r="192" spans="1:43" x14ac:dyDescent="0.25">
      <c r="A192" s="219" t="s">
        <v>333</v>
      </c>
      <c r="B192" s="151" t="s">
        <v>129</v>
      </c>
      <c r="C192" s="195">
        <v>6953156278806</v>
      </c>
      <c r="D192" s="152">
        <v>67.549999999999912</v>
      </c>
      <c r="E192" s="153"/>
      <c r="F192" s="96">
        <v>0</v>
      </c>
      <c r="G192" s="96">
        <v>0</v>
      </c>
      <c r="H192" s="96">
        <v>0</v>
      </c>
      <c r="I192" s="96">
        <v>1</v>
      </c>
      <c r="J192" s="96">
        <v>0</v>
      </c>
      <c r="K192" s="96">
        <v>0</v>
      </c>
      <c r="L192" s="96">
        <v>0</v>
      </c>
      <c r="M192" s="96"/>
      <c r="N192" s="96"/>
      <c r="O192" s="96"/>
      <c r="P192" s="96"/>
      <c r="Q192" s="96"/>
      <c r="R192" s="154"/>
      <c r="S192" s="155">
        <f t="shared" si="34"/>
        <v>1</v>
      </c>
      <c r="T192" s="156">
        <v>5</v>
      </c>
      <c r="U192" s="154"/>
      <c r="V192" s="164">
        <f t="shared" si="35"/>
        <v>1</v>
      </c>
      <c r="W192" s="165">
        <f t="shared" si="36"/>
        <v>3.3333333333333333E-2</v>
      </c>
      <c r="X192" s="165">
        <f t="shared" si="37"/>
        <v>1</v>
      </c>
      <c r="Y192" s="164">
        <v>1</v>
      </c>
      <c r="Z192" s="164">
        <v>7</v>
      </c>
      <c r="AA192" s="166">
        <f t="shared" si="38"/>
        <v>8</v>
      </c>
      <c r="AB192" s="165">
        <f t="shared" si="39"/>
        <v>240</v>
      </c>
      <c r="AC192" s="165">
        <v>14</v>
      </c>
      <c r="AD192" s="165">
        <f t="shared" si="40"/>
        <v>226</v>
      </c>
      <c r="AE192" s="165">
        <f t="shared" si="41"/>
        <v>2</v>
      </c>
      <c r="AF192" s="167">
        <f t="shared" si="42"/>
        <v>43913</v>
      </c>
      <c r="AG192" s="168">
        <f t="shared" si="43"/>
        <v>43687</v>
      </c>
      <c r="AH192" s="168">
        <f t="shared" si="44"/>
        <v>43913</v>
      </c>
      <c r="AI192" s="169">
        <f t="shared" si="45"/>
        <v>0.46666666666666667</v>
      </c>
      <c r="AJ192" s="169">
        <f t="shared" si="46"/>
        <v>7.5333333333333332</v>
      </c>
      <c r="AK192" s="164">
        <v>1</v>
      </c>
      <c r="AL192" s="169">
        <f t="shared" si="47"/>
        <v>0</v>
      </c>
      <c r="AM192" s="169">
        <f t="shared" si="48"/>
        <v>0</v>
      </c>
      <c r="AN192" s="169">
        <f t="shared" si="49"/>
        <v>0</v>
      </c>
      <c r="AO192" s="168">
        <f t="shared" si="50"/>
        <v>43913</v>
      </c>
      <c r="AP192" s="164"/>
      <c r="AQ192" s="170"/>
    </row>
    <row r="193" spans="1:43" x14ac:dyDescent="0.25">
      <c r="A193" s="220" t="s">
        <v>335</v>
      </c>
      <c r="B193" s="151" t="s">
        <v>336</v>
      </c>
      <c r="C193" s="195">
        <v>6953156278813</v>
      </c>
      <c r="D193" s="152">
        <v>67.55</v>
      </c>
      <c r="E193" s="153"/>
      <c r="F193" s="96">
        <v>0</v>
      </c>
      <c r="G193" s="96">
        <v>0</v>
      </c>
      <c r="H193" s="96">
        <v>0</v>
      </c>
      <c r="I193" s="96">
        <v>0</v>
      </c>
      <c r="J193" s="96">
        <v>0</v>
      </c>
      <c r="K193" s="96">
        <v>0</v>
      </c>
      <c r="L193" s="96">
        <v>0</v>
      </c>
      <c r="M193" s="96"/>
      <c r="N193" s="96"/>
      <c r="O193" s="96"/>
      <c r="P193" s="96"/>
      <c r="Q193" s="96"/>
      <c r="R193" s="154"/>
      <c r="S193" s="155">
        <f t="shared" si="34"/>
        <v>0</v>
      </c>
      <c r="T193" s="156">
        <v>5</v>
      </c>
      <c r="U193" s="154"/>
      <c r="V193" s="164">
        <f t="shared" si="35"/>
        <v>0</v>
      </c>
      <c r="W193" s="165">
        <f t="shared" si="36"/>
        <v>0</v>
      </c>
      <c r="X193" s="165">
        <f t="shared" si="37"/>
        <v>0</v>
      </c>
      <c r="Y193" s="164"/>
      <c r="Z193" s="164">
        <v>0</v>
      </c>
      <c r="AA193" s="166">
        <f t="shared" si="38"/>
        <v>0</v>
      </c>
      <c r="AB193" s="165" t="str">
        <f t="shared" si="39"/>
        <v>Not Sold</v>
      </c>
      <c r="AC193" s="165">
        <v>14</v>
      </c>
      <c r="AD193" s="165" t="str">
        <f t="shared" si="40"/>
        <v>-</v>
      </c>
      <c r="AE193" s="165">
        <f t="shared" si="41"/>
        <v>0</v>
      </c>
      <c r="AF193" s="167" t="str">
        <f t="shared" si="42"/>
        <v>Not Sold</v>
      </c>
      <c r="AG193" s="168">
        <f t="shared" si="43"/>
        <v>43687</v>
      </c>
      <c r="AH193" s="168">
        <f t="shared" si="44"/>
        <v>43687</v>
      </c>
      <c r="AI193" s="169">
        <f t="shared" si="45"/>
        <v>0</v>
      </c>
      <c r="AJ193" s="169">
        <f t="shared" si="46"/>
        <v>0</v>
      </c>
      <c r="AK193" s="164">
        <v>1</v>
      </c>
      <c r="AL193" s="169">
        <f t="shared" si="47"/>
        <v>0</v>
      </c>
      <c r="AM193" s="169">
        <f t="shared" si="48"/>
        <v>0</v>
      </c>
      <c r="AN193" s="169" t="str">
        <f t="shared" si="49"/>
        <v>-</v>
      </c>
      <c r="AO193" s="168" t="str">
        <f t="shared" si="50"/>
        <v>-</v>
      </c>
      <c r="AP193" s="164"/>
      <c r="AQ193" s="170"/>
    </row>
    <row r="194" spans="1:43" x14ac:dyDescent="0.25">
      <c r="A194" s="218" t="s">
        <v>381</v>
      </c>
      <c r="B194" s="172" t="s">
        <v>217</v>
      </c>
      <c r="C194" s="197">
        <v>6953156278844</v>
      </c>
      <c r="D194" s="173">
        <v>37.618672566371679</v>
      </c>
      <c r="E194" s="153"/>
      <c r="F194" s="174">
        <v>4</v>
      </c>
      <c r="G194" s="174">
        <v>8</v>
      </c>
      <c r="H194" s="174">
        <v>13</v>
      </c>
      <c r="I194" s="174">
        <v>10</v>
      </c>
      <c r="J194" s="174">
        <v>8</v>
      </c>
      <c r="K194" s="174">
        <v>8</v>
      </c>
      <c r="L194" s="174">
        <v>22</v>
      </c>
      <c r="M194" s="174"/>
      <c r="N194" s="174"/>
      <c r="O194" s="174"/>
      <c r="P194" s="174"/>
      <c r="Q194" s="174"/>
      <c r="R194" s="154"/>
      <c r="S194" s="155">
        <f t="shared" si="34"/>
        <v>7</v>
      </c>
      <c r="T194" s="156">
        <v>5</v>
      </c>
      <c r="U194" s="154"/>
      <c r="V194" s="164">
        <f t="shared" si="35"/>
        <v>73</v>
      </c>
      <c r="W194" s="165">
        <f t="shared" si="36"/>
        <v>0.33953488372093021</v>
      </c>
      <c r="X194" s="165">
        <f t="shared" si="37"/>
        <v>10.186046511627907</v>
      </c>
      <c r="Y194" s="164">
        <v>9</v>
      </c>
      <c r="Z194" s="164">
        <v>28</v>
      </c>
      <c r="AA194" s="166">
        <f t="shared" si="38"/>
        <v>37</v>
      </c>
      <c r="AB194" s="165">
        <f t="shared" si="39"/>
        <v>108.97260273972603</v>
      </c>
      <c r="AC194" s="165">
        <v>14</v>
      </c>
      <c r="AD194" s="165">
        <f t="shared" si="40"/>
        <v>94.972602739726028</v>
      </c>
      <c r="AE194" s="165">
        <f t="shared" si="41"/>
        <v>20.372093023255815</v>
      </c>
      <c r="AF194" s="167">
        <f t="shared" si="42"/>
        <v>43781.972602739726</v>
      </c>
      <c r="AG194" s="168">
        <f t="shared" si="43"/>
        <v>43687</v>
      </c>
      <c r="AH194" s="168">
        <f t="shared" si="44"/>
        <v>43781.972602739726</v>
      </c>
      <c r="AI194" s="169">
        <f t="shared" si="45"/>
        <v>4.753488372093023</v>
      </c>
      <c r="AJ194" s="169">
        <f t="shared" si="46"/>
        <v>32.246511627906976</v>
      </c>
      <c r="AK194" s="164">
        <v>1</v>
      </c>
      <c r="AL194" s="169">
        <f t="shared" si="47"/>
        <v>0</v>
      </c>
      <c r="AM194" s="169">
        <f t="shared" si="48"/>
        <v>0</v>
      </c>
      <c r="AN194" s="169">
        <f t="shared" si="49"/>
        <v>0</v>
      </c>
      <c r="AO194" s="168">
        <f t="shared" si="50"/>
        <v>43781.972602739726</v>
      </c>
      <c r="AP194" s="176"/>
      <c r="AQ194" s="170"/>
    </row>
    <row r="195" spans="1:43" x14ac:dyDescent="0.25">
      <c r="A195" s="219" t="s">
        <v>383</v>
      </c>
      <c r="B195" s="151" t="s">
        <v>130</v>
      </c>
      <c r="C195" s="195">
        <v>6953156278851</v>
      </c>
      <c r="D195" s="152">
        <v>31.070000000000004</v>
      </c>
      <c r="E195" s="153"/>
      <c r="F195" s="96">
        <v>1</v>
      </c>
      <c r="G195" s="96">
        <v>0</v>
      </c>
      <c r="H195" s="96">
        <v>3</v>
      </c>
      <c r="I195" s="96">
        <v>4</v>
      </c>
      <c r="J195" s="96">
        <v>7</v>
      </c>
      <c r="K195" s="96">
        <v>5</v>
      </c>
      <c r="L195" s="96">
        <v>4</v>
      </c>
      <c r="M195" s="96"/>
      <c r="N195" s="96"/>
      <c r="O195" s="96"/>
      <c r="P195" s="96"/>
      <c r="Q195" s="96"/>
      <c r="R195" s="154"/>
      <c r="S195" s="155">
        <f t="shared" si="34"/>
        <v>6</v>
      </c>
      <c r="T195" s="156">
        <v>5</v>
      </c>
      <c r="U195" s="154"/>
      <c r="V195" s="164">
        <f t="shared" si="35"/>
        <v>24</v>
      </c>
      <c r="W195" s="165">
        <f t="shared" si="36"/>
        <v>0.12972972972972974</v>
      </c>
      <c r="X195" s="165">
        <f t="shared" si="37"/>
        <v>3.8918918918918921</v>
      </c>
      <c r="Y195" s="164">
        <v>37</v>
      </c>
      <c r="Z195" s="164">
        <v>15</v>
      </c>
      <c r="AA195" s="166">
        <f t="shared" si="38"/>
        <v>52</v>
      </c>
      <c r="AB195" s="165">
        <f t="shared" si="39"/>
        <v>400.83333333333331</v>
      </c>
      <c r="AC195" s="165">
        <v>14</v>
      </c>
      <c r="AD195" s="165">
        <f t="shared" si="40"/>
        <v>386.83333333333331</v>
      </c>
      <c r="AE195" s="165">
        <f t="shared" si="41"/>
        <v>7.7837837837837842</v>
      </c>
      <c r="AF195" s="167">
        <f t="shared" si="42"/>
        <v>44073.833333333336</v>
      </c>
      <c r="AG195" s="168">
        <f t="shared" si="43"/>
        <v>43687</v>
      </c>
      <c r="AH195" s="168">
        <f t="shared" si="44"/>
        <v>44073.833333333336</v>
      </c>
      <c r="AI195" s="169">
        <f t="shared" si="45"/>
        <v>1.8162162162162163</v>
      </c>
      <c r="AJ195" s="169">
        <f t="shared" si="46"/>
        <v>50.183783783783781</v>
      </c>
      <c r="AK195" s="164">
        <v>1</v>
      </c>
      <c r="AL195" s="169">
        <f t="shared" si="47"/>
        <v>0</v>
      </c>
      <c r="AM195" s="169">
        <f t="shared" si="48"/>
        <v>0</v>
      </c>
      <c r="AN195" s="169">
        <f t="shared" si="49"/>
        <v>0</v>
      </c>
      <c r="AO195" s="168">
        <f t="shared" si="50"/>
        <v>44073.833333333336</v>
      </c>
      <c r="AP195" s="164"/>
      <c r="AQ195" s="170"/>
    </row>
    <row r="196" spans="1:43" x14ac:dyDescent="0.25">
      <c r="A196" s="218" t="s">
        <v>615</v>
      </c>
      <c r="B196" s="172" t="s">
        <v>252</v>
      </c>
      <c r="C196" s="197">
        <v>6953156279018</v>
      </c>
      <c r="D196" s="173">
        <v>5.259999999999998</v>
      </c>
      <c r="E196" s="153"/>
      <c r="F196" s="174">
        <v>38</v>
      </c>
      <c r="G196" s="174">
        <v>30</v>
      </c>
      <c r="H196" s="174">
        <v>19</v>
      </c>
      <c r="I196" s="174">
        <v>16</v>
      </c>
      <c r="J196" s="174">
        <v>14</v>
      </c>
      <c r="K196" s="174">
        <v>16</v>
      </c>
      <c r="L196" s="174">
        <v>8</v>
      </c>
      <c r="M196" s="174"/>
      <c r="N196" s="174"/>
      <c r="O196" s="174"/>
      <c r="P196" s="174"/>
      <c r="Q196" s="174"/>
      <c r="R196" s="154"/>
      <c r="S196" s="155">
        <f t="shared" si="34"/>
        <v>7</v>
      </c>
      <c r="T196" s="156">
        <v>5</v>
      </c>
      <c r="U196" s="154"/>
      <c r="V196" s="164">
        <f t="shared" si="35"/>
        <v>141</v>
      </c>
      <c r="W196" s="165">
        <f t="shared" si="36"/>
        <v>0.65581395348837213</v>
      </c>
      <c r="X196" s="165">
        <f t="shared" si="37"/>
        <v>19.674418604651162</v>
      </c>
      <c r="Y196" s="164">
        <v>73</v>
      </c>
      <c r="Z196" s="164">
        <v>32</v>
      </c>
      <c r="AA196" s="166">
        <f t="shared" si="38"/>
        <v>105</v>
      </c>
      <c r="AB196" s="165">
        <f t="shared" si="39"/>
        <v>160.10638297872339</v>
      </c>
      <c r="AC196" s="165">
        <v>14</v>
      </c>
      <c r="AD196" s="165">
        <f t="shared" si="40"/>
        <v>146.10638297872339</v>
      </c>
      <c r="AE196" s="165">
        <f t="shared" si="41"/>
        <v>39.348837209302324</v>
      </c>
      <c r="AF196" s="167">
        <f t="shared" si="42"/>
        <v>43833.106382978724</v>
      </c>
      <c r="AG196" s="168">
        <f t="shared" si="43"/>
        <v>43687</v>
      </c>
      <c r="AH196" s="168">
        <f t="shared" si="44"/>
        <v>43833.106382978724</v>
      </c>
      <c r="AI196" s="169">
        <f t="shared" si="45"/>
        <v>9.18139534883721</v>
      </c>
      <c r="AJ196" s="169">
        <f t="shared" si="46"/>
        <v>95.818604651162786</v>
      </c>
      <c r="AK196" s="164">
        <v>1</v>
      </c>
      <c r="AL196" s="169">
        <f t="shared" si="47"/>
        <v>0</v>
      </c>
      <c r="AM196" s="169">
        <f t="shared" si="48"/>
        <v>0</v>
      </c>
      <c r="AN196" s="169">
        <f t="shared" si="49"/>
        <v>0</v>
      </c>
      <c r="AO196" s="168">
        <f t="shared" si="50"/>
        <v>43833.106382978724</v>
      </c>
      <c r="AP196" s="176"/>
      <c r="AQ196" s="170"/>
    </row>
    <row r="197" spans="1:43" x14ac:dyDescent="0.25">
      <c r="A197" s="218" t="s">
        <v>613</v>
      </c>
      <c r="B197" s="172" t="s">
        <v>253</v>
      </c>
      <c r="C197" s="197">
        <v>6953156279025</v>
      </c>
      <c r="D197" s="173">
        <v>5.2599999999999989</v>
      </c>
      <c r="E197" s="153"/>
      <c r="F197" s="174">
        <v>36</v>
      </c>
      <c r="G197" s="174">
        <v>23</v>
      </c>
      <c r="H197" s="174">
        <v>26</v>
      </c>
      <c r="I197" s="174">
        <v>33</v>
      </c>
      <c r="J197" s="174">
        <v>37</v>
      </c>
      <c r="K197" s="174">
        <v>42</v>
      </c>
      <c r="L197" s="174">
        <v>38</v>
      </c>
      <c r="M197" s="174"/>
      <c r="N197" s="174"/>
      <c r="O197" s="174"/>
      <c r="P197" s="174"/>
      <c r="Q197" s="174"/>
      <c r="R197" s="154"/>
      <c r="S197" s="155">
        <f t="shared" ref="S197:S260" si="51">COUNTIF(F197:L197,"&lt;&gt;0")</f>
        <v>7</v>
      </c>
      <c r="T197" s="156">
        <v>5</v>
      </c>
      <c r="U197" s="154"/>
      <c r="V197" s="164">
        <f t="shared" ref="V197:V260" si="52">SUM(F197:Q197)</f>
        <v>235</v>
      </c>
      <c r="W197" s="165">
        <f t="shared" ref="W197:W260" si="53">IFERROR(IF(L197=0,V197/(S197*30),V197/(((S197-1)*30)+(T197*7))),0)</f>
        <v>1.0930232558139534</v>
      </c>
      <c r="X197" s="165">
        <f t="shared" ref="X197:X260" si="54">W197*30</f>
        <v>32.790697674418603</v>
      </c>
      <c r="Y197" s="164">
        <v>86</v>
      </c>
      <c r="Z197" s="164">
        <v>78</v>
      </c>
      <c r="AA197" s="166">
        <f t="shared" ref="AA197:AA260" si="55">Y197+Z197</f>
        <v>164</v>
      </c>
      <c r="AB197" s="165">
        <f t="shared" ref="AB197:AB260" si="56">IFERROR(AA197/W197,"Not Sold")</f>
        <v>150.04255319148936</v>
      </c>
      <c r="AC197" s="165">
        <v>14</v>
      </c>
      <c r="AD197" s="165">
        <f t="shared" ref="AD197:AD260" si="57">IFERROR(AB197-AC197,"-")</f>
        <v>136.04255319148936</v>
      </c>
      <c r="AE197" s="165">
        <f t="shared" ref="AE197:AE260" si="58">X197*2</f>
        <v>65.581395348837205</v>
      </c>
      <c r="AF197" s="167">
        <f t="shared" ref="AF197:AF260" si="59">IFERROR(AB197+$C$1,"Not Sold")</f>
        <v>43823.042553191488</v>
      </c>
      <c r="AG197" s="168">
        <f t="shared" ref="AG197:AG260" si="60">$C$1+AC197</f>
        <v>43687</v>
      </c>
      <c r="AH197" s="168">
        <f t="shared" ref="AH197:AH260" si="61">MAX(AF197,AG197)</f>
        <v>43823.042553191488</v>
      </c>
      <c r="AI197" s="169">
        <f t="shared" ref="AI197:AI260" si="62">W197*AC197</f>
        <v>15.302325581395348</v>
      </c>
      <c r="AJ197" s="169">
        <f t="shared" ref="AJ197:AJ260" si="63">AA197-AI197</f>
        <v>148.69767441860466</v>
      </c>
      <c r="AK197" s="164">
        <v>1</v>
      </c>
      <c r="AL197" s="169">
        <f t="shared" ref="AL197:AL260" si="64">IF(AE197-AJ197&lt;1,0,AE197-AJ197)</f>
        <v>0</v>
      </c>
      <c r="AM197" s="169">
        <f t="shared" ref="AM197:AM260" si="65">AL197*D197</f>
        <v>0</v>
      </c>
      <c r="AN197" s="169">
        <f t="shared" ref="AN197:AN260" si="66">IFERROR(AL197/W197,"-")</f>
        <v>0</v>
      </c>
      <c r="AO197" s="168">
        <f t="shared" ref="AO197:AO260" si="67">IFERROR(AN197+AH197,"-")</f>
        <v>43823.042553191488</v>
      </c>
      <c r="AP197" s="176"/>
      <c r="AQ197" s="170"/>
    </row>
    <row r="198" spans="1:43" x14ac:dyDescent="0.25">
      <c r="A198" s="218" t="s">
        <v>573</v>
      </c>
      <c r="B198" s="172" t="s">
        <v>131</v>
      </c>
      <c r="C198" s="197">
        <v>6953156279148</v>
      </c>
      <c r="D198" s="173">
        <v>17.770731707317079</v>
      </c>
      <c r="E198" s="153"/>
      <c r="F198" s="174">
        <v>10</v>
      </c>
      <c r="G198" s="174">
        <v>12</v>
      </c>
      <c r="H198" s="174">
        <v>13</v>
      </c>
      <c r="I198" s="174">
        <v>17</v>
      </c>
      <c r="J198" s="174">
        <v>19</v>
      </c>
      <c r="K198" s="174">
        <v>7</v>
      </c>
      <c r="L198" s="174">
        <v>23</v>
      </c>
      <c r="M198" s="174"/>
      <c r="N198" s="174"/>
      <c r="O198" s="174"/>
      <c r="P198" s="174"/>
      <c r="Q198" s="174"/>
      <c r="R198" s="154"/>
      <c r="S198" s="155">
        <f t="shared" si="51"/>
        <v>7</v>
      </c>
      <c r="T198" s="156">
        <v>5</v>
      </c>
      <c r="U198" s="154"/>
      <c r="V198" s="164">
        <f t="shared" si="52"/>
        <v>101</v>
      </c>
      <c r="W198" s="165">
        <f t="shared" si="53"/>
        <v>0.4697674418604651</v>
      </c>
      <c r="X198" s="165">
        <f t="shared" si="54"/>
        <v>14.093023255813954</v>
      </c>
      <c r="Y198" s="164">
        <v>6</v>
      </c>
      <c r="Z198" s="164">
        <v>49</v>
      </c>
      <c r="AA198" s="166">
        <f t="shared" si="55"/>
        <v>55</v>
      </c>
      <c r="AB198" s="165">
        <f t="shared" si="56"/>
        <v>117.07920792079209</v>
      </c>
      <c r="AC198" s="165">
        <v>14</v>
      </c>
      <c r="AD198" s="165">
        <f t="shared" si="57"/>
        <v>103.07920792079209</v>
      </c>
      <c r="AE198" s="165">
        <f t="shared" si="58"/>
        <v>28.186046511627907</v>
      </c>
      <c r="AF198" s="167">
        <f t="shared" si="59"/>
        <v>43790.079207920789</v>
      </c>
      <c r="AG198" s="168">
        <f t="shared" si="60"/>
        <v>43687</v>
      </c>
      <c r="AH198" s="168">
        <f t="shared" si="61"/>
        <v>43790.079207920789</v>
      </c>
      <c r="AI198" s="169">
        <f t="shared" si="62"/>
        <v>6.5767441860465112</v>
      </c>
      <c r="AJ198" s="169">
        <f t="shared" si="63"/>
        <v>48.423255813953489</v>
      </c>
      <c r="AK198" s="164">
        <v>1</v>
      </c>
      <c r="AL198" s="169">
        <f t="shared" si="64"/>
        <v>0</v>
      </c>
      <c r="AM198" s="169">
        <f t="shared" si="65"/>
        <v>0</v>
      </c>
      <c r="AN198" s="169">
        <f t="shared" si="66"/>
        <v>0</v>
      </c>
      <c r="AO198" s="168">
        <f t="shared" si="67"/>
        <v>43790.079207920789</v>
      </c>
      <c r="AP198" s="176"/>
      <c r="AQ198" s="170"/>
    </row>
    <row r="199" spans="1:43" x14ac:dyDescent="0.25">
      <c r="A199" s="219" t="s">
        <v>571</v>
      </c>
      <c r="B199" s="151" t="s">
        <v>132</v>
      </c>
      <c r="C199" s="195">
        <v>6953156279155</v>
      </c>
      <c r="D199" s="152">
        <v>17.77999999999999</v>
      </c>
      <c r="E199" s="153"/>
      <c r="F199" s="96">
        <v>11</v>
      </c>
      <c r="G199" s="96">
        <v>7</v>
      </c>
      <c r="H199" s="96">
        <v>2</v>
      </c>
      <c r="I199" s="96">
        <v>9</v>
      </c>
      <c r="J199" s="96">
        <v>16</v>
      </c>
      <c r="K199" s="96">
        <v>7</v>
      </c>
      <c r="L199" s="96">
        <v>3</v>
      </c>
      <c r="M199" s="96"/>
      <c r="N199" s="96"/>
      <c r="O199" s="96"/>
      <c r="P199" s="96"/>
      <c r="Q199" s="96"/>
      <c r="R199" s="154"/>
      <c r="S199" s="155">
        <f t="shared" si="51"/>
        <v>7</v>
      </c>
      <c r="T199" s="156">
        <v>5</v>
      </c>
      <c r="U199" s="154"/>
      <c r="V199" s="164">
        <f t="shared" si="52"/>
        <v>55</v>
      </c>
      <c r="W199" s="165">
        <f t="shared" si="53"/>
        <v>0.2558139534883721</v>
      </c>
      <c r="X199" s="165">
        <f t="shared" si="54"/>
        <v>7.6744186046511631</v>
      </c>
      <c r="Y199" s="164">
        <v>14</v>
      </c>
      <c r="Z199" s="164">
        <v>22</v>
      </c>
      <c r="AA199" s="166">
        <f t="shared" si="55"/>
        <v>36</v>
      </c>
      <c r="AB199" s="165">
        <f t="shared" si="56"/>
        <v>140.72727272727272</v>
      </c>
      <c r="AC199" s="165">
        <v>14</v>
      </c>
      <c r="AD199" s="165">
        <f t="shared" si="57"/>
        <v>126.72727272727272</v>
      </c>
      <c r="AE199" s="165">
        <f t="shared" si="58"/>
        <v>15.348837209302326</v>
      </c>
      <c r="AF199" s="167">
        <f t="shared" si="59"/>
        <v>43813.727272727272</v>
      </c>
      <c r="AG199" s="168">
        <f t="shared" si="60"/>
        <v>43687</v>
      </c>
      <c r="AH199" s="168">
        <f t="shared" si="61"/>
        <v>43813.727272727272</v>
      </c>
      <c r="AI199" s="169">
        <f t="shared" si="62"/>
        <v>3.5813953488372094</v>
      </c>
      <c r="AJ199" s="169">
        <f t="shared" si="63"/>
        <v>32.418604651162788</v>
      </c>
      <c r="AK199" s="164">
        <v>1</v>
      </c>
      <c r="AL199" s="169">
        <f t="shared" si="64"/>
        <v>0</v>
      </c>
      <c r="AM199" s="169">
        <f t="shared" si="65"/>
        <v>0</v>
      </c>
      <c r="AN199" s="169">
        <f t="shared" si="66"/>
        <v>0</v>
      </c>
      <c r="AO199" s="168">
        <f t="shared" si="67"/>
        <v>43813.727272727272</v>
      </c>
      <c r="AP199" s="164"/>
      <c r="AQ199" s="170"/>
    </row>
    <row r="200" spans="1:43" x14ac:dyDescent="0.25">
      <c r="A200" s="219" t="s">
        <v>621</v>
      </c>
      <c r="B200" s="151" t="s">
        <v>622</v>
      </c>
      <c r="C200" s="195">
        <v>6953156279643</v>
      </c>
      <c r="D200" s="152">
        <v>21.8</v>
      </c>
      <c r="E200" s="153"/>
      <c r="F200" s="96">
        <v>2</v>
      </c>
      <c r="G200" s="96">
        <v>1</v>
      </c>
      <c r="H200" s="96">
        <v>4</v>
      </c>
      <c r="I200" s="96">
        <v>4</v>
      </c>
      <c r="J200" s="96">
        <v>2</v>
      </c>
      <c r="K200" s="96">
        <v>5</v>
      </c>
      <c r="L200" s="96">
        <v>4</v>
      </c>
      <c r="M200" s="96"/>
      <c r="N200" s="96"/>
      <c r="O200" s="96"/>
      <c r="P200" s="96"/>
      <c r="Q200" s="96"/>
      <c r="R200" s="154"/>
      <c r="S200" s="155">
        <f t="shared" si="51"/>
        <v>7</v>
      </c>
      <c r="T200" s="156">
        <v>5</v>
      </c>
      <c r="U200" s="154"/>
      <c r="V200" s="164">
        <f t="shared" si="52"/>
        <v>22</v>
      </c>
      <c r="W200" s="165">
        <f t="shared" si="53"/>
        <v>0.10232558139534884</v>
      </c>
      <c r="X200" s="165">
        <f t="shared" si="54"/>
        <v>3.0697674418604652</v>
      </c>
      <c r="Y200" s="164">
        <v>177</v>
      </c>
      <c r="Z200" s="164">
        <v>1</v>
      </c>
      <c r="AA200" s="166">
        <f t="shared" si="55"/>
        <v>178</v>
      </c>
      <c r="AB200" s="165">
        <f t="shared" si="56"/>
        <v>1739.5454545454545</v>
      </c>
      <c r="AC200" s="165">
        <v>14</v>
      </c>
      <c r="AD200" s="165">
        <f t="shared" si="57"/>
        <v>1725.5454545454545</v>
      </c>
      <c r="AE200" s="165">
        <f t="shared" si="58"/>
        <v>6.1395348837209305</v>
      </c>
      <c r="AF200" s="167">
        <f t="shared" si="59"/>
        <v>45412.545454545456</v>
      </c>
      <c r="AG200" s="168">
        <f t="shared" si="60"/>
        <v>43687</v>
      </c>
      <c r="AH200" s="168">
        <f t="shared" si="61"/>
        <v>45412.545454545456</v>
      </c>
      <c r="AI200" s="169">
        <f t="shared" si="62"/>
        <v>1.4325581395348836</v>
      </c>
      <c r="AJ200" s="169">
        <f t="shared" si="63"/>
        <v>176.56744186046512</v>
      </c>
      <c r="AK200" s="164">
        <v>1</v>
      </c>
      <c r="AL200" s="169">
        <f t="shared" si="64"/>
        <v>0</v>
      </c>
      <c r="AM200" s="169">
        <f t="shared" si="65"/>
        <v>0</v>
      </c>
      <c r="AN200" s="169">
        <f t="shared" si="66"/>
        <v>0</v>
      </c>
      <c r="AO200" s="168">
        <f t="shared" si="67"/>
        <v>45412.545454545456</v>
      </c>
      <c r="AP200" s="164"/>
      <c r="AQ200" s="170"/>
    </row>
    <row r="201" spans="1:43" x14ac:dyDescent="0.25">
      <c r="A201" s="218" t="s">
        <v>565</v>
      </c>
      <c r="B201" s="172" t="s">
        <v>566</v>
      </c>
      <c r="C201" s="197">
        <v>6953156279650</v>
      </c>
      <c r="D201" s="173">
        <v>14.434906542056074</v>
      </c>
      <c r="E201" s="153"/>
      <c r="F201" s="174">
        <v>7</v>
      </c>
      <c r="G201" s="174">
        <v>10</v>
      </c>
      <c r="H201" s="174">
        <v>6</v>
      </c>
      <c r="I201" s="174">
        <v>-1</v>
      </c>
      <c r="J201" s="174">
        <v>3</v>
      </c>
      <c r="K201" s="174">
        <v>0</v>
      </c>
      <c r="L201" s="174">
        <v>-1</v>
      </c>
      <c r="M201" s="174"/>
      <c r="N201" s="174"/>
      <c r="O201" s="174"/>
      <c r="P201" s="174"/>
      <c r="Q201" s="174"/>
      <c r="R201" s="154"/>
      <c r="S201" s="155">
        <f t="shared" si="51"/>
        <v>6</v>
      </c>
      <c r="T201" s="156">
        <v>5</v>
      </c>
      <c r="U201" s="154"/>
      <c r="V201" s="164">
        <f t="shared" si="52"/>
        <v>24</v>
      </c>
      <c r="W201" s="165">
        <f t="shared" si="53"/>
        <v>0.12972972972972974</v>
      </c>
      <c r="X201" s="165">
        <f t="shared" si="54"/>
        <v>3.8918918918918921</v>
      </c>
      <c r="Y201" s="164">
        <v>404</v>
      </c>
      <c r="Z201" s="164">
        <v>5</v>
      </c>
      <c r="AA201" s="166">
        <f t="shared" si="55"/>
        <v>409</v>
      </c>
      <c r="AB201" s="165">
        <f t="shared" si="56"/>
        <v>3152.708333333333</v>
      </c>
      <c r="AC201" s="165">
        <v>14</v>
      </c>
      <c r="AD201" s="165">
        <f t="shared" si="57"/>
        <v>3138.708333333333</v>
      </c>
      <c r="AE201" s="165">
        <f t="shared" si="58"/>
        <v>7.7837837837837842</v>
      </c>
      <c r="AF201" s="167">
        <f t="shared" si="59"/>
        <v>46825.708333333336</v>
      </c>
      <c r="AG201" s="168">
        <f t="shared" si="60"/>
        <v>43687</v>
      </c>
      <c r="AH201" s="168">
        <f t="shared" si="61"/>
        <v>46825.708333333336</v>
      </c>
      <c r="AI201" s="169">
        <f t="shared" si="62"/>
        <v>1.8162162162162163</v>
      </c>
      <c r="AJ201" s="169">
        <f t="shared" si="63"/>
        <v>407.18378378378378</v>
      </c>
      <c r="AK201" s="164">
        <v>1</v>
      </c>
      <c r="AL201" s="169">
        <f t="shared" si="64"/>
        <v>0</v>
      </c>
      <c r="AM201" s="169">
        <f t="shared" si="65"/>
        <v>0</v>
      </c>
      <c r="AN201" s="169">
        <f t="shared" si="66"/>
        <v>0</v>
      </c>
      <c r="AO201" s="168">
        <f t="shared" si="67"/>
        <v>46825.708333333336</v>
      </c>
      <c r="AP201" s="176"/>
      <c r="AQ201" s="170"/>
    </row>
    <row r="202" spans="1:43" x14ac:dyDescent="0.25">
      <c r="A202" s="218" t="s">
        <v>567</v>
      </c>
      <c r="B202" s="172" t="s">
        <v>568</v>
      </c>
      <c r="C202" s="197">
        <v>6953156279667</v>
      </c>
      <c r="D202" s="173">
        <v>16.32</v>
      </c>
      <c r="E202" s="153"/>
      <c r="F202" s="174">
        <v>2</v>
      </c>
      <c r="G202" s="174">
        <v>1</v>
      </c>
      <c r="H202" s="174">
        <v>1</v>
      </c>
      <c r="I202" s="174">
        <v>1</v>
      </c>
      <c r="J202" s="174">
        <v>1</v>
      </c>
      <c r="K202" s="174">
        <v>0</v>
      </c>
      <c r="L202" s="174">
        <v>0</v>
      </c>
      <c r="M202" s="174"/>
      <c r="N202" s="174"/>
      <c r="O202" s="174"/>
      <c r="P202" s="174"/>
      <c r="Q202" s="174"/>
      <c r="R202" s="154"/>
      <c r="S202" s="155">
        <f t="shared" si="51"/>
        <v>5</v>
      </c>
      <c r="T202" s="156">
        <v>5</v>
      </c>
      <c r="U202" s="154"/>
      <c r="V202" s="164">
        <f t="shared" si="52"/>
        <v>6</v>
      </c>
      <c r="W202" s="165">
        <f t="shared" si="53"/>
        <v>0.04</v>
      </c>
      <c r="X202" s="165">
        <f t="shared" si="54"/>
        <v>1.2</v>
      </c>
      <c r="Y202" s="164">
        <v>171</v>
      </c>
      <c r="Z202" s="164">
        <v>5</v>
      </c>
      <c r="AA202" s="166">
        <f t="shared" si="55"/>
        <v>176</v>
      </c>
      <c r="AB202" s="165">
        <f t="shared" si="56"/>
        <v>4400</v>
      </c>
      <c r="AC202" s="165">
        <v>14</v>
      </c>
      <c r="AD202" s="165">
        <f t="shared" si="57"/>
        <v>4386</v>
      </c>
      <c r="AE202" s="165">
        <f t="shared" si="58"/>
        <v>2.4</v>
      </c>
      <c r="AF202" s="167">
        <f t="shared" si="59"/>
        <v>48073</v>
      </c>
      <c r="AG202" s="168">
        <f t="shared" si="60"/>
        <v>43687</v>
      </c>
      <c r="AH202" s="168">
        <f t="shared" si="61"/>
        <v>48073</v>
      </c>
      <c r="AI202" s="169">
        <f t="shared" si="62"/>
        <v>0.56000000000000005</v>
      </c>
      <c r="AJ202" s="169">
        <f t="shared" si="63"/>
        <v>175.44</v>
      </c>
      <c r="AK202" s="164">
        <v>1</v>
      </c>
      <c r="AL202" s="169">
        <f t="shared" si="64"/>
        <v>0</v>
      </c>
      <c r="AM202" s="169">
        <f t="shared" si="65"/>
        <v>0</v>
      </c>
      <c r="AN202" s="169">
        <f t="shared" si="66"/>
        <v>0</v>
      </c>
      <c r="AO202" s="168">
        <f t="shared" si="67"/>
        <v>48073</v>
      </c>
      <c r="AP202" s="176"/>
      <c r="AQ202" s="170"/>
    </row>
    <row r="203" spans="1:43" x14ac:dyDescent="0.25">
      <c r="A203" s="218" t="s">
        <v>379</v>
      </c>
      <c r="B203" s="172" t="s">
        <v>225</v>
      </c>
      <c r="C203" s="197">
        <v>6953156280243</v>
      </c>
      <c r="D203" s="173">
        <v>41.149999999999771</v>
      </c>
      <c r="E203" s="153"/>
      <c r="F203" s="174">
        <v>19</v>
      </c>
      <c r="G203" s="174">
        <v>4</v>
      </c>
      <c r="H203" s="174">
        <v>25</v>
      </c>
      <c r="I203" s="174">
        <v>41</v>
      </c>
      <c r="J203" s="174">
        <v>33</v>
      </c>
      <c r="K203" s="174">
        <v>21</v>
      </c>
      <c r="L203" s="174">
        <v>27</v>
      </c>
      <c r="M203" s="174"/>
      <c r="N203" s="174"/>
      <c r="O203" s="174"/>
      <c r="P203" s="174"/>
      <c r="Q203" s="174"/>
      <c r="R203" s="154"/>
      <c r="S203" s="155">
        <f t="shared" si="51"/>
        <v>7</v>
      </c>
      <c r="T203" s="156">
        <v>5</v>
      </c>
      <c r="U203" s="154"/>
      <c r="V203" s="164">
        <f t="shared" si="52"/>
        <v>170</v>
      </c>
      <c r="W203" s="165">
        <f t="shared" si="53"/>
        <v>0.79069767441860461</v>
      </c>
      <c r="X203" s="165">
        <f t="shared" si="54"/>
        <v>23.720930232558139</v>
      </c>
      <c r="Y203" s="164"/>
      <c r="Z203" s="164">
        <v>49</v>
      </c>
      <c r="AA203" s="166">
        <f t="shared" si="55"/>
        <v>49</v>
      </c>
      <c r="AB203" s="165">
        <f t="shared" si="56"/>
        <v>61.970588235294123</v>
      </c>
      <c r="AC203" s="165">
        <v>14</v>
      </c>
      <c r="AD203" s="165">
        <f t="shared" si="57"/>
        <v>47.970588235294123</v>
      </c>
      <c r="AE203" s="165">
        <f t="shared" si="58"/>
        <v>47.441860465116278</v>
      </c>
      <c r="AF203" s="167">
        <f t="shared" si="59"/>
        <v>43734.970588235294</v>
      </c>
      <c r="AG203" s="168">
        <f t="shared" si="60"/>
        <v>43687</v>
      </c>
      <c r="AH203" s="168">
        <f t="shared" si="61"/>
        <v>43734.970588235294</v>
      </c>
      <c r="AI203" s="169">
        <f t="shared" si="62"/>
        <v>11.069767441860465</v>
      </c>
      <c r="AJ203" s="169">
        <f t="shared" si="63"/>
        <v>37.930232558139537</v>
      </c>
      <c r="AK203" s="164">
        <v>1</v>
      </c>
      <c r="AL203" s="169">
        <f t="shared" si="64"/>
        <v>9.5116279069767415</v>
      </c>
      <c r="AM203" s="169">
        <f t="shared" si="65"/>
        <v>391.40348837209075</v>
      </c>
      <c r="AN203" s="169">
        <f t="shared" si="66"/>
        <v>12.02941176470588</v>
      </c>
      <c r="AO203" s="168">
        <f t="shared" si="67"/>
        <v>43747</v>
      </c>
      <c r="AP203" s="176"/>
      <c r="AQ203" s="170"/>
    </row>
    <row r="204" spans="1:43" x14ac:dyDescent="0.25">
      <c r="A204" s="219" t="s">
        <v>500</v>
      </c>
      <c r="B204" s="151" t="s">
        <v>501</v>
      </c>
      <c r="C204" s="195">
        <v>6953156280250</v>
      </c>
      <c r="D204" s="152">
        <v>11.14</v>
      </c>
      <c r="E204" s="153"/>
      <c r="F204" s="96">
        <v>0</v>
      </c>
      <c r="G204" s="96">
        <v>0</v>
      </c>
      <c r="H204" s="96">
        <v>0</v>
      </c>
      <c r="I204" s="96">
        <v>0</v>
      </c>
      <c r="J204" s="96">
        <v>0</v>
      </c>
      <c r="K204" s="96">
        <v>0</v>
      </c>
      <c r="L204" s="96">
        <v>0</v>
      </c>
      <c r="M204" s="96"/>
      <c r="N204" s="96"/>
      <c r="O204" s="96"/>
      <c r="P204" s="96"/>
      <c r="Q204" s="96"/>
      <c r="R204" s="154"/>
      <c r="S204" s="155">
        <f t="shared" si="51"/>
        <v>0</v>
      </c>
      <c r="T204" s="156">
        <v>5</v>
      </c>
      <c r="U204" s="154"/>
      <c r="V204" s="164">
        <f t="shared" si="52"/>
        <v>0</v>
      </c>
      <c r="W204" s="165">
        <f t="shared" si="53"/>
        <v>0</v>
      </c>
      <c r="X204" s="165">
        <f t="shared" si="54"/>
        <v>0</v>
      </c>
      <c r="Y204" s="164">
        <v>1</v>
      </c>
      <c r="Z204" s="164">
        <v>0</v>
      </c>
      <c r="AA204" s="166">
        <f t="shared" si="55"/>
        <v>1</v>
      </c>
      <c r="AB204" s="165" t="str">
        <f t="shared" si="56"/>
        <v>Not Sold</v>
      </c>
      <c r="AC204" s="165">
        <v>14</v>
      </c>
      <c r="AD204" s="165" t="str">
        <f t="shared" si="57"/>
        <v>-</v>
      </c>
      <c r="AE204" s="165">
        <f t="shared" si="58"/>
        <v>0</v>
      </c>
      <c r="AF204" s="167" t="str">
        <f t="shared" si="59"/>
        <v>Not Sold</v>
      </c>
      <c r="AG204" s="168">
        <f t="shared" si="60"/>
        <v>43687</v>
      </c>
      <c r="AH204" s="168">
        <f t="shared" si="61"/>
        <v>43687</v>
      </c>
      <c r="AI204" s="169">
        <f t="shared" si="62"/>
        <v>0</v>
      </c>
      <c r="AJ204" s="169">
        <f t="shared" si="63"/>
        <v>1</v>
      </c>
      <c r="AK204" s="164">
        <v>1</v>
      </c>
      <c r="AL204" s="169">
        <f t="shared" si="64"/>
        <v>0</v>
      </c>
      <c r="AM204" s="169">
        <f t="shared" si="65"/>
        <v>0</v>
      </c>
      <c r="AN204" s="169" t="str">
        <f t="shared" si="66"/>
        <v>-</v>
      </c>
      <c r="AO204" s="168" t="str">
        <f t="shared" si="67"/>
        <v>-</v>
      </c>
      <c r="AP204" s="164"/>
      <c r="AQ204" s="170"/>
    </row>
    <row r="205" spans="1:43" x14ac:dyDescent="0.25">
      <c r="A205" s="219" t="s">
        <v>502</v>
      </c>
      <c r="B205" s="151" t="s">
        <v>503</v>
      </c>
      <c r="C205" s="195">
        <v>6953156280267</v>
      </c>
      <c r="D205" s="152">
        <v>11.140000000000002</v>
      </c>
      <c r="E205" s="153"/>
      <c r="F205" s="96">
        <v>0</v>
      </c>
      <c r="G205" s="96">
        <v>0</v>
      </c>
      <c r="H205" s="96">
        <v>0</v>
      </c>
      <c r="I205" s="96">
        <v>0</v>
      </c>
      <c r="J205" s="96">
        <v>0</v>
      </c>
      <c r="K205" s="96">
        <v>0</v>
      </c>
      <c r="L205" s="96">
        <v>0</v>
      </c>
      <c r="M205" s="96"/>
      <c r="N205" s="96"/>
      <c r="O205" s="96"/>
      <c r="P205" s="96"/>
      <c r="Q205" s="96"/>
      <c r="R205" s="154"/>
      <c r="S205" s="155">
        <f t="shared" si="51"/>
        <v>0</v>
      </c>
      <c r="T205" s="156">
        <v>5</v>
      </c>
      <c r="U205" s="154"/>
      <c r="V205" s="164">
        <f t="shared" si="52"/>
        <v>0</v>
      </c>
      <c r="W205" s="165">
        <f t="shared" si="53"/>
        <v>0</v>
      </c>
      <c r="X205" s="165">
        <f t="shared" si="54"/>
        <v>0</v>
      </c>
      <c r="Y205" s="164">
        <v>39</v>
      </c>
      <c r="Z205" s="164">
        <v>0</v>
      </c>
      <c r="AA205" s="166">
        <f t="shared" si="55"/>
        <v>39</v>
      </c>
      <c r="AB205" s="165" t="str">
        <f t="shared" si="56"/>
        <v>Not Sold</v>
      </c>
      <c r="AC205" s="165">
        <v>14</v>
      </c>
      <c r="AD205" s="165" t="str">
        <f t="shared" si="57"/>
        <v>-</v>
      </c>
      <c r="AE205" s="165">
        <f t="shared" si="58"/>
        <v>0</v>
      </c>
      <c r="AF205" s="167" t="str">
        <f t="shared" si="59"/>
        <v>Not Sold</v>
      </c>
      <c r="AG205" s="168">
        <f t="shared" si="60"/>
        <v>43687</v>
      </c>
      <c r="AH205" s="168">
        <f t="shared" si="61"/>
        <v>43687</v>
      </c>
      <c r="AI205" s="169">
        <f t="shared" si="62"/>
        <v>0</v>
      </c>
      <c r="AJ205" s="169">
        <f t="shared" si="63"/>
        <v>39</v>
      </c>
      <c r="AK205" s="164">
        <v>1</v>
      </c>
      <c r="AL205" s="169">
        <f t="shared" si="64"/>
        <v>0</v>
      </c>
      <c r="AM205" s="169">
        <f t="shared" si="65"/>
        <v>0</v>
      </c>
      <c r="AN205" s="169" t="str">
        <f t="shared" si="66"/>
        <v>-</v>
      </c>
      <c r="AO205" s="168" t="str">
        <f t="shared" si="67"/>
        <v>-</v>
      </c>
      <c r="AP205" s="164"/>
      <c r="AQ205" s="170"/>
    </row>
    <row r="206" spans="1:43" x14ac:dyDescent="0.25">
      <c r="A206" s="220" t="s">
        <v>549</v>
      </c>
      <c r="B206" s="151" t="s">
        <v>550</v>
      </c>
      <c r="C206" s="195">
        <v>6953156280274</v>
      </c>
      <c r="D206" s="152">
        <v>36.140000000000015</v>
      </c>
      <c r="E206" s="153"/>
      <c r="F206" s="96">
        <v>4</v>
      </c>
      <c r="G206" s="96">
        <v>4</v>
      </c>
      <c r="H206" s="96">
        <v>4</v>
      </c>
      <c r="I206" s="96">
        <v>4</v>
      </c>
      <c r="J206" s="96">
        <v>3</v>
      </c>
      <c r="K206" s="96">
        <v>4</v>
      </c>
      <c r="L206" s="96">
        <v>5</v>
      </c>
      <c r="M206" s="96"/>
      <c r="N206" s="96"/>
      <c r="O206" s="96"/>
      <c r="P206" s="96"/>
      <c r="Q206" s="96"/>
      <c r="R206" s="154"/>
      <c r="S206" s="155">
        <f t="shared" si="51"/>
        <v>7</v>
      </c>
      <c r="T206" s="156">
        <v>5</v>
      </c>
      <c r="U206" s="154"/>
      <c r="V206" s="164">
        <f t="shared" si="52"/>
        <v>28</v>
      </c>
      <c r="W206" s="165">
        <f t="shared" si="53"/>
        <v>0.13023255813953488</v>
      </c>
      <c r="X206" s="165">
        <f t="shared" si="54"/>
        <v>3.9069767441860463</v>
      </c>
      <c r="Y206" s="164">
        <v>81</v>
      </c>
      <c r="Z206" s="164">
        <v>8</v>
      </c>
      <c r="AA206" s="166">
        <f t="shared" si="55"/>
        <v>89</v>
      </c>
      <c r="AB206" s="165">
        <f t="shared" si="56"/>
        <v>683.39285714285711</v>
      </c>
      <c r="AC206" s="165">
        <v>14</v>
      </c>
      <c r="AD206" s="165">
        <f t="shared" si="57"/>
        <v>669.39285714285711</v>
      </c>
      <c r="AE206" s="165">
        <f t="shared" si="58"/>
        <v>7.8139534883720927</v>
      </c>
      <c r="AF206" s="167">
        <f t="shared" si="59"/>
        <v>44356.392857142855</v>
      </c>
      <c r="AG206" s="168">
        <f t="shared" si="60"/>
        <v>43687</v>
      </c>
      <c r="AH206" s="168">
        <f t="shared" si="61"/>
        <v>44356.392857142855</v>
      </c>
      <c r="AI206" s="169">
        <f t="shared" si="62"/>
        <v>1.8232558139534882</v>
      </c>
      <c r="AJ206" s="169">
        <f t="shared" si="63"/>
        <v>87.176744186046506</v>
      </c>
      <c r="AK206" s="164">
        <v>1</v>
      </c>
      <c r="AL206" s="169">
        <f t="shared" si="64"/>
        <v>0</v>
      </c>
      <c r="AM206" s="169">
        <f t="shared" si="65"/>
        <v>0</v>
      </c>
      <c r="AN206" s="169">
        <f t="shared" si="66"/>
        <v>0</v>
      </c>
      <c r="AO206" s="168">
        <f t="shared" si="67"/>
        <v>44356.392857142855</v>
      </c>
      <c r="AP206" s="164"/>
      <c r="AQ206" s="170"/>
    </row>
    <row r="207" spans="1:43" x14ac:dyDescent="0.25">
      <c r="A207" s="219" t="s">
        <v>133</v>
      </c>
      <c r="B207" s="151" t="s">
        <v>134</v>
      </c>
      <c r="C207" s="195">
        <v>6953156280359</v>
      </c>
      <c r="D207" s="152">
        <v>0</v>
      </c>
      <c r="E207" s="153"/>
      <c r="F207" s="96">
        <v>0</v>
      </c>
      <c r="G207" s="96">
        <v>0</v>
      </c>
      <c r="H207" s="96">
        <v>0</v>
      </c>
      <c r="I207" s="96">
        <v>0</v>
      </c>
      <c r="J207" s="96">
        <v>0</v>
      </c>
      <c r="K207" s="96">
        <v>0</v>
      </c>
      <c r="L207" s="96">
        <v>0</v>
      </c>
      <c r="M207" s="96"/>
      <c r="N207" s="96"/>
      <c r="O207" s="96"/>
      <c r="P207" s="96"/>
      <c r="Q207" s="96"/>
      <c r="R207" s="154"/>
      <c r="S207" s="155">
        <f t="shared" si="51"/>
        <v>0</v>
      </c>
      <c r="T207" s="156">
        <v>5</v>
      </c>
      <c r="U207" s="154"/>
      <c r="V207" s="164">
        <f t="shared" si="52"/>
        <v>0</v>
      </c>
      <c r="W207" s="165">
        <f t="shared" si="53"/>
        <v>0</v>
      </c>
      <c r="X207" s="165">
        <f t="shared" si="54"/>
        <v>0</v>
      </c>
      <c r="Y207" s="164">
        <v>6</v>
      </c>
      <c r="Z207" s="164">
        <v>10</v>
      </c>
      <c r="AA207" s="166">
        <f t="shared" si="55"/>
        <v>16</v>
      </c>
      <c r="AB207" s="165" t="str">
        <f t="shared" si="56"/>
        <v>Not Sold</v>
      </c>
      <c r="AC207" s="165">
        <v>14</v>
      </c>
      <c r="AD207" s="165" t="str">
        <f t="shared" si="57"/>
        <v>-</v>
      </c>
      <c r="AE207" s="165">
        <f t="shared" si="58"/>
        <v>0</v>
      </c>
      <c r="AF207" s="167" t="str">
        <f t="shared" si="59"/>
        <v>Not Sold</v>
      </c>
      <c r="AG207" s="168">
        <f t="shared" si="60"/>
        <v>43687</v>
      </c>
      <c r="AH207" s="168">
        <f t="shared" si="61"/>
        <v>43687</v>
      </c>
      <c r="AI207" s="169">
        <f t="shared" si="62"/>
        <v>0</v>
      </c>
      <c r="AJ207" s="169">
        <f t="shared" si="63"/>
        <v>16</v>
      </c>
      <c r="AK207" s="164">
        <v>1</v>
      </c>
      <c r="AL207" s="169">
        <f t="shared" si="64"/>
        <v>0</v>
      </c>
      <c r="AM207" s="169">
        <f t="shared" si="65"/>
        <v>0</v>
      </c>
      <c r="AN207" s="169" t="str">
        <f t="shared" si="66"/>
        <v>-</v>
      </c>
      <c r="AO207" s="168" t="str">
        <f t="shared" si="67"/>
        <v>-</v>
      </c>
      <c r="AP207" s="164"/>
      <c r="AQ207" s="170"/>
    </row>
    <row r="208" spans="1:43" x14ac:dyDescent="0.25">
      <c r="A208" s="219" t="s">
        <v>135</v>
      </c>
      <c r="B208" s="151" t="s">
        <v>136</v>
      </c>
      <c r="C208" s="195">
        <v>6953156280373</v>
      </c>
      <c r="D208" s="152">
        <v>0</v>
      </c>
      <c r="E208" s="153"/>
      <c r="F208" s="96">
        <v>0</v>
      </c>
      <c r="G208" s="96">
        <v>0</v>
      </c>
      <c r="H208" s="96">
        <v>0</v>
      </c>
      <c r="I208" s="96">
        <v>0</v>
      </c>
      <c r="J208" s="96">
        <v>0</v>
      </c>
      <c r="K208" s="96">
        <v>0</v>
      </c>
      <c r="L208" s="96">
        <v>32</v>
      </c>
      <c r="M208" s="96"/>
      <c r="N208" s="96"/>
      <c r="O208" s="96"/>
      <c r="P208" s="96"/>
      <c r="Q208" s="96"/>
      <c r="R208" s="154"/>
      <c r="S208" s="155">
        <f t="shared" si="51"/>
        <v>1</v>
      </c>
      <c r="T208" s="156">
        <v>5</v>
      </c>
      <c r="U208" s="154"/>
      <c r="V208" s="164">
        <f t="shared" si="52"/>
        <v>32</v>
      </c>
      <c r="W208" s="165">
        <f t="shared" si="53"/>
        <v>0.91428571428571426</v>
      </c>
      <c r="X208" s="165">
        <f t="shared" si="54"/>
        <v>27.428571428571427</v>
      </c>
      <c r="Y208" s="164">
        <v>18</v>
      </c>
      <c r="Z208" s="164">
        <v>33</v>
      </c>
      <c r="AA208" s="166">
        <f t="shared" si="55"/>
        <v>51</v>
      </c>
      <c r="AB208" s="165">
        <f t="shared" si="56"/>
        <v>55.78125</v>
      </c>
      <c r="AC208" s="165">
        <v>14</v>
      </c>
      <c r="AD208" s="165">
        <f t="shared" si="57"/>
        <v>41.78125</v>
      </c>
      <c r="AE208" s="165">
        <f t="shared" si="58"/>
        <v>54.857142857142854</v>
      </c>
      <c r="AF208" s="167">
        <f t="shared" si="59"/>
        <v>43728.78125</v>
      </c>
      <c r="AG208" s="168">
        <f t="shared" si="60"/>
        <v>43687</v>
      </c>
      <c r="AH208" s="168">
        <f t="shared" si="61"/>
        <v>43728.78125</v>
      </c>
      <c r="AI208" s="169">
        <f t="shared" si="62"/>
        <v>12.799999999999999</v>
      </c>
      <c r="AJ208" s="169">
        <f t="shared" si="63"/>
        <v>38.200000000000003</v>
      </c>
      <c r="AK208" s="164">
        <v>1</v>
      </c>
      <c r="AL208" s="169">
        <f t="shared" si="64"/>
        <v>16.657142857142851</v>
      </c>
      <c r="AM208" s="169">
        <f t="shared" si="65"/>
        <v>0</v>
      </c>
      <c r="AN208" s="169">
        <f t="shared" si="66"/>
        <v>18.218749999999993</v>
      </c>
      <c r="AO208" s="168">
        <f t="shared" si="67"/>
        <v>43747</v>
      </c>
      <c r="AP208" s="164"/>
      <c r="AQ208" s="170"/>
    </row>
    <row r="209" spans="1:43" x14ac:dyDescent="0.25">
      <c r="A209" s="219" t="s">
        <v>442</v>
      </c>
      <c r="B209" s="151" t="s">
        <v>443</v>
      </c>
      <c r="C209" s="195">
        <v>6953156280526</v>
      </c>
      <c r="D209" s="152">
        <v>10.259999999999996</v>
      </c>
      <c r="E209" s="153"/>
      <c r="F209" s="96">
        <v>1</v>
      </c>
      <c r="G209" s="96">
        <v>0</v>
      </c>
      <c r="H209" s="96">
        <v>2</v>
      </c>
      <c r="I209" s="96">
        <v>0</v>
      </c>
      <c r="J209" s="96">
        <v>1</v>
      </c>
      <c r="K209" s="96">
        <v>0</v>
      </c>
      <c r="L209" s="96">
        <v>0</v>
      </c>
      <c r="M209" s="96"/>
      <c r="N209" s="96"/>
      <c r="O209" s="96"/>
      <c r="P209" s="96"/>
      <c r="Q209" s="96"/>
      <c r="R209" s="154"/>
      <c r="S209" s="155">
        <f t="shared" si="51"/>
        <v>3</v>
      </c>
      <c r="T209" s="156">
        <v>5</v>
      </c>
      <c r="U209" s="154"/>
      <c r="V209" s="164">
        <f t="shared" si="52"/>
        <v>4</v>
      </c>
      <c r="W209" s="165">
        <f t="shared" si="53"/>
        <v>4.4444444444444446E-2</v>
      </c>
      <c r="X209" s="165">
        <f t="shared" si="54"/>
        <v>1.3333333333333335</v>
      </c>
      <c r="Y209" s="164">
        <v>7</v>
      </c>
      <c r="Z209" s="164">
        <v>0</v>
      </c>
      <c r="AA209" s="166">
        <f t="shared" si="55"/>
        <v>7</v>
      </c>
      <c r="AB209" s="165">
        <f t="shared" si="56"/>
        <v>157.5</v>
      </c>
      <c r="AC209" s="165">
        <v>14</v>
      </c>
      <c r="AD209" s="165">
        <f t="shared" si="57"/>
        <v>143.5</v>
      </c>
      <c r="AE209" s="165">
        <f t="shared" si="58"/>
        <v>2.666666666666667</v>
      </c>
      <c r="AF209" s="167">
        <f t="shared" si="59"/>
        <v>43830.5</v>
      </c>
      <c r="AG209" s="168">
        <f t="shared" si="60"/>
        <v>43687</v>
      </c>
      <c r="AH209" s="168">
        <f t="shared" si="61"/>
        <v>43830.5</v>
      </c>
      <c r="AI209" s="169">
        <f t="shared" si="62"/>
        <v>0.62222222222222223</v>
      </c>
      <c r="AJ209" s="169">
        <f t="shared" si="63"/>
        <v>6.3777777777777782</v>
      </c>
      <c r="AK209" s="164">
        <v>1</v>
      </c>
      <c r="AL209" s="169">
        <f t="shared" si="64"/>
        <v>0</v>
      </c>
      <c r="AM209" s="169">
        <f t="shared" si="65"/>
        <v>0</v>
      </c>
      <c r="AN209" s="169">
        <f t="shared" si="66"/>
        <v>0</v>
      </c>
      <c r="AO209" s="168">
        <f t="shared" si="67"/>
        <v>43830.5</v>
      </c>
      <c r="AP209" s="164"/>
      <c r="AQ209" s="170"/>
    </row>
    <row r="210" spans="1:43" x14ac:dyDescent="0.25">
      <c r="A210" s="219" t="s">
        <v>444</v>
      </c>
      <c r="B210" s="151" t="s">
        <v>445</v>
      </c>
      <c r="C210" s="195">
        <v>6953156280533</v>
      </c>
      <c r="D210" s="152">
        <v>10.199999999999999</v>
      </c>
      <c r="E210" s="153"/>
      <c r="F210" s="96">
        <v>1</v>
      </c>
      <c r="G210" s="96">
        <v>0</v>
      </c>
      <c r="H210" s="96">
        <v>0</v>
      </c>
      <c r="I210" s="96">
        <v>0</v>
      </c>
      <c r="J210" s="96">
        <v>0</v>
      </c>
      <c r="K210" s="96">
        <v>0</v>
      </c>
      <c r="L210" s="96">
        <v>0</v>
      </c>
      <c r="M210" s="96"/>
      <c r="N210" s="96"/>
      <c r="O210" s="96"/>
      <c r="P210" s="96"/>
      <c r="Q210" s="96"/>
      <c r="R210" s="154"/>
      <c r="S210" s="155">
        <f t="shared" si="51"/>
        <v>1</v>
      </c>
      <c r="T210" s="156">
        <v>5</v>
      </c>
      <c r="U210" s="154"/>
      <c r="V210" s="164">
        <f t="shared" si="52"/>
        <v>1</v>
      </c>
      <c r="W210" s="165">
        <f t="shared" si="53"/>
        <v>3.3333333333333333E-2</v>
      </c>
      <c r="X210" s="165">
        <f t="shared" si="54"/>
        <v>1</v>
      </c>
      <c r="Y210" s="164">
        <v>66</v>
      </c>
      <c r="Z210" s="164">
        <v>0</v>
      </c>
      <c r="AA210" s="166">
        <f t="shared" si="55"/>
        <v>66</v>
      </c>
      <c r="AB210" s="165">
        <f t="shared" si="56"/>
        <v>1980</v>
      </c>
      <c r="AC210" s="165">
        <v>14</v>
      </c>
      <c r="AD210" s="165">
        <f t="shared" si="57"/>
        <v>1966</v>
      </c>
      <c r="AE210" s="165">
        <f t="shared" si="58"/>
        <v>2</v>
      </c>
      <c r="AF210" s="167">
        <f t="shared" si="59"/>
        <v>45653</v>
      </c>
      <c r="AG210" s="168">
        <f t="shared" si="60"/>
        <v>43687</v>
      </c>
      <c r="AH210" s="168">
        <f t="shared" si="61"/>
        <v>45653</v>
      </c>
      <c r="AI210" s="169">
        <f t="shared" si="62"/>
        <v>0.46666666666666667</v>
      </c>
      <c r="AJ210" s="169">
        <f t="shared" si="63"/>
        <v>65.533333333333331</v>
      </c>
      <c r="AK210" s="164">
        <v>1</v>
      </c>
      <c r="AL210" s="169">
        <f t="shared" si="64"/>
        <v>0</v>
      </c>
      <c r="AM210" s="169">
        <f t="shared" si="65"/>
        <v>0</v>
      </c>
      <c r="AN210" s="169">
        <f t="shared" si="66"/>
        <v>0</v>
      </c>
      <c r="AO210" s="168">
        <f t="shared" si="67"/>
        <v>45653</v>
      </c>
      <c r="AP210" s="164"/>
      <c r="AQ210" s="170"/>
    </row>
    <row r="211" spans="1:43" x14ac:dyDescent="0.25">
      <c r="A211" s="220" t="s">
        <v>337</v>
      </c>
      <c r="B211" s="151" t="s">
        <v>338</v>
      </c>
      <c r="C211" s="195">
        <v>6953156280540</v>
      </c>
      <c r="D211" s="152">
        <v>0</v>
      </c>
      <c r="E211" s="153"/>
      <c r="F211" s="96">
        <v>0</v>
      </c>
      <c r="G211" s="96">
        <v>0</v>
      </c>
      <c r="H211" s="96">
        <v>0</v>
      </c>
      <c r="I211" s="96">
        <v>0</v>
      </c>
      <c r="J211" s="96">
        <v>0</v>
      </c>
      <c r="K211" s="96">
        <v>0</v>
      </c>
      <c r="L211" s="96">
        <v>0</v>
      </c>
      <c r="M211" s="96"/>
      <c r="N211" s="96"/>
      <c r="O211" s="96"/>
      <c r="P211" s="96"/>
      <c r="Q211" s="96"/>
      <c r="R211" s="154"/>
      <c r="S211" s="155">
        <f t="shared" si="51"/>
        <v>0</v>
      </c>
      <c r="T211" s="156">
        <v>5</v>
      </c>
      <c r="U211" s="154"/>
      <c r="V211" s="164">
        <f t="shared" si="52"/>
        <v>0</v>
      </c>
      <c r="W211" s="165">
        <f t="shared" si="53"/>
        <v>0</v>
      </c>
      <c r="X211" s="165">
        <f t="shared" si="54"/>
        <v>0</v>
      </c>
      <c r="Y211" s="164"/>
      <c r="Z211" s="164">
        <v>0</v>
      </c>
      <c r="AA211" s="166">
        <f t="shared" si="55"/>
        <v>0</v>
      </c>
      <c r="AB211" s="165" t="str">
        <f t="shared" si="56"/>
        <v>Not Sold</v>
      </c>
      <c r="AC211" s="165">
        <v>14</v>
      </c>
      <c r="AD211" s="165" t="str">
        <f t="shared" si="57"/>
        <v>-</v>
      </c>
      <c r="AE211" s="165">
        <f t="shared" si="58"/>
        <v>0</v>
      </c>
      <c r="AF211" s="167" t="str">
        <f t="shared" si="59"/>
        <v>Not Sold</v>
      </c>
      <c r="AG211" s="168">
        <f t="shared" si="60"/>
        <v>43687</v>
      </c>
      <c r="AH211" s="168">
        <f t="shared" si="61"/>
        <v>43687</v>
      </c>
      <c r="AI211" s="169">
        <f t="shared" si="62"/>
        <v>0</v>
      </c>
      <c r="AJ211" s="169">
        <f t="shared" si="63"/>
        <v>0</v>
      </c>
      <c r="AK211" s="164">
        <v>1</v>
      </c>
      <c r="AL211" s="169">
        <f t="shared" si="64"/>
        <v>0</v>
      </c>
      <c r="AM211" s="169">
        <f t="shared" si="65"/>
        <v>0</v>
      </c>
      <c r="AN211" s="169" t="str">
        <f t="shared" si="66"/>
        <v>-</v>
      </c>
      <c r="AO211" s="168" t="str">
        <f t="shared" si="67"/>
        <v>-</v>
      </c>
      <c r="AP211" s="164"/>
      <c r="AQ211" s="170"/>
    </row>
    <row r="212" spans="1:43" x14ac:dyDescent="0.25">
      <c r="A212" s="219" t="s">
        <v>339</v>
      </c>
      <c r="B212" s="151" t="s">
        <v>340</v>
      </c>
      <c r="C212" s="195">
        <v>6953156280557</v>
      </c>
      <c r="D212" s="152">
        <v>0</v>
      </c>
      <c r="E212" s="153"/>
      <c r="F212" s="96">
        <v>0</v>
      </c>
      <c r="G212" s="96">
        <v>0</v>
      </c>
      <c r="H212" s="96">
        <v>0</v>
      </c>
      <c r="I212" s="96">
        <v>0</v>
      </c>
      <c r="J212" s="96">
        <v>0</v>
      </c>
      <c r="K212" s="96">
        <v>0</v>
      </c>
      <c r="L212" s="96">
        <v>0</v>
      </c>
      <c r="M212" s="96"/>
      <c r="N212" s="96"/>
      <c r="O212" s="96"/>
      <c r="P212" s="96"/>
      <c r="Q212" s="96"/>
      <c r="R212" s="154"/>
      <c r="S212" s="155">
        <f t="shared" si="51"/>
        <v>0</v>
      </c>
      <c r="T212" s="156">
        <v>5</v>
      </c>
      <c r="U212" s="154"/>
      <c r="V212" s="164">
        <f t="shared" si="52"/>
        <v>0</v>
      </c>
      <c r="W212" s="165">
        <f t="shared" si="53"/>
        <v>0</v>
      </c>
      <c r="X212" s="165">
        <f t="shared" si="54"/>
        <v>0</v>
      </c>
      <c r="Y212" s="164"/>
      <c r="Z212" s="164">
        <v>0</v>
      </c>
      <c r="AA212" s="166">
        <f t="shared" si="55"/>
        <v>0</v>
      </c>
      <c r="AB212" s="165" t="str">
        <f t="shared" si="56"/>
        <v>Not Sold</v>
      </c>
      <c r="AC212" s="165">
        <v>14</v>
      </c>
      <c r="AD212" s="165" t="str">
        <f t="shared" si="57"/>
        <v>-</v>
      </c>
      <c r="AE212" s="165">
        <f t="shared" si="58"/>
        <v>0</v>
      </c>
      <c r="AF212" s="167" t="str">
        <f t="shared" si="59"/>
        <v>Not Sold</v>
      </c>
      <c r="AG212" s="168">
        <f t="shared" si="60"/>
        <v>43687</v>
      </c>
      <c r="AH212" s="168">
        <f t="shared" si="61"/>
        <v>43687</v>
      </c>
      <c r="AI212" s="169">
        <f t="shared" si="62"/>
        <v>0</v>
      </c>
      <c r="AJ212" s="169">
        <f t="shared" si="63"/>
        <v>0</v>
      </c>
      <c r="AK212" s="164">
        <v>1</v>
      </c>
      <c r="AL212" s="169">
        <f t="shared" si="64"/>
        <v>0</v>
      </c>
      <c r="AM212" s="169">
        <f t="shared" si="65"/>
        <v>0</v>
      </c>
      <c r="AN212" s="169" t="str">
        <f t="shared" si="66"/>
        <v>-</v>
      </c>
      <c r="AO212" s="168" t="str">
        <f t="shared" si="67"/>
        <v>-</v>
      </c>
      <c r="AP212" s="164"/>
      <c r="AQ212" s="170"/>
    </row>
    <row r="213" spans="1:43" x14ac:dyDescent="0.25">
      <c r="A213" s="219" t="s">
        <v>341</v>
      </c>
      <c r="B213" s="151" t="s">
        <v>342</v>
      </c>
      <c r="C213" s="195">
        <v>6953156280564</v>
      </c>
      <c r="D213" s="152">
        <v>0</v>
      </c>
      <c r="E213" s="153"/>
      <c r="F213" s="96">
        <v>0</v>
      </c>
      <c r="G213" s="96">
        <v>0</v>
      </c>
      <c r="H213" s="96">
        <v>0</v>
      </c>
      <c r="I213" s="96">
        <v>0</v>
      </c>
      <c r="J213" s="96">
        <v>0</v>
      </c>
      <c r="K213" s="96">
        <v>0</v>
      </c>
      <c r="L213" s="96">
        <v>0</v>
      </c>
      <c r="M213" s="96"/>
      <c r="N213" s="96"/>
      <c r="O213" s="96"/>
      <c r="P213" s="96"/>
      <c r="Q213" s="96"/>
      <c r="R213" s="154"/>
      <c r="S213" s="155">
        <f t="shared" si="51"/>
        <v>0</v>
      </c>
      <c r="T213" s="156">
        <v>5</v>
      </c>
      <c r="U213" s="154"/>
      <c r="V213" s="164">
        <f t="shared" si="52"/>
        <v>0</v>
      </c>
      <c r="W213" s="165">
        <f t="shared" si="53"/>
        <v>0</v>
      </c>
      <c r="X213" s="165">
        <f t="shared" si="54"/>
        <v>0</v>
      </c>
      <c r="Y213" s="164"/>
      <c r="Z213" s="164">
        <v>0</v>
      </c>
      <c r="AA213" s="166">
        <f t="shared" si="55"/>
        <v>0</v>
      </c>
      <c r="AB213" s="165" t="str">
        <f t="shared" si="56"/>
        <v>Not Sold</v>
      </c>
      <c r="AC213" s="165">
        <v>14</v>
      </c>
      <c r="AD213" s="165" t="str">
        <f t="shared" si="57"/>
        <v>-</v>
      </c>
      <c r="AE213" s="165">
        <f t="shared" si="58"/>
        <v>0</v>
      </c>
      <c r="AF213" s="167" t="str">
        <f t="shared" si="59"/>
        <v>Not Sold</v>
      </c>
      <c r="AG213" s="168">
        <f t="shared" si="60"/>
        <v>43687</v>
      </c>
      <c r="AH213" s="168">
        <f t="shared" si="61"/>
        <v>43687</v>
      </c>
      <c r="AI213" s="169">
        <f t="shared" si="62"/>
        <v>0</v>
      </c>
      <c r="AJ213" s="169">
        <f t="shared" si="63"/>
        <v>0</v>
      </c>
      <c r="AK213" s="164">
        <v>1</v>
      </c>
      <c r="AL213" s="169">
        <f t="shared" si="64"/>
        <v>0</v>
      </c>
      <c r="AM213" s="169">
        <f t="shared" si="65"/>
        <v>0</v>
      </c>
      <c r="AN213" s="169" t="str">
        <f t="shared" si="66"/>
        <v>-</v>
      </c>
      <c r="AO213" s="168" t="str">
        <f t="shared" si="67"/>
        <v>-</v>
      </c>
      <c r="AP213" s="164"/>
      <c r="AQ213" s="170"/>
    </row>
    <row r="214" spans="1:43" x14ac:dyDescent="0.25">
      <c r="A214" s="219" t="s">
        <v>343</v>
      </c>
      <c r="B214" s="151" t="s">
        <v>344</v>
      </c>
      <c r="C214" s="195">
        <v>6953156280571</v>
      </c>
      <c r="D214" s="152">
        <v>0</v>
      </c>
      <c r="E214" s="153"/>
      <c r="F214" s="96">
        <v>0</v>
      </c>
      <c r="G214" s="96">
        <v>0</v>
      </c>
      <c r="H214" s="96">
        <v>0</v>
      </c>
      <c r="I214" s="96">
        <v>0</v>
      </c>
      <c r="J214" s="96">
        <v>0</v>
      </c>
      <c r="K214" s="96">
        <v>0</v>
      </c>
      <c r="L214" s="96">
        <v>0</v>
      </c>
      <c r="M214" s="96"/>
      <c r="N214" s="96"/>
      <c r="O214" s="96"/>
      <c r="P214" s="96"/>
      <c r="Q214" s="96"/>
      <c r="R214" s="154"/>
      <c r="S214" s="155">
        <f t="shared" si="51"/>
        <v>0</v>
      </c>
      <c r="T214" s="156">
        <v>5</v>
      </c>
      <c r="U214" s="154"/>
      <c r="V214" s="164">
        <f t="shared" si="52"/>
        <v>0</v>
      </c>
      <c r="W214" s="165">
        <f t="shared" si="53"/>
        <v>0</v>
      </c>
      <c r="X214" s="165">
        <f t="shared" si="54"/>
        <v>0</v>
      </c>
      <c r="Y214" s="164"/>
      <c r="Z214" s="164">
        <v>0</v>
      </c>
      <c r="AA214" s="166">
        <f t="shared" si="55"/>
        <v>0</v>
      </c>
      <c r="AB214" s="165" t="str">
        <f t="shared" si="56"/>
        <v>Not Sold</v>
      </c>
      <c r="AC214" s="165">
        <v>14</v>
      </c>
      <c r="AD214" s="165" t="str">
        <f t="shared" si="57"/>
        <v>-</v>
      </c>
      <c r="AE214" s="165">
        <f t="shared" si="58"/>
        <v>0</v>
      </c>
      <c r="AF214" s="167" t="str">
        <f t="shared" si="59"/>
        <v>Not Sold</v>
      </c>
      <c r="AG214" s="168">
        <f t="shared" si="60"/>
        <v>43687</v>
      </c>
      <c r="AH214" s="168">
        <f t="shared" si="61"/>
        <v>43687</v>
      </c>
      <c r="AI214" s="169">
        <f t="shared" si="62"/>
        <v>0</v>
      </c>
      <c r="AJ214" s="169">
        <f t="shared" si="63"/>
        <v>0</v>
      </c>
      <c r="AK214" s="164">
        <v>1</v>
      </c>
      <c r="AL214" s="169">
        <f t="shared" si="64"/>
        <v>0</v>
      </c>
      <c r="AM214" s="169">
        <f t="shared" si="65"/>
        <v>0</v>
      </c>
      <c r="AN214" s="169" t="str">
        <f t="shared" si="66"/>
        <v>-</v>
      </c>
      <c r="AO214" s="168" t="str">
        <f t="shared" si="67"/>
        <v>-</v>
      </c>
      <c r="AP214" s="164"/>
      <c r="AQ214" s="170"/>
    </row>
    <row r="215" spans="1:43" x14ac:dyDescent="0.25">
      <c r="A215" s="220" t="s">
        <v>533</v>
      </c>
      <c r="B215" s="151" t="s">
        <v>534</v>
      </c>
      <c r="C215" s="195">
        <v>6953156280793</v>
      </c>
      <c r="D215" s="152">
        <v>12.63</v>
      </c>
      <c r="E215" s="153"/>
      <c r="F215" s="96">
        <v>1</v>
      </c>
      <c r="G215" s="96">
        <v>0</v>
      </c>
      <c r="H215" s="96">
        <v>2</v>
      </c>
      <c r="I215" s="96">
        <v>1</v>
      </c>
      <c r="J215" s="96">
        <v>0</v>
      </c>
      <c r="K215" s="96">
        <v>0</v>
      </c>
      <c r="L215" s="96">
        <v>0</v>
      </c>
      <c r="M215" s="96"/>
      <c r="N215" s="96"/>
      <c r="O215" s="96"/>
      <c r="P215" s="96"/>
      <c r="Q215" s="96"/>
      <c r="R215" s="154"/>
      <c r="S215" s="155">
        <f t="shared" si="51"/>
        <v>3</v>
      </c>
      <c r="T215" s="156">
        <v>5</v>
      </c>
      <c r="U215" s="154"/>
      <c r="V215" s="164">
        <f t="shared" si="52"/>
        <v>4</v>
      </c>
      <c r="W215" s="165">
        <f t="shared" si="53"/>
        <v>4.4444444444444446E-2</v>
      </c>
      <c r="X215" s="165">
        <f t="shared" si="54"/>
        <v>1.3333333333333335</v>
      </c>
      <c r="Y215" s="164">
        <v>55</v>
      </c>
      <c r="Z215" s="164">
        <v>0</v>
      </c>
      <c r="AA215" s="166">
        <f t="shared" si="55"/>
        <v>55</v>
      </c>
      <c r="AB215" s="165">
        <f t="shared" si="56"/>
        <v>1237.5</v>
      </c>
      <c r="AC215" s="165">
        <v>14</v>
      </c>
      <c r="AD215" s="165">
        <f t="shared" si="57"/>
        <v>1223.5</v>
      </c>
      <c r="AE215" s="165">
        <f t="shared" si="58"/>
        <v>2.666666666666667</v>
      </c>
      <c r="AF215" s="167">
        <f t="shared" si="59"/>
        <v>44910.5</v>
      </c>
      <c r="AG215" s="168">
        <f t="shared" si="60"/>
        <v>43687</v>
      </c>
      <c r="AH215" s="168">
        <f t="shared" si="61"/>
        <v>44910.5</v>
      </c>
      <c r="AI215" s="169">
        <f t="shared" si="62"/>
        <v>0.62222222222222223</v>
      </c>
      <c r="AJ215" s="169">
        <f t="shared" si="63"/>
        <v>54.37777777777778</v>
      </c>
      <c r="AK215" s="164">
        <v>1</v>
      </c>
      <c r="AL215" s="169">
        <f t="shared" si="64"/>
        <v>0</v>
      </c>
      <c r="AM215" s="169">
        <f t="shared" si="65"/>
        <v>0</v>
      </c>
      <c r="AN215" s="169">
        <f t="shared" si="66"/>
        <v>0</v>
      </c>
      <c r="AO215" s="168">
        <f t="shared" si="67"/>
        <v>44910.5</v>
      </c>
      <c r="AP215" s="164"/>
      <c r="AQ215" s="170"/>
    </row>
    <row r="216" spans="1:43" x14ac:dyDescent="0.25">
      <c r="A216" s="219" t="s">
        <v>531</v>
      </c>
      <c r="B216" s="151" t="s">
        <v>532</v>
      </c>
      <c r="C216" s="195">
        <v>6953156280809</v>
      </c>
      <c r="D216" s="152">
        <v>12.62</v>
      </c>
      <c r="E216" s="153"/>
      <c r="F216" s="96">
        <v>2</v>
      </c>
      <c r="G216" s="96">
        <v>0</v>
      </c>
      <c r="H216" s="96">
        <v>0</v>
      </c>
      <c r="I216" s="96">
        <v>0</v>
      </c>
      <c r="J216" s="96">
        <v>1</v>
      </c>
      <c r="K216" s="96">
        <v>0</v>
      </c>
      <c r="L216" s="96">
        <v>0</v>
      </c>
      <c r="M216" s="96"/>
      <c r="N216" s="96"/>
      <c r="O216" s="96"/>
      <c r="P216" s="96"/>
      <c r="Q216" s="96"/>
      <c r="R216" s="154"/>
      <c r="S216" s="155">
        <f t="shared" si="51"/>
        <v>2</v>
      </c>
      <c r="T216" s="156">
        <v>5</v>
      </c>
      <c r="U216" s="154"/>
      <c r="V216" s="164">
        <f t="shared" si="52"/>
        <v>3</v>
      </c>
      <c r="W216" s="165">
        <f t="shared" si="53"/>
        <v>0.05</v>
      </c>
      <c r="X216" s="165">
        <f t="shared" si="54"/>
        <v>1.5</v>
      </c>
      <c r="Y216" s="164">
        <v>70</v>
      </c>
      <c r="Z216" s="164">
        <v>0</v>
      </c>
      <c r="AA216" s="166">
        <f t="shared" si="55"/>
        <v>70</v>
      </c>
      <c r="AB216" s="165">
        <f t="shared" si="56"/>
        <v>1400</v>
      </c>
      <c r="AC216" s="165">
        <v>14</v>
      </c>
      <c r="AD216" s="165">
        <f t="shared" si="57"/>
        <v>1386</v>
      </c>
      <c r="AE216" s="165">
        <f t="shared" si="58"/>
        <v>3</v>
      </c>
      <c r="AF216" s="167">
        <f t="shared" si="59"/>
        <v>45073</v>
      </c>
      <c r="AG216" s="168">
        <f t="shared" si="60"/>
        <v>43687</v>
      </c>
      <c r="AH216" s="168">
        <f t="shared" si="61"/>
        <v>45073</v>
      </c>
      <c r="AI216" s="169">
        <f t="shared" si="62"/>
        <v>0.70000000000000007</v>
      </c>
      <c r="AJ216" s="169">
        <f t="shared" si="63"/>
        <v>69.3</v>
      </c>
      <c r="AK216" s="164">
        <v>1</v>
      </c>
      <c r="AL216" s="169">
        <f t="shared" si="64"/>
        <v>0</v>
      </c>
      <c r="AM216" s="169">
        <f t="shared" si="65"/>
        <v>0</v>
      </c>
      <c r="AN216" s="169">
        <f t="shared" si="66"/>
        <v>0</v>
      </c>
      <c r="AO216" s="168">
        <f t="shared" si="67"/>
        <v>45073</v>
      </c>
      <c r="AP216" s="164"/>
      <c r="AQ216" s="170"/>
    </row>
    <row r="217" spans="1:43" x14ac:dyDescent="0.25">
      <c r="A217" s="219" t="s">
        <v>529</v>
      </c>
      <c r="B217" s="151" t="s">
        <v>530</v>
      </c>
      <c r="C217" s="195">
        <v>6953156280816</v>
      </c>
      <c r="D217" s="152">
        <v>12.619999999999996</v>
      </c>
      <c r="E217" s="153"/>
      <c r="F217" s="96">
        <v>2</v>
      </c>
      <c r="G217" s="96">
        <v>0</v>
      </c>
      <c r="H217" s="96">
        <v>0</v>
      </c>
      <c r="I217" s="96">
        <v>0</v>
      </c>
      <c r="J217" s="96">
        <v>0</v>
      </c>
      <c r="K217" s="96">
        <v>0</v>
      </c>
      <c r="L217" s="96">
        <v>0</v>
      </c>
      <c r="M217" s="96"/>
      <c r="N217" s="96"/>
      <c r="O217" s="96"/>
      <c r="P217" s="96"/>
      <c r="Q217" s="96"/>
      <c r="R217" s="154"/>
      <c r="S217" s="155">
        <f t="shared" si="51"/>
        <v>1</v>
      </c>
      <c r="T217" s="156">
        <v>5</v>
      </c>
      <c r="U217" s="154"/>
      <c r="V217" s="164">
        <f t="shared" si="52"/>
        <v>2</v>
      </c>
      <c r="W217" s="165">
        <f t="shared" si="53"/>
        <v>6.6666666666666666E-2</v>
      </c>
      <c r="X217" s="165">
        <f t="shared" si="54"/>
        <v>2</v>
      </c>
      <c r="Y217" s="164">
        <v>64</v>
      </c>
      <c r="Z217" s="164">
        <v>0</v>
      </c>
      <c r="AA217" s="166">
        <f t="shared" si="55"/>
        <v>64</v>
      </c>
      <c r="AB217" s="165">
        <f t="shared" si="56"/>
        <v>960</v>
      </c>
      <c r="AC217" s="165">
        <v>14</v>
      </c>
      <c r="AD217" s="165">
        <f t="shared" si="57"/>
        <v>946</v>
      </c>
      <c r="AE217" s="165">
        <f t="shared" si="58"/>
        <v>4</v>
      </c>
      <c r="AF217" s="167">
        <f t="shared" si="59"/>
        <v>44633</v>
      </c>
      <c r="AG217" s="168">
        <f t="shared" si="60"/>
        <v>43687</v>
      </c>
      <c r="AH217" s="168">
        <f t="shared" si="61"/>
        <v>44633</v>
      </c>
      <c r="AI217" s="169">
        <f t="shared" si="62"/>
        <v>0.93333333333333335</v>
      </c>
      <c r="AJ217" s="169">
        <f t="shared" si="63"/>
        <v>63.06666666666667</v>
      </c>
      <c r="AK217" s="164">
        <v>1</v>
      </c>
      <c r="AL217" s="169">
        <f t="shared" si="64"/>
        <v>0</v>
      </c>
      <c r="AM217" s="169">
        <f t="shared" si="65"/>
        <v>0</v>
      </c>
      <c r="AN217" s="169">
        <f t="shared" si="66"/>
        <v>0</v>
      </c>
      <c r="AO217" s="168">
        <f t="shared" si="67"/>
        <v>44633</v>
      </c>
      <c r="AP217" s="164"/>
      <c r="AQ217" s="170"/>
    </row>
    <row r="218" spans="1:43" x14ac:dyDescent="0.25">
      <c r="A218" s="219" t="s">
        <v>480</v>
      </c>
      <c r="B218" s="151" t="s">
        <v>137</v>
      </c>
      <c r="C218" s="195">
        <v>6953156280977</v>
      </c>
      <c r="D218" s="152">
        <v>15.690000000000003</v>
      </c>
      <c r="E218" s="153"/>
      <c r="F218" s="96">
        <v>0</v>
      </c>
      <c r="G218" s="96">
        <v>0</v>
      </c>
      <c r="H218" s="96">
        <v>0</v>
      </c>
      <c r="I218" s="96">
        <v>0</v>
      </c>
      <c r="J218" s="96">
        <v>0</v>
      </c>
      <c r="K218" s="96">
        <v>0</v>
      </c>
      <c r="L218" s="96">
        <v>0</v>
      </c>
      <c r="M218" s="96"/>
      <c r="N218" s="96"/>
      <c r="O218" s="96"/>
      <c r="P218" s="96"/>
      <c r="Q218" s="96"/>
      <c r="R218" s="154"/>
      <c r="S218" s="155">
        <f t="shared" si="51"/>
        <v>0</v>
      </c>
      <c r="T218" s="156">
        <v>5</v>
      </c>
      <c r="U218" s="154"/>
      <c r="V218" s="164">
        <f t="shared" si="52"/>
        <v>0</v>
      </c>
      <c r="W218" s="165">
        <f t="shared" si="53"/>
        <v>0</v>
      </c>
      <c r="X218" s="165">
        <f t="shared" si="54"/>
        <v>0</v>
      </c>
      <c r="Y218" s="164">
        <v>22</v>
      </c>
      <c r="Z218" s="164">
        <v>5</v>
      </c>
      <c r="AA218" s="166">
        <f t="shared" si="55"/>
        <v>27</v>
      </c>
      <c r="AB218" s="165" t="str">
        <f t="shared" si="56"/>
        <v>Not Sold</v>
      </c>
      <c r="AC218" s="165">
        <v>14</v>
      </c>
      <c r="AD218" s="165" t="str">
        <f t="shared" si="57"/>
        <v>-</v>
      </c>
      <c r="AE218" s="165">
        <f t="shared" si="58"/>
        <v>0</v>
      </c>
      <c r="AF218" s="167" t="str">
        <f t="shared" si="59"/>
        <v>Not Sold</v>
      </c>
      <c r="AG218" s="168">
        <f t="shared" si="60"/>
        <v>43687</v>
      </c>
      <c r="AH218" s="168">
        <f t="shared" si="61"/>
        <v>43687</v>
      </c>
      <c r="AI218" s="169">
        <f t="shared" si="62"/>
        <v>0</v>
      </c>
      <c r="AJ218" s="169">
        <f t="shared" si="63"/>
        <v>27</v>
      </c>
      <c r="AK218" s="164">
        <v>1</v>
      </c>
      <c r="AL218" s="169">
        <f t="shared" si="64"/>
        <v>0</v>
      </c>
      <c r="AM218" s="169">
        <f t="shared" si="65"/>
        <v>0</v>
      </c>
      <c r="AN218" s="169" t="str">
        <f t="shared" si="66"/>
        <v>-</v>
      </c>
      <c r="AO218" s="168" t="str">
        <f t="shared" si="67"/>
        <v>-</v>
      </c>
      <c r="AP218" s="164"/>
      <c r="AQ218" s="170"/>
    </row>
    <row r="219" spans="1:43" x14ac:dyDescent="0.25">
      <c r="A219" s="219" t="s">
        <v>482</v>
      </c>
      <c r="B219" s="151" t="s">
        <v>138</v>
      </c>
      <c r="C219" s="195">
        <v>6953156280984</v>
      </c>
      <c r="D219" s="152">
        <v>15.599999999999998</v>
      </c>
      <c r="E219" s="153"/>
      <c r="F219" s="96">
        <v>0</v>
      </c>
      <c r="G219" s="96">
        <v>0</v>
      </c>
      <c r="H219" s="96">
        <v>0</v>
      </c>
      <c r="I219" s="96">
        <v>0</v>
      </c>
      <c r="J219" s="96">
        <v>0</v>
      </c>
      <c r="K219" s="96">
        <v>0</v>
      </c>
      <c r="L219" s="96">
        <v>0</v>
      </c>
      <c r="M219" s="96"/>
      <c r="N219" s="96"/>
      <c r="O219" s="96"/>
      <c r="P219" s="96"/>
      <c r="Q219" s="96"/>
      <c r="R219" s="154"/>
      <c r="S219" s="155">
        <f t="shared" si="51"/>
        <v>0</v>
      </c>
      <c r="T219" s="156">
        <v>5</v>
      </c>
      <c r="U219" s="154"/>
      <c r="V219" s="164">
        <f t="shared" si="52"/>
        <v>0</v>
      </c>
      <c r="W219" s="165">
        <f t="shared" si="53"/>
        <v>0</v>
      </c>
      <c r="X219" s="165">
        <f t="shared" si="54"/>
        <v>0</v>
      </c>
      <c r="Y219" s="164">
        <v>54</v>
      </c>
      <c r="Z219" s="164">
        <v>5</v>
      </c>
      <c r="AA219" s="166">
        <f t="shared" si="55"/>
        <v>59</v>
      </c>
      <c r="AB219" s="165" t="str">
        <f t="shared" si="56"/>
        <v>Not Sold</v>
      </c>
      <c r="AC219" s="165">
        <v>14</v>
      </c>
      <c r="AD219" s="165" t="str">
        <f t="shared" si="57"/>
        <v>-</v>
      </c>
      <c r="AE219" s="165">
        <f t="shared" si="58"/>
        <v>0</v>
      </c>
      <c r="AF219" s="167" t="str">
        <f t="shared" si="59"/>
        <v>Not Sold</v>
      </c>
      <c r="AG219" s="168">
        <f t="shared" si="60"/>
        <v>43687</v>
      </c>
      <c r="AH219" s="168">
        <f t="shared" si="61"/>
        <v>43687</v>
      </c>
      <c r="AI219" s="169">
        <f t="shared" si="62"/>
        <v>0</v>
      </c>
      <c r="AJ219" s="169">
        <f t="shared" si="63"/>
        <v>59</v>
      </c>
      <c r="AK219" s="164">
        <v>1</v>
      </c>
      <c r="AL219" s="169">
        <f t="shared" si="64"/>
        <v>0</v>
      </c>
      <c r="AM219" s="169">
        <f t="shared" si="65"/>
        <v>0</v>
      </c>
      <c r="AN219" s="169" t="str">
        <f t="shared" si="66"/>
        <v>-</v>
      </c>
      <c r="AO219" s="168" t="str">
        <f t="shared" si="67"/>
        <v>-</v>
      </c>
      <c r="AP219" s="164"/>
      <c r="AQ219" s="170"/>
    </row>
    <row r="220" spans="1:43" x14ac:dyDescent="0.25">
      <c r="A220" s="221" t="s">
        <v>496</v>
      </c>
      <c r="B220" s="172" t="s">
        <v>497</v>
      </c>
      <c r="C220" s="197">
        <v>6953156281363</v>
      </c>
      <c r="D220" s="173">
        <v>7.6100000000000083</v>
      </c>
      <c r="E220" s="153"/>
      <c r="F220" s="174">
        <v>14</v>
      </c>
      <c r="G220" s="174">
        <v>23</v>
      </c>
      <c r="H220" s="174">
        <v>18</v>
      </c>
      <c r="I220" s="174">
        <v>18</v>
      </c>
      <c r="J220" s="174">
        <v>16</v>
      </c>
      <c r="K220" s="174">
        <v>2</v>
      </c>
      <c r="L220" s="174">
        <v>6</v>
      </c>
      <c r="M220" s="174"/>
      <c r="N220" s="174"/>
      <c r="O220" s="174"/>
      <c r="P220" s="174"/>
      <c r="Q220" s="174"/>
      <c r="R220" s="154"/>
      <c r="S220" s="155">
        <f t="shared" si="51"/>
        <v>7</v>
      </c>
      <c r="T220" s="156">
        <v>5</v>
      </c>
      <c r="U220" s="154"/>
      <c r="V220" s="164">
        <f t="shared" si="52"/>
        <v>97</v>
      </c>
      <c r="W220" s="165">
        <f t="shared" si="53"/>
        <v>0.4511627906976744</v>
      </c>
      <c r="X220" s="165">
        <f t="shared" si="54"/>
        <v>13.534883720930232</v>
      </c>
      <c r="Y220" s="164">
        <v>77</v>
      </c>
      <c r="Z220" s="164">
        <v>7</v>
      </c>
      <c r="AA220" s="166">
        <f t="shared" si="55"/>
        <v>84</v>
      </c>
      <c r="AB220" s="165">
        <f t="shared" si="56"/>
        <v>186.18556701030928</v>
      </c>
      <c r="AC220" s="165">
        <v>14</v>
      </c>
      <c r="AD220" s="165">
        <f t="shared" si="57"/>
        <v>172.18556701030928</v>
      </c>
      <c r="AE220" s="165">
        <f t="shared" si="58"/>
        <v>27.069767441860463</v>
      </c>
      <c r="AF220" s="167">
        <f t="shared" si="59"/>
        <v>43859.18556701031</v>
      </c>
      <c r="AG220" s="168">
        <f t="shared" si="60"/>
        <v>43687</v>
      </c>
      <c r="AH220" s="168">
        <f t="shared" si="61"/>
        <v>43859.18556701031</v>
      </c>
      <c r="AI220" s="169">
        <f t="shared" si="62"/>
        <v>6.3162790697674414</v>
      </c>
      <c r="AJ220" s="169">
        <f t="shared" si="63"/>
        <v>77.683720930232553</v>
      </c>
      <c r="AK220" s="164">
        <v>1</v>
      </c>
      <c r="AL220" s="169">
        <f t="shared" si="64"/>
        <v>0</v>
      </c>
      <c r="AM220" s="169">
        <f t="shared" si="65"/>
        <v>0</v>
      </c>
      <c r="AN220" s="169">
        <f t="shared" si="66"/>
        <v>0</v>
      </c>
      <c r="AO220" s="168">
        <f t="shared" si="67"/>
        <v>43859.18556701031</v>
      </c>
      <c r="AP220" s="176"/>
      <c r="AQ220" s="170"/>
    </row>
    <row r="221" spans="1:43" x14ac:dyDescent="0.25">
      <c r="A221" s="218" t="s">
        <v>494</v>
      </c>
      <c r="B221" s="172" t="s">
        <v>139</v>
      </c>
      <c r="C221" s="197">
        <v>6953156281370</v>
      </c>
      <c r="D221" s="173">
        <v>7.4611494252873589</v>
      </c>
      <c r="E221" s="153"/>
      <c r="F221" s="174">
        <v>9</v>
      </c>
      <c r="G221" s="174">
        <v>10</v>
      </c>
      <c r="H221" s="174">
        <v>4</v>
      </c>
      <c r="I221" s="174">
        <v>11</v>
      </c>
      <c r="J221" s="174">
        <v>3</v>
      </c>
      <c r="K221" s="174">
        <v>6</v>
      </c>
      <c r="L221" s="174">
        <v>3</v>
      </c>
      <c r="M221" s="174"/>
      <c r="N221" s="174"/>
      <c r="O221" s="174"/>
      <c r="P221" s="174"/>
      <c r="Q221" s="174"/>
      <c r="R221" s="154"/>
      <c r="S221" s="155">
        <f t="shared" si="51"/>
        <v>7</v>
      </c>
      <c r="T221" s="156">
        <v>5</v>
      </c>
      <c r="U221" s="154"/>
      <c r="V221" s="164">
        <f t="shared" si="52"/>
        <v>46</v>
      </c>
      <c r="W221" s="165">
        <f t="shared" si="53"/>
        <v>0.21395348837209302</v>
      </c>
      <c r="X221" s="165">
        <f t="shared" si="54"/>
        <v>6.4186046511627906</v>
      </c>
      <c r="Y221" s="164">
        <v>24</v>
      </c>
      <c r="Z221" s="164">
        <v>19</v>
      </c>
      <c r="AA221" s="166">
        <f t="shared" si="55"/>
        <v>43</v>
      </c>
      <c r="AB221" s="165">
        <f t="shared" si="56"/>
        <v>200.97826086956522</v>
      </c>
      <c r="AC221" s="165">
        <v>14</v>
      </c>
      <c r="AD221" s="165">
        <f t="shared" si="57"/>
        <v>186.97826086956522</v>
      </c>
      <c r="AE221" s="165">
        <f t="shared" si="58"/>
        <v>12.837209302325581</v>
      </c>
      <c r="AF221" s="167">
        <f t="shared" si="59"/>
        <v>43873.978260869568</v>
      </c>
      <c r="AG221" s="168">
        <f t="shared" si="60"/>
        <v>43687</v>
      </c>
      <c r="AH221" s="168">
        <f t="shared" si="61"/>
        <v>43873.978260869568</v>
      </c>
      <c r="AI221" s="169">
        <f t="shared" si="62"/>
        <v>2.9953488372093022</v>
      </c>
      <c r="AJ221" s="169">
        <f t="shared" si="63"/>
        <v>40.004651162790701</v>
      </c>
      <c r="AK221" s="164">
        <v>1</v>
      </c>
      <c r="AL221" s="169">
        <f t="shared" si="64"/>
        <v>0</v>
      </c>
      <c r="AM221" s="169">
        <f t="shared" si="65"/>
        <v>0</v>
      </c>
      <c r="AN221" s="169">
        <f t="shared" si="66"/>
        <v>0</v>
      </c>
      <c r="AO221" s="168">
        <f t="shared" si="67"/>
        <v>43873.978260869568</v>
      </c>
      <c r="AP221" s="176"/>
      <c r="AQ221" s="170"/>
    </row>
    <row r="222" spans="1:43" x14ac:dyDescent="0.25">
      <c r="A222" s="218" t="s">
        <v>498</v>
      </c>
      <c r="B222" s="172" t="s">
        <v>499</v>
      </c>
      <c r="C222" s="197">
        <v>6953156281387</v>
      </c>
      <c r="D222" s="173">
        <v>7.6100000000000083</v>
      </c>
      <c r="E222" s="153"/>
      <c r="F222" s="174">
        <v>11</v>
      </c>
      <c r="G222" s="174">
        <v>11</v>
      </c>
      <c r="H222" s="174">
        <v>8</v>
      </c>
      <c r="I222" s="174">
        <v>8</v>
      </c>
      <c r="J222" s="174">
        <v>6</v>
      </c>
      <c r="K222" s="174">
        <v>4</v>
      </c>
      <c r="L222" s="174">
        <v>5</v>
      </c>
      <c r="M222" s="174"/>
      <c r="N222" s="174"/>
      <c r="O222" s="174"/>
      <c r="P222" s="174"/>
      <c r="Q222" s="174"/>
      <c r="R222" s="154"/>
      <c r="S222" s="155">
        <f t="shared" si="51"/>
        <v>7</v>
      </c>
      <c r="T222" s="156">
        <v>5</v>
      </c>
      <c r="U222" s="154"/>
      <c r="V222" s="164">
        <f t="shared" si="52"/>
        <v>53</v>
      </c>
      <c r="W222" s="165">
        <f t="shared" si="53"/>
        <v>0.24651162790697675</v>
      </c>
      <c r="X222" s="165">
        <f t="shared" si="54"/>
        <v>7.395348837209303</v>
      </c>
      <c r="Y222" s="164">
        <v>56</v>
      </c>
      <c r="Z222" s="164">
        <v>28</v>
      </c>
      <c r="AA222" s="166">
        <f t="shared" si="55"/>
        <v>84</v>
      </c>
      <c r="AB222" s="165">
        <f t="shared" si="56"/>
        <v>340.75471698113205</v>
      </c>
      <c r="AC222" s="165">
        <v>14</v>
      </c>
      <c r="AD222" s="165">
        <f t="shared" si="57"/>
        <v>326.75471698113205</v>
      </c>
      <c r="AE222" s="165">
        <f t="shared" si="58"/>
        <v>14.790697674418606</v>
      </c>
      <c r="AF222" s="167">
        <f t="shared" si="59"/>
        <v>44013.75471698113</v>
      </c>
      <c r="AG222" s="168">
        <f t="shared" si="60"/>
        <v>43687</v>
      </c>
      <c r="AH222" s="168">
        <f t="shared" si="61"/>
        <v>44013.75471698113</v>
      </c>
      <c r="AI222" s="169">
        <f t="shared" si="62"/>
        <v>3.4511627906976745</v>
      </c>
      <c r="AJ222" s="169">
        <f t="shared" si="63"/>
        <v>80.54883720930232</v>
      </c>
      <c r="AK222" s="164">
        <v>1</v>
      </c>
      <c r="AL222" s="169">
        <f t="shared" si="64"/>
        <v>0</v>
      </c>
      <c r="AM222" s="169">
        <f t="shared" si="65"/>
        <v>0</v>
      </c>
      <c r="AN222" s="169">
        <f t="shared" si="66"/>
        <v>0</v>
      </c>
      <c r="AO222" s="168">
        <f t="shared" si="67"/>
        <v>44013.75471698113</v>
      </c>
      <c r="AP222" s="176"/>
      <c r="AQ222" s="170"/>
    </row>
    <row r="223" spans="1:43" x14ac:dyDescent="0.25">
      <c r="A223" s="218" t="s">
        <v>327</v>
      </c>
      <c r="B223" s="172" t="s">
        <v>328</v>
      </c>
      <c r="C223" s="197">
        <v>6953156281479</v>
      </c>
      <c r="D223" s="173">
        <v>51.990000000000009</v>
      </c>
      <c r="E223" s="153"/>
      <c r="F223" s="174">
        <v>6</v>
      </c>
      <c r="G223" s="174">
        <v>8</v>
      </c>
      <c r="H223" s="174">
        <v>20</v>
      </c>
      <c r="I223" s="174">
        <v>9</v>
      </c>
      <c r="J223" s="174">
        <v>21</v>
      </c>
      <c r="K223" s="174">
        <v>11</v>
      </c>
      <c r="L223" s="174">
        <v>34</v>
      </c>
      <c r="M223" s="174"/>
      <c r="N223" s="174"/>
      <c r="O223" s="174"/>
      <c r="P223" s="174"/>
      <c r="Q223" s="174"/>
      <c r="R223" s="154"/>
      <c r="S223" s="155">
        <f t="shared" si="51"/>
        <v>7</v>
      </c>
      <c r="T223" s="156">
        <v>5</v>
      </c>
      <c r="U223" s="154"/>
      <c r="V223" s="164">
        <f t="shared" si="52"/>
        <v>109</v>
      </c>
      <c r="W223" s="165">
        <f t="shared" si="53"/>
        <v>0.50697674418604655</v>
      </c>
      <c r="X223" s="165">
        <f t="shared" si="54"/>
        <v>15.209302325581396</v>
      </c>
      <c r="Y223" s="164">
        <v>10</v>
      </c>
      <c r="Z223" s="164">
        <v>33</v>
      </c>
      <c r="AA223" s="166">
        <f t="shared" si="55"/>
        <v>43</v>
      </c>
      <c r="AB223" s="165">
        <f t="shared" si="56"/>
        <v>84.816513761467888</v>
      </c>
      <c r="AC223" s="165">
        <v>14</v>
      </c>
      <c r="AD223" s="165">
        <f t="shared" si="57"/>
        <v>70.816513761467888</v>
      </c>
      <c r="AE223" s="165">
        <f t="shared" si="58"/>
        <v>30.418604651162791</v>
      </c>
      <c r="AF223" s="167">
        <f t="shared" si="59"/>
        <v>43757.816513761471</v>
      </c>
      <c r="AG223" s="168">
        <f t="shared" si="60"/>
        <v>43687</v>
      </c>
      <c r="AH223" s="168">
        <f t="shared" si="61"/>
        <v>43757.816513761471</v>
      </c>
      <c r="AI223" s="169">
        <f t="shared" si="62"/>
        <v>7.0976744186046519</v>
      </c>
      <c r="AJ223" s="169">
        <f t="shared" si="63"/>
        <v>35.902325581395345</v>
      </c>
      <c r="AK223" s="164">
        <v>1</v>
      </c>
      <c r="AL223" s="169">
        <f t="shared" si="64"/>
        <v>0</v>
      </c>
      <c r="AM223" s="169">
        <f t="shared" si="65"/>
        <v>0</v>
      </c>
      <c r="AN223" s="169">
        <f t="shared" si="66"/>
        <v>0</v>
      </c>
      <c r="AO223" s="168">
        <f t="shared" si="67"/>
        <v>43757.816513761471</v>
      </c>
      <c r="AP223" s="176"/>
      <c r="AQ223" s="170"/>
    </row>
    <row r="224" spans="1:43" x14ac:dyDescent="0.25">
      <c r="A224" s="218" t="s">
        <v>492</v>
      </c>
      <c r="B224" s="172" t="s">
        <v>493</v>
      </c>
      <c r="C224" s="197">
        <v>6953156281691</v>
      </c>
      <c r="D224" s="173">
        <v>22.190000000000005</v>
      </c>
      <c r="E224" s="153"/>
      <c r="F224" s="174">
        <v>2</v>
      </c>
      <c r="G224" s="174">
        <v>3</v>
      </c>
      <c r="H224" s="174">
        <v>6</v>
      </c>
      <c r="I224" s="174">
        <v>5</v>
      </c>
      <c r="J224" s="174">
        <v>1</v>
      </c>
      <c r="K224" s="174">
        <v>0</v>
      </c>
      <c r="L224" s="174">
        <v>0</v>
      </c>
      <c r="M224" s="174"/>
      <c r="N224" s="174"/>
      <c r="O224" s="174"/>
      <c r="P224" s="174"/>
      <c r="Q224" s="174"/>
      <c r="R224" s="154"/>
      <c r="S224" s="155">
        <f t="shared" si="51"/>
        <v>5</v>
      </c>
      <c r="T224" s="156">
        <v>5</v>
      </c>
      <c r="U224" s="154"/>
      <c r="V224" s="164">
        <f t="shared" si="52"/>
        <v>17</v>
      </c>
      <c r="W224" s="165">
        <f t="shared" si="53"/>
        <v>0.11333333333333333</v>
      </c>
      <c r="X224" s="165">
        <f t="shared" si="54"/>
        <v>3.4</v>
      </c>
      <c r="Y224" s="164">
        <v>4</v>
      </c>
      <c r="Z224" s="164">
        <v>6</v>
      </c>
      <c r="AA224" s="166">
        <f t="shared" si="55"/>
        <v>10</v>
      </c>
      <c r="AB224" s="165">
        <f t="shared" si="56"/>
        <v>88.235294117647058</v>
      </c>
      <c r="AC224" s="165">
        <v>14</v>
      </c>
      <c r="AD224" s="165">
        <f t="shared" si="57"/>
        <v>74.235294117647058</v>
      </c>
      <c r="AE224" s="165">
        <f t="shared" si="58"/>
        <v>6.8</v>
      </c>
      <c r="AF224" s="167">
        <f t="shared" si="59"/>
        <v>43761.23529411765</v>
      </c>
      <c r="AG224" s="168">
        <f t="shared" si="60"/>
        <v>43687</v>
      </c>
      <c r="AH224" s="168">
        <f t="shared" si="61"/>
        <v>43761.23529411765</v>
      </c>
      <c r="AI224" s="169">
        <f t="shared" si="62"/>
        <v>1.5866666666666667</v>
      </c>
      <c r="AJ224" s="169">
        <f t="shared" si="63"/>
        <v>8.413333333333334</v>
      </c>
      <c r="AK224" s="164">
        <v>1</v>
      </c>
      <c r="AL224" s="169">
        <f t="shared" si="64"/>
        <v>0</v>
      </c>
      <c r="AM224" s="169">
        <f t="shared" si="65"/>
        <v>0</v>
      </c>
      <c r="AN224" s="169">
        <f t="shared" si="66"/>
        <v>0</v>
      </c>
      <c r="AO224" s="168">
        <f t="shared" si="67"/>
        <v>43761.23529411765</v>
      </c>
      <c r="AP224" s="176"/>
      <c r="AQ224" s="170"/>
    </row>
    <row r="225" spans="1:43" x14ac:dyDescent="0.25">
      <c r="A225" s="220" t="s">
        <v>490</v>
      </c>
      <c r="B225" s="151" t="s">
        <v>491</v>
      </c>
      <c r="C225" s="195">
        <v>6953156281707</v>
      </c>
      <c r="D225" s="152">
        <v>20.910000000000014</v>
      </c>
      <c r="E225" s="153"/>
      <c r="F225" s="96">
        <v>1</v>
      </c>
      <c r="G225" s="96">
        <v>0</v>
      </c>
      <c r="H225" s="96">
        <v>0</v>
      </c>
      <c r="I225" s="96">
        <v>0</v>
      </c>
      <c r="J225" s="96">
        <v>0</v>
      </c>
      <c r="K225" s="96">
        <v>0</v>
      </c>
      <c r="L225" s="96">
        <v>0</v>
      </c>
      <c r="M225" s="96"/>
      <c r="N225" s="96"/>
      <c r="O225" s="96"/>
      <c r="P225" s="96"/>
      <c r="Q225" s="96"/>
      <c r="R225" s="154"/>
      <c r="S225" s="155">
        <f t="shared" si="51"/>
        <v>1</v>
      </c>
      <c r="T225" s="156">
        <v>5</v>
      </c>
      <c r="U225" s="154"/>
      <c r="V225" s="164">
        <f t="shared" si="52"/>
        <v>1</v>
      </c>
      <c r="W225" s="165">
        <f t="shared" si="53"/>
        <v>3.3333333333333333E-2</v>
      </c>
      <c r="X225" s="165">
        <f t="shared" si="54"/>
        <v>1</v>
      </c>
      <c r="Y225" s="164">
        <v>5</v>
      </c>
      <c r="Z225" s="164">
        <v>1</v>
      </c>
      <c r="AA225" s="166">
        <f t="shared" si="55"/>
        <v>6</v>
      </c>
      <c r="AB225" s="165">
        <f t="shared" si="56"/>
        <v>180</v>
      </c>
      <c r="AC225" s="165">
        <v>14</v>
      </c>
      <c r="AD225" s="165">
        <f t="shared" si="57"/>
        <v>166</v>
      </c>
      <c r="AE225" s="165">
        <f t="shared" si="58"/>
        <v>2</v>
      </c>
      <c r="AF225" s="167">
        <f t="shared" si="59"/>
        <v>43853</v>
      </c>
      <c r="AG225" s="168">
        <f t="shared" si="60"/>
        <v>43687</v>
      </c>
      <c r="AH225" s="168">
        <f t="shared" si="61"/>
        <v>43853</v>
      </c>
      <c r="AI225" s="169">
        <f t="shared" si="62"/>
        <v>0.46666666666666667</v>
      </c>
      <c r="AJ225" s="169">
        <f t="shared" si="63"/>
        <v>5.5333333333333332</v>
      </c>
      <c r="AK225" s="164">
        <v>1</v>
      </c>
      <c r="AL225" s="169">
        <f t="shared" si="64"/>
        <v>0</v>
      </c>
      <c r="AM225" s="169">
        <f t="shared" si="65"/>
        <v>0</v>
      </c>
      <c r="AN225" s="169">
        <f t="shared" si="66"/>
        <v>0</v>
      </c>
      <c r="AO225" s="168">
        <f t="shared" si="67"/>
        <v>43853</v>
      </c>
      <c r="AP225" s="164"/>
      <c r="AQ225" s="170"/>
    </row>
    <row r="226" spans="1:43" x14ac:dyDescent="0.25">
      <c r="A226" s="219" t="s">
        <v>518</v>
      </c>
      <c r="B226" s="151" t="s">
        <v>519</v>
      </c>
      <c r="C226" s="195">
        <v>6953156281738</v>
      </c>
      <c r="D226" s="152">
        <v>14.32</v>
      </c>
      <c r="E226" s="153"/>
      <c r="F226" s="96">
        <v>0</v>
      </c>
      <c r="G226" s="96">
        <v>0</v>
      </c>
      <c r="H226" s="96">
        <v>0</v>
      </c>
      <c r="I226" s="96">
        <v>0</v>
      </c>
      <c r="J226" s="96">
        <v>0</v>
      </c>
      <c r="K226" s="96">
        <v>0</v>
      </c>
      <c r="L226" s="96">
        <v>0</v>
      </c>
      <c r="M226" s="96"/>
      <c r="N226" s="96"/>
      <c r="O226" s="96"/>
      <c r="P226" s="96"/>
      <c r="Q226" s="96"/>
      <c r="R226" s="154"/>
      <c r="S226" s="155">
        <f t="shared" si="51"/>
        <v>0</v>
      </c>
      <c r="T226" s="156">
        <v>5</v>
      </c>
      <c r="U226" s="154"/>
      <c r="V226" s="164">
        <f t="shared" si="52"/>
        <v>0</v>
      </c>
      <c r="W226" s="165">
        <f t="shared" si="53"/>
        <v>0</v>
      </c>
      <c r="X226" s="165">
        <f t="shared" si="54"/>
        <v>0</v>
      </c>
      <c r="Y226" s="164"/>
      <c r="Z226" s="164">
        <v>0</v>
      </c>
      <c r="AA226" s="166">
        <f t="shared" si="55"/>
        <v>0</v>
      </c>
      <c r="AB226" s="165" t="str">
        <f t="shared" si="56"/>
        <v>Not Sold</v>
      </c>
      <c r="AC226" s="165">
        <v>14</v>
      </c>
      <c r="AD226" s="165" t="str">
        <f t="shared" si="57"/>
        <v>-</v>
      </c>
      <c r="AE226" s="165">
        <f t="shared" si="58"/>
        <v>0</v>
      </c>
      <c r="AF226" s="167" t="str">
        <f t="shared" si="59"/>
        <v>Not Sold</v>
      </c>
      <c r="AG226" s="168">
        <f t="shared" si="60"/>
        <v>43687</v>
      </c>
      <c r="AH226" s="168">
        <f t="shared" si="61"/>
        <v>43687</v>
      </c>
      <c r="AI226" s="169">
        <f t="shared" si="62"/>
        <v>0</v>
      </c>
      <c r="AJ226" s="169">
        <f t="shared" si="63"/>
        <v>0</v>
      </c>
      <c r="AK226" s="164">
        <v>1</v>
      </c>
      <c r="AL226" s="169">
        <f t="shared" si="64"/>
        <v>0</v>
      </c>
      <c r="AM226" s="169">
        <f t="shared" si="65"/>
        <v>0</v>
      </c>
      <c r="AN226" s="169" t="str">
        <f t="shared" si="66"/>
        <v>-</v>
      </c>
      <c r="AO226" s="168" t="str">
        <f t="shared" si="67"/>
        <v>-</v>
      </c>
      <c r="AP226" s="164"/>
      <c r="AQ226" s="170"/>
    </row>
    <row r="227" spans="1:43" x14ac:dyDescent="0.25">
      <c r="A227" s="219" t="s">
        <v>520</v>
      </c>
      <c r="B227" s="151" t="s">
        <v>234</v>
      </c>
      <c r="C227" s="195">
        <v>6953156281745</v>
      </c>
      <c r="D227" s="152">
        <v>14.320000000000004</v>
      </c>
      <c r="E227" s="153"/>
      <c r="F227" s="96">
        <v>0</v>
      </c>
      <c r="G227" s="96">
        <v>0</v>
      </c>
      <c r="H227" s="96">
        <v>0</v>
      </c>
      <c r="I227" s="96">
        <v>0</v>
      </c>
      <c r="J227" s="96">
        <v>0</v>
      </c>
      <c r="K227" s="96">
        <v>1</v>
      </c>
      <c r="L227" s="96">
        <v>0</v>
      </c>
      <c r="M227" s="96"/>
      <c r="N227" s="96"/>
      <c r="O227" s="96"/>
      <c r="P227" s="96"/>
      <c r="Q227" s="96"/>
      <c r="R227" s="154"/>
      <c r="S227" s="155">
        <f t="shared" si="51"/>
        <v>1</v>
      </c>
      <c r="T227" s="156">
        <v>5</v>
      </c>
      <c r="U227" s="154"/>
      <c r="V227" s="164">
        <f t="shared" si="52"/>
        <v>1</v>
      </c>
      <c r="W227" s="165">
        <f t="shared" si="53"/>
        <v>3.3333333333333333E-2</v>
      </c>
      <c r="X227" s="165">
        <f t="shared" si="54"/>
        <v>1</v>
      </c>
      <c r="Y227" s="164"/>
      <c r="Z227" s="164">
        <v>2</v>
      </c>
      <c r="AA227" s="166">
        <f t="shared" si="55"/>
        <v>2</v>
      </c>
      <c r="AB227" s="165">
        <f t="shared" si="56"/>
        <v>60</v>
      </c>
      <c r="AC227" s="165">
        <v>14</v>
      </c>
      <c r="AD227" s="165">
        <f t="shared" si="57"/>
        <v>46</v>
      </c>
      <c r="AE227" s="165">
        <f t="shared" si="58"/>
        <v>2</v>
      </c>
      <c r="AF227" s="167">
        <f t="shared" si="59"/>
        <v>43733</v>
      </c>
      <c r="AG227" s="168">
        <f t="shared" si="60"/>
        <v>43687</v>
      </c>
      <c r="AH227" s="168">
        <f t="shared" si="61"/>
        <v>43733</v>
      </c>
      <c r="AI227" s="169">
        <f t="shared" si="62"/>
        <v>0.46666666666666667</v>
      </c>
      <c r="AJ227" s="169">
        <f t="shared" si="63"/>
        <v>1.5333333333333332</v>
      </c>
      <c r="AK227" s="164">
        <v>1</v>
      </c>
      <c r="AL227" s="169">
        <f t="shared" si="64"/>
        <v>0</v>
      </c>
      <c r="AM227" s="169">
        <f t="shared" si="65"/>
        <v>0</v>
      </c>
      <c r="AN227" s="169">
        <f t="shared" si="66"/>
        <v>0</v>
      </c>
      <c r="AO227" s="168">
        <f t="shared" si="67"/>
        <v>43733</v>
      </c>
      <c r="AP227" s="164"/>
      <c r="AQ227" s="170"/>
    </row>
    <row r="228" spans="1:43" x14ac:dyDescent="0.25">
      <c r="A228" s="219" t="s">
        <v>474</v>
      </c>
      <c r="B228" s="151" t="s">
        <v>475</v>
      </c>
      <c r="C228" s="195">
        <v>6953156282001</v>
      </c>
      <c r="D228" s="152">
        <v>7.8399999999999883</v>
      </c>
      <c r="E228" s="153"/>
      <c r="F228" s="96">
        <v>0</v>
      </c>
      <c r="G228" s="96">
        <v>0</v>
      </c>
      <c r="H228" s="96">
        <v>0</v>
      </c>
      <c r="I228" s="96">
        <v>0</v>
      </c>
      <c r="J228" s="96">
        <v>0</v>
      </c>
      <c r="K228" s="96">
        <v>0</v>
      </c>
      <c r="L228" s="96">
        <v>0</v>
      </c>
      <c r="M228" s="96"/>
      <c r="N228" s="96"/>
      <c r="O228" s="96"/>
      <c r="P228" s="96"/>
      <c r="Q228" s="96"/>
      <c r="R228" s="154"/>
      <c r="S228" s="155">
        <f t="shared" si="51"/>
        <v>0</v>
      </c>
      <c r="T228" s="156">
        <v>5</v>
      </c>
      <c r="U228" s="154"/>
      <c r="V228" s="164">
        <f t="shared" si="52"/>
        <v>0</v>
      </c>
      <c r="W228" s="165">
        <f t="shared" si="53"/>
        <v>0</v>
      </c>
      <c r="X228" s="165">
        <f t="shared" si="54"/>
        <v>0</v>
      </c>
      <c r="Y228" s="164">
        <v>4</v>
      </c>
      <c r="Z228" s="164">
        <v>0</v>
      </c>
      <c r="AA228" s="166">
        <f t="shared" si="55"/>
        <v>4</v>
      </c>
      <c r="AB228" s="165" t="str">
        <f t="shared" si="56"/>
        <v>Not Sold</v>
      </c>
      <c r="AC228" s="165">
        <v>14</v>
      </c>
      <c r="AD228" s="165" t="str">
        <f t="shared" si="57"/>
        <v>-</v>
      </c>
      <c r="AE228" s="165">
        <f t="shared" si="58"/>
        <v>0</v>
      </c>
      <c r="AF228" s="167" t="str">
        <f t="shared" si="59"/>
        <v>Not Sold</v>
      </c>
      <c r="AG228" s="168">
        <f t="shared" si="60"/>
        <v>43687</v>
      </c>
      <c r="AH228" s="168">
        <f t="shared" si="61"/>
        <v>43687</v>
      </c>
      <c r="AI228" s="169">
        <f t="shared" si="62"/>
        <v>0</v>
      </c>
      <c r="AJ228" s="169">
        <f t="shared" si="63"/>
        <v>4</v>
      </c>
      <c r="AK228" s="164">
        <v>1</v>
      </c>
      <c r="AL228" s="169">
        <f t="shared" si="64"/>
        <v>0</v>
      </c>
      <c r="AM228" s="169">
        <f t="shared" si="65"/>
        <v>0</v>
      </c>
      <c r="AN228" s="169" t="str">
        <f t="shared" si="66"/>
        <v>-</v>
      </c>
      <c r="AO228" s="168" t="str">
        <f t="shared" si="67"/>
        <v>-</v>
      </c>
      <c r="AP228" s="164"/>
      <c r="AQ228" s="170"/>
    </row>
    <row r="229" spans="1:43" x14ac:dyDescent="0.25">
      <c r="A229" s="219" t="s">
        <v>476</v>
      </c>
      <c r="B229" s="151" t="s">
        <v>477</v>
      </c>
      <c r="C229" s="195">
        <v>6953156282018</v>
      </c>
      <c r="D229" s="152">
        <v>7.84</v>
      </c>
      <c r="E229" s="153"/>
      <c r="F229" s="96">
        <v>0</v>
      </c>
      <c r="G229" s="96">
        <v>0</v>
      </c>
      <c r="H229" s="96">
        <v>0</v>
      </c>
      <c r="I229" s="96">
        <v>0</v>
      </c>
      <c r="J229" s="96">
        <v>0</v>
      </c>
      <c r="K229" s="96">
        <v>0</v>
      </c>
      <c r="L229" s="96">
        <v>0</v>
      </c>
      <c r="M229" s="96"/>
      <c r="N229" s="96"/>
      <c r="O229" s="96"/>
      <c r="P229" s="96"/>
      <c r="Q229" s="96"/>
      <c r="R229" s="154"/>
      <c r="S229" s="155">
        <f t="shared" si="51"/>
        <v>0</v>
      </c>
      <c r="T229" s="156">
        <v>5</v>
      </c>
      <c r="U229" s="154"/>
      <c r="V229" s="164">
        <f t="shared" si="52"/>
        <v>0</v>
      </c>
      <c r="W229" s="165">
        <f t="shared" si="53"/>
        <v>0</v>
      </c>
      <c r="X229" s="165">
        <f t="shared" si="54"/>
        <v>0</v>
      </c>
      <c r="Y229" s="164"/>
      <c r="Z229" s="164">
        <v>0</v>
      </c>
      <c r="AA229" s="166">
        <f t="shared" si="55"/>
        <v>0</v>
      </c>
      <c r="AB229" s="165" t="str">
        <f t="shared" si="56"/>
        <v>Not Sold</v>
      </c>
      <c r="AC229" s="165">
        <v>14</v>
      </c>
      <c r="AD229" s="165" t="str">
        <f t="shared" si="57"/>
        <v>-</v>
      </c>
      <c r="AE229" s="165">
        <f t="shared" si="58"/>
        <v>0</v>
      </c>
      <c r="AF229" s="167" t="str">
        <f t="shared" si="59"/>
        <v>Not Sold</v>
      </c>
      <c r="AG229" s="168">
        <f t="shared" si="60"/>
        <v>43687</v>
      </c>
      <c r="AH229" s="168">
        <f t="shared" si="61"/>
        <v>43687</v>
      </c>
      <c r="AI229" s="169">
        <f t="shared" si="62"/>
        <v>0</v>
      </c>
      <c r="AJ229" s="169">
        <f t="shared" si="63"/>
        <v>0</v>
      </c>
      <c r="AK229" s="164">
        <v>1</v>
      </c>
      <c r="AL229" s="169">
        <f t="shared" si="64"/>
        <v>0</v>
      </c>
      <c r="AM229" s="169">
        <f t="shared" si="65"/>
        <v>0</v>
      </c>
      <c r="AN229" s="169" t="str">
        <f t="shared" si="66"/>
        <v>-</v>
      </c>
      <c r="AO229" s="168" t="str">
        <f t="shared" si="67"/>
        <v>-</v>
      </c>
      <c r="AP229" s="164"/>
      <c r="AQ229" s="170"/>
    </row>
    <row r="230" spans="1:43" x14ac:dyDescent="0.25">
      <c r="A230" s="219" t="s">
        <v>478</v>
      </c>
      <c r="B230" s="151" t="s">
        <v>479</v>
      </c>
      <c r="C230" s="195">
        <v>6953156282025</v>
      </c>
      <c r="D230" s="152">
        <v>7.8400000000000007</v>
      </c>
      <c r="E230" s="153"/>
      <c r="F230" s="96">
        <v>0</v>
      </c>
      <c r="G230" s="96">
        <v>0</v>
      </c>
      <c r="H230" s="96">
        <v>0</v>
      </c>
      <c r="I230" s="96">
        <v>0</v>
      </c>
      <c r="J230" s="96">
        <v>0</v>
      </c>
      <c r="K230" s="96">
        <v>0</v>
      </c>
      <c r="L230" s="96">
        <v>0</v>
      </c>
      <c r="M230" s="96"/>
      <c r="N230" s="96"/>
      <c r="O230" s="96"/>
      <c r="P230" s="96"/>
      <c r="Q230" s="96"/>
      <c r="R230" s="154"/>
      <c r="S230" s="155">
        <f t="shared" si="51"/>
        <v>0</v>
      </c>
      <c r="T230" s="156">
        <v>5</v>
      </c>
      <c r="U230" s="154"/>
      <c r="V230" s="164">
        <f t="shared" si="52"/>
        <v>0</v>
      </c>
      <c r="W230" s="165">
        <f t="shared" si="53"/>
        <v>0</v>
      </c>
      <c r="X230" s="165">
        <f t="shared" si="54"/>
        <v>0</v>
      </c>
      <c r="Y230" s="164"/>
      <c r="Z230" s="164">
        <v>0</v>
      </c>
      <c r="AA230" s="166">
        <f t="shared" si="55"/>
        <v>0</v>
      </c>
      <c r="AB230" s="165" t="str">
        <f t="shared" si="56"/>
        <v>Not Sold</v>
      </c>
      <c r="AC230" s="165">
        <v>14</v>
      </c>
      <c r="AD230" s="165" t="str">
        <f t="shared" si="57"/>
        <v>-</v>
      </c>
      <c r="AE230" s="165">
        <f t="shared" si="58"/>
        <v>0</v>
      </c>
      <c r="AF230" s="167" t="str">
        <f t="shared" si="59"/>
        <v>Not Sold</v>
      </c>
      <c r="AG230" s="168">
        <f t="shared" si="60"/>
        <v>43687</v>
      </c>
      <c r="AH230" s="168">
        <f t="shared" si="61"/>
        <v>43687</v>
      </c>
      <c r="AI230" s="169">
        <f t="shared" si="62"/>
        <v>0</v>
      </c>
      <c r="AJ230" s="169">
        <f t="shared" si="63"/>
        <v>0</v>
      </c>
      <c r="AK230" s="164">
        <v>1</v>
      </c>
      <c r="AL230" s="169">
        <f t="shared" si="64"/>
        <v>0</v>
      </c>
      <c r="AM230" s="169">
        <f t="shared" si="65"/>
        <v>0</v>
      </c>
      <c r="AN230" s="169" t="str">
        <f t="shared" si="66"/>
        <v>-</v>
      </c>
      <c r="AO230" s="168" t="str">
        <f t="shared" si="67"/>
        <v>-</v>
      </c>
      <c r="AP230" s="164"/>
      <c r="AQ230" s="170"/>
    </row>
    <row r="231" spans="1:43" x14ac:dyDescent="0.25">
      <c r="A231" s="219" t="s">
        <v>506</v>
      </c>
      <c r="B231" s="151" t="s">
        <v>507</v>
      </c>
      <c r="C231" s="195">
        <v>6953156282032</v>
      </c>
      <c r="D231" s="152">
        <v>7.8400000000000007</v>
      </c>
      <c r="E231" s="153"/>
      <c r="F231" s="96">
        <v>0</v>
      </c>
      <c r="G231" s="96">
        <v>0</v>
      </c>
      <c r="H231" s="96">
        <v>0</v>
      </c>
      <c r="I231" s="96">
        <v>0</v>
      </c>
      <c r="J231" s="96">
        <v>0</v>
      </c>
      <c r="K231" s="96">
        <v>0</v>
      </c>
      <c r="L231" s="96">
        <v>0</v>
      </c>
      <c r="M231" s="96"/>
      <c r="N231" s="96"/>
      <c r="O231" s="96"/>
      <c r="P231" s="96"/>
      <c r="Q231" s="96"/>
      <c r="R231" s="154"/>
      <c r="S231" s="155">
        <f t="shared" si="51"/>
        <v>0</v>
      </c>
      <c r="T231" s="156">
        <v>5</v>
      </c>
      <c r="U231" s="154"/>
      <c r="V231" s="164">
        <f t="shared" si="52"/>
        <v>0</v>
      </c>
      <c r="W231" s="165">
        <f t="shared" si="53"/>
        <v>0</v>
      </c>
      <c r="X231" s="165">
        <f t="shared" si="54"/>
        <v>0</v>
      </c>
      <c r="Y231" s="164">
        <v>56</v>
      </c>
      <c r="Z231" s="164">
        <v>0</v>
      </c>
      <c r="AA231" s="166">
        <f t="shared" si="55"/>
        <v>56</v>
      </c>
      <c r="AB231" s="165" t="str">
        <f t="shared" si="56"/>
        <v>Not Sold</v>
      </c>
      <c r="AC231" s="165">
        <v>14</v>
      </c>
      <c r="AD231" s="165" t="str">
        <f t="shared" si="57"/>
        <v>-</v>
      </c>
      <c r="AE231" s="165">
        <f t="shared" si="58"/>
        <v>0</v>
      </c>
      <c r="AF231" s="167" t="str">
        <f t="shared" si="59"/>
        <v>Not Sold</v>
      </c>
      <c r="AG231" s="168">
        <f t="shared" si="60"/>
        <v>43687</v>
      </c>
      <c r="AH231" s="168">
        <f t="shared" si="61"/>
        <v>43687</v>
      </c>
      <c r="AI231" s="169">
        <f t="shared" si="62"/>
        <v>0</v>
      </c>
      <c r="AJ231" s="169">
        <f t="shared" si="63"/>
        <v>56</v>
      </c>
      <c r="AK231" s="164">
        <v>1</v>
      </c>
      <c r="AL231" s="169">
        <f t="shared" si="64"/>
        <v>0</v>
      </c>
      <c r="AM231" s="169">
        <f t="shared" si="65"/>
        <v>0</v>
      </c>
      <c r="AN231" s="169" t="str">
        <f t="shared" si="66"/>
        <v>-</v>
      </c>
      <c r="AO231" s="168" t="str">
        <f t="shared" si="67"/>
        <v>-</v>
      </c>
      <c r="AP231" s="164"/>
      <c r="AQ231" s="170"/>
    </row>
    <row r="232" spans="1:43" x14ac:dyDescent="0.25">
      <c r="A232" s="219" t="s">
        <v>508</v>
      </c>
      <c r="B232" s="151" t="s">
        <v>509</v>
      </c>
      <c r="C232" s="195">
        <v>6953156282049</v>
      </c>
      <c r="D232" s="152">
        <v>7.839999999999999</v>
      </c>
      <c r="E232" s="153"/>
      <c r="F232" s="96">
        <v>0</v>
      </c>
      <c r="G232" s="96">
        <v>0</v>
      </c>
      <c r="H232" s="96">
        <v>0</v>
      </c>
      <c r="I232" s="96">
        <v>0</v>
      </c>
      <c r="J232" s="96">
        <v>0</v>
      </c>
      <c r="K232" s="96">
        <v>0</v>
      </c>
      <c r="L232" s="96">
        <v>0</v>
      </c>
      <c r="M232" s="96"/>
      <c r="N232" s="96"/>
      <c r="O232" s="96"/>
      <c r="P232" s="96"/>
      <c r="Q232" s="96"/>
      <c r="R232" s="154"/>
      <c r="S232" s="155">
        <f t="shared" si="51"/>
        <v>0</v>
      </c>
      <c r="T232" s="156">
        <v>5</v>
      </c>
      <c r="U232" s="154"/>
      <c r="V232" s="164">
        <f t="shared" si="52"/>
        <v>0</v>
      </c>
      <c r="W232" s="165">
        <f t="shared" si="53"/>
        <v>0</v>
      </c>
      <c r="X232" s="165">
        <f t="shared" si="54"/>
        <v>0</v>
      </c>
      <c r="Y232" s="164">
        <v>6</v>
      </c>
      <c r="Z232" s="164">
        <v>0</v>
      </c>
      <c r="AA232" s="166">
        <f t="shared" si="55"/>
        <v>6</v>
      </c>
      <c r="AB232" s="165" t="str">
        <f t="shared" si="56"/>
        <v>Not Sold</v>
      </c>
      <c r="AC232" s="165">
        <v>14</v>
      </c>
      <c r="AD232" s="165" t="str">
        <f t="shared" si="57"/>
        <v>-</v>
      </c>
      <c r="AE232" s="165">
        <f t="shared" si="58"/>
        <v>0</v>
      </c>
      <c r="AF232" s="167" t="str">
        <f t="shared" si="59"/>
        <v>Not Sold</v>
      </c>
      <c r="AG232" s="168">
        <f t="shared" si="60"/>
        <v>43687</v>
      </c>
      <c r="AH232" s="168">
        <f t="shared" si="61"/>
        <v>43687</v>
      </c>
      <c r="AI232" s="169">
        <f t="shared" si="62"/>
        <v>0</v>
      </c>
      <c r="AJ232" s="169">
        <f t="shared" si="63"/>
        <v>6</v>
      </c>
      <c r="AK232" s="164">
        <v>1</v>
      </c>
      <c r="AL232" s="169">
        <f t="shared" si="64"/>
        <v>0</v>
      </c>
      <c r="AM232" s="169">
        <f t="shared" si="65"/>
        <v>0</v>
      </c>
      <c r="AN232" s="169" t="str">
        <f t="shared" si="66"/>
        <v>-</v>
      </c>
      <c r="AO232" s="168" t="str">
        <f t="shared" si="67"/>
        <v>-</v>
      </c>
      <c r="AP232" s="164"/>
      <c r="AQ232" s="170"/>
    </row>
    <row r="233" spans="1:43" x14ac:dyDescent="0.25">
      <c r="A233" s="219" t="s">
        <v>510</v>
      </c>
      <c r="B233" s="151" t="s">
        <v>511</v>
      </c>
      <c r="C233" s="195">
        <v>6953156282056</v>
      </c>
      <c r="D233" s="152">
        <v>7.84</v>
      </c>
      <c r="E233" s="153"/>
      <c r="F233" s="96">
        <v>0</v>
      </c>
      <c r="G233" s="96">
        <v>0</v>
      </c>
      <c r="H233" s="96">
        <v>0</v>
      </c>
      <c r="I233" s="96">
        <v>0</v>
      </c>
      <c r="J233" s="96">
        <v>0</v>
      </c>
      <c r="K233" s="96">
        <v>0</v>
      </c>
      <c r="L233" s="96">
        <v>0</v>
      </c>
      <c r="M233" s="96"/>
      <c r="N233" s="96"/>
      <c r="O233" s="96"/>
      <c r="P233" s="96"/>
      <c r="Q233" s="96"/>
      <c r="R233" s="154"/>
      <c r="S233" s="155">
        <f t="shared" si="51"/>
        <v>0</v>
      </c>
      <c r="T233" s="156">
        <v>5</v>
      </c>
      <c r="U233" s="154"/>
      <c r="V233" s="164">
        <f t="shared" si="52"/>
        <v>0</v>
      </c>
      <c r="W233" s="165">
        <f t="shared" si="53"/>
        <v>0</v>
      </c>
      <c r="X233" s="165">
        <f t="shared" si="54"/>
        <v>0</v>
      </c>
      <c r="Y233" s="164">
        <v>26</v>
      </c>
      <c r="Z233" s="164">
        <v>0</v>
      </c>
      <c r="AA233" s="166">
        <f t="shared" si="55"/>
        <v>26</v>
      </c>
      <c r="AB233" s="165" t="str">
        <f t="shared" si="56"/>
        <v>Not Sold</v>
      </c>
      <c r="AC233" s="165">
        <v>14</v>
      </c>
      <c r="AD233" s="165" t="str">
        <f t="shared" si="57"/>
        <v>-</v>
      </c>
      <c r="AE233" s="165">
        <f t="shared" si="58"/>
        <v>0</v>
      </c>
      <c r="AF233" s="167" t="str">
        <f t="shared" si="59"/>
        <v>Not Sold</v>
      </c>
      <c r="AG233" s="168">
        <f t="shared" si="60"/>
        <v>43687</v>
      </c>
      <c r="AH233" s="168">
        <f t="shared" si="61"/>
        <v>43687</v>
      </c>
      <c r="AI233" s="169">
        <f t="shared" si="62"/>
        <v>0</v>
      </c>
      <c r="AJ233" s="169">
        <f t="shared" si="63"/>
        <v>26</v>
      </c>
      <c r="AK233" s="164">
        <v>1</v>
      </c>
      <c r="AL233" s="169">
        <f t="shared" si="64"/>
        <v>0</v>
      </c>
      <c r="AM233" s="169">
        <f t="shared" si="65"/>
        <v>0</v>
      </c>
      <c r="AN233" s="169" t="str">
        <f t="shared" si="66"/>
        <v>-</v>
      </c>
      <c r="AO233" s="168" t="str">
        <f t="shared" si="67"/>
        <v>-</v>
      </c>
      <c r="AP233" s="164"/>
      <c r="AQ233" s="170"/>
    </row>
    <row r="234" spans="1:43" x14ac:dyDescent="0.25">
      <c r="A234" s="219" t="s">
        <v>512</v>
      </c>
      <c r="B234" s="151" t="s">
        <v>513</v>
      </c>
      <c r="C234" s="195">
        <v>6953156282063</v>
      </c>
      <c r="D234" s="152">
        <v>7.6199999999999992</v>
      </c>
      <c r="E234" s="153"/>
      <c r="F234" s="96">
        <v>0</v>
      </c>
      <c r="G234" s="96">
        <v>0</v>
      </c>
      <c r="H234" s="96">
        <v>0</v>
      </c>
      <c r="I234" s="96">
        <v>0</v>
      </c>
      <c r="J234" s="96">
        <v>0</v>
      </c>
      <c r="K234" s="96">
        <v>0</v>
      </c>
      <c r="L234" s="96">
        <v>0</v>
      </c>
      <c r="M234" s="96"/>
      <c r="N234" s="96"/>
      <c r="O234" s="96"/>
      <c r="P234" s="96"/>
      <c r="Q234" s="96"/>
      <c r="R234" s="154"/>
      <c r="S234" s="155">
        <f t="shared" si="51"/>
        <v>0</v>
      </c>
      <c r="T234" s="156">
        <v>5</v>
      </c>
      <c r="U234" s="154"/>
      <c r="V234" s="164">
        <f t="shared" si="52"/>
        <v>0</v>
      </c>
      <c r="W234" s="165">
        <f t="shared" si="53"/>
        <v>0</v>
      </c>
      <c r="X234" s="165">
        <f t="shared" si="54"/>
        <v>0</v>
      </c>
      <c r="Y234" s="164">
        <v>55</v>
      </c>
      <c r="Z234" s="164">
        <v>0</v>
      </c>
      <c r="AA234" s="166">
        <f t="shared" si="55"/>
        <v>55</v>
      </c>
      <c r="AB234" s="165" t="str">
        <f t="shared" si="56"/>
        <v>Not Sold</v>
      </c>
      <c r="AC234" s="165">
        <v>14</v>
      </c>
      <c r="AD234" s="165" t="str">
        <f t="shared" si="57"/>
        <v>-</v>
      </c>
      <c r="AE234" s="165">
        <f t="shared" si="58"/>
        <v>0</v>
      </c>
      <c r="AF234" s="167" t="str">
        <f t="shared" si="59"/>
        <v>Not Sold</v>
      </c>
      <c r="AG234" s="168">
        <f t="shared" si="60"/>
        <v>43687</v>
      </c>
      <c r="AH234" s="168">
        <f t="shared" si="61"/>
        <v>43687</v>
      </c>
      <c r="AI234" s="169">
        <f t="shared" si="62"/>
        <v>0</v>
      </c>
      <c r="AJ234" s="169">
        <f t="shared" si="63"/>
        <v>55</v>
      </c>
      <c r="AK234" s="164">
        <v>1</v>
      </c>
      <c r="AL234" s="169">
        <f t="shared" si="64"/>
        <v>0</v>
      </c>
      <c r="AM234" s="169">
        <f t="shared" si="65"/>
        <v>0</v>
      </c>
      <c r="AN234" s="169" t="str">
        <f t="shared" si="66"/>
        <v>-</v>
      </c>
      <c r="AO234" s="168" t="str">
        <f t="shared" si="67"/>
        <v>-</v>
      </c>
      <c r="AP234" s="164"/>
      <c r="AQ234" s="170"/>
    </row>
    <row r="235" spans="1:43" x14ac:dyDescent="0.25">
      <c r="A235" s="219" t="s">
        <v>514</v>
      </c>
      <c r="B235" s="151" t="s">
        <v>515</v>
      </c>
      <c r="C235" s="195">
        <v>6953156282070</v>
      </c>
      <c r="D235" s="152">
        <v>7.62</v>
      </c>
      <c r="E235" s="153"/>
      <c r="F235" s="96">
        <v>0</v>
      </c>
      <c r="G235" s="96">
        <v>0</v>
      </c>
      <c r="H235" s="96">
        <v>0</v>
      </c>
      <c r="I235" s="96">
        <v>0</v>
      </c>
      <c r="J235" s="96">
        <v>0</v>
      </c>
      <c r="K235" s="96">
        <v>0</v>
      </c>
      <c r="L235" s="96">
        <v>0</v>
      </c>
      <c r="M235" s="96"/>
      <c r="N235" s="96"/>
      <c r="O235" s="96"/>
      <c r="P235" s="96"/>
      <c r="Q235" s="96"/>
      <c r="R235" s="154"/>
      <c r="S235" s="155">
        <f t="shared" si="51"/>
        <v>0</v>
      </c>
      <c r="T235" s="156">
        <v>5</v>
      </c>
      <c r="U235" s="154"/>
      <c r="V235" s="164">
        <f t="shared" si="52"/>
        <v>0</v>
      </c>
      <c r="W235" s="165">
        <f t="shared" si="53"/>
        <v>0</v>
      </c>
      <c r="X235" s="165">
        <f t="shared" si="54"/>
        <v>0</v>
      </c>
      <c r="Y235" s="164">
        <v>17</v>
      </c>
      <c r="Z235" s="164">
        <v>0</v>
      </c>
      <c r="AA235" s="166">
        <f t="shared" si="55"/>
        <v>17</v>
      </c>
      <c r="AB235" s="165" t="str">
        <f t="shared" si="56"/>
        <v>Not Sold</v>
      </c>
      <c r="AC235" s="165">
        <v>14</v>
      </c>
      <c r="AD235" s="165" t="str">
        <f t="shared" si="57"/>
        <v>-</v>
      </c>
      <c r="AE235" s="165">
        <f t="shared" si="58"/>
        <v>0</v>
      </c>
      <c r="AF235" s="167" t="str">
        <f t="shared" si="59"/>
        <v>Not Sold</v>
      </c>
      <c r="AG235" s="168">
        <f t="shared" si="60"/>
        <v>43687</v>
      </c>
      <c r="AH235" s="168">
        <f t="shared" si="61"/>
        <v>43687</v>
      </c>
      <c r="AI235" s="169">
        <f t="shared" si="62"/>
        <v>0</v>
      </c>
      <c r="AJ235" s="169">
        <f t="shared" si="63"/>
        <v>17</v>
      </c>
      <c r="AK235" s="164">
        <v>1</v>
      </c>
      <c r="AL235" s="169">
        <f t="shared" si="64"/>
        <v>0</v>
      </c>
      <c r="AM235" s="169">
        <f t="shared" si="65"/>
        <v>0</v>
      </c>
      <c r="AN235" s="169" t="str">
        <f t="shared" si="66"/>
        <v>-</v>
      </c>
      <c r="AO235" s="168" t="str">
        <f t="shared" si="67"/>
        <v>-</v>
      </c>
      <c r="AP235" s="164"/>
      <c r="AQ235" s="170"/>
    </row>
    <row r="236" spans="1:43" x14ac:dyDescent="0.25">
      <c r="A236" s="219" t="s">
        <v>516</v>
      </c>
      <c r="B236" s="151" t="s">
        <v>517</v>
      </c>
      <c r="C236" s="195">
        <v>6953156282087</v>
      </c>
      <c r="D236" s="152">
        <v>7.7100000000000009</v>
      </c>
      <c r="E236" s="153"/>
      <c r="F236" s="96">
        <v>0</v>
      </c>
      <c r="G236" s="96">
        <v>0</v>
      </c>
      <c r="H236" s="96">
        <v>0</v>
      </c>
      <c r="I236" s="96">
        <v>0</v>
      </c>
      <c r="J236" s="96">
        <v>0</v>
      </c>
      <c r="K236" s="96">
        <v>0</v>
      </c>
      <c r="L236" s="96">
        <v>0</v>
      </c>
      <c r="M236" s="96"/>
      <c r="N236" s="96"/>
      <c r="O236" s="96"/>
      <c r="P236" s="96"/>
      <c r="Q236" s="96"/>
      <c r="R236" s="154"/>
      <c r="S236" s="155">
        <f t="shared" si="51"/>
        <v>0</v>
      </c>
      <c r="T236" s="156">
        <v>5</v>
      </c>
      <c r="U236" s="154"/>
      <c r="V236" s="164">
        <f t="shared" si="52"/>
        <v>0</v>
      </c>
      <c r="W236" s="165">
        <f t="shared" si="53"/>
        <v>0</v>
      </c>
      <c r="X236" s="165">
        <f t="shared" si="54"/>
        <v>0</v>
      </c>
      <c r="Y236" s="164">
        <v>48</v>
      </c>
      <c r="Z236" s="164">
        <v>0</v>
      </c>
      <c r="AA236" s="166">
        <f t="shared" si="55"/>
        <v>48</v>
      </c>
      <c r="AB236" s="165" t="str">
        <f t="shared" si="56"/>
        <v>Not Sold</v>
      </c>
      <c r="AC236" s="165">
        <v>14</v>
      </c>
      <c r="AD236" s="165" t="str">
        <f t="shared" si="57"/>
        <v>-</v>
      </c>
      <c r="AE236" s="165">
        <f t="shared" si="58"/>
        <v>0</v>
      </c>
      <c r="AF236" s="167" t="str">
        <f t="shared" si="59"/>
        <v>Not Sold</v>
      </c>
      <c r="AG236" s="168">
        <f t="shared" si="60"/>
        <v>43687</v>
      </c>
      <c r="AH236" s="168">
        <f t="shared" si="61"/>
        <v>43687</v>
      </c>
      <c r="AI236" s="169">
        <f t="shared" si="62"/>
        <v>0</v>
      </c>
      <c r="AJ236" s="169">
        <f t="shared" si="63"/>
        <v>48</v>
      </c>
      <c r="AK236" s="164">
        <v>1</v>
      </c>
      <c r="AL236" s="169">
        <f t="shared" si="64"/>
        <v>0</v>
      </c>
      <c r="AM236" s="169">
        <f t="shared" si="65"/>
        <v>0</v>
      </c>
      <c r="AN236" s="169" t="str">
        <f t="shared" si="66"/>
        <v>-</v>
      </c>
      <c r="AO236" s="168" t="str">
        <f t="shared" si="67"/>
        <v>-</v>
      </c>
      <c r="AP236" s="164"/>
      <c r="AQ236" s="170"/>
    </row>
    <row r="237" spans="1:43" x14ac:dyDescent="0.25">
      <c r="A237" s="219" t="s">
        <v>623</v>
      </c>
      <c r="B237" s="151" t="s">
        <v>624</v>
      </c>
      <c r="C237" s="195">
        <v>6953156282094</v>
      </c>
      <c r="D237" s="152">
        <v>38.392475247524757</v>
      </c>
      <c r="E237" s="153"/>
      <c r="F237" s="96">
        <v>4</v>
      </c>
      <c r="G237" s="96">
        <v>2</v>
      </c>
      <c r="H237" s="96">
        <v>0</v>
      </c>
      <c r="I237" s="96">
        <v>2</v>
      </c>
      <c r="J237" s="96">
        <v>0</v>
      </c>
      <c r="K237" s="96">
        <v>0</v>
      </c>
      <c r="L237" s="96">
        <v>0</v>
      </c>
      <c r="M237" s="96"/>
      <c r="N237" s="96"/>
      <c r="O237" s="96"/>
      <c r="P237" s="96"/>
      <c r="Q237" s="96"/>
      <c r="R237" s="154"/>
      <c r="S237" s="155">
        <f t="shared" si="51"/>
        <v>3</v>
      </c>
      <c r="T237" s="156">
        <v>5</v>
      </c>
      <c r="U237" s="154"/>
      <c r="V237" s="164">
        <f t="shared" si="52"/>
        <v>8</v>
      </c>
      <c r="W237" s="165">
        <f t="shared" si="53"/>
        <v>8.8888888888888892E-2</v>
      </c>
      <c r="X237" s="165">
        <f t="shared" si="54"/>
        <v>2.666666666666667</v>
      </c>
      <c r="Y237" s="164">
        <v>58</v>
      </c>
      <c r="Z237" s="164">
        <v>0</v>
      </c>
      <c r="AA237" s="166">
        <f t="shared" si="55"/>
        <v>58</v>
      </c>
      <c r="AB237" s="165">
        <f t="shared" si="56"/>
        <v>652.5</v>
      </c>
      <c r="AC237" s="165">
        <v>14</v>
      </c>
      <c r="AD237" s="165">
        <f t="shared" si="57"/>
        <v>638.5</v>
      </c>
      <c r="AE237" s="165">
        <f t="shared" si="58"/>
        <v>5.3333333333333339</v>
      </c>
      <c r="AF237" s="167">
        <f t="shared" si="59"/>
        <v>44325.5</v>
      </c>
      <c r="AG237" s="168">
        <f t="shared" si="60"/>
        <v>43687</v>
      </c>
      <c r="AH237" s="168">
        <f t="shared" si="61"/>
        <v>44325.5</v>
      </c>
      <c r="AI237" s="169">
        <f t="shared" si="62"/>
        <v>1.2444444444444445</v>
      </c>
      <c r="AJ237" s="169">
        <f t="shared" si="63"/>
        <v>56.755555555555553</v>
      </c>
      <c r="AK237" s="164">
        <v>1</v>
      </c>
      <c r="AL237" s="169">
        <f t="shared" si="64"/>
        <v>0</v>
      </c>
      <c r="AM237" s="169">
        <f t="shared" si="65"/>
        <v>0</v>
      </c>
      <c r="AN237" s="169">
        <f t="shared" si="66"/>
        <v>0</v>
      </c>
      <c r="AO237" s="168">
        <f t="shared" si="67"/>
        <v>44325.5</v>
      </c>
      <c r="AP237" s="164"/>
      <c r="AQ237" s="170"/>
    </row>
    <row r="238" spans="1:43" x14ac:dyDescent="0.25">
      <c r="A238" s="218" t="s">
        <v>569</v>
      </c>
      <c r="B238" s="172" t="s">
        <v>570</v>
      </c>
      <c r="C238" s="197">
        <v>6953156282100</v>
      </c>
      <c r="D238" s="173">
        <v>38.140000000000015</v>
      </c>
      <c r="E238" s="153"/>
      <c r="F238" s="174">
        <v>2</v>
      </c>
      <c r="G238" s="174">
        <v>5</v>
      </c>
      <c r="H238" s="174">
        <v>0</v>
      </c>
      <c r="I238" s="174">
        <v>3</v>
      </c>
      <c r="J238" s="174">
        <v>0</v>
      </c>
      <c r="K238" s="174">
        <v>0</v>
      </c>
      <c r="L238" s="174">
        <v>1</v>
      </c>
      <c r="M238" s="174"/>
      <c r="N238" s="174"/>
      <c r="O238" s="174"/>
      <c r="P238" s="174"/>
      <c r="Q238" s="174"/>
      <c r="R238" s="154"/>
      <c r="S238" s="155">
        <f t="shared" si="51"/>
        <v>4</v>
      </c>
      <c r="T238" s="156">
        <v>5</v>
      </c>
      <c r="U238" s="154"/>
      <c r="V238" s="164">
        <f t="shared" si="52"/>
        <v>11</v>
      </c>
      <c r="W238" s="165">
        <f t="shared" si="53"/>
        <v>8.7999999999999995E-2</v>
      </c>
      <c r="X238" s="165">
        <f t="shared" si="54"/>
        <v>2.6399999999999997</v>
      </c>
      <c r="Y238" s="164">
        <v>89</v>
      </c>
      <c r="Z238" s="164">
        <v>12</v>
      </c>
      <c r="AA238" s="166">
        <f t="shared" si="55"/>
        <v>101</v>
      </c>
      <c r="AB238" s="165">
        <f t="shared" si="56"/>
        <v>1147.7272727272727</v>
      </c>
      <c r="AC238" s="165">
        <v>14</v>
      </c>
      <c r="AD238" s="165">
        <f t="shared" si="57"/>
        <v>1133.7272727272727</v>
      </c>
      <c r="AE238" s="165">
        <f t="shared" si="58"/>
        <v>5.2799999999999994</v>
      </c>
      <c r="AF238" s="167">
        <f t="shared" si="59"/>
        <v>44820.727272727272</v>
      </c>
      <c r="AG238" s="168">
        <f t="shared" si="60"/>
        <v>43687</v>
      </c>
      <c r="AH238" s="168">
        <f t="shared" si="61"/>
        <v>44820.727272727272</v>
      </c>
      <c r="AI238" s="169">
        <f t="shared" si="62"/>
        <v>1.232</v>
      </c>
      <c r="AJ238" s="169">
        <f t="shared" si="63"/>
        <v>99.768000000000001</v>
      </c>
      <c r="AK238" s="164">
        <v>1</v>
      </c>
      <c r="AL238" s="169">
        <f t="shared" si="64"/>
        <v>0</v>
      </c>
      <c r="AM238" s="169">
        <f t="shared" si="65"/>
        <v>0</v>
      </c>
      <c r="AN238" s="169">
        <f t="shared" si="66"/>
        <v>0</v>
      </c>
      <c r="AO238" s="168">
        <f t="shared" si="67"/>
        <v>44820.727272727272</v>
      </c>
      <c r="AP238" s="176"/>
      <c r="AQ238" s="170"/>
    </row>
    <row r="239" spans="1:43" x14ac:dyDescent="0.25">
      <c r="A239" s="219" t="s">
        <v>625</v>
      </c>
      <c r="B239" s="151" t="s">
        <v>626</v>
      </c>
      <c r="C239" s="195">
        <v>6953156282117</v>
      </c>
      <c r="D239" s="152">
        <v>44.200000000000024</v>
      </c>
      <c r="E239" s="153"/>
      <c r="F239" s="96">
        <v>3</v>
      </c>
      <c r="G239" s="96">
        <v>2</v>
      </c>
      <c r="H239" s="96">
        <v>0</v>
      </c>
      <c r="I239" s="96">
        <v>0</v>
      </c>
      <c r="J239" s="96">
        <v>0</v>
      </c>
      <c r="K239" s="96">
        <v>0</v>
      </c>
      <c r="L239" s="96">
        <v>0</v>
      </c>
      <c r="M239" s="96"/>
      <c r="N239" s="96"/>
      <c r="O239" s="96"/>
      <c r="P239" s="96"/>
      <c r="Q239" s="96"/>
      <c r="R239" s="154"/>
      <c r="S239" s="155">
        <f t="shared" si="51"/>
        <v>2</v>
      </c>
      <c r="T239" s="156">
        <v>5</v>
      </c>
      <c r="U239" s="154"/>
      <c r="V239" s="164">
        <f t="shared" si="52"/>
        <v>5</v>
      </c>
      <c r="W239" s="165">
        <f t="shared" si="53"/>
        <v>8.3333333333333329E-2</v>
      </c>
      <c r="X239" s="165">
        <f t="shared" si="54"/>
        <v>2.5</v>
      </c>
      <c r="Y239" s="164">
        <v>20</v>
      </c>
      <c r="Z239" s="164">
        <v>0</v>
      </c>
      <c r="AA239" s="166">
        <f t="shared" si="55"/>
        <v>20</v>
      </c>
      <c r="AB239" s="165">
        <f t="shared" si="56"/>
        <v>240</v>
      </c>
      <c r="AC239" s="165">
        <v>14</v>
      </c>
      <c r="AD239" s="165">
        <f t="shared" si="57"/>
        <v>226</v>
      </c>
      <c r="AE239" s="165">
        <f t="shared" si="58"/>
        <v>5</v>
      </c>
      <c r="AF239" s="167">
        <f t="shared" si="59"/>
        <v>43913</v>
      </c>
      <c r="AG239" s="168">
        <f t="shared" si="60"/>
        <v>43687</v>
      </c>
      <c r="AH239" s="168">
        <f t="shared" si="61"/>
        <v>43913</v>
      </c>
      <c r="AI239" s="169">
        <f t="shared" si="62"/>
        <v>1.1666666666666665</v>
      </c>
      <c r="AJ239" s="169">
        <f t="shared" si="63"/>
        <v>18.833333333333332</v>
      </c>
      <c r="AK239" s="164">
        <v>1</v>
      </c>
      <c r="AL239" s="169">
        <f t="shared" si="64"/>
        <v>0</v>
      </c>
      <c r="AM239" s="169">
        <f t="shared" si="65"/>
        <v>0</v>
      </c>
      <c r="AN239" s="169">
        <f t="shared" si="66"/>
        <v>0</v>
      </c>
      <c r="AO239" s="168">
        <f t="shared" si="67"/>
        <v>43913</v>
      </c>
      <c r="AP239" s="164"/>
      <c r="AQ239" s="170"/>
    </row>
    <row r="240" spans="1:43" x14ac:dyDescent="0.25">
      <c r="A240" s="219" t="s">
        <v>627</v>
      </c>
      <c r="B240" s="151" t="s">
        <v>628</v>
      </c>
      <c r="C240" s="195">
        <v>6953156282124</v>
      </c>
      <c r="D240" s="152">
        <v>44.337062937062946</v>
      </c>
      <c r="E240" s="153"/>
      <c r="F240" s="96">
        <v>7</v>
      </c>
      <c r="G240" s="96">
        <v>0</v>
      </c>
      <c r="H240" s="96">
        <v>1</v>
      </c>
      <c r="I240" s="96">
        <v>0</v>
      </c>
      <c r="J240" s="96">
        <v>1</v>
      </c>
      <c r="K240" s="96">
        <v>0</v>
      </c>
      <c r="L240" s="96">
        <v>0</v>
      </c>
      <c r="M240" s="96"/>
      <c r="N240" s="96"/>
      <c r="O240" s="96"/>
      <c r="P240" s="96"/>
      <c r="Q240" s="96"/>
      <c r="R240" s="188"/>
      <c r="S240" s="155">
        <f t="shared" si="51"/>
        <v>3</v>
      </c>
      <c r="T240" s="156">
        <v>5</v>
      </c>
      <c r="U240" s="188"/>
      <c r="V240" s="164">
        <f t="shared" si="52"/>
        <v>9</v>
      </c>
      <c r="W240" s="165">
        <f t="shared" si="53"/>
        <v>0.1</v>
      </c>
      <c r="X240" s="165">
        <f t="shared" si="54"/>
        <v>3</v>
      </c>
      <c r="Y240" s="164">
        <v>140</v>
      </c>
      <c r="Z240" s="164">
        <v>0</v>
      </c>
      <c r="AA240" s="166">
        <f t="shared" si="55"/>
        <v>140</v>
      </c>
      <c r="AB240" s="165">
        <f t="shared" si="56"/>
        <v>1400</v>
      </c>
      <c r="AC240" s="165">
        <v>14</v>
      </c>
      <c r="AD240" s="165">
        <f t="shared" si="57"/>
        <v>1386</v>
      </c>
      <c r="AE240" s="165">
        <f t="shared" si="58"/>
        <v>6</v>
      </c>
      <c r="AF240" s="167">
        <f t="shared" si="59"/>
        <v>45073</v>
      </c>
      <c r="AG240" s="168">
        <f t="shared" si="60"/>
        <v>43687</v>
      </c>
      <c r="AH240" s="168">
        <f t="shared" si="61"/>
        <v>45073</v>
      </c>
      <c r="AI240" s="169">
        <f t="shared" si="62"/>
        <v>1.4000000000000001</v>
      </c>
      <c r="AJ240" s="169">
        <f t="shared" si="63"/>
        <v>138.6</v>
      </c>
      <c r="AK240" s="164">
        <v>1</v>
      </c>
      <c r="AL240" s="169">
        <f t="shared" si="64"/>
        <v>0</v>
      </c>
      <c r="AM240" s="169">
        <f t="shared" si="65"/>
        <v>0</v>
      </c>
      <c r="AN240" s="169">
        <f t="shared" si="66"/>
        <v>0</v>
      </c>
      <c r="AO240" s="168">
        <f t="shared" si="67"/>
        <v>45073</v>
      </c>
      <c r="AP240" s="164"/>
      <c r="AQ240" s="170"/>
    </row>
    <row r="241" spans="1:43" x14ac:dyDescent="0.25">
      <c r="A241" s="218" t="s">
        <v>583</v>
      </c>
      <c r="B241" s="172" t="s">
        <v>584</v>
      </c>
      <c r="C241" s="197">
        <v>6953156282247</v>
      </c>
      <c r="D241" s="173">
        <v>76</v>
      </c>
      <c r="E241" s="153"/>
      <c r="F241" s="174">
        <v>23</v>
      </c>
      <c r="G241" s="174">
        <v>8</v>
      </c>
      <c r="H241" s="174">
        <v>15</v>
      </c>
      <c r="I241" s="174">
        <v>9</v>
      </c>
      <c r="J241" s="174">
        <v>7</v>
      </c>
      <c r="K241" s="174">
        <v>7</v>
      </c>
      <c r="L241" s="174">
        <v>5</v>
      </c>
      <c r="M241" s="174"/>
      <c r="N241" s="174"/>
      <c r="O241" s="174"/>
      <c r="P241" s="174"/>
      <c r="Q241" s="174"/>
      <c r="R241" s="188"/>
      <c r="S241" s="155">
        <f t="shared" si="51"/>
        <v>7</v>
      </c>
      <c r="T241" s="156">
        <v>5</v>
      </c>
      <c r="U241" s="188"/>
      <c r="V241" s="164">
        <f t="shared" si="52"/>
        <v>74</v>
      </c>
      <c r="W241" s="165">
        <f t="shared" si="53"/>
        <v>0.34418604651162793</v>
      </c>
      <c r="X241" s="165">
        <f t="shared" si="54"/>
        <v>10.325581395348838</v>
      </c>
      <c r="Y241" s="164">
        <v>7</v>
      </c>
      <c r="Z241" s="164">
        <v>11</v>
      </c>
      <c r="AA241" s="166">
        <f t="shared" si="55"/>
        <v>18</v>
      </c>
      <c r="AB241" s="165">
        <f t="shared" si="56"/>
        <v>52.297297297297291</v>
      </c>
      <c r="AC241" s="165">
        <v>14</v>
      </c>
      <c r="AD241" s="165">
        <f t="shared" si="57"/>
        <v>38.297297297297291</v>
      </c>
      <c r="AE241" s="165">
        <f t="shared" si="58"/>
        <v>20.651162790697676</v>
      </c>
      <c r="AF241" s="167">
        <f t="shared" si="59"/>
        <v>43725.2972972973</v>
      </c>
      <c r="AG241" s="168">
        <f t="shared" si="60"/>
        <v>43687</v>
      </c>
      <c r="AH241" s="168">
        <f t="shared" si="61"/>
        <v>43725.2972972973</v>
      </c>
      <c r="AI241" s="169">
        <f t="shared" si="62"/>
        <v>4.8186046511627909</v>
      </c>
      <c r="AJ241" s="169">
        <f t="shared" si="63"/>
        <v>13.18139534883721</v>
      </c>
      <c r="AK241" s="164">
        <v>1</v>
      </c>
      <c r="AL241" s="169">
        <f t="shared" si="64"/>
        <v>7.4697674418604656</v>
      </c>
      <c r="AM241" s="169">
        <f t="shared" si="65"/>
        <v>567.70232558139537</v>
      </c>
      <c r="AN241" s="169">
        <f t="shared" si="66"/>
        <v>21.702702702702702</v>
      </c>
      <c r="AO241" s="168">
        <f t="shared" si="67"/>
        <v>43747</v>
      </c>
      <c r="AP241" s="176"/>
      <c r="AQ241" s="170"/>
    </row>
    <row r="242" spans="1:43" x14ac:dyDescent="0.25">
      <c r="A242" s="219" t="s">
        <v>585</v>
      </c>
      <c r="B242" s="151" t="s">
        <v>586</v>
      </c>
      <c r="C242" s="195">
        <v>6953156282254</v>
      </c>
      <c r="D242" s="152">
        <v>76</v>
      </c>
      <c r="E242" s="153"/>
      <c r="F242" s="96">
        <v>14</v>
      </c>
      <c r="G242" s="96">
        <v>9</v>
      </c>
      <c r="H242" s="96">
        <v>5</v>
      </c>
      <c r="I242" s="96">
        <v>2</v>
      </c>
      <c r="J242" s="96">
        <v>3</v>
      </c>
      <c r="K242" s="96">
        <v>0</v>
      </c>
      <c r="L242" s="96">
        <v>0</v>
      </c>
      <c r="M242" s="96"/>
      <c r="N242" s="96"/>
      <c r="O242" s="96"/>
      <c r="P242" s="96"/>
      <c r="Q242" s="96"/>
      <c r="R242" s="188"/>
      <c r="S242" s="155">
        <f t="shared" si="51"/>
        <v>5</v>
      </c>
      <c r="T242" s="156">
        <v>5</v>
      </c>
      <c r="U242" s="188"/>
      <c r="V242" s="164">
        <f t="shared" si="52"/>
        <v>33</v>
      </c>
      <c r="W242" s="165">
        <f t="shared" si="53"/>
        <v>0.22</v>
      </c>
      <c r="X242" s="165">
        <f t="shared" si="54"/>
        <v>6.6</v>
      </c>
      <c r="Y242" s="164">
        <v>8</v>
      </c>
      <c r="Z242" s="164">
        <v>3</v>
      </c>
      <c r="AA242" s="166">
        <f t="shared" si="55"/>
        <v>11</v>
      </c>
      <c r="AB242" s="165">
        <f t="shared" si="56"/>
        <v>50</v>
      </c>
      <c r="AC242" s="165">
        <v>14</v>
      </c>
      <c r="AD242" s="165">
        <f t="shared" si="57"/>
        <v>36</v>
      </c>
      <c r="AE242" s="165">
        <f t="shared" si="58"/>
        <v>13.2</v>
      </c>
      <c r="AF242" s="167">
        <f t="shared" si="59"/>
        <v>43723</v>
      </c>
      <c r="AG242" s="168">
        <f t="shared" si="60"/>
        <v>43687</v>
      </c>
      <c r="AH242" s="168">
        <f t="shared" si="61"/>
        <v>43723</v>
      </c>
      <c r="AI242" s="169">
        <f t="shared" si="62"/>
        <v>3.08</v>
      </c>
      <c r="AJ242" s="169">
        <f t="shared" si="63"/>
        <v>7.92</v>
      </c>
      <c r="AK242" s="164">
        <v>1</v>
      </c>
      <c r="AL242" s="169">
        <f t="shared" si="64"/>
        <v>5.2799999999999994</v>
      </c>
      <c r="AM242" s="169">
        <f t="shared" si="65"/>
        <v>401.28</v>
      </c>
      <c r="AN242" s="169">
        <f t="shared" si="66"/>
        <v>23.999999999999996</v>
      </c>
      <c r="AO242" s="168">
        <f t="shared" si="67"/>
        <v>43747</v>
      </c>
      <c r="AP242" s="164"/>
      <c r="AQ242" s="170"/>
    </row>
    <row r="243" spans="1:43" x14ac:dyDescent="0.25">
      <c r="A243" s="218" t="s">
        <v>673</v>
      </c>
      <c r="B243" s="172" t="s">
        <v>674</v>
      </c>
      <c r="C243" s="197">
        <v>6953156282278</v>
      </c>
      <c r="D243" s="173">
        <v>9.9</v>
      </c>
      <c r="E243" s="153"/>
      <c r="F243" s="174">
        <v>0</v>
      </c>
      <c r="G243" s="174">
        <v>0</v>
      </c>
      <c r="H243" s="174">
        <v>0</v>
      </c>
      <c r="I243" s="174">
        <v>0</v>
      </c>
      <c r="J243" s="174">
        <v>0</v>
      </c>
      <c r="K243" s="174">
        <v>0</v>
      </c>
      <c r="L243" s="174">
        <v>1</v>
      </c>
      <c r="M243" s="174"/>
      <c r="N243" s="174"/>
      <c r="O243" s="174"/>
      <c r="P243" s="174"/>
      <c r="Q243" s="174"/>
      <c r="R243" s="188"/>
      <c r="S243" s="155">
        <f t="shared" si="51"/>
        <v>1</v>
      </c>
      <c r="T243" s="156">
        <v>5</v>
      </c>
      <c r="U243" s="188"/>
      <c r="V243" s="164">
        <f t="shared" si="52"/>
        <v>1</v>
      </c>
      <c r="W243" s="165">
        <f t="shared" si="53"/>
        <v>2.8571428571428571E-2</v>
      </c>
      <c r="X243" s="165">
        <f t="shared" si="54"/>
        <v>0.8571428571428571</v>
      </c>
      <c r="Y243" s="164">
        <v>36</v>
      </c>
      <c r="Z243" s="164">
        <v>14</v>
      </c>
      <c r="AA243" s="166">
        <f t="shared" si="55"/>
        <v>50</v>
      </c>
      <c r="AB243" s="165">
        <f t="shared" si="56"/>
        <v>1750</v>
      </c>
      <c r="AC243" s="165">
        <v>14</v>
      </c>
      <c r="AD243" s="165">
        <f t="shared" si="57"/>
        <v>1736</v>
      </c>
      <c r="AE243" s="165">
        <f t="shared" si="58"/>
        <v>1.7142857142857142</v>
      </c>
      <c r="AF243" s="167">
        <f t="shared" si="59"/>
        <v>45423</v>
      </c>
      <c r="AG243" s="168">
        <f t="shared" si="60"/>
        <v>43687</v>
      </c>
      <c r="AH243" s="168">
        <f t="shared" si="61"/>
        <v>45423</v>
      </c>
      <c r="AI243" s="169">
        <f t="shared" si="62"/>
        <v>0.39999999999999997</v>
      </c>
      <c r="AJ243" s="169">
        <f t="shared" si="63"/>
        <v>49.6</v>
      </c>
      <c r="AK243" s="164">
        <v>1</v>
      </c>
      <c r="AL243" s="169">
        <f t="shared" si="64"/>
        <v>0</v>
      </c>
      <c r="AM243" s="169">
        <f t="shared" si="65"/>
        <v>0</v>
      </c>
      <c r="AN243" s="169">
        <f t="shared" si="66"/>
        <v>0</v>
      </c>
      <c r="AO243" s="168">
        <f t="shared" si="67"/>
        <v>45423</v>
      </c>
      <c r="AP243" s="176"/>
      <c r="AQ243" s="170"/>
    </row>
    <row r="244" spans="1:43" x14ac:dyDescent="0.25">
      <c r="A244" s="219" t="s">
        <v>325</v>
      </c>
      <c r="B244" s="151" t="s">
        <v>326</v>
      </c>
      <c r="C244" s="195">
        <v>6953156282308</v>
      </c>
      <c r="D244" s="152">
        <v>34.569999999999986</v>
      </c>
      <c r="E244" s="153"/>
      <c r="F244" s="96">
        <v>4</v>
      </c>
      <c r="G244" s="96">
        <v>1</v>
      </c>
      <c r="H244" s="96">
        <v>1</v>
      </c>
      <c r="I244" s="96">
        <v>0</v>
      </c>
      <c r="J244" s="96">
        <v>0</v>
      </c>
      <c r="K244" s="96">
        <v>0</v>
      </c>
      <c r="L244" s="96">
        <v>0</v>
      </c>
      <c r="M244" s="96"/>
      <c r="N244" s="96"/>
      <c r="O244" s="96"/>
      <c r="P244" s="96"/>
      <c r="Q244" s="96"/>
      <c r="R244" s="188"/>
      <c r="S244" s="155">
        <f t="shared" si="51"/>
        <v>3</v>
      </c>
      <c r="T244" s="156">
        <v>5</v>
      </c>
      <c r="U244" s="188"/>
      <c r="V244" s="164">
        <f t="shared" si="52"/>
        <v>6</v>
      </c>
      <c r="W244" s="165">
        <f t="shared" si="53"/>
        <v>6.6666666666666666E-2</v>
      </c>
      <c r="X244" s="165">
        <f t="shared" si="54"/>
        <v>2</v>
      </c>
      <c r="Y244" s="164">
        <v>32</v>
      </c>
      <c r="Z244" s="164">
        <v>0</v>
      </c>
      <c r="AA244" s="166">
        <f t="shared" si="55"/>
        <v>32</v>
      </c>
      <c r="AB244" s="165">
        <f t="shared" si="56"/>
        <v>480</v>
      </c>
      <c r="AC244" s="165">
        <v>14</v>
      </c>
      <c r="AD244" s="165">
        <f t="shared" si="57"/>
        <v>466</v>
      </c>
      <c r="AE244" s="165">
        <f t="shared" si="58"/>
        <v>4</v>
      </c>
      <c r="AF244" s="167">
        <f t="shared" si="59"/>
        <v>44153</v>
      </c>
      <c r="AG244" s="168">
        <f t="shared" si="60"/>
        <v>43687</v>
      </c>
      <c r="AH244" s="168">
        <f t="shared" si="61"/>
        <v>44153</v>
      </c>
      <c r="AI244" s="169">
        <f t="shared" si="62"/>
        <v>0.93333333333333335</v>
      </c>
      <c r="AJ244" s="169">
        <f t="shared" si="63"/>
        <v>31.066666666666666</v>
      </c>
      <c r="AK244" s="164">
        <v>1</v>
      </c>
      <c r="AL244" s="169">
        <f t="shared" si="64"/>
        <v>0</v>
      </c>
      <c r="AM244" s="169">
        <f t="shared" si="65"/>
        <v>0</v>
      </c>
      <c r="AN244" s="169">
        <f t="shared" si="66"/>
        <v>0</v>
      </c>
      <c r="AO244" s="168">
        <f t="shared" si="67"/>
        <v>44153</v>
      </c>
      <c r="AP244" s="164"/>
      <c r="AQ244" s="170"/>
    </row>
    <row r="245" spans="1:43" x14ac:dyDescent="0.25">
      <c r="A245" s="219" t="s">
        <v>484</v>
      </c>
      <c r="B245" s="151" t="s">
        <v>485</v>
      </c>
      <c r="C245" s="195">
        <v>6953156282315</v>
      </c>
      <c r="D245" s="152">
        <v>34.520000000000017</v>
      </c>
      <c r="E245" s="153"/>
      <c r="F245" s="96">
        <v>0</v>
      </c>
      <c r="G245" s="96">
        <v>0</v>
      </c>
      <c r="H245" s="96">
        <v>0</v>
      </c>
      <c r="I245" s="96">
        <v>0</v>
      </c>
      <c r="J245" s="96">
        <v>0</v>
      </c>
      <c r="K245" s="96">
        <v>0</v>
      </c>
      <c r="L245" s="96">
        <v>0</v>
      </c>
      <c r="M245" s="96"/>
      <c r="N245" s="96"/>
      <c r="O245" s="96"/>
      <c r="P245" s="96"/>
      <c r="Q245" s="96"/>
      <c r="R245" s="188"/>
      <c r="S245" s="155">
        <f t="shared" si="51"/>
        <v>0</v>
      </c>
      <c r="T245" s="156">
        <v>5</v>
      </c>
      <c r="U245" s="188"/>
      <c r="V245" s="164">
        <f t="shared" si="52"/>
        <v>0</v>
      </c>
      <c r="W245" s="165">
        <f t="shared" si="53"/>
        <v>0</v>
      </c>
      <c r="X245" s="165">
        <f t="shared" si="54"/>
        <v>0</v>
      </c>
      <c r="Y245" s="164">
        <v>34</v>
      </c>
      <c r="Z245" s="164">
        <v>0</v>
      </c>
      <c r="AA245" s="166">
        <f t="shared" si="55"/>
        <v>34</v>
      </c>
      <c r="AB245" s="165" t="str">
        <f t="shared" si="56"/>
        <v>Not Sold</v>
      </c>
      <c r="AC245" s="165">
        <v>14</v>
      </c>
      <c r="AD245" s="165" t="str">
        <f t="shared" si="57"/>
        <v>-</v>
      </c>
      <c r="AE245" s="165">
        <f t="shared" si="58"/>
        <v>0</v>
      </c>
      <c r="AF245" s="167" t="str">
        <f t="shared" si="59"/>
        <v>Not Sold</v>
      </c>
      <c r="AG245" s="168">
        <f t="shared" si="60"/>
        <v>43687</v>
      </c>
      <c r="AH245" s="168">
        <f t="shared" si="61"/>
        <v>43687</v>
      </c>
      <c r="AI245" s="169">
        <f t="shared" si="62"/>
        <v>0</v>
      </c>
      <c r="AJ245" s="169">
        <f t="shared" si="63"/>
        <v>34</v>
      </c>
      <c r="AK245" s="164">
        <v>1</v>
      </c>
      <c r="AL245" s="169">
        <f t="shared" si="64"/>
        <v>0</v>
      </c>
      <c r="AM245" s="169">
        <f t="shared" si="65"/>
        <v>0</v>
      </c>
      <c r="AN245" s="169" t="str">
        <f t="shared" si="66"/>
        <v>-</v>
      </c>
      <c r="AO245" s="168" t="str">
        <f t="shared" si="67"/>
        <v>-</v>
      </c>
      <c r="AP245" s="164"/>
      <c r="AQ245" s="170"/>
    </row>
    <row r="246" spans="1:43" x14ac:dyDescent="0.25">
      <c r="A246" s="219" t="s">
        <v>486</v>
      </c>
      <c r="B246" s="151" t="s">
        <v>487</v>
      </c>
      <c r="C246" s="195">
        <v>6953156282322</v>
      </c>
      <c r="D246" s="152">
        <v>34.520000000000003</v>
      </c>
      <c r="E246" s="153"/>
      <c r="F246" s="96">
        <v>0</v>
      </c>
      <c r="G246" s="96">
        <v>0</v>
      </c>
      <c r="H246" s="96">
        <v>0</v>
      </c>
      <c r="I246" s="96">
        <v>0</v>
      </c>
      <c r="J246" s="96">
        <v>0</v>
      </c>
      <c r="K246" s="96">
        <v>0</v>
      </c>
      <c r="L246" s="96">
        <v>0</v>
      </c>
      <c r="M246" s="96"/>
      <c r="N246" s="96"/>
      <c r="O246" s="96"/>
      <c r="P246" s="96"/>
      <c r="Q246" s="96"/>
      <c r="R246" s="188"/>
      <c r="S246" s="155">
        <f t="shared" si="51"/>
        <v>0</v>
      </c>
      <c r="T246" s="156">
        <v>5</v>
      </c>
      <c r="U246" s="188"/>
      <c r="V246" s="164">
        <f t="shared" si="52"/>
        <v>0</v>
      </c>
      <c r="W246" s="165">
        <f t="shared" si="53"/>
        <v>0</v>
      </c>
      <c r="X246" s="165">
        <f t="shared" si="54"/>
        <v>0</v>
      </c>
      <c r="Y246" s="164">
        <v>47</v>
      </c>
      <c r="Z246" s="164">
        <v>0</v>
      </c>
      <c r="AA246" s="166">
        <f t="shared" si="55"/>
        <v>47</v>
      </c>
      <c r="AB246" s="165" t="str">
        <f t="shared" si="56"/>
        <v>Not Sold</v>
      </c>
      <c r="AC246" s="165">
        <v>14</v>
      </c>
      <c r="AD246" s="165" t="str">
        <f t="shared" si="57"/>
        <v>-</v>
      </c>
      <c r="AE246" s="165">
        <f t="shared" si="58"/>
        <v>0</v>
      </c>
      <c r="AF246" s="167" t="str">
        <f t="shared" si="59"/>
        <v>Not Sold</v>
      </c>
      <c r="AG246" s="168">
        <f t="shared" si="60"/>
        <v>43687</v>
      </c>
      <c r="AH246" s="168">
        <f t="shared" si="61"/>
        <v>43687</v>
      </c>
      <c r="AI246" s="169">
        <f t="shared" si="62"/>
        <v>0</v>
      </c>
      <c r="AJ246" s="169">
        <f t="shared" si="63"/>
        <v>47</v>
      </c>
      <c r="AK246" s="164">
        <v>1</v>
      </c>
      <c r="AL246" s="169">
        <f t="shared" si="64"/>
        <v>0</v>
      </c>
      <c r="AM246" s="169">
        <f t="shared" si="65"/>
        <v>0</v>
      </c>
      <c r="AN246" s="169" t="str">
        <f t="shared" si="66"/>
        <v>-</v>
      </c>
      <c r="AO246" s="168" t="str">
        <f t="shared" si="67"/>
        <v>-</v>
      </c>
      <c r="AP246" s="164"/>
      <c r="AQ246" s="170"/>
    </row>
    <row r="247" spans="1:43" x14ac:dyDescent="0.25">
      <c r="A247" s="219" t="s">
        <v>140</v>
      </c>
      <c r="B247" s="151" t="s">
        <v>141</v>
      </c>
      <c r="C247" s="195">
        <v>6953156282902</v>
      </c>
      <c r="D247" s="152">
        <v>37.730000000000018</v>
      </c>
      <c r="E247" s="153"/>
      <c r="F247" s="96">
        <v>0</v>
      </c>
      <c r="G247" s="96">
        <v>0</v>
      </c>
      <c r="H247" s="96">
        <v>0</v>
      </c>
      <c r="I247" s="96">
        <v>0</v>
      </c>
      <c r="J247" s="96">
        <v>0</v>
      </c>
      <c r="K247" s="96">
        <v>0</v>
      </c>
      <c r="L247" s="96">
        <v>0</v>
      </c>
      <c r="M247" s="96"/>
      <c r="N247" s="96"/>
      <c r="O247" s="96"/>
      <c r="P247" s="96"/>
      <c r="Q247" s="96"/>
      <c r="R247" s="188"/>
      <c r="S247" s="155">
        <f t="shared" si="51"/>
        <v>0</v>
      </c>
      <c r="T247" s="156">
        <v>5</v>
      </c>
      <c r="U247" s="188"/>
      <c r="V247" s="164">
        <f t="shared" si="52"/>
        <v>0</v>
      </c>
      <c r="W247" s="165">
        <f t="shared" si="53"/>
        <v>0</v>
      </c>
      <c r="X247" s="165">
        <f t="shared" si="54"/>
        <v>0</v>
      </c>
      <c r="Y247" s="164">
        <v>40</v>
      </c>
      <c r="Z247" s="164">
        <v>5</v>
      </c>
      <c r="AA247" s="166">
        <f t="shared" si="55"/>
        <v>45</v>
      </c>
      <c r="AB247" s="165" t="str">
        <f t="shared" si="56"/>
        <v>Not Sold</v>
      </c>
      <c r="AC247" s="165">
        <v>14</v>
      </c>
      <c r="AD247" s="165" t="str">
        <f t="shared" si="57"/>
        <v>-</v>
      </c>
      <c r="AE247" s="165">
        <f t="shared" si="58"/>
        <v>0</v>
      </c>
      <c r="AF247" s="167" t="str">
        <f t="shared" si="59"/>
        <v>Not Sold</v>
      </c>
      <c r="AG247" s="168">
        <f t="shared" si="60"/>
        <v>43687</v>
      </c>
      <c r="AH247" s="168">
        <f t="shared" si="61"/>
        <v>43687</v>
      </c>
      <c r="AI247" s="169">
        <f t="shared" si="62"/>
        <v>0</v>
      </c>
      <c r="AJ247" s="169">
        <f t="shared" si="63"/>
        <v>45</v>
      </c>
      <c r="AK247" s="164">
        <v>1</v>
      </c>
      <c r="AL247" s="169">
        <f t="shared" si="64"/>
        <v>0</v>
      </c>
      <c r="AM247" s="169">
        <f t="shared" si="65"/>
        <v>0</v>
      </c>
      <c r="AN247" s="169" t="str">
        <f t="shared" si="66"/>
        <v>-</v>
      </c>
      <c r="AO247" s="168" t="str">
        <f t="shared" si="67"/>
        <v>-</v>
      </c>
      <c r="AP247" s="164"/>
      <c r="AQ247" s="170"/>
    </row>
    <row r="248" spans="1:43" x14ac:dyDescent="0.25">
      <c r="A248" s="219" t="s">
        <v>545</v>
      </c>
      <c r="B248" s="151" t="s">
        <v>142</v>
      </c>
      <c r="C248" s="195">
        <v>6953156282926</v>
      </c>
      <c r="D248" s="152">
        <v>23.460000000000004</v>
      </c>
      <c r="E248" s="153"/>
      <c r="F248" s="96">
        <v>4</v>
      </c>
      <c r="G248" s="96">
        <v>1</v>
      </c>
      <c r="H248" s="96">
        <v>4</v>
      </c>
      <c r="I248" s="96">
        <v>1</v>
      </c>
      <c r="J248" s="96">
        <v>0</v>
      </c>
      <c r="K248" s="96">
        <v>1</v>
      </c>
      <c r="L248" s="96">
        <v>0</v>
      </c>
      <c r="M248" s="96"/>
      <c r="N248" s="96"/>
      <c r="O248" s="96"/>
      <c r="P248" s="96"/>
      <c r="Q248" s="96"/>
      <c r="R248" s="188"/>
      <c r="S248" s="155">
        <f t="shared" si="51"/>
        <v>5</v>
      </c>
      <c r="T248" s="156">
        <v>5</v>
      </c>
      <c r="U248" s="188"/>
      <c r="V248" s="164">
        <f t="shared" si="52"/>
        <v>11</v>
      </c>
      <c r="W248" s="165">
        <f t="shared" si="53"/>
        <v>7.3333333333333334E-2</v>
      </c>
      <c r="X248" s="165">
        <f t="shared" si="54"/>
        <v>2.2000000000000002</v>
      </c>
      <c r="Y248" s="164">
        <v>21</v>
      </c>
      <c r="Z248" s="164">
        <v>9</v>
      </c>
      <c r="AA248" s="166">
        <f t="shared" si="55"/>
        <v>30</v>
      </c>
      <c r="AB248" s="165">
        <f t="shared" si="56"/>
        <v>409.09090909090907</v>
      </c>
      <c r="AC248" s="165">
        <v>14</v>
      </c>
      <c r="AD248" s="165">
        <f t="shared" si="57"/>
        <v>395.09090909090907</v>
      </c>
      <c r="AE248" s="165">
        <f t="shared" si="58"/>
        <v>4.4000000000000004</v>
      </c>
      <c r="AF248" s="167">
        <f t="shared" si="59"/>
        <v>44082.090909090912</v>
      </c>
      <c r="AG248" s="168">
        <f t="shared" si="60"/>
        <v>43687</v>
      </c>
      <c r="AH248" s="168">
        <f t="shared" si="61"/>
        <v>44082.090909090912</v>
      </c>
      <c r="AI248" s="169">
        <f t="shared" si="62"/>
        <v>1.0266666666666666</v>
      </c>
      <c r="AJ248" s="169">
        <f t="shared" si="63"/>
        <v>28.973333333333333</v>
      </c>
      <c r="AK248" s="164">
        <v>1</v>
      </c>
      <c r="AL248" s="169">
        <f t="shared" si="64"/>
        <v>0</v>
      </c>
      <c r="AM248" s="169">
        <f t="shared" si="65"/>
        <v>0</v>
      </c>
      <c r="AN248" s="169">
        <f t="shared" si="66"/>
        <v>0</v>
      </c>
      <c r="AO248" s="168">
        <f t="shared" si="67"/>
        <v>44082.090909090912</v>
      </c>
      <c r="AP248" s="164"/>
      <c r="AQ248" s="170"/>
    </row>
    <row r="249" spans="1:43" x14ac:dyDescent="0.25">
      <c r="A249" s="219" t="s">
        <v>547</v>
      </c>
      <c r="B249" s="151" t="s">
        <v>548</v>
      </c>
      <c r="C249" s="195">
        <v>6953156282933</v>
      </c>
      <c r="D249" s="152">
        <v>23.46</v>
      </c>
      <c r="E249" s="153"/>
      <c r="F249" s="96">
        <v>4</v>
      </c>
      <c r="G249" s="96">
        <v>2</v>
      </c>
      <c r="H249" s="96">
        <v>1</v>
      </c>
      <c r="I249" s="96">
        <v>0</v>
      </c>
      <c r="J249" s="96">
        <v>0</v>
      </c>
      <c r="K249" s="96">
        <v>0</v>
      </c>
      <c r="L249" s="96">
        <v>0</v>
      </c>
      <c r="M249" s="96"/>
      <c r="N249" s="96"/>
      <c r="O249" s="96"/>
      <c r="P249" s="96"/>
      <c r="Q249" s="96"/>
      <c r="R249" s="188"/>
      <c r="S249" s="155">
        <f t="shared" si="51"/>
        <v>3</v>
      </c>
      <c r="T249" s="156">
        <v>5</v>
      </c>
      <c r="U249" s="188"/>
      <c r="V249" s="164">
        <f t="shared" si="52"/>
        <v>7</v>
      </c>
      <c r="W249" s="165">
        <f t="shared" si="53"/>
        <v>7.7777777777777779E-2</v>
      </c>
      <c r="X249" s="165">
        <f t="shared" si="54"/>
        <v>2.3333333333333335</v>
      </c>
      <c r="Y249" s="164">
        <v>41</v>
      </c>
      <c r="Z249" s="164">
        <v>0</v>
      </c>
      <c r="AA249" s="166">
        <f t="shared" si="55"/>
        <v>41</v>
      </c>
      <c r="AB249" s="165">
        <f t="shared" si="56"/>
        <v>527.14285714285711</v>
      </c>
      <c r="AC249" s="165">
        <v>14</v>
      </c>
      <c r="AD249" s="165">
        <f t="shared" si="57"/>
        <v>513.14285714285711</v>
      </c>
      <c r="AE249" s="165">
        <f t="shared" si="58"/>
        <v>4.666666666666667</v>
      </c>
      <c r="AF249" s="167">
        <f t="shared" si="59"/>
        <v>44200.142857142855</v>
      </c>
      <c r="AG249" s="168">
        <f t="shared" si="60"/>
        <v>43687</v>
      </c>
      <c r="AH249" s="168">
        <f t="shared" si="61"/>
        <v>44200.142857142855</v>
      </c>
      <c r="AI249" s="169">
        <f t="shared" si="62"/>
        <v>1.088888888888889</v>
      </c>
      <c r="AJ249" s="169">
        <f t="shared" si="63"/>
        <v>39.911111111111111</v>
      </c>
      <c r="AK249" s="164">
        <v>1</v>
      </c>
      <c r="AL249" s="169">
        <f t="shared" si="64"/>
        <v>0</v>
      </c>
      <c r="AM249" s="169">
        <f t="shared" si="65"/>
        <v>0</v>
      </c>
      <c r="AN249" s="169">
        <f t="shared" si="66"/>
        <v>0</v>
      </c>
      <c r="AO249" s="168">
        <f t="shared" si="67"/>
        <v>44200.142857142855</v>
      </c>
      <c r="AP249" s="164"/>
      <c r="AQ249" s="170"/>
    </row>
    <row r="250" spans="1:43" x14ac:dyDescent="0.25">
      <c r="A250" s="218" t="s">
        <v>551</v>
      </c>
      <c r="B250" s="172" t="s">
        <v>143</v>
      </c>
      <c r="C250" s="197">
        <v>6953156282940</v>
      </c>
      <c r="D250" s="173">
        <v>17.329999999999998</v>
      </c>
      <c r="E250" s="153"/>
      <c r="F250" s="174">
        <v>29</v>
      </c>
      <c r="G250" s="174">
        <v>25</v>
      </c>
      <c r="H250" s="174">
        <v>33</v>
      </c>
      <c r="I250" s="174">
        <v>35</v>
      </c>
      <c r="J250" s="174">
        <v>21</v>
      </c>
      <c r="K250" s="174">
        <v>17</v>
      </c>
      <c r="L250" s="174">
        <v>9</v>
      </c>
      <c r="M250" s="174"/>
      <c r="N250" s="174"/>
      <c r="O250" s="174"/>
      <c r="P250" s="174"/>
      <c r="Q250" s="174"/>
      <c r="R250" s="188"/>
      <c r="S250" s="155">
        <f t="shared" si="51"/>
        <v>7</v>
      </c>
      <c r="T250" s="156">
        <v>5</v>
      </c>
      <c r="U250" s="188"/>
      <c r="V250" s="164">
        <f t="shared" si="52"/>
        <v>169</v>
      </c>
      <c r="W250" s="165">
        <f t="shared" si="53"/>
        <v>0.78604651162790695</v>
      </c>
      <c r="X250" s="165">
        <f t="shared" si="54"/>
        <v>23.581395348837209</v>
      </c>
      <c r="Y250" s="164">
        <v>4</v>
      </c>
      <c r="Z250" s="164">
        <v>31</v>
      </c>
      <c r="AA250" s="166">
        <f t="shared" si="55"/>
        <v>35</v>
      </c>
      <c r="AB250" s="165">
        <f t="shared" si="56"/>
        <v>44.526627218934912</v>
      </c>
      <c r="AC250" s="165">
        <v>14</v>
      </c>
      <c r="AD250" s="165">
        <f t="shared" si="57"/>
        <v>30.526627218934912</v>
      </c>
      <c r="AE250" s="165">
        <f t="shared" si="58"/>
        <v>47.162790697674417</v>
      </c>
      <c r="AF250" s="167">
        <f t="shared" si="59"/>
        <v>43717.526627218933</v>
      </c>
      <c r="AG250" s="168">
        <f t="shared" si="60"/>
        <v>43687</v>
      </c>
      <c r="AH250" s="168">
        <f t="shared" si="61"/>
        <v>43717.526627218933</v>
      </c>
      <c r="AI250" s="169">
        <f t="shared" si="62"/>
        <v>11.004651162790697</v>
      </c>
      <c r="AJ250" s="169">
        <f t="shared" si="63"/>
        <v>23.995348837209303</v>
      </c>
      <c r="AK250" s="164">
        <v>1</v>
      </c>
      <c r="AL250" s="169">
        <f t="shared" si="64"/>
        <v>23.167441860465114</v>
      </c>
      <c r="AM250" s="169">
        <f t="shared" si="65"/>
        <v>401.49176744186042</v>
      </c>
      <c r="AN250" s="169">
        <f t="shared" si="66"/>
        <v>29.473372781065088</v>
      </c>
      <c r="AO250" s="168">
        <f t="shared" si="67"/>
        <v>43747</v>
      </c>
      <c r="AP250" s="176"/>
      <c r="AQ250" s="170"/>
    </row>
    <row r="251" spans="1:43" x14ac:dyDescent="0.25">
      <c r="A251" s="218" t="s">
        <v>553</v>
      </c>
      <c r="B251" s="172" t="s">
        <v>554</v>
      </c>
      <c r="C251" s="197">
        <v>6953156282957</v>
      </c>
      <c r="D251" s="173">
        <v>17.329999999999998</v>
      </c>
      <c r="E251" s="153"/>
      <c r="F251" s="174">
        <v>12</v>
      </c>
      <c r="G251" s="174">
        <v>16</v>
      </c>
      <c r="H251" s="174">
        <v>16</v>
      </c>
      <c r="I251" s="174">
        <v>18</v>
      </c>
      <c r="J251" s="174">
        <v>7</v>
      </c>
      <c r="K251" s="174">
        <v>4</v>
      </c>
      <c r="L251" s="174">
        <v>8</v>
      </c>
      <c r="M251" s="174"/>
      <c r="N251" s="174"/>
      <c r="O251" s="174"/>
      <c r="P251" s="174"/>
      <c r="Q251" s="174"/>
      <c r="R251" s="188"/>
      <c r="S251" s="155">
        <f t="shared" si="51"/>
        <v>7</v>
      </c>
      <c r="T251" s="156">
        <v>5</v>
      </c>
      <c r="U251" s="188"/>
      <c r="V251" s="164">
        <f t="shared" si="52"/>
        <v>81</v>
      </c>
      <c r="W251" s="165">
        <f t="shared" si="53"/>
        <v>0.37674418604651161</v>
      </c>
      <c r="X251" s="165">
        <f t="shared" si="54"/>
        <v>11.302325581395348</v>
      </c>
      <c r="Y251" s="164"/>
      <c r="Z251" s="164">
        <v>17</v>
      </c>
      <c r="AA251" s="166">
        <f t="shared" si="55"/>
        <v>17</v>
      </c>
      <c r="AB251" s="165">
        <f t="shared" si="56"/>
        <v>45.123456790123456</v>
      </c>
      <c r="AC251" s="165">
        <v>14</v>
      </c>
      <c r="AD251" s="165">
        <f t="shared" si="57"/>
        <v>31.123456790123456</v>
      </c>
      <c r="AE251" s="165">
        <f t="shared" si="58"/>
        <v>22.604651162790695</v>
      </c>
      <c r="AF251" s="167">
        <f t="shared" si="59"/>
        <v>43718.123456790127</v>
      </c>
      <c r="AG251" s="168">
        <f t="shared" si="60"/>
        <v>43687</v>
      </c>
      <c r="AH251" s="168">
        <f t="shared" si="61"/>
        <v>43718.123456790127</v>
      </c>
      <c r="AI251" s="169">
        <f t="shared" si="62"/>
        <v>5.2744186046511627</v>
      </c>
      <c r="AJ251" s="169">
        <f t="shared" si="63"/>
        <v>11.725581395348836</v>
      </c>
      <c r="AK251" s="164">
        <v>1</v>
      </c>
      <c r="AL251" s="169">
        <f t="shared" si="64"/>
        <v>10.879069767441859</v>
      </c>
      <c r="AM251" s="169">
        <f t="shared" si="65"/>
        <v>188.53427906976739</v>
      </c>
      <c r="AN251" s="169">
        <f t="shared" si="66"/>
        <v>28.876543209876541</v>
      </c>
      <c r="AO251" s="168">
        <f t="shared" si="67"/>
        <v>43747</v>
      </c>
      <c r="AP251" s="176"/>
      <c r="AQ251" s="170"/>
    </row>
    <row r="252" spans="1:43" x14ac:dyDescent="0.25">
      <c r="A252" s="218" t="s">
        <v>329</v>
      </c>
      <c r="B252" s="172" t="s">
        <v>144</v>
      </c>
      <c r="C252" s="197">
        <v>6953156282964</v>
      </c>
      <c r="D252" s="173">
        <v>5.2600000000000016</v>
      </c>
      <c r="E252" s="153"/>
      <c r="F252" s="174">
        <v>82</v>
      </c>
      <c r="G252" s="174">
        <v>54</v>
      </c>
      <c r="H252" s="174">
        <v>62</v>
      </c>
      <c r="I252" s="174">
        <v>50</v>
      </c>
      <c r="J252" s="174">
        <v>59</v>
      </c>
      <c r="K252" s="174">
        <v>50</v>
      </c>
      <c r="L252" s="174">
        <v>26</v>
      </c>
      <c r="M252" s="174"/>
      <c r="N252" s="174"/>
      <c r="O252" s="174"/>
      <c r="P252" s="174"/>
      <c r="Q252" s="174"/>
      <c r="R252" s="188"/>
      <c r="S252" s="155">
        <f t="shared" si="51"/>
        <v>7</v>
      </c>
      <c r="T252" s="156">
        <v>5</v>
      </c>
      <c r="U252" s="188"/>
      <c r="V252" s="164">
        <f t="shared" si="52"/>
        <v>383</v>
      </c>
      <c r="W252" s="165">
        <f t="shared" si="53"/>
        <v>1.7813953488372094</v>
      </c>
      <c r="X252" s="165">
        <f t="shared" si="54"/>
        <v>53.441860465116285</v>
      </c>
      <c r="Y252" s="164">
        <v>330</v>
      </c>
      <c r="Z252" s="164">
        <v>64</v>
      </c>
      <c r="AA252" s="166">
        <f t="shared" si="55"/>
        <v>394</v>
      </c>
      <c r="AB252" s="165">
        <f t="shared" si="56"/>
        <v>221.17493472584854</v>
      </c>
      <c r="AC252" s="165">
        <v>14</v>
      </c>
      <c r="AD252" s="165">
        <f t="shared" si="57"/>
        <v>207.17493472584854</v>
      </c>
      <c r="AE252" s="165">
        <f t="shared" si="58"/>
        <v>106.88372093023257</v>
      </c>
      <c r="AF252" s="167">
        <f t="shared" si="59"/>
        <v>43894.174934725852</v>
      </c>
      <c r="AG252" s="168">
        <f t="shared" si="60"/>
        <v>43687</v>
      </c>
      <c r="AH252" s="168">
        <f t="shared" si="61"/>
        <v>43894.174934725852</v>
      </c>
      <c r="AI252" s="169">
        <f t="shared" si="62"/>
        <v>24.939534883720931</v>
      </c>
      <c r="AJ252" s="169">
        <f t="shared" si="63"/>
        <v>369.06046511627909</v>
      </c>
      <c r="AK252" s="164">
        <v>1</v>
      </c>
      <c r="AL252" s="169">
        <f t="shared" si="64"/>
        <v>0</v>
      </c>
      <c r="AM252" s="169">
        <f t="shared" si="65"/>
        <v>0</v>
      </c>
      <c r="AN252" s="169">
        <f t="shared" si="66"/>
        <v>0</v>
      </c>
      <c r="AO252" s="168">
        <f t="shared" si="67"/>
        <v>43894.174934725852</v>
      </c>
      <c r="AP252" s="176"/>
      <c r="AQ252" s="170"/>
    </row>
    <row r="253" spans="1:43" x14ac:dyDescent="0.25">
      <c r="A253" s="218" t="s">
        <v>331</v>
      </c>
      <c r="B253" s="172" t="s">
        <v>145</v>
      </c>
      <c r="C253" s="197">
        <v>6953156282971</v>
      </c>
      <c r="D253" s="173">
        <v>5.3899999999999917</v>
      </c>
      <c r="E253" s="153"/>
      <c r="F253" s="174">
        <v>67</v>
      </c>
      <c r="G253" s="174">
        <v>62</v>
      </c>
      <c r="H253" s="174">
        <v>47</v>
      </c>
      <c r="I253" s="174">
        <v>48</v>
      </c>
      <c r="J253" s="174">
        <v>47</v>
      </c>
      <c r="K253" s="174">
        <v>20</v>
      </c>
      <c r="L253" s="174">
        <v>40</v>
      </c>
      <c r="M253" s="174"/>
      <c r="N253" s="174"/>
      <c r="O253" s="174"/>
      <c r="P253" s="174"/>
      <c r="Q253" s="174"/>
      <c r="R253" s="188"/>
      <c r="S253" s="155">
        <f t="shared" si="51"/>
        <v>7</v>
      </c>
      <c r="T253" s="156">
        <v>5</v>
      </c>
      <c r="U253" s="188"/>
      <c r="V253" s="164">
        <f t="shared" si="52"/>
        <v>331</v>
      </c>
      <c r="W253" s="165">
        <f t="shared" si="53"/>
        <v>1.5395348837209302</v>
      </c>
      <c r="X253" s="165">
        <f t="shared" si="54"/>
        <v>46.186046511627907</v>
      </c>
      <c r="Y253" s="164"/>
      <c r="Z253" s="164">
        <v>81</v>
      </c>
      <c r="AA253" s="166">
        <f t="shared" si="55"/>
        <v>81</v>
      </c>
      <c r="AB253" s="165">
        <f t="shared" si="56"/>
        <v>52.61329305135952</v>
      </c>
      <c r="AC253" s="165">
        <v>14</v>
      </c>
      <c r="AD253" s="165">
        <f t="shared" si="57"/>
        <v>38.61329305135952</v>
      </c>
      <c r="AE253" s="165">
        <f t="shared" si="58"/>
        <v>92.372093023255815</v>
      </c>
      <c r="AF253" s="167">
        <f t="shared" si="59"/>
        <v>43725.613293051363</v>
      </c>
      <c r="AG253" s="168">
        <f t="shared" si="60"/>
        <v>43687</v>
      </c>
      <c r="AH253" s="168">
        <f t="shared" si="61"/>
        <v>43725.613293051363</v>
      </c>
      <c r="AI253" s="169">
        <f t="shared" si="62"/>
        <v>21.553488372093021</v>
      </c>
      <c r="AJ253" s="169">
        <f t="shared" si="63"/>
        <v>59.446511627906979</v>
      </c>
      <c r="AK253" s="164">
        <v>1</v>
      </c>
      <c r="AL253" s="169">
        <f t="shared" si="64"/>
        <v>32.925581395348836</v>
      </c>
      <c r="AM253" s="169">
        <f t="shared" si="65"/>
        <v>177.46888372092994</v>
      </c>
      <c r="AN253" s="169">
        <f t="shared" si="66"/>
        <v>21.386706948640484</v>
      </c>
      <c r="AO253" s="168">
        <f t="shared" si="67"/>
        <v>43747</v>
      </c>
      <c r="AP253" s="176"/>
      <c r="AQ253" s="170"/>
    </row>
    <row r="254" spans="1:43" x14ac:dyDescent="0.25">
      <c r="A254" s="219"/>
      <c r="B254" s="151" t="s">
        <v>223</v>
      </c>
      <c r="C254" s="195">
        <v>6953156283480</v>
      </c>
      <c r="D254" s="152">
        <v>0</v>
      </c>
      <c r="E254" s="153"/>
      <c r="F254" s="96">
        <v>0</v>
      </c>
      <c r="G254" s="96">
        <v>0</v>
      </c>
      <c r="H254" s="96">
        <v>4</v>
      </c>
      <c r="I254" s="96">
        <v>1</v>
      </c>
      <c r="J254" s="96">
        <v>0</v>
      </c>
      <c r="K254" s="96">
        <v>0</v>
      </c>
      <c r="L254" s="96">
        <v>0</v>
      </c>
      <c r="M254" s="96"/>
      <c r="N254" s="96"/>
      <c r="O254" s="96"/>
      <c r="P254" s="96"/>
      <c r="Q254" s="96"/>
      <c r="R254" s="188"/>
      <c r="S254" s="155">
        <f t="shared" si="51"/>
        <v>2</v>
      </c>
      <c r="T254" s="156">
        <v>5</v>
      </c>
      <c r="U254" s="188"/>
      <c r="V254" s="164">
        <f t="shared" si="52"/>
        <v>5</v>
      </c>
      <c r="W254" s="165">
        <f t="shared" si="53"/>
        <v>8.3333333333333329E-2</v>
      </c>
      <c r="X254" s="165">
        <f t="shared" si="54"/>
        <v>2.5</v>
      </c>
      <c r="Y254" s="164">
        <v>35</v>
      </c>
      <c r="Z254" s="164">
        <v>0</v>
      </c>
      <c r="AA254" s="166">
        <f t="shared" si="55"/>
        <v>35</v>
      </c>
      <c r="AB254" s="165">
        <f t="shared" si="56"/>
        <v>420</v>
      </c>
      <c r="AC254" s="165">
        <v>14</v>
      </c>
      <c r="AD254" s="165">
        <f t="shared" si="57"/>
        <v>406</v>
      </c>
      <c r="AE254" s="165">
        <f t="shared" si="58"/>
        <v>5</v>
      </c>
      <c r="AF254" s="167">
        <f t="shared" si="59"/>
        <v>44093</v>
      </c>
      <c r="AG254" s="168">
        <f t="shared" si="60"/>
        <v>43687</v>
      </c>
      <c r="AH254" s="168">
        <f t="shared" si="61"/>
        <v>44093</v>
      </c>
      <c r="AI254" s="169">
        <f t="shared" si="62"/>
        <v>1.1666666666666665</v>
      </c>
      <c r="AJ254" s="169">
        <f t="shared" si="63"/>
        <v>33.833333333333336</v>
      </c>
      <c r="AK254" s="164">
        <v>1</v>
      </c>
      <c r="AL254" s="169">
        <f t="shared" si="64"/>
        <v>0</v>
      </c>
      <c r="AM254" s="169">
        <f t="shared" si="65"/>
        <v>0</v>
      </c>
      <c r="AN254" s="169">
        <f t="shared" si="66"/>
        <v>0</v>
      </c>
      <c r="AO254" s="168">
        <f t="shared" si="67"/>
        <v>44093</v>
      </c>
      <c r="AP254" s="164"/>
      <c r="AQ254" s="170"/>
    </row>
    <row r="255" spans="1:43" x14ac:dyDescent="0.25">
      <c r="A255" s="219"/>
      <c r="B255" s="151" t="s">
        <v>224</v>
      </c>
      <c r="C255" s="195">
        <v>6953156283497</v>
      </c>
      <c r="D255" s="152">
        <v>0</v>
      </c>
      <c r="E255" s="153"/>
      <c r="F255" s="96">
        <v>0</v>
      </c>
      <c r="G255" s="96">
        <v>0</v>
      </c>
      <c r="H255" s="96">
        <v>2</v>
      </c>
      <c r="I255" s="96">
        <v>3</v>
      </c>
      <c r="J255" s="96">
        <v>0</v>
      </c>
      <c r="K255" s="96">
        <v>0</v>
      </c>
      <c r="L255" s="96">
        <v>0</v>
      </c>
      <c r="M255" s="96"/>
      <c r="N255" s="96"/>
      <c r="O255" s="96"/>
      <c r="P255" s="96"/>
      <c r="Q255" s="96"/>
      <c r="R255" s="188"/>
      <c r="S255" s="155">
        <f t="shared" si="51"/>
        <v>2</v>
      </c>
      <c r="T255" s="156">
        <v>5</v>
      </c>
      <c r="U255" s="188"/>
      <c r="V255" s="164">
        <f t="shared" si="52"/>
        <v>5</v>
      </c>
      <c r="W255" s="165">
        <f t="shared" si="53"/>
        <v>8.3333333333333329E-2</v>
      </c>
      <c r="X255" s="165">
        <f t="shared" si="54"/>
        <v>2.5</v>
      </c>
      <c r="Y255" s="164"/>
      <c r="Z255" s="164">
        <v>0</v>
      </c>
      <c r="AA255" s="166">
        <f t="shared" si="55"/>
        <v>0</v>
      </c>
      <c r="AB255" s="165">
        <f t="shared" si="56"/>
        <v>0</v>
      </c>
      <c r="AC255" s="165">
        <v>14</v>
      </c>
      <c r="AD255" s="165">
        <f t="shared" si="57"/>
        <v>-14</v>
      </c>
      <c r="AE255" s="165">
        <f t="shared" si="58"/>
        <v>5</v>
      </c>
      <c r="AF255" s="167">
        <f t="shared" si="59"/>
        <v>43673</v>
      </c>
      <c r="AG255" s="168">
        <f t="shared" si="60"/>
        <v>43687</v>
      </c>
      <c r="AH255" s="168">
        <f t="shared" si="61"/>
        <v>43687</v>
      </c>
      <c r="AI255" s="169">
        <f t="shared" si="62"/>
        <v>1.1666666666666665</v>
      </c>
      <c r="AJ255" s="169">
        <f t="shared" si="63"/>
        <v>-1.1666666666666665</v>
      </c>
      <c r="AK255" s="164">
        <v>1</v>
      </c>
      <c r="AL255" s="169">
        <f t="shared" si="64"/>
        <v>6.1666666666666661</v>
      </c>
      <c r="AM255" s="169">
        <f t="shared" si="65"/>
        <v>0</v>
      </c>
      <c r="AN255" s="169">
        <f t="shared" si="66"/>
        <v>74</v>
      </c>
      <c r="AO255" s="168">
        <f t="shared" si="67"/>
        <v>43761</v>
      </c>
      <c r="AP255" s="164"/>
      <c r="AQ255" s="170"/>
    </row>
    <row r="256" spans="1:43" x14ac:dyDescent="0.25">
      <c r="A256" s="219" t="s">
        <v>146</v>
      </c>
      <c r="B256" s="151" t="s">
        <v>147</v>
      </c>
      <c r="C256" s="195">
        <v>6953156283787</v>
      </c>
      <c r="D256" s="152">
        <v>51.31</v>
      </c>
      <c r="E256" s="153"/>
      <c r="F256" s="96">
        <v>0</v>
      </c>
      <c r="G256" s="96">
        <v>0</v>
      </c>
      <c r="H256" s="96">
        <v>0</v>
      </c>
      <c r="I256" s="96">
        <v>0</v>
      </c>
      <c r="J256" s="96">
        <v>1</v>
      </c>
      <c r="K256" s="96">
        <v>0</v>
      </c>
      <c r="L256" s="96">
        <v>2</v>
      </c>
      <c r="M256" s="96"/>
      <c r="N256" s="96"/>
      <c r="O256" s="96"/>
      <c r="P256" s="96"/>
      <c r="Q256" s="96"/>
      <c r="R256" s="188"/>
      <c r="S256" s="155">
        <f t="shared" si="51"/>
        <v>2</v>
      </c>
      <c r="T256" s="156">
        <v>5</v>
      </c>
      <c r="U256" s="188"/>
      <c r="V256" s="164">
        <f t="shared" si="52"/>
        <v>3</v>
      </c>
      <c r="W256" s="165">
        <f t="shared" si="53"/>
        <v>4.6153846153846156E-2</v>
      </c>
      <c r="X256" s="165">
        <f t="shared" si="54"/>
        <v>1.3846153846153846</v>
      </c>
      <c r="Y256" s="164"/>
      <c r="Z256" s="164">
        <v>1</v>
      </c>
      <c r="AA256" s="166">
        <f t="shared" si="55"/>
        <v>1</v>
      </c>
      <c r="AB256" s="165">
        <f t="shared" si="56"/>
        <v>21.666666666666664</v>
      </c>
      <c r="AC256" s="165">
        <v>14</v>
      </c>
      <c r="AD256" s="165">
        <f t="shared" si="57"/>
        <v>7.6666666666666643</v>
      </c>
      <c r="AE256" s="165">
        <f t="shared" si="58"/>
        <v>2.7692307692307692</v>
      </c>
      <c r="AF256" s="167">
        <f t="shared" si="59"/>
        <v>43694.666666666664</v>
      </c>
      <c r="AG256" s="168">
        <f t="shared" si="60"/>
        <v>43687</v>
      </c>
      <c r="AH256" s="168">
        <f t="shared" si="61"/>
        <v>43694.666666666664</v>
      </c>
      <c r="AI256" s="169">
        <f t="shared" si="62"/>
        <v>0.64615384615384619</v>
      </c>
      <c r="AJ256" s="169">
        <f t="shared" si="63"/>
        <v>0.35384615384615381</v>
      </c>
      <c r="AK256" s="164">
        <v>1</v>
      </c>
      <c r="AL256" s="169">
        <f t="shared" si="64"/>
        <v>2.4153846153846152</v>
      </c>
      <c r="AM256" s="169">
        <f t="shared" si="65"/>
        <v>123.93338461538461</v>
      </c>
      <c r="AN256" s="169">
        <f t="shared" si="66"/>
        <v>52.333333333333329</v>
      </c>
      <c r="AO256" s="168">
        <f t="shared" si="67"/>
        <v>43747</v>
      </c>
      <c r="AP256" s="164"/>
      <c r="AQ256" s="170"/>
    </row>
    <row r="257" spans="1:43" x14ac:dyDescent="0.25">
      <c r="A257" s="219" t="s">
        <v>148</v>
      </c>
      <c r="B257" s="151" t="s">
        <v>149</v>
      </c>
      <c r="C257" s="195">
        <v>6953156283800</v>
      </c>
      <c r="D257" s="152">
        <v>51.310000000000016</v>
      </c>
      <c r="E257" s="153"/>
      <c r="F257" s="96">
        <v>0</v>
      </c>
      <c r="G257" s="96">
        <v>0</v>
      </c>
      <c r="H257" s="96">
        <v>0</v>
      </c>
      <c r="I257" s="96">
        <v>0</v>
      </c>
      <c r="J257" s="96">
        <v>0</v>
      </c>
      <c r="K257" s="96">
        <v>1</v>
      </c>
      <c r="L257" s="96">
        <v>0</v>
      </c>
      <c r="M257" s="96"/>
      <c r="N257" s="96"/>
      <c r="O257" s="96"/>
      <c r="P257" s="96"/>
      <c r="Q257" s="96"/>
      <c r="R257" s="188"/>
      <c r="S257" s="155">
        <f t="shared" si="51"/>
        <v>1</v>
      </c>
      <c r="T257" s="156">
        <v>5</v>
      </c>
      <c r="U257" s="188"/>
      <c r="V257" s="164">
        <f t="shared" si="52"/>
        <v>1</v>
      </c>
      <c r="W257" s="165">
        <f t="shared" si="53"/>
        <v>3.3333333333333333E-2</v>
      </c>
      <c r="X257" s="165">
        <f t="shared" si="54"/>
        <v>1</v>
      </c>
      <c r="Y257" s="164">
        <v>5</v>
      </c>
      <c r="Z257" s="164">
        <v>4</v>
      </c>
      <c r="AA257" s="166">
        <f t="shared" si="55"/>
        <v>9</v>
      </c>
      <c r="AB257" s="165">
        <f t="shared" si="56"/>
        <v>270</v>
      </c>
      <c r="AC257" s="165">
        <v>14</v>
      </c>
      <c r="AD257" s="165">
        <f t="shared" si="57"/>
        <v>256</v>
      </c>
      <c r="AE257" s="165">
        <f t="shared" si="58"/>
        <v>2</v>
      </c>
      <c r="AF257" s="167">
        <f t="shared" si="59"/>
        <v>43943</v>
      </c>
      <c r="AG257" s="168">
        <f t="shared" si="60"/>
        <v>43687</v>
      </c>
      <c r="AH257" s="168">
        <f t="shared" si="61"/>
        <v>43943</v>
      </c>
      <c r="AI257" s="169">
        <f t="shared" si="62"/>
        <v>0.46666666666666667</v>
      </c>
      <c r="AJ257" s="169">
        <f t="shared" si="63"/>
        <v>8.5333333333333332</v>
      </c>
      <c r="AK257" s="164">
        <v>1</v>
      </c>
      <c r="AL257" s="169">
        <f t="shared" si="64"/>
        <v>0</v>
      </c>
      <c r="AM257" s="169">
        <f t="shared" si="65"/>
        <v>0</v>
      </c>
      <c r="AN257" s="169">
        <f t="shared" si="66"/>
        <v>0</v>
      </c>
      <c r="AO257" s="168">
        <f t="shared" si="67"/>
        <v>43943</v>
      </c>
      <c r="AP257" s="164"/>
      <c r="AQ257" s="170"/>
    </row>
    <row r="258" spans="1:43" x14ac:dyDescent="0.25">
      <c r="A258" s="219" t="s">
        <v>555</v>
      </c>
      <c r="B258" s="151" t="s">
        <v>150</v>
      </c>
      <c r="C258" s="195">
        <v>6953156284234</v>
      </c>
      <c r="D258" s="152">
        <v>12.71</v>
      </c>
      <c r="E258" s="153"/>
      <c r="F258" s="96">
        <v>1</v>
      </c>
      <c r="G258" s="96">
        <v>3</v>
      </c>
      <c r="H258" s="96">
        <v>1</v>
      </c>
      <c r="I258" s="96">
        <v>2</v>
      </c>
      <c r="J258" s="96">
        <v>0</v>
      </c>
      <c r="K258" s="96">
        <v>1</v>
      </c>
      <c r="L258" s="96">
        <v>0</v>
      </c>
      <c r="M258" s="96"/>
      <c r="N258" s="96"/>
      <c r="O258" s="96"/>
      <c r="P258" s="96"/>
      <c r="Q258" s="96"/>
      <c r="R258" s="188"/>
      <c r="S258" s="155">
        <f t="shared" si="51"/>
        <v>5</v>
      </c>
      <c r="T258" s="156">
        <v>5</v>
      </c>
      <c r="U258" s="188"/>
      <c r="V258" s="164">
        <f t="shared" si="52"/>
        <v>8</v>
      </c>
      <c r="W258" s="165">
        <f t="shared" si="53"/>
        <v>5.3333333333333337E-2</v>
      </c>
      <c r="X258" s="165">
        <f t="shared" si="54"/>
        <v>1.6</v>
      </c>
      <c r="Y258" s="164">
        <v>36</v>
      </c>
      <c r="Z258" s="164">
        <v>5</v>
      </c>
      <c r="AA258" s="166">
        <f t="shared" si="55"/>
        <v>41</v>
      </c>
      <c r="AB258" s="165">
        <f t="shared" si="56"/>
        <v>768.75</v>
      </c>
      <c r="AC258" s="165">
        <v>14</v>
      </c>
      <c r="AD258" s="165">
        <f t="shared" si="57"/>
        <v>754.75</v>
      </c>
      <c r="AE258" s="165">
        <f t="shared" si="58"/>
        <v>3.2</v>
      </c>
      <c r="AF258" s="167">
        <f t="shared" si="59"/>
        <v>44441.75</v>
      </c>
      <c r="AG258" s="168">
        <f t="shared" si="60"/>
        <v>43687</v>
      </c>
      <c r="AH258" s="168">
        <f t="shared" si="61"/>
        <v>44441.75</v>
      </c>
      <c r="AI258" s="169">
        <f t="shared" si="62"/>
        <v>0.7466666666666667</v>
      </c>
      <c r="AJ258" s="169">
        <f t="shared" si="63"/>
        <v>40.25333333333333</v>
      </c>
      <c r="AK258" s="164">
        <v>1</v>
      </c>
      <c r="AL258" s="169">
        <f t="shared" si="64"/>
        <v>0</v>
      </c>
      <c r="AM258" s="169">
        <f t="shared" si="65"/>
        <v>0</v>
      </c>
      <c r="AN258" s="169">
        <f t="shared" si="66"/>
        <v>0</v>
      </c>
      <c r="AO258" s="168">
        <f t="shared" si="67"/>
        <v>44441.75</v>
      </c>
      <c r="AP258" s="164"/>
      <c r="AQ258" s="170"/>
    </row>
    <row r="259" spans="1:43" x14ac:dyDescent="0.25">
      <c r="A259" s="219" t="s">
        <v>557</v>
      </c>
      <c r="B259" s="151" t="s">
        <v>150</v>
      </c>
      <c r="C259" s="195">
        <v>6953156284241</v>
      </c>
      <c r="D259" s="152">
        <v>12.309999999999997</v>
      </c>
      <c r="E259" s="153"/>
      <c r="F259" s="96">
        <v>0</v>
      </c>
      <c r="G259" s="96">
        <v>0</v>
      </c>
      <c r="H259" s="96">
        <v>0</v>
      </c>
      <c r="I259" s="96">
        <v>0</v>
      </c>
      <c r="J259" s="96">
        <v>0</v>
      </c>
      <c r="K259" s="96">
        <v>1</v>
      </c>
      <c r="L259" s="96">
        <v>0</v>
      </c>
      <c r="M259" s="96"/>
      <c r="N259" s="96"/>
      <c r="O259" s="96"/>
      <c r="P259" s="96"/>
      <c r="Q259" s="96"/>
      <c r="R259" s="188"/>
      <c r="S259" s="155">
        <f t="shared" si="51"/>
        <v>1</v>
      </c>
      <c r="T259" s="156">
        <v>5</v>
      </c>
      <c r="U259" s="188"/>
      <c r="V259" s="164">
        <f t="shared" si="52"/>
        <v>1</v>
      </c>
      <c r="W259" s="165">
        <f t="shared" si="53"/>
        <v>3.3333333333333333E-2</v>
      </c>
      <c r="X259" s="165">
        <f t="shared" si="54"/>
        <v>1</v>
      </c>
      <c r="Y259" s="164">
        <v>13</v>
      </c>
      <c r="Z259" s="164">
        <v>1</v>
      </c>
      <c r="AA259" s="166">
        <f t="shared" si="55"/>
        <v>14</v>
      </c>
      <c r="AB259" s="165">
        <f t="shared" si="56"/>
        <v>420</v>
      </c>
      <c r="AC259" s="165">
        <v>14</v>
      </c>
      <c r="AD259" s="165">
        <f t="shared" si="57"/>
        <v>406</v>
      </c>
      <c r="AE259" s="165">
        <f t="shared" si="58"/>
        <v>2</v>
      </c>
      <c r="AF259" s="167">
        <f t="shared" si="59"/>
        <v>44093</v>
      </c>
      <c r="AG259" s="168">
        <f t="shared" si="60"/>
        <v>43687</v>
      </c>
      <c r="AH259" s="168">
        <f t="shared" si="61"/>
        <v>44093</v>
      </c>
      <c r="AI259" s="169">
        <f t="shared" si="62"/>
        <v>0.46666666666666667</v>
      </c>
      <c r="AJ259" s="169">
        <f t="shared" si="63"/>
        <v>13.533333333333333</v>
      </c>
      <c r="AK259" s="164">
        <v>1</v>
      </c>
      <c r="AL259" s="169">
        <f t="shared" si="64"/>
        <v>0</v>
      </c>
      <c r="AM259" s="169">
        <f t="shared" si="65"/>
        <v>0</v>
      </c>
      <c r="AN259" s="169">
        <f t="shared" si="66"/>
        <v>0</v>
      </c>
      <c r="AO259" s="168">
        <f t="shared" si="67"/>
        <v>44093</v>
      </c>
      <c r="AP259" s="164"/>
      <c r="AQ259" s="170"/>
    </row>
    <row r="260" spans="1:43" x14ac:dyDescent="0.25">
      <c r="A260" s="219" t="s">
        <v>559</v>
      </c>
      <c r="B260" s="151" t="s">
        <v>560</v>
      </c>
      <c r="C260" s="195">
        <v>6953156284258</v>
      </c>
      <c r="D260" s="152">
        <v>12.71</v>
      </c>
      <c r="E260" s="153"/>
      <c r="F260" s="96">
        <v>0</v>
      </c>
      <c r="G260" s="96">
        <v>1</v>
      </c>
      <c r="H260" s="96">
        <v>4</v>
      </c>
      <c r="I260" s="96">
        <v>3</v>
      </c>
      <c r="J260" s="96">
        <v>2</v>
      </c>
      <c r="K260" s="96">
        <v>2</v>
      </c>
      <c r="L260" s="96">
        <v>0</v>
      </c>
      <c r="M260" s="96"/>
      <c r="N260" s="96"/>
      <c r="O260" s="96"/>
      <c r="P260" s="96"/>
      <c r="Q260" s="96"/>
      <c r="R260" s="188"/>
      <c r="S260" s="155">
        <f t="shared" si="51"/>
        <v>5</v>
      </c>
      <c r="T260" s="156">
        <v>5</v>
      </c>
      <c r="U260" s="188"/>
      <c r="V260" s="164">
        <f t="shared" si="52"/>
        <v>12</v>
      </c>
      <c r="W260" s="165">
        <f t="shared" si="53"/>
        <v>0.08</v>
      </c>
      <c r="X260" s="165">
        <f t="shared" si="54"/>
        <v>2.4</v>
      </c>
      <c r="Y260" s="164">
        <v>27</v>
      </c>
      <c r="Z260" s="164">
        <v>1</v>
      </c>
      <c r="AA260" s="166">
        <f t="shared" si="55"/>
        <v>28</v>
      </c>
      <c r="AB260" s="165">
        <f t="shared" si="56"/>
        <v>350</v>
      </c>
      <c r="AC260" s="165">
        <v>14</v>
      </c>
      <c r="AD260" s="165">
        <f t="shared" si="57"/>
        <v>336</v>
      </c>
      <c r="AE260" s="165">
        <f t="shared" si="58"/>
        <v>4.8</v>
      </c>
      <c r="AF260" s="167">
        <f t="shared" si="59"/>
        <v>44023</v>
      </c>
      <c r="AG260" s="168">
        <f t="shared" si="60"/>
        <v>43687</v>
      </c>
      <c r="AH260" s="168">
        <f t="shared" si="61"/>
        <v>44023</v>
      </c>
      <c r="AI260" s="169">
        <f t="shared" si="62"/>
        <v>1.1200000000000001</v>
      </c>
      <c r="AJ260" s="169">
        <f t="shared" si="63"/>
        <v>26.88</v>
      </c>
      <c r="AK260" s="164">
        <v>1</v>
      </c>
      <c r="AL260" s="169">
        <f t="shared" si="64"/>
        <v>0</v>
      </c>
      <c r="AM260" s="169">
        <f t="shared" si="65"/>
        <v>0</v>
      </c>
      <c r="AN260" s="169">
        <f t="shared" si="66"/>
        <v>0</v>
      </c>
      <c r="AO260" s="168">
        <f t="shared" si="67"/>
        <v>44023</v>
      </c>
      <c r="AP260" s="164"/>
      <c r="AQ260" s="170"/>
    </row>
    <row r="261" spans="1:43" x14ac:dyDescent="0.25">
      <c r="A261" s="218" t="s">
        <v>579</v>
      </c>
      <c r="B261" s="172" t="s">
        <v>151</v>
      </c>
      <c r="C261" s="197">
        <v>6953156284401</v>
      </c>
      <c r="D261" s="173">
        <v>14.474971098265899</v>
      </c>
      <c r="E261" s="153"/>
      <c r="F261" s="174">
        <v>12</v>
      </c>
      <c r="G261" s="174">
        <v>23</v>
      </c>
      <c r="H261" s="174">
        <v>33</v>
      </c>
      <c r="I261" s="174">
        <v>33</v>
      </c>
      <c r="J261" s="174">
        <v>29</v>
      </c>
      <c r="K261" s="174">
        <v>14</v>
      </c>
      <c r="L261" s="174">
        <v>14</v>
      </c>
      <c r="M261" s="174"/>
      <c r="N261" s="174"/>
      <c r="O261" s="174"/>
      <c r="P261" s="174"/>
      <c r="Q261" s="174"/>
      <c r="R261" s="188"/>
      <c r="S261" s="155">
        <f t="shared" ref="S261:S324" si="68">COUNTIF(F261:L261,"&lt;&gt;0")</f>
        <v>7</v>
      </c>
      <c r="T261" s="156">
        <v>5</v>
      </c>
      <c r="U261" s="188"/>
      <c r="V261" s="164">
        <f t="shared" ref="V261:V324" si="69">SUM(F261:Q261)</f>
        <v>158</v>
      </c>
      <c r="W261" s="165">
        <f t="shared" ref="W261:W324" si="70">IFERROR(IF(L261=0,V261/(S261*30),V261/(((S261-1)*30)+(T261*7))),0)</f>
        <v>0.73488372093023258</v>
      </c>
      <c r="X261" s="165">
        <f t="shared" ref="X261:X324" si="71">W261*30</f>
        <v>22.046511627906977</v>
      </c>
      <c r="Y261" s="164">
        <v>32</v>
      </c>
      <c r="Z261" s="164">
        <v>60</v>
      </c>
      <c r="AA261" s="166">
        <f t="shared" ref="AA261:AA324" si="72">Y261+Z261</f>
        <v>92</v>
      </c>
      <c r="AB261" s="165">
        <f t="shared" ref="AB261:AB324" si="73">IFERROR(AA261/W261,"Not Sold")</f>
        <v>125.18987341772151</v>
      </c>
      <c r="AC261" s="165">
        <v>14</v>
      </c>
      <c r="AD261" s="165">
        <f t="shared" ref="AD261:AD324" si="74">IFERROR(AB261-AC261,"-")</f>
        <v>111.18987341772151</v>
      </c>
      <c r="AE261" s="165">
        <f t="shared" ref="AE261:AE324" si="75">X261*2</f>
        <v>44.093023255813954</v>
      </c>
      <c r="AF261" s="167">
        <f t="shared" ref="AF261:AF324" si="76">IFERROR(AB261+$C$1,"Not Sold")</f>
        <v>43798.189873417723</v>
      </c>
      <c r="AG261" s="168">
        <f t="shared" ref="AG261:AG324" si="77">$C$1+AC261</f>
        <v>43687</v>
      </c>
      <c r="AH261" s="168">
        <f t="shared" ref="AH261:AH324" si="78">MAX(AF261,AG261)</f>
        <v>43798.189873417723</v>
      </c>
      <c r="AI261" s="169">
        <f t="shared" ref="AI261:AI324" si="79">W261*AC261</f>
        <v>10.288372093023256</v>
      </c>
      <c r="AJ261" s="169">
        <f t="shared" ref="AJ261:AJ324" si="80">AA261-AI261</f>
        <v>81.711627906976744</v>
      </c>
      <c r="AK261" s="164">
        <v>1</v>
      </c>
      <c r="AL261" s="169">
        <f t="shared" ref="AL261:AL324" si="81">IF(AE261-AJ261&lt;1,0,AE261-AJ261)</f>
        <v>0</v>
      </c>
      <c r="AM261" s="169">
        <f t="shared" ref="AM261:AM324" si="82">AL261*D261</f>
        <v>0</v>
      </c>
      <c r="AN261" s="169">
        <f t="shared" ref="AN261:AN324" si="83">IFERROR(AL261/W261,"-")</f>
        <v>0</v>
      </c>
      <c r="AO261" s="168">
        <f t="shared" ref="AO261:AO324" si="84">IFERROR(AN261+AH261,"-")</f>
        <v>43798.189873417723</v>
      </c>
      <c r="AP261" s="176"/>
      <c r="AQ261" s="170"/>
    </row>
    <row r="262" spans="1:43" x14ac:dyDescent="0.25">
      <c r="A262" s="219" t="s">
        <v>152</v>
      </c>
      <c r="B262" s="151" t="s">
        <v>153</v>
      </c>
      <c r="C262" s="195">
        <v>6953156284418</v>
      </c>
      <c r="D262" s="152">
        <v>14.58000000000002</v>
      </c>
      <c r="E262" s="153"/>
      <c r="F262" s="96">
        <v>0</v>
      </c>
      <c r="G262" s="96">
        <v>0</v>
      </c>
      <c r="H262" s="96">
        <v>0</v>
      </c>
      <c r="I262" s="96">
        <v>0</v>
      </c>
      <c r="J262" s="96">
        <v>0</v>
      </c>
      <c r="K262" s="96">
        <v>2</v>
      </c>
      <c r="L262" s="96">
        <v>2</v>
      </c>
      <c r="M262" s="96"/>
      <c r="N262" s="96"/>
      <c r="O262" s="96"/>
      <c r="P262" s="96"/>
      <c r="Q262" s="96"/>
      <c r="R262" s="188"/>
      <c r="S262" s="155">
        <f t="shared" si="68"/>
        <v>2</v>
      </c>
      <c r="T262" s="156">
        <v>5</v>
      </c>
      <c r="U262" s="188"/>
      <c r="V262" s="164">
        <f t="shared" si="69"/>
        <v>4</v>
      </c>
      <c r="W262" s="165">
        <f t="shared" si="70"/>
        <v>6.1538461538461542E-2</v>
      </c>
      <c r="X262" s="165">
        <f t="shared" si="71"/>
        <v>1.8461538461538463</v>
      </c>
      <c r="Y262" s="164">
        <v>15</v>
      </c>
      <c r="Z262" s="164">
        <v>5</v>
      </c>
      <c r="AA262" s="166">
        <f t="shared" si="72"/>
        <v>20</v>
      </c>
      <c r="AB262" s="165">
        <f t="shared" si="73"/>
        <v>325</v>
      </c>
      <c r="AC262" s="165">
        <v>14</v>
      </c>
      <c r="AD262" s="165">
        <f t="shared" si="74"/>
        <v>311</v>
      </c>
      <c r="AE262" s="165">
        <f t="shared" si="75"/>
        <v>3.6923076923076925</v>
      </c>
      <c r="AF262" s="167">
        <f t="shared" si="76"/>
        <v>43998</v>
      </c>
      <c r="AG262" s="168">
        <f t="shared" si="77"/>
        <v>43687</v>
      </c>
      <c r="AH262" s="168">
        <f t="shared" si="78"/>
        <v>43998</v>
      </c>
      <c r="AI262" s="169">
        <f t="shared" si="79"/>
        <v>0.86153846153846159</v>
      </c>
      <c r="AJ262" s="169">
        <f t="shared" si="80"/>
        <v>19.138461538461538</v>
      </c>
      <c r="AK262" s="164">
        <v>1</v>
      </c>
      <c r="AL262" s="169">
        <f t="shared" si="81"/>
        <v>0</v>
      </c>
      <c r="AM262" s="169">
        <f t="shared" si="82"/>
        <v>0</v>
      </c>
      <c r="AN262" s="169">
        <f t="shared" si="83"/>
        <v>0</v>
      </c>
      <c r="AO262" s="168">
        <f t="shared" si="84"/>
        <v>43998</v>
      </c>
      <c r="AP262" s="164"/>
      <c r="AQ262" s="170"/>
    </row>
    <row r="263" spans="1:43" x14ac:dyDescent="0.25">
      <c r="A263" s="218" t="s">
        <v>561</v>
      </c>
      <c r="B263" s="172" t="s">
        <v>154</v>
      </c>
      <c r="C263" s="197">
        <v>6953156284630</v>
      </c>
      <c r="D263" s="173">
        <v>9.3133662145499425</v>
      </c>
      <c r="E263" s="153"/>
      <c r="F263" s="174">
        <v>55</v>
      </c>
      <c r="G263" s="174">
        <v>43</v>
      </c>
      <c r="H263" s="174">
        <v>62</v>
      </c>
      <c r="I263" s="174">
        <v>53</v>
      </c>
      <c r="J263" s="174">
        <v>64</v>
      </c>
      <c r="K263" s="174">
        <v>80</v>
      </c>
      <c r="L263" s="174">
        <v>76</v>
      </c>
      <c r="M263" s="174"/>
      <c r="N263" s="174"/>
      <c r="O263" s="174"/>
      <c r="P263" s="174"/>
      <c r="Q263" s="174"/>
      <c r="R263" s="188"/>
      <c r="S263" s="155">
        <f t="shared" si="68"/>
        <v>7</v>
      </c>
      <c r="T263" s="156">
        <v>5</v>
      </c>
      <c r="U263" s="188"/>
      <c r="V263" s="164">
        <f t="shared" si="69"/>
        <v>433</v>
      </c>
      <c r="W263" s="165">
        <f t="shared" si="70"/>
        <v>2.0139534883720929</v>
      </c>
      <c r="X263" s="165">
        <f t="shared" si="71"/>
        <v>60.418604651162788</v>
      </c>
      <c r="Y263" s="164">
        <v>1</v>
      </c>
      <c r="Z263" s="164">
        <v>86</v>
      </c>
      <c r="AA263" s="166">
        <f t="shared" si="72"/>
        <v>87</v>
      </c>
      <c r="AB263" s="165">
        <f t="shared" si="73"/>
        <v>43.198614318706703</v>
      </c>
      <c r="AC263" s="165">
        <v>14</v>
      </c>
      <c r="AD263" s="165">
        <f t="shared" si="74"/>
        <v>29.198614318706703</v>
      </c>
      <c r="AE263" s="165">
        <f t="shared" si="75"/>
        <v>120.83720930232558</v>
      </c>
      <c r="AF263" s="167">
        <f t="shared" si="76"/>
        <v>43716.19861431871</v>
      </c>
      <c r="AG263" s="168">
        <f t="shared" si="77"/>
        <v>43687</v>
      </c>
      <c r="AH263" s="168">
        <f t="shared" si="78"/>
        <v>43716.19861431871</v>
      </c>
      <c r="AI263" s="169">
        <f t="shared" si="79"/>
        <v>28.195348837209302</v>
      </c>
      <c r="AJ263" s="169">
        <f t="shared" si="80"/>
        <v>58.804651162790698</v>
      </c>
      <c r="AK263" s="164">
        <v>1</v>
      </c>
      <c r="AL263" s="169">
        <f t="shared" si="81"/>
        <v>62.032558139534878</v>
      </c>
      <c r="AM263" s="169">
        <f t="shared" si="82"/>
        <v>577.73193117884921</v>
      </c>
      <c r="AN263" s="169">
        <f t="shared" si="83"/>
        <v>30.801385681293301</v>
      </c>
      <c r="AO263" s="168">
        <f t="shared" si="84"/>
        <v>43747</v>
      </c>
      <c r="AP263" s="176"/>
      <c r="AQ263" s="170"/>
    </row>
    <row r="264" spans="1:43" x14ac:dyDescent="0.25">
      <c r="A264" s="218" t="s">
        <v>543</v>
      </c>
      <c r="B264" s="172" t="s">
        <v>155</v>
      </c>
      <c r="C264" s="197">
        <v>6953156284647</v>
      </c>
      <c r="D264" s="173">
        <v>9.509999999999998</v>
      </c>
      <c r="E264" s="153"/>
      <c r="F264" s="174">
        <v>89</v>
      </c>
      <c r="G264" s="174">
        <v>46</v>
      </c>
      <c r="H264" s="174">
        <v>53</v>
      </c>
      <c r="I264" s="174">
        <v>44</v>
      </c>
      <c r="J264" s="174">
        <v>53</v>
      </c>
      <c r="K264" s="174">
        <v>54</v>
      </c>
      <c r="L264" s="174">
        <v>43</v>
      </c>
      <c r="M264" s="174"/>
      <c r="N264" s="174"/>
      <c r="O264" s="174"/>
      <c r="P264" s="174"/>
      <c r="Q264" s="174"/>
      <c r="R264" s="188"/>
      <c r="S264" s="155">
        <f t="shared" si="68"/>
        <v>7</v>
      </c>
      <c r="T264" s="156">
        <v>5</v>
      </c>
      <c r="U264" s="188"/>
      <c r="V264" s="164">
        <f t="shared" si="69"/>
        <v>382</v>
      </c>
      <c r="W264" s="165">
        <f t="shared" si="70"/>
        <v>1.7767441860465116</v>
      </c>
      <c r="X264" s="165">
        <f t="shared" si="71"/>
        <v>53.302325581395351</v>
      </c>
      <c r="Y264" s="164">
        <v>14</v>
      </c>
      <c r="Z264" s="164">
        <v>79</v>
      </c>
      <c r="AA264" s="166">
        <f t="shared" si="72"/>
        <v>93</v>
      </c>
      <c r="AB264" s="165">
        <f t="shared" si="73"/>
        <v>52.342931937172771</v>
      </c>
      <c r="AC264" s="165">
        <v>14</v>
      </c>
      <c r="AD264" s="165">
        <f t="shared" si="74"/>
        <v>38.342931937172771</v>
      </c>
      <c r="AE264" s="165">
        <f t="shared" si="75"/>
        <v>106.6046511627907</v>
      </c>
      <c r="AF264" s="167">
        <f t="shared" si="76"/>
        <v>43725.342931937172</v>
      </c>
      <c r="AG264" s="168">
        <f t="shared" si="77"/>
        <v>43687</v>
      </c>
      <c r="AH264" s="168">
        <f t="shared" si="78"/>
        <v>43725.342931937172</v>
      </c>
      <c r="AI264" s="169">
        <f t="shared" si="79"/>
        <v>24.874418604651162</v>
      </c>
      <c r="AJ264" s="169">
        <f t="shared" si="80"/>
        <v>68.125581395348831</v>
      </c>
      <c r="AK264" s="164">
        <v>1</v>
      </c>
      <c r="AL264" s="169">
        <f t="shared" si="81"/>
        <v>38.479069767441871</v>
      </c>
      <c r="AM264" s="169">
        <f t="shared" si="82"/>
        <v>365.93595348837209</v>
      </c>
      <c r="AN264" s="169">
        <f t="shared" si="83"/>
        <v>21.657068062827232</v>
      </c>
      <c r="AO264" s="168">
        <f t="shared" si="84"/>
        <v>43747</v>
      </c>
      <c r="AP264" s="176"/>
      <c r="AQ264" s="170"/>
    </row>
    <row r="265" spans="1:43" x14ac:dyDescent="0.25">
      <c r="A265" s="218" t="s">
        <v>712</v>
      </c>
      <c r="B265" s="172" t="s">
        <v>713</v>
      </c>
      <c r="C265" s="197">
        <v>6953156284739</v>
      </c>
      <c r="D265" s="173">
        <v>8.43</v>
      </c>
      <c r="E265" s="153"/>
      <c r="F265" s="174">
        <v>0</v>
      </c>
      <c r="G265" s="174">
        <v>0</v>
      </c>
      <c r="H265" s="174">
        <v>0</v>
      </c>
      <c r="I265" s="174">
        <v>0</v>
      </c>
      <c r="J265" s="174">
        <v>5</v>
      </c>
      <c r="K265" s="174">
        <v>10</v>
      </c>
      <c r="L265" s="174">
        <v>12</v>
      </c>
      <c r="M265" s="174"/>
      <c r="N265" s="174"/>
      <c r="O265" s="174"/>
      <c r="P265" s="174"/>
      <c r="Q265" s="174"/>
      <c r="R265" s="188"/>
      <c r="S265" s="155">
        <f t="shared" si="68"/>
        <v>3</v>
      </c>
      <c r="T265" s="156">
        <v>5</v>
      </c>
      <c r="U265" s="188"/>
      <c r="V265" s="164">
        <f t="shared" si="69"/>
        <v>27</v>
      </c>
      <c r="W265" s="165">
        <f t="shared" si="70"/>
        <v>0.28421052631578947</v>
      </c>
      <c r="X265" s="165">
        <f t="shared" si="71"/>
        <v>8.526315789473685</v>
      </c>
      <c r="Y265" s="164">
        <v>143</v>
      </c>
      <c r="Z265" s="164">
        <v>24</v>
      </c>
      <c r="AA265" s="166">
        <f t="shared" si="72"/>
        <v>167</v>
      </c>
      <c r="AB265" s="165">
        <f t="shared" si="73"/>
        <v>587.59259259259261</v>
      </c>
      <c r="AC265" s="165">
        <v>14</v>
      </c>
      <c r="AD265" s="165">
        <f t="shared" si="74"/>
        <v>573.59259259259261</v>
      </c>
      <c r="AE265" s="165">
        <f t="shared" si="75"/>
        <v>17.05263157894737</v>
      </c>
      <c r="AF265" s="167">
        <f t="shared" si="76"/>
        <v>44260.592592592591</v>
      </c>
      <c r="AG265" s="168">
        <f t="shared" si="77"/>
        <v>43687</v>
      </c>
      <c r="AH265" s="168">
        <f t="shared" si="78"/>
        <v>44260.592592592591</v>
      </c>
      <c r="AI265" s="169">
        <f t="shared" si="79"/>
        <v>3.9789473684210526</v>
      </c>
      <c r="AJ265" s="169">
        <f t="shared" si="80"/>
        <v>163.02105263157895</v>
      </c>
      <c r="AK265" s="164">
        <v>1</v>
      </c>
      <c r="AL265" s="169">
        <f t="shared" si="81"/>
        <v>0</v>
      </c>
      <c r="AM265" s="169">
        <f t="shared" si="82"/>
        <v>0</v>
      </c>
      <c r="AN265" s="169">
        <f t="shared" si="83"/>
        <v>0</v>
      </c>
      <c r="AO265" s="168">
        <f t="shared" si="84"/>
        <v>44260.592592592591</v>
      </c>
      <c r="AP265" s="175"/>
      <c r="AQ265" s="170"/>
    </row>
    <row r="266" spans="1:43" x14ac:dyDescent="0.25">
      <c r="A266" s="218" t="s">
        <v>714</v>
      </c>
      <c r="B266" s="172" t="s">
        <v>715</v>
      </c>
      <c r="C266" s="197">
        <v>6953156284746</v>
      </c>
      <c r="D266" s="173">
        <v>8.43</v>
      </c>
      <c r="E266" s="153"/>
      <c r="F266" s="174">
        <v>0</v>
      </c>
      <c r="G266" s="174">
        <v>0</v>
      </c>
      <c r="H266" s="174">
        <v>0</v>
      </c>
      <c r="I266" s="174">
        <v>0</v>
      </c>
      <c r="J266" s="174">
        <v>2</v>
      </c>
      <c r="K266" s="174">
        <v>7</v>
      </c>
      <c r="L266" s="174">
        <v>11</v>
      </c>
      <c r="M266" s="174"/>
      <c r="N266" s="174"/>
      <c r="O266" s="174"/>
      <c r="P266" s="174"/>
      <c r="Q266" s="174"/>
      <c r="R266" s="188"/>
      <c r="S266" s="155">
        <f t="shared" si="68"/>
        <v>3</v>
      </c>
      <c r="T266" s="156">
        <v>5</v>
      </c>
      <c r="U266" s="188"/>
      <c r="V266" s="164">
        <f t="shared" si="69"/>
        <v>20</v>
      </c>
      <c r="W266" s="165">
        <f t="shared" si="70"/>
        <v>0.21052631578947367</v>
      </c>
      <c r="X266" s="165">
        <f t="shared" si="71"/>
        <v>6.3157894736842106</v>
      </c>
      <c r="Y266" s="164">
        <v>95</v>
      </c>
      <c r="Z266" s="164">
        <v>38</v>
      </c>
      <c r="AA266" s="166">
        <f t="shared" si="72"/>
        <v>133</v>
      </c>
      <c r="AB266" s="165">
        <f t="shared" si="73"/>
        <v>631.75</v>
      </c>
      <c r="AC266" s="165">
        <v>14</v>
      </c>
      <c r="AD266" s="165">
        <f t="shared" si="74"/>
        <v>617.75</v>
      </c>
      <c r="AE266" s="165">
        <f t="shared" si="75"/>
        <v>12.631578947368421</v>
      </c>
      <c r="AF266" s="167">
        <f t="shared" si="76"/>
        <v>44304.75</v>
      </c>
      <c r="AG266" s="168">
        <f t="shared" si="77"/>
        <v>43687</v>
      </c>
      <c r="AH266" s="168">
        <f t="shared" si="78"/>
        <v>44304.75</v>
      </c>
      <c r="AI266" s="169">
        <f t="shared" si="79"/>
        <v>2.9473684210526314</v>
      </c>
      <c r="AJ266" s="169">
        <f t="shared" si="80"/>
        <v>130.05263157894737</v>
      </c>
      <c r="AK266" s="164">
        <v>1</v>
      </c>
      <c r="AL266" s="169">
        <f t="shared" si="81"/>
        <v>0</v>
      </c>
      <c r="AM266" s="169">
        <f t="shared" si="82"/>
        <v>0</v>
      </c>
      <c r="AN266" s="169">
        <f t="shared" si="83"/>
        <v>0</v>
      </c>
      <c r="AO266" s="168">
        <f t="shared" si="84"/>
        <v>44304.75</v>
      </c>
      <c r="AP266" s="175"/>
      <c r="AQ266" s="170"/>
    </row>
    <row r="267" spans="1:43" x14ac:dyDescent="0.25">
      <c r="A267" s="219" t="s">
        <v>595</v>
      </c>
      <c r="B267" s="151" t="s">
        <v>596</v>
      </c>
      <c r="C267" s="195">
        <v>6953156284814</v>
      </c>
      <c r="D267" s="152">
        <v>11.700000000000045</v>
      </c>
      <c r="E267" s="153"/>
      <c r="F267" s="96">
        <v>16</v>
      </c>
      <c r="G267" s="96">
        <v>18</v>
      </c>
      <c r="H267" s="96">
        <v>24</v>
      </c>
      <c r="I267" s="96">
        <v>26</v>
      </c>
      <c r="J267" s="96">
        <v>17</v>
      </c>
      <c r="K267" s="96">
        <v>4</v>
      </c>
      <c r="L267" s="96">
        <v>1</v>
      </c>
      <c r="M267" s="96"/>
      <c r="N267" s="96"/>
      <c r="O267" s="96"/>
      <c r="P267" s="96"/>
      <c r="Q267" s="96"/>
      <c r="R267" s="188"/>
      <c r="S267" s="155">
        <f t="shared" si="68"/>
        <v>7</v>
      </c>
      <c r="T267" s="156">
        <v>5</v>
      </c>
      <c r="U267" s="188"/>
      <c r="V267" s="164">
        <f t="shared" si="69"/>
        <v>106</v>
      </c>
      <c r="W267" s="165">
        <f t="shared" si="70"/>
        <v>0.49302325581395351</v>
      </c>
      <c r="X267" s="165">
        <f t="shared" si="71"/>
        <v>14.790697674418606</v>
      </c>
      <c r="Y267" s="164">
        <v>40</v>
      </c>
      <c r="Z267" s="164">
        <v>4</v>
      </c>
      <c r="AA267" s="166">
        <f t="shared" si="72"/>
        <v>44</v>
      </c>
      <c r="AB267" s="165">
        <f t="shared" si="73"/>
        <v>89.245283018867923</v>
      </c>
      <c r="AC267" s="165">
        <v>14</v>
      </c>
      <c r="AD267" s="165">
        <f t="shared" si="74"/>
        <v>75.245283018867923</v>
      </c>
      <c r="AE267" s="165">
        <f t="shared" si="75"/>
        <v>29.581395348837212</v>
      </c>
      <c r="AF267" s="167">
        <f t="shared" si="76"/>
        <v>43762.24528301887</v>
      </c>
      <c r="AG267" s="168">
        <f t="shared" si="77"/>
        <v>43687</v>
      </c>
      <c r="AH267" s="168">
        <f t="shared" si="78"/>
        <v>43762.24528301887</v>
      </c>
      <c r="AI267" s="169">
        <f t="shared" si="79"/>
        <v>6.902325581395349</v>
      </c>
      <c r="AJ267" s="169">
        <f t="shared" si="80"/>
        <v>37.097674418604655</v>
      </c>
      <c r="AK267" s="164">
        <v>1</v>
      </c>
      <c r="AL267" s="169">
        <f t="shared" si="81"/>
        <v>0</v>
      </c>
      <c r="AM267" s="169">
        <f t="shared" si="82"/>
        <v>0</v>
      </c>
      <c r="AN267" s="169">
        <f t="shared" si="83"/>
        <v>0</v>
      </c>
      <c r="AO267" s="168">
        <f t="shared" si="84"/>
        <v>43762.24528301887</v>
      </c>
      <c r="AP267" s="164"/>
      <c r="AQ267" s="170"/>
    </row>
    <row r="268" spans="1:43" x14ac:dyDescent="0.25">
      <c r="A268" s="218" t="s">
        <v>597</v>
      </c>
      <c r="B268" s="172" t="s">
        <v>598</v>
      </c>
      <c r="C268" s="197">
        <v>6953156284821</v>
      </c>
      <c r="D268" s="173">
        <v>12.379999999999997</v>
      </c>
      <c r="E268" s="153"/>
      <c r="F268" s="174">
        <v>15</v>
      </c>
      <c r="G268" s="174">
        <v>8</v>
      </c>
      <c r="H268" s="174">
        <v>11</v>
      </c>
      <c r="I268" s="174">
        <v>15</v>
      </c>
      <c r="J268" s="174">
        <v>12</v>
      </c>
      <c r="K268" s="174">
        <v>12</v>
      </c>
      <c r="L268" s="174">
        <v>7</v>
      </c>
      <c r="M268" s="174"/>
      <c r="N268" s="174"/>
      <c r="O268" s="174"/>
      <c r="P268" s="174"/>
      <c r="Q268" s="174"/>
      <c r="R268" s="188"/>
      <c r="S268" s="155">
        <f t="shared" si="68"/>
        <v>7</v>
      </c>
      <c r="T268" s="156">
        <v>5</v>
      </c>
      <c r="U268" s="188"/>
      <c r="V268" s="164">
        <f t="shared" si="69"/>
        <v>80</v>
      </c>
      <c r="W268" s="165">
        <f t="shared" si="70"/>
        <v>0.37209302325581395</v>
      </c>
      <c r="X268" s="165">
        <f t="shared" si="71"/>
        <v>11.162790697674419</v>
      </c>
      <c r="Y268" s="164"/>
      <c r="Z268" s="164">
        <v>11</v>
      </c>
      <c r="AA268" s="166">
        <f t="shared" si="72"/>
        <v>11</v>
      </c>
      <c r="AB268" s="165">
        <f t="shared" si="73"/>
        <v>29.5625</v>
      </c>
      <c r="AC268" s="165">
        <v>14</v>
      </c>
      <c r="AD268" s="165">
        <f t="shared" si="74"/>
        <v>15.5625</v>
      </c>
      <c r="AE268" s="165">
        <f t="shared" si="75"/>
        <v>22.325581395348838</v>
      </c>
      <c r="AF268" s="167">
        <f t="shared" si="76"/>
        <v>43702.5625</v>
      </c>
      <c r="AG268" s="168">
        <f t="shared" si="77"/>
        <v>43687</v>
      </c>
      <c r="AH268" s="168">
        <f t="shared" si="78"/>
        <v>43702.5625</v>
      </c>
      <c r="AI268" s="169">
        <f t="shared" si="79"/>
        <v>5.2093023255813957</v>
      </c>
      <c r="AJ268" s="169">
        <f t="shared" si="80"/>
        <v>5.7906976744186043</v>
      </c>
      <c r="AK268" s="164">
        <v>1</v>
      </c>
      <c r="AL268" s="169">
        <f t="shared" si="81"/>
        <v>16.534883720930232</v>
      </c>
      <c r="AM268" s="169">
        <f t="shared" si="82"/>
        <v>204.70186046511623</v>
      </c>
      <c r="AN268" s="169">
        <f t="shared" si="83"/>
        <v>44.4375</v>
      </c>
      <c r="AO268" s="168">
        <f t="shared" si="84"/>
        <v>43747</v>
      </c>
      <c r="AP268" s="175"/>
      <c r="AQ268" s="170"/>
    </row>
    <row r="269" spans="1:43" x14ac:dyDescent="0.25">
      <c r="A269" s="218" t="s">
        <v>599</v>
      </c>
      <c r="B269" s="172" t="s">
        <v>600</v>
      </c>
      <c r="C269" s="197">
        <v>6953156284838</v>
      </c>
      <c r="D269" s="173">
        <v>12.679999999999998</v>
      </c>
      <c r="E269" s="153"/>
      <c r="F269" s="174">
        <v>16</v>
      </c>
      <c r="G269" s="174">
        <v>17</v>
      </c>
      <c r="H269" s="174">
        <v>19</v>
      </c>
      <c r="I269" s="174">
        <v>26</v>
      </c>
      <c r="J269" s="174">
        <v>19</v>
      </c>
      <c r="K269" s="174">
        <v>2</v>
      </c>
      <c r="L269" s="174">
        <v>1</v>
      </c>
      <c r="M269" s="174"/>
      <c r="N269" s="174"/>
      <c r="O269" s="174"/>
      <c r="P269" s="174"/>
      <c r="Q269" s="174"/>
      <c r="R269" s="188"/>
      <c r="S269" s="155">
        <f t="shared" si="68"/>
        <v>7</v>
      </c>
      <c r="T269" s="156">
        <v>5</v>
      </c>
      <c r="U269" s="188"/>
      <c r="V269" s="164">
        <f t="shared" si="69"/>
        <v>100</v>
      </c>
      <c r="W269" s="165">
        <f t="shared" si="70"/>
        <v>0.46511627906976744</v>
      </c>
      <c r="X269" s="165">
        <f t="shared" si="71"/>
        <v>13.953488372093023</v>
      </c>
      <c r="Y269" s="164">
        <v>3</v>
      </c>
      <c r="Z269" s="164">
        <v>2</v>
      </c>
      <c r="AA269" s="166">
        <f t="shared" si="72"/>
        <v>5</v>
      </c>
      <c r="AB269" s="165">
        <f t="shared" si="73"/>
        <v>10.75</v>
      </c>
      <c r="AC269" s="165">
        <v>14</v>
      </c>
      <c r="AD269" s="165">
        <f t="shared" si="74"/>
        <v>-3.25</v>
      </c>
      <c r="AE269" s="165">
        <f t="shared" si="75"/>
        <v>27.906976744186046</v>
      </c>
      <c r="AF269" s="167">
        <f t="shared" si="76"/>
        <v>43683.75</v>
      </c>
      <c r="AG269" s="168">
        <f t="shared" si="77"/>
        <v>43687</v>
      </c>
      <c r="AH269" s="168">
        <f t="shared" si="78"/>
        <v>43687</v>
      </c>
      <c r="AI269" s="169">
        <f t="shared" si="79"/>
        <v>6.5116279069767442</v>
      </c>
      <c r="AJ269" s="169">
        <f t="shared" si="80"/>
        <v>-1.5116279069767442</v>
      </c>
      <c r="AK269" s="164">
        <v>1</v>
      </c>
      <c r="AL269" s="169">
        <f t="shared" si="81"/>
        <v>29.418604651162791</v>
      </c>
      <c r="AM269" s="169">
        <f t="shared" si="82"/>
        <v>373.02790697674413</v>
      </c>
      <c r="AN269" s="169">
        <f t="shared" si="83"/>
        <v>63.25</v>
      </c>
      <c r="AO269" s="168">
        <f t="shared" si="84"/>
        <v>43750.25</v>
      </c>
      <c r="AP269" s="175"/>
      <c r="AQ269" s="170"/>
    </row>
    <row r="270" spans="1:43" x14ac:dyDescent="0.25">
      <c r="A270" s="219" t="s">
        <v>601</v>
      </c>
      <c r="B270" s="151" t="s">
        <v>602</v>
      </c>
      <c r="C270" s="195">
        <v>6953156284845</v>
      </c>
      <c r="D270" s="152">
        <v>12.38</v>
      </c>
      <c r="E270" s="153"/>
      <c r="F270" s="96">
        <v>10</v>
      </c>
      <c r="G270" s="96">
        <v>5</v>
      </c>
      <c r="H270" s="96">
        <v>9</v>
      </c>
      <c r="I270" s="96">
        <v>5</v>
      </c>
      <c r="J270" s="96">
        <v>3</v>
      </c>
      <c r="K270" s="96">
        <v>3</v>
      </c>
      <c r="L270" s="96">
        <v>7</v>
      </c>
      <c r="M270" s="96"/>
      <c r="N270" s="96"/>
      <c r="O270" s="96"/>
      <c r="P270" s="96"/>
      <c r="Q270" s="96"/>
      <c r="R270" s="188"/>
      <c r="S270" s="155">
        <f t="shared" si="68"/>
        <v>7</v>
      </c>
      <c r="T270" s="156">
        <v>5</v>
      </c>
      <c r="U270" s="188"/>
      <c r="V270" s="164">
        <f t="shared" si="69"/>
        <v>42</v>
      </c>
      <c r="W270" s="165">
        <f t="shared" si="70"/>
        <v>0.19534883720930232</v>
      </c>
      <c r="X270" s="165">
        <f t="shared" si="71"/>
        <v>5.8604651162790695</v>
      </c>
      <c r="Y270" s="164">
        <v>26</v>
      </c>
      <c r="Z270" s="164">
        <v>3</v>
      </c>
      <c r="AA270" s="166">
        <f t="shared" si="72"/>
        <v>29</v>
      </c>
      <c r="AB270" s="165">
        <f t="shared" si="73"/>
        <v>148.45238095238096</v>
      </c>
      <c r="AC270" s="165">
        <v>14</v>
      </c>
      <c r="AD270" s="165">
        <f t="shared" si="74"/>
        <v>134.45238095238096</v>
      </c>
      <c r="AE270" s="165">
        <f t="shared" si="75"/>
        <v>11.720930232558139</v>
      </c>
      <c r="AF270" s="167">
        <f t="shared" si="76"/>
        <v>43821.452380952382</v>
      </c>
      <c r="AG270" s="168">
        <f t="shared" si="77"/>
        <v>43687</v>
      </c>
      <c r="AH270" s="168">
        <f t="shared" si="78"/>
        <v>43821.452380952382</v>
      </c>
      <c r="AI270" s="169">
        <f t="shared" si="79"/>
        <v>2.7348837209302324</v>
      </c>
      <c r="AJ270" s="169">
        <f t="shared" si="80"/>
        <v>26.265116279069769</v>
      </c>
      <c r="AK270" s="164">
        <v>1</v>
      </c>
      <c r="AL270" s="169">
        <f t="shared" si="81"/>
        <v>0</v>
      </c>
      <c r="AM270" s="169">
        <f t="shared" si="82"/>
        <v>0</v>
      </c>
      <c r="AN270" s="169">
        <f t="shared" si="83"/>
        <v>0</v>
      </c>
      <c r="AO270" s="168">
        <f t="shared" si="84"/>
        <v>43821.452380952382</v>
      </c>
      <c r="AP270" s="164"/>
      <c r="AQ270" s="170"/>
    </row>
    <row r="271" spans="1:43" x14ac:dyDescent="0.25">
      <c r="A271" s="219" t="s">
        <v>603</v>
      </c>
      <c r="B271" s="151" t="s">
        <v>604</v>
      </c>
      <c r="C271" s="195">
        <v>6953156284890</v>
      </c>
      <c r="D271" s="152">
        <v>11.99000000000002</v>
      </c>
      <c r="E271" s="153"/>
      <c r="F271" s="96">
        <v>11</v>
      </c>
      <c r="G271" s="96">
        <v>12</v>
      </c>
      <c r="H271" s="96">
        <v>11</v>
      </c>
      <c r="I271" s="96">
        <v>8</v>
      </c>
      <c r="J271" s="96">
        <v>9</v>
      </c>
      <c r="K271" s="96">
        <v>8</v>
      </c>
      <c r="L271" s="96">
        <v>2</v>
      </c>
      <c r="M271" s="96"/>
      <c r="N271" s="96"/>
      <c r="O271" s="96"/>
      <c r="P271" s="96"/>
      <c r="Q271" s="96"/>
      <c r="R271" s="188"/>
      <c r="S271" s="155">
        <f t="shared" si="68"/>
        <v>7</v>
      </c>
      <c r="T271" s="156">
        <v>5</v>
      </c>
      <c r="U271" s="188"/>
      <c r="V271" s="164">
        <f t="shared" si="69"/>
        <v>61</v>
      </c>
      <c r="W271" s="165">
        <f t="shared" si="70"/>
        <v>0.28372093023255812</v>
      </c>
      <c r="X271" s="165">
        <f t="shared" si="71"/>
        <v>8.5116279069767433</v>
      </c>
      <c r="Y271" s="164">
        <v>47</v>
      </c>
      <c r="Z271" s="164">
        <v>6</v>
      </c>
      <c r="AA271" s="166">
        <f t="shared" si="72"/>
        <v>53</v>
      </c>
      <c r="AB271" s="165">
        <f t="shared" si="73"/>
        <v>186.80327868852461</v>
      </c>
      <c r="AC271" s="165">
        <v>14</v>
      </c>
      <c r="AD271" s="165">
        <f t="shared" si="74"/>
        <v>172.80327868852461</v>
      </c>
      <c r="AE271" s="165">
        <f t="shared" si="75"/>
        <v>17.023255813953487</v>
      </c>
      <c r="AF271" s="167">
        <f t="shared" si="76"/>
        <v>43859.803278688523</v>
      </c>
      <c r="AG271" s="168">
        <f t="shared" si="77"/>
        <v>43687</v>
      </c>
      <c r="AH271" s="168">
        <f t="shared" si="78"/>
        <v>43859.803278688523</v>
      </c>
      <c r="AI271" s="169">
        <f t="shared" si="79"/>
        <v>3.9720930232558138</v>
      </c>
      <c r="AJ271" s="169">
        <f t="shared" si="80"/>
        <v>49.027906976744184</v>
      </c>
      <c r="AK271" s="164">
        <v>1</v>
      </c>
      <c r="AL271" s="169">
        <f t="shared" si="81"/>
        <v>0</v>
      </c>
      <c r="AM271" s="169">
        <f t="shared" si="82"/>
        <v>0</v>
      </c>
      <c r="AN271" s="169">
        <f t="shared" si="83"/>
        <v>0</v>
      </c>
      <c r="AO271" s="168">
        <f t="shared" si="84"/>
        <v>43859.803278688523</v>
      </c>
      <c r="AP271" s="164"/>
      <c r="AQ271" s="170"/>
    </row>
    <row r="272" spans="1:43" x14ac:dyDescent="0.25">
      <c r="A272" s="219" t="s">
        <v>605</v>
      </c>
      <c r="B272" s="151" t="s">
        <v>606</v>
      </c>
      <c r="C272" s="195">
        <v>6953156284906</v>
      </c>
      <c r="D272" s="152">
        <v>11.99</v>
      </c>
      <c r="E272" s="153"/>
      <c r="F272" s="96">
        <v>3</v>
      </c>
      <c r="G272" s="96">
        <v>5</v>
      </c>
      <c r="H272" s="96">
        <v>1</v>
      </c>
      <c r="I272" s="96">
        <v>3</v>
      </c>
      <c r="J272" s="96">
        <v>1</v>
      </c>
      <c r="K272" s="96">
        <v>0</v>
      </c>
      <c r="L272" s="96">
        <v>1</v>
      </c>
      <c r="M272" s="96"/>
      <c r="N272" s="96"/>
      <c r="O272" s="96"/>
      <c r="P272" s="96"/>
      <c r="Q272" s="96"/>
      <c r="R272" s="188"/>
      <c r="S272" s="155">
        <f t="shared" si="68"/>
        <v>6</v>
      </c>
      <c r="T272" s="156">
        <v>5</v>
      </c>
      <c r="U272" s="188"/>
      <c r="V272" s="164">
        <f t="shared" si="69"/>
        <v>14</v>
      </c>
      <c r="W272" s="165">
        <f t="shared" si="70"/>
        <v>7.567567567567568E-2</v>
      </c>
      <c r="X272" s="165">
        <f t="shared" si="71"/>
        <v>2.2702702702702702</v>
      </c>
      <c r="Y272" s="164">
        <v>60</v>
      </c>
      <c r="Z272" s="164">
        <v>1</v>
      </c>
      <c r="AA272" s="166">
        <f t="shared" si="72"/>
        <v>61</v>
      </c>
      <c r="AB272" s="165">
        <f t="shared" si="73"/>
        <v>806.07142857142856</v>
      </c>
      <c r="AC272" s="165">
        <v>14</v>
      </c>
      <c r="AD272" s="165">
        <f t="shared" si="74"/>
        <v>792.07142857142856</v>
      </c>
      <c r="AE272" s="165">
        <f t="shared" si="75"/>
        <v>4.5405405405405403</v>
      </c>
      <c r="AF272" s="167">
        <f t="shared" si="76"/>
        <v>44479.071428571428</v>
      </c>
      <c r="AG272" s="168">
        <f t="shared" si="77"/>
        <v>43687</v>
      </c>
      <c r="AH272" s="168">
        <f t="shared" si="78"/>
        <v>44479.071428571428</v>
      </c>
      <c r="AI272" s="169">
        <f t="shared" si="79"/>
        <v>1.0594594594594595</v>
      </c>
      <c r="AJ272" s="169">
        <f t="shared" si="80"/>
        <v>59.940540540540539</v>
      </c>
      <c r="AK272" s="164">
        <v>1</v>
      </c>
      <c r="AL272" s="169">
        <f t="shared" si="81"/>
        <v>0</v>
      </c>
      <c r="AM272" s="169">
        <f t="shared" si="82"/>
        <v>0</v>
      </c>
      <c r="AN272" s="169">
        <f t="shared" si="83"/>
        <v>0</v>
      </c>
      <c r="AO272" s="168">
        <f t="shared" si="84"/>
        <v>44479.071428571428</v>
      </c>
      <c r="AP272" s="164"/>
      <c r="AQ272" s="170"/>
    </row>
    <row r="273" spans="1:43" x14ac:dyDescent="0.25">
      <c r="A273" s="219" t="s">
        <v>607</v>
      </c>
      <c r="B273" s="151" t="s">
        <v>608</v>
      </c>
      <c r="C273" s="195">
        <v>6953156284913</v>
      </c>
      <c r="D273" s="152">
        <v>11.99</v>
      </c>
      <c r="E273" s="153"/>
      <c r="F273" s="96">
        <v>5</v>
      </c>
      <c r="G273" s="96">
        <v>4</v>
      </c>
      <c r="H273" s="96">
        <v>2</v>
      </c>
      <c r="I273" s="96">
        <v>4</v>
      </c>
      <c r="J273" s="96">
        <v>3</v>
      </c>
      <c r="K273" s="96">
        <v>0</v>
      </c>
      <c r="L273" s="96">
        <v>0</v>
      </c>
      <c r="M273" s="96"/>
      <c r="N273" s="96"/>
      <c r="O273" s="96"/>
      <c r="P273" s="96"/>
      <c r="Q273" s="96"/>
      <c r="R273" s="188"/>
      <c r="S273" s="155">
        <f t="shared" si="68"/>
        <v>5</v>
      </c>
      <c r="T273" s="156">
        <v>5</v>
      </c>
      <c r="U273" s="188"/>
      <c r="V273" s="164">
        <f t="shared" si="69"/>
        <v>18</v>
      </c>
      <c r="W273" s="165">
        <f t="shared" si="70"/>
        <v>0.12</v>
      </c>
      <c r="X273" s="165">
        <f t="shared" si="71"/>
        <v>3.5999999999999996</v>
      </c>
      <c r="Y273" s="164">
        <v>33</v>
      </c>
      <c r="Z273" s="164">
        <v>0</v>
      </c>
      <c r="AA273" s="166">
        <f t="shared" si="72"/>
        <v>33</v>
      </c>
      <c r="AB273" s="165">
        <f t="shared" si="73"/>
        <v>275</v>
      </c>
      <c r="AC273" s="165">
        <v>14</v>
      </c>
      <c r="AD273" s="165">
        <f t="shared" si="74"/>
        <v>261</v>
      </c>
      <c r="AE273" s="165">
        <f t="shared" si="75"/>
        <v>7.1999999999999993</v>
      </c>
      <c r="AF273" s="167">
        <f t="shared" si="76"/>
        <v>43948</v>
      </c>
      <c r="AG273" s="168">
        <f t="shared" si="77"/>
        <v>43687</v>
      </c>
      <c r="AH273" s="168">
        <f t="shared" si="78"/>
        <v>43948</v>
      </c>
      <c r="AI273" s="169">
        <f t="shared" si="79"/>
        <v>1.68</v>
      </c>
      <c r="AJ273" s="169">
        <f t="shared" si="80"/>
        <v>31.32</v>
      </c>
      <c r="AK273" s="164">
        <v>1</v>
      </c>
      <c r="AL273" s="169">
        <f t="shared" si="81"/>
        <v>0</v>
      </c>
      <c r="AM273" s="169">
        <f t="shared" si="82"/>
        <v>0</v>
      </c>
      <c r="AN273" s="169">
        <f t="shared" si="83"/>
        <v>0</v>
      </c>
      <c r="AO273" s="168">
        <f t="shared" si="84"/>
        <v>43948</v>
      </c>
      <c r="AP273" s="164"/>
      <c r="AQ273" s="170"/>
    </row>
    <row r="274" spans="1:43" x14ac:dyDescent="0.25">
      <c r="A274" s="219" t="s">
        <v>609</v>
      </c>
      <c r="B274" s="151" t="s">
        <v>610</v>
      </c>
      <c r="C274" s="195">
        <v>6953156284920</v>
      </c>
      <c r="D274" s="152">
        <v>11.99</v>
      </c>
      <c r="E274" s="153"/>
      <c r="F274" s="96">
        <v>2</v>
      </c>
      <c r="G274" s="96">
        <v>3</v>
      </c>
      <c r="H274" s="96">
        <v>6</v>
      </c>
      <c r="I274" s="96">
        <v>0</v>
      </c>
      <c r="J274" s="96">
        <v>0</v>
      </c>
      <c r="K274" s="96">
        <v>0</v>
      </c>
      <c r="L274" s="96">
        <v>0</v>
      </c>
      <c r="M274" s="96"/>
      <c r="N274" s="96"/>
      <c r="O274" s="96"/>
      <c r="P274" s="96"/>
      <c r="Q274" s="96"/>
      <c r="R274" s="188"/>
      <c r="S274" s="155">
        <f t="shared" si="68"/>
        <v>3</v>
      </c>
      <c r="T274" s="156">
        <v>5</v>
      </c>
      <c r="U274" s="188"/>
      <c r="V274" s="164">
        <f t="shared" si="69"/>
        <v>11</v>
      </c>
      <c r="W274" s="165">
        <f t="shared" si="70"/>
        <v>0.12222222222222222</v>
      </c>
      <c r="X274" s="165">
        <f t="shared" si="71"/>
        <v>3.6666666666666665</v>
      </c>
      <c r="Y274" s="164">
        <v>51</v>
      </c>
      <c r="Z274" s="164">
        <v>0</v>
      </c>
      <c r="AA274" s="166">
        <f t="shared" si="72"/>
        <v>51</v>
      </c>
      <c r="AB274" s="165">
        <f t="shared" si="73"/>
        <v>417.27272727272731</v>
      </c>
      <c r="AC274" s="165">
        <v>14</v>
      </c>
      <c r="AD274" s="165">
        <f t="shared" si="74"/>
        <v>403.27272727272731</v>
      </c>
      <c r="AE274" s="165">
        <f t="shared" si="75"/>
        <v>7.333333333333333</v>
      </c>
      <c r="AF274" s="167">
        <f t="shared" si="76"/>
        <v>44090.272727272728</v>
      </c>
      <c r="AG274" s="168">
        <f t="shared" si="77"/>
        <v>43687</v>
      </c>
      <c r="AH274" s="168">
        <f t="shared" si="78"/>
        <v>44090.272727272728</v>
      </c>
      <c r="AI274" s="169">
        <f t="shared" si="79"/>
        <v>1.711111111111111</v>
      </c>
      <c r="AJ274" s="169">
        <f t="shared" si="80"/>
        <v>49.288888888888891</v>
      </c>
      <c r="AK274" s="164">
        <v>1</v>
      </c>
      <c r="AL274" s="169">
        <f t="shared" si="81"/>
        <v>0</v>
      </c>
      <c r="AM274" s="169">
        <f t="shared" si="82"/>
        <v>0</v>
      </c>
      <c r="AN274" s="169">
        <f t="shared" si="83"/>
        <v>0</v>
      </c>
      <c r="AO274" s="168">
        <f t="shared" si="84"/>
        <v>44090.272727272728</v>
      </c>
      <c r="AP274" s="164"/>
      <c r="AQ274" s="170"/>
    </row>
    <row r="275" spans="1:43" x14ac:dyDescent="0.25">
      <c r="A275" s="218" t="s">
        <v>675</v>
      </c>
      <c r="B275" s="172" t="s">
        <v>676</v>
      </c>
      <c r="C275" s="197">
        <v>6953156285101</v>
      </c>
      <c r="D275" s="173">
        <v>52.61</v>
      </c>
      <c r="E275" s="153"/>
      <c r="F275" s="174">
        <v>0</v>
      </c>
      <c r="G275" s="174">
        <v>0</v>
      </c>
      <c r="H275" s="174">
        <v>0</v>
      </c>
      <c r="I275" s="174">
        <v>1</v>
      </c>
      <c r="J275" s="174">
        <v>10</v>
      </c>
      <c r="K275" s="174">
        <v>11</v>
      </c>
      <c r="L275" s="174">
        <v>14</v>
      </c>
      <c r="M275" s="174"/>
      <c r="N275" s="174"/>
      <c r="O275" s="174"/>
      <c r="P275" s="174"/>
      <c r="Q275" s="174"/>
      <c r="R275" s="188"/>
      <c r="S275" s="155">
        <f t="shared" si="68"/>
        <v>4</v>
      </c>
      <c r="T275" s="156">
        <v>5</v>
      </c>
      <c r="U275" s="188"/>
      <c r="V275" s="164">
        <f t="shared" si="69"/>
        <v>36</v>
      </c>
      <c r="W275" s="165">
        <f t="shared" si="70"/>
        <v>0.28799999999999998</v>
      </c>
      <c r="X275" s="165">
        <f t="shared" si="71"/>
        <v>8.6399999999999988</v>
      </c>
      <c r="Y275" s="164">
        <v>3</v>
      </c>
      <c r="Z275" s="164">
        <v>31</v>
      </c>
      <c r="AA275" s="166">
        <f t="shared" si="72"/>
        <v>34</v>
      </c>
      <c r="AB275" s="165">
        <f t="shared" si="73"/>
        <v>118.05555555555557</v>
      </c>
      <c r="AC275" s="165">
        <v>14</v>
      </c>
      <c r="AD275" s="165">
        <f t="shared" si="74"/>
        <v>104.05555555555557</v>
      </c>
      <c r="AE275" s="165">
        <f t="shared" si="75"/>
        <v>17.279999999999998</v>
      </c>
      <c r="AF275" s="167">
        <f t="shared" si="76"/>
        <v>43791.055555555555</v>
      </c>
      <c r="AG275" s="168">
        <f t="shared" si="77"/>
        <v>43687</v>
      </c>
      <c r="AH275" s="168">
        <f t="shared" si="78"/>
        <v>43791.055555555555</v>
      </c>
      <c r="AI275" s="169">
        <f t="shared" si="79"/>
        <v>4.032</v>
      </c>
      <c r="AJ275" s="169">
        <f t="shared" si="80"/>
        <v>29.968</v>
      </c>
      <c r="AK275" s="164">
        <v>1</v>
      </c>
      <c r="AL275" s="169">
        <f t="shared" si="81"/>
        <v>0</v>
      </c>
      <c r="AM275" s="169">
        <f t="shared" si="82"/>
        <v>0</v>
      </c>
      <c r="AN275" s="169">
        <f t="shared" si="83"/>
        <v>0</v>
      </c>
      <c r="AO275" s="168">
        <f t="shared" si="84"/>
        <v>43791.055555555555</v>
      </c>
      <c r="AP275" s="175"/>
      <c r="AQ275" s="170"/>
    </row>
    <row r="276" spans="1:43" x14ac:dyDescent="0.25">
      <c r="A276" s="219" t="s">
        <v>619</v>
      </c>
      <c r="B276" s="151" t="s">
        <v>620</v>
      </c>
      <c r="C276" s="195">
        <v>6953156285460</v>
      </c>
      <c r="D276" s="152">
        <v>0</v>
      </c>
      <c r="E276" s="153"/>
      <c r="F276" s="96">
        <v>0</v>
      </c>
      <c r="G276" s="96">
        <v>0</v>
      </c>
      <c r="H276" s="96">
        <v>0</v>
      </c>
      <c r="I276" s="96">
        <v>0</v>
      </c>
      <c r="J276" s="96">
        <v>0</v>
      </c>
      <c r="K276" s="96">
        <v>0</v>
      </c>
      <c r="L276" s="96">
        <v>0</v>
      </c>
      <c r="M276" s="96"/>
      <c r="N276" s="96"/>
      <c r="O276" s="96"/>
      <c r="P276" s="96"/>
      <c r="Q276" s="96"/>
      <c r="R276" s="188"/>
      <c r="S276" s="155">
        <f t="shared" si="68"/>
        <v>0</v>
      </c>
      <c r="T276" s="156">
        <v>5</v>
      </c>
      <c r="U276" s="188"/>
      <c r="V276" s="164">
        <f t="shared" si="69"/>
        <v>0</v>
      </c>
      <c r="W276" s="165">
        <f t="shared" si="70"/>
        <v>0</v>
      </c>
      <c r="X276" s="165">
        <f t="shared" si="71"/>
        <v>0</v>
      </c>
      <c r="Y276" s="164"/>
      <c r="Z276" s="164">
        <v>0</v>
      </c>
      <c r="AA276" s="166">
        <f t="shared" si="72"/>
        <v>0</v>
      </c>
      <c r="AB276" s="165" t="str">
        <f t="shared" si="73"/>
        <v>Not Sold</v>
      </c>
      <c r="AC276" s="165">
        <v>14</v>
      </c>
      <c r="AD276" s="165" t="str">
        <f t="shared" si="74"/>
        <v>-</v>
      </c>
      <c r="AE276" s="165">
        <f t="shared" si="75"/>
        <v>0</v>
      </c>
      <c r="AF276" s="167" t="str">
        <f t="shared" si="76"/>
        <v>Not Sold</v>
      </c>
      <c r="AG276" s="168">
        <f t="shared" si="77"/>
        <v>43687</v>
      </c>
      <c r="AH276" s="168">
        <f t="shared" si="78"/>
        <v>43687</v>
      </c>
      <c r="AI276" s="169">
        <f t="shared" si="79"/>
        <v>0</v>
      </c>
      <c r="AJ276" s="169">
        <f t="shared" si="80"/>
        <v>0</v>
      </c>
      <c r="AK276" s="164">
        <v>1</v>
      </c>
      <c r="AL276" s="169">
        <f t="shared" si="81"/>
        <v>0</v>
      </c>
      <c r="AM276" s="169">
        <f t="shared" si="82"/>
        <v>0</v>
      </c>
      <c r="AN276" s="169" t="str">
        <f t="shared" si="83"/>
        <v>-</v>
      </c>
      <c r="AO276" s="168" t="str">
        <f t="shared" si="84"/>
        <v>-</v>
      </c>
      <c r="AP276" s="164"/>
      <c r="AQ276" s="170"/>
    </row>
    <row r="277" spans="1:43" x14ac:dyDescent="0.25">
      <c r="A277" s="219" t="s">
        <v>611</v>
      </c>
      <c r="B277" s="151" t="s">
        <v>612</v>
      </c>
      <c r="C277" s="195">
        <v>6953156285798</v>
      </c>
      <c r="D277" s="152">
        <v>7.27</v>
      </c>
      <c r="E277" s="153"/>
      <c r="F277" s="96">
        <v>1</v>
      </c>
      <c r="G277" s="96">
        <v>3</v>
      </c>
      <c r="H277" s="96">
        <v>11</v>
      </c>
      <c r="I277" s="96">
        <v>3</v>
      </c>
      <c r="J277" s="96">
        <v>11</v>
      </c>
      <c r="K277" s="96">
        <v>7</v>
      </c>
      <c r="L277" s="96">
        <v>8</v>
      </c>
      <c r="M277" s="96"/>
      <c r="N277" s="96"/>
      <c r="O277" s="96"/>
      <c r="P277" s="96"/>
      <c r="Q277" s="96"/>
      <c r="R277" s="188"/>
      <c r="S277" s="155">
        <f t="shared" si="68"/>
        <v>7</v>
      </c>
      <c r="T277" s="156">
        <v>5</v>
      </c>
      <c r="U277" s="188"/>
      <c r="V277" s="164">
        <f t="shared" si="69"/>
        <v>44</v>
      </c>
      <c r="W277" s="165">
        <f t="shared" si="70"/>
        <v>0.20465116279069767</v>
      </c>
      <c r="X277" s="165">
        <f t="shared" si="71"/>
        <v>6.1395348837209305</v>
      </c>
      <c r="Y277" s="164">
        <v>46</v>
      </c>
      <c r="Z277" s="164">
        <v>17</v>
      </c>
      <c r="AA277" s="166">
        <f t="shared" si="72"/>
        <v>63</v>
      </c>
      <c r="AB277" s="165">
        <f t="shared" si="73"/>
        <v>307.84090909090912</v>
      </c>
      <c r="AC277" s="165">
        <v>14</v>
      </c>
      <c r="AD277" s="165">
        <f t="shared" si="74"/>
        <v>293.84090909090912</v>
      </c>
      <c r="AE277" s="165">
        <f t="shared" si="75"/>
        <v>12.279069767441861</v>
      </c>
      <c r="AF277" s="167">
        <f t="shared" si="76"/>
        <v>43980.840909090912</v>
      </c>
      <c r="AG277" s="168">
        <f t="shared" si="77"/>
        <v>43687</v>
      </c>
      <c r="AH277" s="168">
        <f t="shared" si="78"/>
        <v>43980.840909090912</v>
      </c>
      <c r="AI277" s="169">
        <f t="shared" si="79"/>
        <v>2.8651162790697673</v>
      </c>
      <c r="AJ277" s="169">
        <f t="shared" si="80"/>
        <v>60.134883720930233</v>
      </c>
      <c r="AK277" s="164">
        <v>1</v>
      </c>
      <c r="AL277" s="169">
        <f t="shared" si="81"/>
        <v>0</v>
      </c>
      <c r="AM277" s="169">
        <f t="shared" si="82"/>
        <v>0</v>
      </c>
      <c r="AN277" s="169">
        <f t="shared" si="83"/>
        <v>0</v>
      </c>
      <c r="AO277" s="168">
        <f t="shared" si="84"/>
        <v>43980.840909090912</v>
      </c>
      <c r="AP277" s="164"/>
      <c r="AQ277" s="170"/>
    </row>
    <row r="278" spans="1:43" x14ac:dyDescent="0.25">
      <c r="A278" s="219" t="s">
        <v>617</v>
      </c>
      <c r="B278" s="151" t="s">
        <v>618</v>
      </c>
      <c r="C278" s="195">
        <v>6953156285804</v>
      </c>
      <c r="D278" s="152">
        <v>7.27</v>
      </c>
      <c r="E278" s="153"/>
      <c r="F278" s="96">
        <v>10</v>
      </c>
      <c r="G278" s="96">
        <v>3</v>
      </c>
      <c r="H278" s="96">
        <v>5</v>
      </c>
      <c r="I278" s="96">
        <v>1</v>
      </c>
      <c r="J278" s="96">
        <v>4</v>
      </c>
      <c r="K278" s="96">
        <v>7</v>
      </c>
      <c r="L278" s="96">
        <v>3</v>
      </c>
      <c r="M278" s="96"/>
      <c r="N278" s="96"/>
      <c r="O278" s="96"/>
      <c r="P278" s="96"/>
      <c r="Q278" s="96"/>
      <c r="R278" s="188"/>
      <c r="S278" s="155">
        <f t="shared" si="68"/>
        <v>7</v>
      </c>
      <c r="T278" s="156">
        <v>5</v>
      </c>
      <c r="U278" s="188"/>
      <c r="V278" s="164">
        <f t="shared" si="69"/>
        <v>33</v>
      </c>
      <c r="W278" s="165">
        <f t="shared" si="70"/>
        <v>0.15348837209302327</v>
      </c>
      <c r="X278" s="165">
        <f t="shared" si="71"/>
        <v>4.6046511627906979</v>
      </c>
      <c r="Y278" s="164">
        <v>44</v>
      </c>
      <c r="Z278" s="164">
        <v>10</v>
      </c>
      <c r="AA278" s="166">
        <f t="shared" si="72"/>
        <v>54</v>
      </c>
      <c r="AB278" s="165">
        <f t="shared" si="73"/>
        <v>351.81818181818181</v>
      </c>
      <c r="AC278" s="165">
        <v>14</v>
      </c>
      <c r="AD278" s="165">
        <f t="shared" si="74"/>
        <v>337.81818181818181</v>
      </c>
      <c r="AE278" s="165">
        <f t="shared" si="75"/>
        <v>9.2093023255813957</v>
      </c>
      <c r="AF278" s="167">
        <f t="shared" si="76"/>
        <v>44024.818181818184</v>
      </c>
      <c r="AG278" s="168">
        <f t="shared" si="77"/>
        <v>43687</v>
      </c>
      <c r="AH278" s="168">
        <f t="shared" si="78"/>
        <v>44024.818181818184</v>
      </c>
      <c r="AI278" s="169">
        <f t="shared" si="79"/>
        <v>2.1488372093023256</v>
      </c>
      <c r="AJ278" s="169">
        <f t="shared" si="80"/>
        <v>51.851162790697671</v>
      </c>
      <c r="AK278" s="164">
        <v>1</v>
      </c>
      <c r="AL278" s="169">
        <f t="shared" si="81"/>
        <v>0</v>
      </c>
      <c r="AM278" s="169">
        <f t="shared" si="82"/>
        <v>0</v>
      </c>
      <c r="AN278" s="169">
        <f t="shared" si="83"/>
        <v>0</v>
      </c>
      <c r="AO278" s="168">
        <f t="shared" si="84"/>
        <v>44024.818181818184</v>
      </c>
      <c r="AP278" s="164"/>
      <c r="AQ278" s="170"/>
    </row>
    <row r="279" spans="1:43" x14ac:dyDescent="0.25">
      <c r="A279" s="219" t="s">
        <v>156</v>
      </c>
      <c r="B279" s="151" t="s">
        <v>157</v>
      </c>
      <c r="C279" s="195">
        <v>6953156286030</v>
      </c>
      <c r="D279" s="152">
        <v>15.040000000000454</v>
      </c>
      <c r="E279" s="153"/>
      <c r="F279" s="96">
        <v>0</v>
      </c>
      <c r="G279" s="96">
        <v>0</v>
      </c>
      <c r="H279" s="96">
        <v>0</v>
      </c>
      <c r="I279" s="96">
        <v>0</v>
      </c>
      <c r="J279" s="96">
        <v>0</v>
      </c>
      <c r="K279" s="96">
        <v>0</v>
      </c>
      <c r="L279" s="96">
        <v>1</v>
      </c>
      <c r="M279" s="96"/>
      <c r="N279" s="96"/>
      <c r="O279" s="96"/>
      <c r="P279" s="96"/>
      <c r="Q279" s="96"/>
      <c r="R279" s="188"/>
      <c r="S279" s="155">
        <f t="shared" si="68"/>
        <v>1</v>
      </c>
      <c r="T279" s="156">
        <v>5</v>
      </c>
      <c r="U279" s="188"/>
      <c r="V279" s="164">
        <f t="shared" si="69"/>
        <v>1</v>
      </c>
      <c r="W279" s="165">
        <f t="shared" si="70"/>
        <v>2.8571428571428571E-2</v>
      </c>
      <c r="X279" s="165">
        <f t="shared" si="71"/>
        <v>0.8571428571428571</v>
      </c>
      <c r="Y279" s="164">
        <v>1</v>
      </c>
      <c r="Z279" s="164">
        <v>2</v>
      </c>
      <c r="AA279" s="166">
        <f t="shared" si="72"/>
        <v>3</v>
      </c>
      <c r="AB279" s="165">
        <f t="shared" si="73"/>
        <v>105</v>
      </c>
      <c r="AC279" s="165">
        <v>14</v>
      </c>
      <c r="AD279" s="165">
        <f t="shared" si="74"/>
        <v>91</v>
      </c>
      <c r="AE279" s="165">
        <f t="shared" si="75"/>
        <v>1.7142857142857142</v>
      </c>
      <c r="AF279" s="167">
        <f t="shared" si="76"/>
        <v>43778</v>
      </c>
      <c r="AG279" s="168">
        <f t="shared" si="77"/>
        <v>43687</v>
      </c>
      <c r="AH279" s="168">
        <f t="shared" si="78"/>
        <v>43778</v>
      </c>
      <c r="AI279" s="169">
        <f t="shared" si="79"/>
        <v>0.39999999999999997</v>
      </c>
      <c r="AJ279" s="169">
        <f t="shared" si="80"/>
        <v>2.6</v>
      </c>
      <c r="AK279" s="164">
        <v>1</v>
      </c>
      <c r="AL279" s="169">
        <f t="shared" si="81"/>
        <v>0</v>
      </c>
      <c r="AM279" s="169">
        <f t="shared" si="82"/>
        <v>0</v>
      </c>
      <c r="AN279" s="169">
        <f t="shared" si="83"/>
        <v>0</v>
      </c>
      <c r="AO279" s="168">
        <f t="shared" si="84"/>
        <v>43778</v>
      </c>
      <c r="AP279" s="164"/>
      <c r="AQ279" s="170"/>
    </row>
    <row r="280" spans="1:43" x14ac:dyDescent="0.25">
      <c r="A280" s="218" t="s">
        <v>319</v>
      </c>
      <c r="B280" s="172" t="s">
        <v>320</v>
      </c>
      <c r="C280" s="197">
        <v>6953156286481</v>
      </c>
      <c r="D280" s="173">
        <v>45.32</v>
      </c>
      <c r="E280" s="153"/>
      <c r="F280" s="174">
        <v>0</v>
      </c>
      <c r="G280" s="174">
        <v>0</v>
      </c>
      <c r="H280" s="174">
        <v>0</v>
      </c>
      <c r="I280" s="174">
        <v>0</v>
      </c>
      <c r="J280" s="174">
        <v>0</v>
      </c>
      <c r="K280" s="174">
        <v>0</v>
      </c>
      <c r="L280" s="174">
        <v>0</v>
      </c>
      <c r="M280" s="174"/>
      <c r="N280" s="174"/>
      <c r="O280" s="174"/>
      <c r="P280" s="174"/>
      <c r="Q280" s="174"/>
      <c r="R280" s="188"/>
      <c r="S280" s="155">
        <f t="shared" si="68"/>
        <v>0</v>
      </c>
      <c r="T280" s="156">
        <v>5</v>
      </c>
      <c r="U280" s="188"/>
      <c r="V280" s="164">
        <f t="shared" si="69"/>
        <v>0</v>
      </c>
      <c r="W280" s="165">
        <f t="shared" si="70"/>
        <v>0</v>
      </c>
      <c r="X280" s="165">
        <f t="shared" si="71"/>
        <v>0</v>
      </c>
      <c r="Y280" s="164"/>
      <c r="Z280" s="164">
        <v>0</v>
      </c>
      <c r="AA280" s="166">
        <f t="shared" si="72"/>
        <v>0</v>
      </c>
      <c r="AB280" s="165" t="str">
        <f t="shared" si="73"/>
        <v>Not Sold</v>
      </c>
      <c r="AC280" s="165">
        <v>14</v>
      </c>
      <c r="AD280" s="165" t="str">
        <f t="shared" si="74"/>
        <v>-</v>
      </c>
      <c r="AE280" s="165">
        <f t="shared" si="75"/>
        <v>0</v>
      </c>
      <c r="AF280" s="167" t="str">
        <f t="shared" si="76"/>
        <v>Not Sold</v>
      </c>
      <c r="AG280" s="168">
        <f t="shared" si="77"/>
        <v>43687</v>
      </c>
      <c r="AH280" s="168">
        <f t="shared" si="78"/>
        <v>43687</v>
      </c>
      <c r="AI280" s="169">
        <f t="shared" si="79"/>
        <v>0</v>
      </c>
      <c r="AJ280" s="169">
        <f t="shared" si="80"/>
        <v>0</v>
      </c>
      <c r="AK280" s="164">
        <v>1</v>
      </c>
      <c r="AL280" s="169">
        <f t="shared" si="81"/>
        <v>0</v>
      </c>
      <c r="AM280" s="169">
        <f t="shared" si="82"/>
        <v>0</v>
      </c>
      <c r="AN280" s="169" t="str">
        <f t="shared" si="83"/>
        <v>-</v>
      </c>
      <c r="AO280" s="168" t="str">
        <f t="shared" si="84"/>
        <v>-</v>
      </c>
      <c r="AP280" s="175"/>
      <c r="AQ280" s="170"/>
    </row>
    <row r="281" spans="1:43" x14ac:dyDescent="0.25">
      <c r="A281" s="218" t="s">
        <v>317</v>
      </c>
      <c r="B281" s="172" t="s">
        <v>318</v>
      </c>
      <c r="C281" s="197">
        <v>6953156286498</v>
      </c>
      <c r="D281" s="173">
        <v>45.32</v>
      </c>
      <c r="E281" s="153"/>
      <c r="F281" s="174">
        <v>0</v>
      </c>
      <c r="G281" s="174">
        <v>0</v>
      </c>
      <c r="H281" s="174">
        <v>0</v>
      </c>
      <c r="I281" s="174">
        <v>0</v>
      </c>
      <c r="J281" s="174">
        <v>0</v>
      </c>
      <c r="K281" s="174">
        <v>0</v>
      </c>
      <c r="L281" s="174">
        <v>20</v>
      </c>
      <c r="M281" s="174"/>
      <c r="N281" s="174"/>
      <c r="O281" s="174"/>
      <c r="P281" s="174"/>
      <c r="Q281" s="174"/>
      <c r="R281" s="188"/>
      <c r="S281" s="155">
        <f t="shared" si="68"/>
        <v>1</v>
      </c>
      <c r="T281" s="156">
        <v>5</v>
      </c>
      <c r="U281" s="188"/>
      <c r="V281" s="164">
        <f t="shared" si="69"/>
        <v>20</v>
      </c>
      <c r="W281" s="165">
        <f t="shared" si="70"/>
        <v>0.5714285714285714</v>
      </c>
      <c r="X281" s="165">
        <f t="shared" si="71"/>
        <v>17.142857142857142</v>
      </c>
      <c r="Y281" s="164"/>
      <c r="Z281" s="164">
        <v>65</v>
      </c>
      <c r="AA281" s="166">
        <f t="shared" si="72"/>
        <v>65</v>
      </c>
      <c r="AB281" s="165">
        <f t="shared" si="73"/>
        <v>113.75</v>
      </c>
      <c r="AC281" s="165">
        <v>14</v>
      </c>
      <c r="AD281" s="165">
        <f t="shared" si="74"/>
        <v>99.75</v>
      </c>
      <c r="AE281" s="165">
        <f t="shared" si="75"/>
        <v>34.285714285714285</v>
      </c>
      <c r="AF281" s="167">
        <f t="shared" si="76"/>
        <v>43786.75</v>
      </c>
      <c r="AG281" s="168">
        <f t="shared" si="77"/>
        <v>43687</v>
      </c>
      <c r="AH281" s="168">
        <f t="shared" si="78"/>
        <v>43786.75</v>
      </c>
      <c r="AI281" s="169">
        <f t="shared" si="79"/>
        <v>8</v>
      </c>
      <c r="AJ281" s="169">
        <f t="shared" si="80"/>
        <v>57</v>
      </c>
      <c r="AK281" s="164">
        <v>1</v>
      </c>
      <c r="AL281" s="169">
        <f t="shared" si="81"/>
        <v>0</v>
      </c>
      <c r="AM281" s="169">
        <f t="shared" si="82"/>
        <v>0</v>
      </c>
      <c r="AN281" s="169">
        <f t="shared" si="83"/>
        <v>0</v>
      </c>
      <c r="AO281" s="168">
        <f t="shared" si="84"/>
        <v>43786.75</v>
      </c>
      <c r="AP281" s="175"/>
      <c r="AQ281" s="170"/>
    </row>
    <row r="282" spans="1:43" x14ac:dyDescent="0.25">
      <c r="A282" s="218" t="s">
        <v>315</v>
      </c>
      <c r="B282" s="172" t="s">
        <v>316</v>
      </c>
      <c r="C282" s="197">
        <v>6953156286504</v>
      </c>
      <c r="D282" s="173">
        <v>45.32</v>
      </c>
      <c r="E282" s="153"/>
      <c r="F282" s="174">
        <v>0</v>
      </c>
      <c r="G282" s="174">
        <v>0</v>
      </c>
      <c r="H282" s="174">
        <v>0</v>
      </c>
      <c r="I282" s="174">
        <v>0</v>
      </c>
      <c r="J282" s="174">
        <v>0</v>
      </c>
      <c r="K282" s="174">
        <v>0</v>
      </c>
      <c r="L282" s="174">
        <v>0</v>
      </c>
      <c r="M282" s="174"/>
      <c r="N282" s="174"/>
      <c r="O282" s="174"/>
      <c r="P282" s="174"/>
      <c r="Q282" s="174"/>
      <c r="R282" s="188"/>
      <c r="S282" s="155">
        <f t="shared" si="68"/>
        <v>0</v>
      </c>
      <c r="T282" s="156">
        <v>5</v>
      </c>
      <c r="U282" s="188"/>
      <c r="V282" s="164">
        <f t="shared" si="69"/>
        <v>0</v>
      </c>
      <c r="W282" s="165">
        <f t="shared" si="70"/>
        <v>0</v>
      </c>
      <c r="X282" s="165">
        <f t="shared" si="71"/>
        <v>0</v>
      </c>
      <c r="Y282" s="164"/>
      <c r="Z282" s="164">
        <v>0</v>
      </c>
      <c r="AA282" s="166">
        <f t="shared" si="72"/>
        <v>0</v>
      </c>
      <c r="AB282" s="165" t="str">
        <f t="shared" si="73"/>
        <v>Not Sold</v>
      </c>
      <c r="AC282" s="165">
        <v>14</v>
      </c>
      <c r="AD282" s="165" t="str">
        <f t="shared" si="74"/>
        <v>-</v>
      </c>
      <c r="AE282" s="165">
        <f t="shared" si="75"/>
        <v>0</v>
      </c>
      <c r="AF282" s="167" t="str">
        <f t="shared" si="76"/>
        <v>Not Sold</v>
      </c>
      <c r="AG282" s="168">
        <f t="shared" si="77"/>
        <v>43687</v>
      </c>
      <c r="AH282" s="168">
        <f t="shared" si="78"/>
        <v>43687</v>
      </c>
      <c r="AI282" s="169">
        <f t="shared" si="79"/>
        <v>0</v>
      </c>
      <c r="AJ282" s="169">
        <f t="shared" si="80"/>
        <v>0</v>
      </c>
      <c r="AK282" s="164">
        <v>1</v>
      </c>
      <c r="AL282" s="169">
        <f t="shared" si="81"/>
        <v>0</v>
      </c>
      <c r="AM282" s="169">
        <f t="shared" si="82"/>
        <v>0</v>
      </c>
      <c r="AN282" s="169" t="str">
        <f t="shared" si="83"/>
        <v>-</v>
      </c>
      <c r="AO282" s="168" t="str">
        <f t="shared" si="84"/>
        <v>-</v>
      </c>
      <c r="AP282" s="175"/>
      <c r="AQ282" s="170"/>
    </row>
    <row r="283" spans="1:43" x14ac:dyDescent="0.25">
      <c r="A283" s="219" t="s">
        <v>158</v>
      </c>
      <c r="B283" s="151" t="s">
        <v>159</v>
      </c>
      <c r="C283" s="195">
        <v>6953156286559</v>
      </c>
      <c r="D283" s="152">
        <v>61.889999999999915</v>
      </c>
      <c r="E283" s="153"/>
      <c r="F283" s="96">
        <v>0</v>
      </c>
      <c r="G283" s="96">
        <v>0</v>
      </c>
      <c r="H283" s="96">
        <v>0</v>
      </c>
      <c r="I283" s="96">
        <v>0</v>
      </c>
      <c r="J283" s="96">
        <v>0</v>
      </c>
      <c r="K283" s="96">
        <v>0</v>
      </c>
      <c r="L283" s="96">
        <v>0</v>
      </c>
      <c r="M283" s="96"/>
      <c r="N283" s="96"/>
      <c r="O283" s="96"/>
      <c r="P283" s="96"/>
      <c r="Q283" s="96"/>
      <c r="R283" s="188"/>
      <c r="S283" s="155">
        <f t="shared" si="68"/>
        <v>0</v>
      </c>
      <c r="T283" s="156">
        <v>5</v>
      </c>
      <c r="U283" s="188"/>
      <c r="V283" s="164">
        <f t="shared" si="69"/>
        <v>0</v>
      </c>
      <c r="W283" s="165">
        <f t="shared" si="70"/>
        <v>0</v>
      </c>
      <c r="X283" s="165">
        <f t="shared" si="71"/>
        <v>0</v>
      </c>
      <c r="Y283" s="164"/>
      <c r="Z283" s="164">
        <v>5</v>
      </c>
      <c r="AA283" s="166">
        <f t="shared" si="72"/>
        <v>5</v>
      </c>
      <c r="AB283" s="165" t="str">
        <f t="shared" si="73"/>
        <v>Not Sold</v>
      </c>
      <c r="AC283" s="165">
        <v>14</v>
      </c>
      <c r="AD283" s="165" t="str">
        <f t="shared" si="74"/>
        <v>-</v>
      </c>
      <c r="AE283" s="165">
        <f t="shared" si="75"/>
        <v>0</v>
      </c>
      <c r="AF283" s="167" t="str">
        <f t="shared" si="76"/>
        <v>Not Sold</v>
      </c>
      <c r="AG283" s="168">
        <f t="shared" si="77"/>
        <v>43687</v>
      </c>
      <c r="AH283" s="168">
        <f t="shared" si="78"/>
        <v>43687</v>
      </c>
      <c r="AI283" s="169">
        <f t="shared" si="79"/>
        <v>0</v>
      </c>
      <c r="AJ283" s="169">
        <f t="shared" si="80"/>
        <v>5</v>
      </c>
      <c r="AK283" s="164">
        <v>1</v>
      </c>
      <c r="AL283" s="169">
        <f t="shared" si="81"/>
        <v>0</v>
      </c>
      <c r="AM283" s="169">
        <f t="shared" si="82"/>
        <v>0</v>
      </c>
      <c r="AN283" s="169" t="str">
        <f t="shared" si="83"/>
        <v>-</v>
      </c>
      <c r="AO283" s="168" t="str">
        <f t="shared" si="84"/>
        <v>-</v>
      </c>
      <c r="AP283" s="164"/>
      <c r="AQ283" s="170"/>
    </row>
    <row r="284" spans="1:43" x14ac:dyDescent="0.25">
      <c r="A284" s="218" t="s">
        <v>563</v>
      </c>
      <c r="B284" s="172" t="s">
        <v>160</v>
      </c>
      <c r="C284" s="197">
        <v>6953156286603</v>
      </c>
      <c r="D284" s="173">
        <v>21.039999999999992</v>
      </c>
      <c r="E284" s="153"/>
      <c r="F284" s="174">
        <v>27</v>
      </c>
      <c r="G284" s="174">
        <v>14</v>
      </c>
      <c r="H284" s="174">
        <v>14</v>
      </c>
      <c r="I284" s="174">
        <v>28</v>
      </c>
      <c r="J284" s="174">
        <v>19</v>
      </c>
      <c r="K284" s="174">
        <v>25</v>
      </c>
      <c r="L284" s="174">
        <v>28</v>
      </c>
      <c r="M284" s="174"/>
      <c r="N284" s="174"/>
      <c r="O284" s="174"/>
      <c r="P284" s="174"/>
      <c r="Q284" s="174"/>
      <c r="R284" s="188"/>
      <c r="S284" s="155">
        <f t="shared" si="68"/>
        <v>7</v>
      </c>
      <c r="T284" s="156">
        <v>5</v>
      </c>
      <c r="U284" s="188"/>
      <c r="V284" s="164">
        <f t="shared" si="69"/>
        <v>155</v>
      </c>
      <c r="W284" s="165">
        <f t="shared" si="70"/>
        <v>0.72093023255813948</v>
      </c>
      <c r="X284" s="165">
        <f t="shared" si="71"/>
        <v>21.627906976744185</v>
      </c>
      <c r="Y284" s="164">
        <v>143</v>
      </c>
      <c r="Z284" s="164">
        <v>39</v>
      </c>
      <c r="AA284" s="166">
        <f t="shared" si="72"/>
        <v>182</v>
      </c>
      <c r="AB284" s="165">
        <f t="shared" si="73"/>
        <v>252.45161290322582</v>
      </c>
      <c r="AC284" s="165">
        <v>14</v>
      </c>
      <c r="AD284" s="165">
        <f t="shared" si="74"/>
        <v>238.45161290322582</v>
      </c>
      <c r="AE284" s="165">
        <f t="shared" si="75"/>
        <v>43.255813953488371</v>
      </c>
      <c r="AF284" s="167">
        <f t="shared" si="76"/>
        <v>43925.451612903227</v>
      </c>
      <c r="AG284" s="168">
        <f t="shared" si="77"/>
        <v>43687</v>
      </c>
      <c r="AH284" s="168">
        <f t="shared" si="78"/>
        <v>43925.451612903227</v>
      </c>
      <c r="AI284" s="169">
        <f t="shared" si="79"/>
        <v>10.093023255813954</v>
      </c>
      <c r="AJ284" s="169">
        <f t="shared" si="80"/>
        <v>171.90697674418604</v>
      </c>
      <c r="AK284" s="164">
        <v>1</v>
      </c>
      <c r="AL284" s="169">
        <f t="shared" si="81"/>
        <v>0</v>
      </c>
      <c r="AM284" s="169">
        <f t="shared" si="82"/>
        <v>0</v>
      </c>
      <c r="AN284" s="169">
        <f t="shared" si="83"/>
        <v>0</v>
      </c>
      <c r="AO284" s="168">
        <f t="shared" si="84"/>
        <v>43925.451612903227</v>
      </c>
      <c r="AP284" s="175"/>
      <c r="AQ284" s="170"/>
    </row>
    <row r="285" spans="1:43" x14ac:dyDescent="0.25">
      <c r="A285" s="218" t="s">
        <v>708</v>
      </c>
      <c r="B285" s="172" t="s">
        <v>709</v>
      </c>
      <c r="C285" s="197">
        <v>6953156286962</v>
      </c>
      <c r="D285" s="173">
        <v>14.390000000000038</v>
      </c>
      <c r="E285" s="153"/>
      <c r="F285" s="174">
        <v>0</v>
      </c>
      <c r="G285" s="174">
        <v>0</v>
      </c>
      <c r="H285" s="174">
        <v>0</v>
      </c>
      <c r="I285" s="174">
        <v>0</v>
      </c>
      <c r="J285" s="174">
        <v>5</v>
      </c>
      <c r="K285" s="174">
        <v>12</v>
      </c>
      <c r="L285" s="174">
        <v>8</v>
      </c>
      <c r="M285" s="174"/>
      <c r="N285" s="174"/>
      <c r="O285" s="174"/>
      <c r="P285" s="174"/>
      <c r="Q285" s="174"/>
      <c r="R285" s="188"/>
      <c r="S285" s="155">
        <f t="shared" si="68"/>
        <v>3</v>
      </c>
      <c r="T285" s="156">
        <v>5</v>
      </c>
      <c r="U285" s="188"/>
      <c r="V285" s="164">
        <f t="shared" si="69"/>
        <v>25</v>
      </c>
      <c r="W285" s="165">
        <f t="shared" si="70"/>
        <v>0.26315789473684209</v>
      </c>
      <c r="X285" s="165">
        <f t="shared" si="71"/>
        <v>7.8947368421052628</v>
      </c>
      <c r="Y285" s="164">
        <v>73</v>
      </c>
      <c r="Z285" s="164">
        <v>50</v>
      </c>
      <c r="AA285" s="166">
        <f t="shared" si="72"/>
        <v>123</v>
      </c>
      <c r="AB285" s="165">
        <f t="shared" si="73"/>
        <v>467.40000000000003</v>
      </c>
      <c r="AC285" s="165">
        <v>14</v>
      </c>
      <c r="AD285" s="165">
        <f t="shared" si="74"/>
        <v>453.40000000000003</v>
      </c>
      <c r="AE285" s="165">
        <f t="shared" si="75"/>
        <v>15.789473684210526</v>
      </c>
      <c r="AF285" s="167">
        <f t="shared" si="76"/>
        <v>44140.4</v>
      </c>
      <c r="AG285" s="168">
        <f t="shared" si="77"/>
        <v>43687</v>
      </c>
      <c r="AH285" s="168">
        <f t="shared" si="78"/>
        <v>44140.4</v>
      </c>
      <c r="AI285" s="169">
        <f t="shared" si="79"/>
        <v>3.6842105263157894</v>
      </c>
      <c r="AJ285" s="169">
        <f t="shared" si="80"/>
        <v>119.31578947368421</v>
      </c>
      <c r="AK285" s="164">
        <v>1</v>
      </c>
      <c r="AL285" s="169">
        <f t="shared" si="81"/>
        <v>0</v>
      </c>
      <c r="AM285" s="169">
        <f t="shared" si="82"/>
        <v>0</v>
      </c>
      <c r="AN285" s="169">
        <f t="shared" si="83"/>
        <v>0</v>
      </c>
      <c r="AO285" s="168">
        <f t="shared" si="84"/>
        <v>44140.4</v>
      </c>
      <c r="AP285" s="176"/>
      <c r="AQ285" s="170"/>
    </row>
    <row r="286" spans="1:43" x14ac:dyDescent="0.25">
      <c r="A286" s="218" t="s">
        <v>706</v>
      </c>
      <c r="B286" s="172" t="s">
        <v>707</v>
      </c>
      <c r="C286" s="197">
        <v>6953156286979</v>
      </c>
      <c r="D286" s="173">
        <v>14.404375000000011</v>
      </c>
      <c r="E286" s="153"/>
      <c r="F286" s="174">
        <v>0</v>
      </c>
      <c r="G286" s="174">
        <v>0</v>
      </c>
      <c r="H286" s="174">
        <v>0</v>
      </c>
      <c r="I286" s="174">
        <v>0</v>
      </c>
      <c r="J286" s="174">
        <v>0</v>
      </c>
      <c r="K286" s="174">
        <v>6</v>
      </c>
      <c r="L286" s="174">
        <v>3</v>
      </c>
      <c r="M286" s="174"/>
      <c r="N286" s="174"/>
      <c r="O286" s="174"/>
      <c r="P286" s="174"/>
      <c r="Q286" s="174"/>
      <c r="R286" s="188"/>
      <c r="S286" s="155">
        <f t="shared" si="68"/>
        <v>2</v>
      </c>
      <c r="T286" s="156">
        <v>5</v>
      </c>
      <c r="U286" s="188"/>
      <c r="V286" s="164">
        <f t="shared" si="69"/>
        <v>9</v>
      </c>
      <c r="W286" s="165">
        <f t="shared" si="70"/>
        <v>0.13846153846153847</v>
      </c>
      <c r="X286" s="165">
        <f t="shared" si="71"/>
        <v>4.1538461538461542</v>
      </c>
      <c r="Y286" s="164">
        <v>59</v>
      </c>
      <c r="Z286" s="164">
        <v>28</v>
      </c>
      <c r="AA286" s="166">
        <f t="shared" si="72"/>
        <v>87</v>
      </c>
      <c r="AB286" s="165">
        <f t="shared" si="73"/>
        <v>628.33333333333326</v>
      </c>
      <c r="AC286" s="165">
        <v>14</v>
      </c>
      <c r="AD286" s="165">
        <f t="shared" si="74"/>
        <v>614.33333333333326</v>
      </c>
      <c r="AE286" s="165">
        <f t="shared" si="75"/>
        <v>8.3076923076923084</v>
      </c>
      <c r="AF286" s="167">
        <f t="shared" si="76"/>
        <v>44301.333333333336</v>
      </c>
      <c r="AG286" s="168">
        <f t="shared" si="77"/>
        <v>43687</v>
      </c>
      <c r="AH286" s="168">
        <f t="shared" si="78"/>
        <v>44301.333333333336</v>
      </c>
      <c r="AI286" s="169">
        <f t="shared" si="79"/>
        <v>1.9384615384615387</v>
      </c>
      <c r="AJ286" s="169">
        <f t="shared" si="80"/>
        <v>85.061538461538461</v>
      </c>
      <c r="AK286" s="164">
        <v>1</v>
      </c>
      <c r="AL286" s="169">
        <f t="shared" si="81"/>
        <v>0</v>
      </c>
      <c r="AM286" s="169">
        <f t="shared" si="82"/>
        <v>0</v>
      </c>
      <c r="AN286" s="169">
        <f t="shared" si="83"/>
        <v>0</v>
      </c>
      <c r="AO286" s="168">
        <f t="shared" si="84"/>
        <v>44301.333333333336</v>
      </c>
      <c r="AP286" s="176"/>
      <c r="AQ286" s="170"/>
    </row>
    <row r="287" spans="1:43" x14ac:dyDescent="0.25">
      <c r="A287" s="218" t="s">
        <v>710</v>
      </c>
      <c r="B287" s="172" t="s">
        <v>711</v>
      </c>
      <c r="C287" s="197">
        <v>6953156286986</v>
      </c>
      <c r="D287" s="173">
        <v>14.39000000000002</v>
      </c>
      <c r="E287" s="153"/>
      <c r="F287" s="174">
        <v>0</v>
      </c>
      <c r="G287" s="174">
        <v>0</v>
      </c>
      <c r="H287" s="174">
        <v>0</v>
      </c>
      <c r="I287" s="174">
        <v>0</v>
      </c>
      <c r="J287" s="174">
        <v>0</v>
      </c>
      <c r="K287" s="174">
        <v>5</v>
      </c>
      <c r="L287" s="174">
        <v>4</v>
      </c>
      <c r="M287" s="174"/>
      <c r="N287" s="174"/>
      <c r="O287" s="174"/>
      <c r="P287" s="174"/>
      <c r="Q287" s="174"/>
      <c r="R287" s="188"/>
      <c r="S287" s="155">
        <f t="shared" si="68"/>
        <v>2</v>
      </c>
      <c r="T287" s="156">
        <v>5</v>
      </c>
      <c r="U287" s="188"/>
      <c r="V287" s="164">
        <f t="shared" si="69"/>
        <v>9</v>
      </c>
      <c r="W287" s="165">
        <f t="shared" si="70"/>
        <v>0.13846153846153847</v>
      </c>
      <c r="X287" s="165">
        <f t="shared" si="71"/>
        <v>4.1538461538461542</v>
      </c>
      <c r="Y287" s="164">
        <v>39</v>
      </c>
      <c r="Z287" s="164">
        <v>29</v>
      </c>
      <c r="AA287" s="166">
        <f t="shared" si="72"/>
        <v>68</v>
      </c>
      <c r="AB287" s="165">
        <f t="shared" si="73"/>
        <v>491.11111111111109</v>
      </c>
      <c r="AC287" s="165">
        <v>14</v>
      </c>
      <c r="AD287" s="165">
        <f t="shared" si="74"/>
        <v>477.11111111111109</v>
      </c>
      <c r="AE287" s="165">
        <f t="shared" si="75"/>
        <v>8.3076923076923084</v>
      </c>
      <c r="AF287" s="167">
        <f t="shared" si="76"/>
        <v>44164.111111111109</v>
      </c>
      <c r="AG287" s="168">
        <f t="shared" si="77"/>
        <v>43687</v>
      </c>
      <c r="AH287" s="168">
        <f t="shared" si="78"/>
        <v>44164.111111111109</v>
      </c>
      <c r="AI287" s="169">
        <f t="shared" si="79"/>
        <v>1.9384615384615387</v>
      </c>
      <c r="AJ287" s="169">
        <f t="shared" si="80"/>
        <v>66.061538461538461</v>
      </c>
      <c r="AK287" s="164">
        <v>1</v>
      </c>
      <c r="AL287" s="169">
        <f t="shared" si="81"/>
        <v>0</v>
      </c>
      <c r="AM287" s="169">
        <f t="shared" si="82"/>
        <v>0</v>
      </c>
      <c r="AN287" s="169">
        <f t="shared" si="83"/>
        <v>0</v>
      </c>
      <c r="AO287" s="168">
        <f t="shared" si="84"/>
        <v>44164.111111111109</v>
      </c>
      <c r="AP287" s="176"/>
      <c r="AQ287" s="170"/>
    </row>
    <row r="288" spans="1:43" x14ac:dyDescent="0.25">
      <c r="A288" s="219" t="s">
        <v>593</v>
      </c>
      <c r="B288" s="151" t="s">
        <v>594</v>
      </c>
      <c r="C288" s="195">
        <v>6953156287372</v>
      </c>
      <c r="D288" s="152">
        <v>0</v>
      </c>
      <c r="E288" s="153"/>
      <c r="F288" s="96">
        <v>0</v>
      </c>
      <c r="G288" s="96">
        <v>0</v>
      </c>
      <c r="H288" s="96">
        <v>0</v>
      </c>
      <c r="I288" s="96">
        <v>0</v>
      </c>
      <c r="J288" s="96">
        <v>0</v>
      </c>
      <c r="K288" s="96">
        <v>0</v>
      </c>
      <c r="L288" s="96">
        <v>0</v>
      </c>
      <c r="M288" s="96"/>
      <c r="N288" s="96"/>
      <c r="O288" s="96"/>
      <c r="P288" s="96"/>
      <c r="Q288" s="96"/>
      <c r="R288" s="188"/>
      <c r="S288" s="155">
        <f t="shared" si="68"/>
        <v>0</v>
      </c>
      <c r="T288" s="156">
        <v>5</v>
      </c>
      <c r="U288" s="188"/>
      <c r="V288" s="164">
        <f t="shared" si="69"/>
        <v>0</v>
      </c>
      <c r="W288" s="165">
        <f t="shared" si="70"/>
        <v>0</v>
      </c>
      <c r="X288" s="165">
        <f t="shared" si="71"/>
        <v>0</v>
      </c>
      <c r="Y288" s="164"/>
      <c r="Z288" s="164">
        <v>0</v>
      </c>
      <c r="AA288" s="166">
        <f t="shared" si="72"/>
        <v>0</v>
      </c>
      <c r="AB288" s="165" t="str">
        <f t="shared" si="73"/>
        <v>Not Sold</v>
      </c>
      <c r="AC288" s="165">
        <v>14</v>
      </c>
      <c r="AD288" s="165" t="str">
        <f t="shared" si="74"/>
        <v>-</v>
      </c>
      <c r="AE288" s="165">
        <f t="shared" si="75"/>
        <v>0</v>
      </c>
      <c r="AF288" s="167" t="str">
        <f t="shared" si="76"/>
        <v>Not Sold</v>
      </c>
      <c r="AG288" s="168">
        <f t="shared" si="77"/>
        <v>43687</v>
      </c>
      <c r="AH288" s="168">
        <f t="shared" si="78"/>
        <v>43687</v>
      </c>
      <c r="AI288" s="169">
        <f t="shared" si="79"/>
        <v>0</v>
      </c>
      <c r="AJ288" s="169">
        <f t="shared" si="80"/>
        <v>0</v>
      </c>
      <c r="AK288" s="164">
        <v>1</v>
      </c>
      <c r="AL288" s="169">
        <f t="shared" si="81"/>
        <v>0</v>
      </c>
      <c r="AM288" s="169">
        <f t="shared" si="82"/>
        <v>0</v>
      </c>
      <c r="AN288" s="169" t="str">
        <f t="shared" si="83"/>
        <v>-</v>
      </c>
      <c r="AO288" s="168" t="str">
        <f t="shared" si="84"/>
        <v>-</v>
      </c>
      <c r="AP288" s="164"/>
      <c r="AQ288" s="170"/>
    </row>
    <row r="289" spans="1:43" x14ac:dyDescent="0.25">
      <c r="A289" s="219" t="s">
        <v>657</v>
      </c>
      <c r="B289" s="151" t="s">
        <v>658</v>
      </c>
      <c r="C289" s="195">
        <v>6953156287884</v>
      </c>
      <c r="D289" s="152">
        <v>13.189999999999635</v>
      </c>
      <c r="E289" s="153"/>
      <c r="F289" s="96">
        <v>0</v>
      </c>
      <c r="G289" s="96">
        <v>21</v>
      </c>
      <c r="H289" s="96">
        <v>40</v>
      </c>
      <c r="I289" s="96">
        <v>30</v>
      </c>
      <c r="J289" s="96">
        <v>16</v>
      </c>
      <c r="K289" s="96">
        <v>6</v>
      </c>
      <c r="L289" s="96">
        <v>2</v>
      </c>
      <c r="M289" s="96"/>
      <c r="N289" s="96"/>
      <c r="O289" s="96"/>
      <c r="P289" s="96"/>
      <c r="Q289" s="96"/>
      <c r="R289" s="188"/>
      <c r="S289" s="155">
        <f t="shared" si="68"/>
        <v>6</v>
      </c>
      <c r="T289" s="156">
        <v>5</v>
      </c>
      <c r="U289" s="188"/>
      <c r="V289" s="164">
        <f t="shared" si="69"/>
        <v>115</v>
      </c>
      <c r="W289" s="165">
        <f t="shared" si="70"/>
        <v>0.6216216216216216</v>
      </c>
      <c r="X289" s="165">
        <f t="shared" si="71"/>
        <v>18.648648648648649</v>
      </c>
      <c r="Y289" s="164">
        <v>28</v>
      </c>
      <c r="Z289" s="164">
        <v>16</v>
      </c>
      <c r="AA289" s="166">
        <f t="shared" si="72"/>
        <v>44</v>
      </c>
      <c r="AB289" s="165">
        <f t="shared" si="73"/>
        <v>70.782608695652172</v>
      </c>
      <c r="AC289" s="165">
        <v>14</v>
      </c>
      <c r="AD289" s="165">
        <f t="shared" si="74"/>
        <v>56.782608695652172</v>
      </c>
      <c r="AE289" s="165">
        <f t="shared" si="75"/>
        <v>37.297297297297298</v>
      </c>
      <c r="AF289" s="167">
        <f t="shared" si="76"/>
        <v>43743.782608695656</v>
      </c>
      <c r="AG289" s="168">
        <f t="shared" si="77"/>
        <v>43687</v>
      </c>
      <c r="AH289" s="168">
        <f t="shared" si="78"/>
        <v>43743.782608695656</v>
      </c>
      <c r="AI289" s="169">
        <f t="shared" si="79"/>
        <v>8.7027027027027017</v>
      </c>
      <c r="AJ289" s="169">
        <f t="shared" si="80"/>
        <v>35.297297297297298</v>
      </c>
      <c r="AK289" s="164">
        <v>1</v>
      </c>
      <c r="AL289" s="169">
        <f t="shared" si="81"/>
        <v>2</v>
      </c>
      <c r="AM289" s="169">
        <f t="shared" si="82"/>
        <v>26.379999999999271</v>
      </c>
      <c r="AN289" s="169">
        <f t="shared" si="83"/>
        <v>3.2173913043478262</v>
      </c>
      <c r="AO289" s="168">
        <f t="shared" si="84"/>
        <v>43747</v>
      </c>
      <c r="AP289" s="164"/>
      <c r="AQ289" s="170"/>
    </row>
    <row r="290" spans="1:43" x14ac:dyDescent="0.25">
      <c r="A290" s="219" t="s">
        <v>659</v>
      </c>
      <c r="B290" s="151" t="s">
        <v>660</v>
      </c>
      <c r="C290" s="195">
        <v>6953156287891</v>
      </c>
      <c r="D290" s="152">
        <v>13.95</v>
      </c>
      <c r="E290" s="153"/>
      <c r="F290" s="96">
        <v>0</v>
      </c>
      <c r="G290" s="96">
        <v>37</v>
      </c>
      <c r="H290" s="96">
        <v>52</v>
      </c>
      <c r="I290" s="96">
        <v>11</v>
      </c>
      <c r="J290" s="96">
        <v>6</v>
      </c>
      <c r="K290" s="96">
        <v>0</v>
      </c>
      <c r="L290" s="96">
        <v>0</v>
      </c>
      <c r="M290" s="96"/>
      <c r="N290" s="96"/>
      <c r="O290" s="96"/>
      <c r="P290" s="96"/>
      <c r="Q290" s="96"/>
      <c r="R290" s="188"/>
      <c r="S290" s="155">
        <f t="shared" si="68"/>
        <v>4</v>
      </c>
      <c r="T290" s="156">
        <v>5</v>
      </c>
      <c r="U290" s="188"/>
      <c r="V290" s="164">
        <f t="shared" si="69"/>
        <v>106</v>
      </c>
      <c r="W290" s="165">
        <f t="shared" si="70"/>
        <v>0.8833333333333333</v>
      </c>
      <c r="X290" s="165">
        <f t="shared" si="71"/>
        <v>26.5</v>
      </c>
      <c r="Y290" s="164">
        <v>20</v>
      </c>
      <c r="Z290" s="164">
        <v>6</v>
      </c>
      <c r="AA290" s="166">
        <f t="shared" si="72"/>
        <v>26</v>
      </c>
      <c r="AB290" s="165">
        <f t="shared" si="73"/>
        <v>29.433962264150946</v>
      </c>
      <c r="AC290" s="165">
        <v>14</v>
      </c>
      <c r="AD290" s="165">
        <f t="shared" si="74"/>
        <v>15.433962264150946</v>
      </c>
      <c r="AE290" s="165">
        <f t="shared" si="75"/>
        <v>53</v>
      </c>
      <c r="AF290" s="167">
        <f t="shared" si="76"/>
        <v>43702.433962264149</v>
      </c>
      <c r="AG290" s="168">
        <f t="shared" si="77"/>
        <v>43687</v>
      </c>
      <c r="AH290" s="168">
        <f t="shared" si="78"/>
        <v>43702.433962264149</v>
      </c>
      <c r="AI290" s="169">
        <f t="shared" si="79"/>
        <v>12.366666666666667</v>
      </c>
      <c r="AJ290" s="169">
        <f t="shared" si="80"/>
        <v>13.633333333333333</v>
      </c>
      <c r="AK290" s="164">
        <v>1</v>
      </c>
      <c r="AL290" s="169">
        <f t="shared" si="81"/>
        <v>39.366666666666667</v>
      </c>
      <c r="AM290" s="169">
        <f t="shared" si="82"/>
        <v>549.16499999999996</v>
      </c>
      <c r="AN290" s="169">
        <f t="shared" si="83"/>
        <v>44.566037735849058</v>
      </c>
      <c r="AO290" s="168">
        <f t="shared" si="84"/>
        <v>43747</v>
      </c>
      <c r="AP290" s="164"/>
      <c r="AQ290" s="170"/>
    </row>
    <row r="291" spans="1:43" x14ac:dyDescent="0.25">
      <c r="A291" s="218" t="s">
        <v>665</v>
      </c>
      <c r="B291" s="172" t="s">
        <v>666</v>
      </c>
      <c r="C291" s="197">
        <v>6953156288126</v>
      </c>
      <c r="D291" s="173">
        <v>7.61</v>
      </c>
      <c r="E291" s="153"/>
      <c r="F291" s="174">
        <v>0</v>
      </c>
      <c r="G291" s="174">
        <v>0</v>
      </c>
      <c r="H291" s="174">
        <v>0</v>
      </c>
      <c r="I291" s="174">
        <v>0</v>
      </c>
      <c r="J291" s="174">
        <v>2</v>
      </c>
      <c r="K291" s="174">
        <v>1</v>
      </c>
      <c r="L291" s="174">
        <v>4</v>
      </c>
      <c r="M291" s="174"/>
      <c r="N291" s="174"/>
      <c r="O291" s="174"/>
      <c r="P291" s="174"/>
      <c r="Q291" s="174"/>
      <c r="R291" s="188"/>
      <c r="S291" s="155">
        <f t="shared" si="68"/>
        <v>3</v>
      </c>
      <c r="T291" s="156">
        <v>5</v>
      </c>
      <c r="U291" s="188"/>
      <c r="V291" s="164">
        <f t="shared" si="69"/>
        <v>7</v>
      </c>
      <c r="W291" s="165">
        <f t="shared" si="70"/>
        <v>7.3684210526315783E-2</v>
      </c>
      <c r="X291" s="165">
        <f t="shared" si="71"/>
        <v>2.2105263157894735</v>
      </c>
      <c r="Y291" s="164">
        <v>21</v>
      </c>
      <c r="Z291" s="164">
        <v>26</v>
      </c>
      <c r="AA291" s="166">
        <f t="shared" si="72"/>
        <v>47</v>
      </c>
      <c r="AB291" s="165">
        <f t="shared" si="73"/>
        <v>637.85714285714289</v>
      </c>
      <c r="AC291" s="165">
        <v>14</v>
      </c>
      <c r="AD291" s="165">
        <f t="shared" si="74"/>
        <v>623.85714285714289</v>
      </c>
      <c r="AE291" s="165">
        <f t="shared" si="75"/>
        <v>4.4210526315789469</v>
      </c>
      <c r="AF291" s="167">
        <f t="shared" si="76"/>
        <v>44310.857142857145</v>
      </c>
      <c r="AG291" s="168">
        <f t="shared" si="77"/>
        <v>43687</v>
      </c>
      <c r="AH291" s="168">
        <f t="shared" si="78"/>
        <v>44310.857142857145</v>
      </c>
      <c r="AI291" s="169">
        <f t="shared" si="79"/>
        <v>1.0315789473684209</v>
      </c>
      <c r="AJ291" s="169">
        <f t="shared" si="80"/>
        <v>45.968421052631577</v>
      </c>
      <c r="AK291" s="164">
        <v>1</v>
      </c>
      <c r="AL291" s="169">
        <f t="shared" si="81"/>
        <v>0</v>
      </c>
      <c r="AM291" s="169">
        <f t="shared" si="82"/>
        <v>0</v>
      </c>
      <c r="AN291" s="169">
        <f t="shared" si="83"/>
        <v>0</v>
      </c>
      <c r="AO291" s="168">
        <f t="shared" si="84"/>
        <v>44310.857142857145</v>
      </c>
      <c r="AP291" s="176"/>
      <c r="AQ291" s="170"/>
    </row>
    <row r="292" spans="1:43" x14ac:dyDescent="0.25">
      <c r="A292" s="218" t="s">
        <v>667</v>
      </c>
      <c r="B292" s="172" t="s">
        <v>668</v>
      </c>
      <c r="C292" s="197">
        <v>6953156288133</v>
      </c>
      <c r="D292" s="173">
        <v>7.61</v>
      </c>
      <c r="E292" s="153"/>
      <c r="F292" s="174">
        <v>0</v>
      </c>
      <c r="G292" s="174">
        <v>0</v>
      </c>
      <c r="H292" s="174">
        <v>0</v>
      </c>
      <c r="I292" s="174">
        <v>1</v>
      </c>
      <c r="J292" s="174">
        <v>12</v>
      </c>
      <c r="K292" s="174">
        <v>14</v>
      </c>
      <c r="L292" s="174">
        <v>9</v>
      </c>
      <c r="M292" s="174"/>
      <c r="N292" s="174"/>
      <c r="O292" s="174"/>
      <c r="P292" s="174"/>
      <c r="Q292" s="174"/>
      <c r="R292" s="188"/>
      <c r="S292" s="155">
        <f t="shared" si="68"/>
        <v>4</v>
      </c>
      <c r="T292" s="156">
        <v>5</v>
      </c>
      <c r="U292" s="188"/>
      <c r="V292" s="164">
        <f t="shared" si="69"/>
        <v>36</v>
      </c>
      <c r="W292" s="165">
        <f t="shared" si="70"/>
        <v>0.28799999999999998</v>
      </c>
      <c r="X292" s="165">
        <f t="shared" si="71"/>
        <v>8.6399999999999988</v>
      </c>
      <c r="Y292" s="164">
        <v>4</v>
      </c>
      <c r="Z292" s="164">
        <v>35</v>
      </c>
      <c r="AA292" s="166">
        <f t="shared" si="72"/>
        <v>39</v>
      </c>
      <c r="AB292" s="165">
        <f t="shared" si="73"/>
        <v>135.41666666666669</v>
      </c>
      <c r="AC292" s="165">
        <v>14</v>
      </c>
      <c r="AD292" s="165">
        <f t="shared" si="74"/>
        <v>121.41666666666669</v>
      </c>
      <c r="AE292" s="165">
        <f t="shared" si="75"/>
        <v>17.279999999999998</v>
      </c>
      <c r="AF292" s="167">
        <f t="shared" si="76"/>
        <v>43808.416666666664</v>
      </c>
      <c r="AG292" s="168">
        <f t="shared" si="77"/>
        <v>43687</v>
      </c>
      <c r="AH292" s="168">
        <f t="shared" si="78"/>
        <v>43808.416666666664</v>
      </c>
      <c r="AI292" s="169">
        <f t="shared" si="79"/>
        <v>4.032</v>
      </c>
      <c r="AJ292" s="169">
        <f t="shared" si="80"/>
        <v>34.968000000000004</v>
      </c>
      <c r="AK292" s="164">
        <v>1</v>
      </c>
      <c r="AL292" s="169">
        <f t="shared" si="81"/>
        <v>0</v>
      </c>
      <c r="AM292" s="169">
        <f t="shared" si="82"/>
        <v>0</v>
      </c>
      <c r="AN292" s="169">
        <f t="shared" si="83"/>
        <v>0</v>
      </c>
      <c r="AO292" s="168">
        <f t="shared" si="84"/>
        <v>43808.416666666664</v>
      </c>
      <c r="AP292" s="176"/>
      <c r="AQ292" s="170"/>
    </row>
    <row r="293" spans="1:43" x14ac:dyDescent="0.25">
      <c r="A293" s="219" t="s">
        <v>653</v>
      </c>
      <c r="B293" s="151" t="s">
        <v>654</v>
      </c>
      <c r="C293" s="195">
        <v>6953156288492</v>
      </c>
      <c r="D293" s="152">
        <v>9.509999999999982</v>
      </c>
      <c r="E293" s="153"/>
      <c r="F293" s="96">
        <v>0</v>
      </c>
      <c r="G293" s="96">
        <v>12</v>
      </c>
      <c r="H293" s="96">
        <v>24</v>
      </c>
      <c r="I293" s="96">
        <v>9</v>
      </c>
      <c r="J293" s="96">
        <v>20</v>
      </c>
      <c r="K293" s="96">
        <v>21</v>
      </c>
      <c r="L293" s="96">
        <v>6</v>
      </c>
      <c r="M293" s="96"/>
      <c r="N293" s="96"/>
      <c r="O293" s="96"/>
      <c r="P293" s="96"/>
      <c r="Q293" s="96"/>
      <c r="R293" s="188"/>
      <c r="S293" s="155">
        <f t="shared" si="68"/>
        <v>6</v>
      </c>
      <c r="T293" s="156">
        <v>5</v>
      </c>
      <c r="U293" s="188"/>
      <c r="V293" s="164">
        <f t="shared" si="69"/>
        <v>92</v>
      </c>
      <c r="W293" s="165">
        <f t="shared" si="70"/>
        <v>0.49729729729729732</v>
      </c>
      <c r="X293" s="165">
        <f t="shared" si="71"/>
        <v>14.918918918918919</v>
      </c>
      <c r="Y293" s="164">
        <v>8</v>
      </c>
      <c r="Z293" s="164">
        <v>13</v>
      </c>
      <c r="AA293" s="166">
        <f t="shared" si="72"/>
        <v>21</v>
      </c>
      <c r="AB293" s="165">
        <f t="shared" si="73"/>
        <v>42.228260869565212</v>
      </c>
      <c r="AC293" s="165">
        <v>14</v>
      </c>
      <c r="AD293" s="165">
        <f t="shared" si="74"/>
        <v>28.228260869565212</v>
      </c>
      <c r="AE293" s="165">
        <f t="shared" si="75"/>
        <v>29.837837837837839</v>
      </c>
      <c r="AF293" s="167">
        <f t="shared" si="76"/>
        <v>43715.228260869568</v>
      </c>
      <c r="AG293" s="168">
        <f t="shared" si="77"/>
        <v>43687</v>
      </c>
      <c r="AH293" s="168">
        <f t="shared" si="78"/>
        <v>43715.228260869568</v>
      </c>
      <c r="AI293" s="169">
        <f t="shared" si="79"/>
        <v>6.9621621621621621</v>
      </c>
      <c r="AJ293" s="169">
        <f t="shared" si="80"/>
        <v>14.037837837837838</v>
      </c>
      <c r="AK293" s="164">
        <v>1</v>
      </c>
      <c r="AL293" s="169">
        <f t="shared" si="81"/>
        <v>15.8</v>
      </c>
      <c r="AM293" s="169">
        <f t="shared" si="82"/>
        <v>150.25799999999973</v>
      </c>
      <c r="AN293" s="169">
        <f t="shared" si="83"/>
        <v>31.771739130434781</v>
      </c>
      <c r="AO293" s="168">
        <f t="shared" si="84"/>
        <v>43747</v>
      </c>
      <c r="AP293" s="164"/>
      <c r="AQ293" s="170"/>
    </row>
    <row r="294" spans="1:43" x14ac:dyDescent="0.25">
      <c r="A294" s="219" t="s">
        <v>655</v>
      </c>
      <c r="B294" s="151" t="s">
        <v>656</v>
      </c>
      <c r="C294" s="195">
        <v>6953156288508</v>
      </c>
      <c r="D294" s="152">
        <v>9.5099999999999891</v>
      </c>
      <c r="E294" s="153"/>
      <c r="F294" s="96">
        <v>0</v>
      </c>
      <c r="G294" s="96">
        <v>10</v>
      </c>
      <c r="H294" s="96">
        <v>25</v>
      </c>
      <c r="I294" s="96">
        <v>22</v>
      </c>
      <c r="J294" s="96">
        <v>19</v>
      </c>
      <c r="K294" s="96">
        <v>13</v>
      </c>
      <c r="L294" s="96">
        <v>11</v>
      </c>
      <c r="M294" s="96"/>
      <c r="N294" s="96"/>
      <c r="O294" s="96"/>
      <c r="P294" s="96"/>
      <c r="Q294" s="96"/>
      <c r="R294" s="188"/>
      <c r="S294" s="155">
        <f t="shared" si="68"/>
        <v>6</v>
      </c>
      <c r="T294" s="156">
        <v>5</v>
      </c>
      <c r="U294" s="188"/>
      <c r="V294" s="164">
        <f t="shared" si="69"/>
        <v>100</v>
      </c>
      <c r="W294" s="165">
        <f t="shared" si="70"/>
        <v>0.54054054054054057</v>
      </c>
      <c r="X294" s="165">
        <f t="shared" si="71"/>
        <v>16.216216216216218</v>
      </c>
      <c r="Y294" s="164">
        <v>13</v>
      </c>
      <c r="Z294" s="164">
        <v>18</v>
      </c>
      <c r="AA294" s="166">
        <f t="shared" si="72"/>
        <v>31</v>
      </c>
      <c r="AB294" s="165">
        <f t="shared" si="73"/>
        <v>57.349999999999994</v>
      </c>
      <c r="AC294" s="165">
        <v>14</v>
      </c>
      <c r="AD294" s="165">
        <f t="shared" si="74"/>
        <v>43.349999999999994</v>
      </c>
      <c r="AE294" s="165">
        <f t="shared" si="75"/>
        <v>32.432432432432435</v>
      </c>
      <c r="AF294" s="167">
        <f t="shared" si="76"/>
        <v>43730.35</v>
      </c>
      <c r="AG294" s="168">
        <f t="shared" si="77"/>
        <v>43687</v>
      </c>
      <c r="AH294" s="168">
        <f t="shared" si="78"/>
        <v>43730.35</v>
      </c>
      <c r="AI294" s="169">
        <f t="shared" si="79"/>
        <v>7.5675675675675684</v>
      </c>
      <c r="AJ294" s="169">
        <f t="shared" si="80"/>
        <v>23.432432432432432</v>
      </c>
      <c r="AK294" s="164">
        <v>1</v>
      </c>
      <c r="AL294" s="169">
        <f t="shared" si="81"/>
        <v>9.0000000000000036</v>
      </c>
      <c r="AM294" s="169">
        <f t="shared" si="82"/>
        <v>85.589999999999932</v>
      </c>
      <c r="AN294" s="169">
        <f t="shared" si="83"/>
        <v>16.650000000000006</v>
      </c>
      <c r="AO294" s="168">
        <f t="shared" si="84"/>
        <v>43747</v>
      </c>
      <c r="AP294" s="164"/>
      <c r="AQ294" s="170"/>
    </row>
    <row r="295" spans="1:43" x14ac:dyDescent="0.25">
      <c r="A295" s="218" t="s">
        <v>696</v>
      </c>
      <c r="B295" s="172" t="s">
        <v>697</v>
      </c>
      <c r="C295" s="197">
        <v>6953156288935</v>
      </c>
      <c r="D295" s="173">
        <v>55.18</v>
      </c>
      <c r="E295" s="153"/>
      <c r="F295" s="174">
        <v>0</v>
      </c>
      <c r="G295" s="174">
        <v>0</v>
      </c>
      <c r="H295" s="174">
        <v>0</v>
      </c>
      <c r="I295" s="174">
        <v>0</v>
      </c>
      <c r="J295" s="174">
        <v>0</v>
      </c>
      <c r="K295" s="174">
        <v>0</v>
      </c>
      <c r="L295" s="174">
        <v>0</v>
      </c>
      <c r="M295" s="174"/>
      <c r="N295" s="174"/>
      <c r="O295" s="174"/>
      <c r="P295" s="174"/>
      <c r="Q295" s="174"/>
      <c r="R295" s="188"/>
      <c r="S295" s="155">
        <f t="shared" si="68"/>
        <v>0</v>
      </c>
      <c r="T295" s="156">
        <v>5</v>
      </c>
      <c r="U295" s="188"/>
      <c r="V295" s="164">
        <f t="shared" si="69"/>
        <v>0</v>
      </c>
      <c r="W295" s="165">
        <f t="shared" si="70"/>
        <v>0</v>
      </c>
      <c r="X295" s="165">
        <f t="shared" si="71"/>
        <v>0</v>
      </c>
      <c r="Y295" s="164">
        <v>1</v>
      </c>
      <c r="Z295" s="164">
        <v>0</v>
      </c>
      <c r="AA295" s="166">
        <f t="shared" si="72"/>
        <v>1</v>
      </c>
      <c r="AB295" s="165" t="str">
        <f t="shared" si="73"/>
        <v>Not Sold</v>
      </c>
      <c r="AC295" s="165">
        <v>14</v>
      </c>
      <c r="AD295" s="165" t="str">
        <f t="shared" si="74"/>
        <v>-</v>
      </c>
      <c r="AE295" s="165">
        <f t="shared" si="75"/>
        <v>0</v>
      </c>
      <c r="AF295" s="167" t="str">
        <f t="shared" si="76"/>
        <v>Not Sold</v>
      </c>
      <c r="AG295" s="168">
        <f t="shared" si="77"/>
        <v>43687</v>
      </c>
      <c r="AH295" s="168">
        <f t="shared" si="78"/>
        <v>43687</v>
      </c>
      <c r="AI295" s="169">
        <f t="shared" si="79"/>
        <v>0</v>
      </c>
      <c r="AJ295" s="169">
        <f t="shared" si="80"/>
        <v>1</v>
      </c>
      <c r="AK295" s="164">
        <v>1</v>
      </c>
      <c r="AL295" s="169">
        <f t="shared" si="81"/>
        <v>0</v>
      </c>
      <c r="AM295" s="169">
        <f t="shared" si="82"/>
        <v>0</v>
      </c>
      <c r="AN295" s="169" t="str">
        <f t="shared" si="83"/>
        <v>-</v>
      </c>
      <c r="AO295" s="168" t="str">
        <f t="shared" si="84"/>
        <v>-</v>
      </c>
      <c r="AP295" s="176"/>
      <c r="AQ295" s="170"/>
    </row>
    <row r="296" spans="1:43" x14ac:dyDescent="0.25">
      <c r="A296" s="219" t="s">
        <v>161</v>
      </c>
      <c r="B296" s="151" t="s">
        <v>162</v>
      </c>
      <c r="C296" s="195">
        <v>6953156289116</v>
      </c>
      <c r="D296" s="152">
        <v>0</v>
      </c>
      <c r="E296" s="153"/>
      <c r="F296" s="96">
        <v>0</v>
      </c>
      <c r="G296" s="96">
        <v>0</v>
      </c>
      <c r="H296" s="96">
        <v>0</v>
      </c>
      <c r="I296" s="96">
        <v>0</v>
      </c>
      <c r="J296" s="96">
        <v>0</v>
      </c>
      <c r="K296" s="96">
        <v>0</v>
      </c>
      <c r="L296" s="96">
        <v>0</v>
      </c>
      <c r="M296" s="96"/>
      <c r="N296" s="96"/>
      <c r="O296" s="96"/>
      <c r="P296" s="96"/>
      <c r="Q296" s="96"/>
      <c r="R296" s="188"/>
      <c r="S296" s="155">
        <f t="shared" si="68"/>
        <v>0</v>
      </c>
      <c r="T296" s="156">
        <v>5</v>
      </c>
      <c r="U296" s="188"/>
      <c r="V296" s="164">
        <f t="shared" si="69"/>
        <v>0</v>
      </c>
      <c r="W296" s="165">
        <f t="shared" si="70"/>
        <v>0</v>
      </c>
      <c r="X296" s="165">
        <f t="shared" si="71"/>
        <v>0</v>
      </c>
      <c r="Y296" s="164"/>
      <c r="Z296" s="164">
        <v>5</v>
      </c>
      <c r="AA296" s="166">
        <f t="shared" si="72"/>
        <v>5</v>
      </c>
      <c r="AB296" s="165" t="str">
        <f t="shared" si="73"/>
        <v>Not Sold</v>
      </c>
      <c r="AC296" s="165">
        <v>14</v>
      </c>
      <c r="AD296" s="165" t="str">
        <f t="shared" si="74"/>
        <v>-</v>
      </c>
      <c r="AE296" s="165">
        <f t="shared" si="75"/>
        <v>0</v>
      </c>
      <c r="AF296" s="167" t="str">
        <f t="shared" si="76"/>
        <v>Not Sold</v>
      </c>
      <c r="AG296" s="168">
        <f t="shared" si="77"/>
        <v>43687</v>
      </c>
      <c r="AH296" s="168">
        <f t="shared" si="78"/>
        <v>43687</v>
      </c>
      <c r="AI296" s="169">
        <f t="shared" si="79"/>
        <v>0</v>
      </c>
      <c r="AJ296" s="169">
        <f t="shared" si="80"/>
        <v>5</v>
      </c>
      <c r="AK296" s="164">
        <v>1</v>
      </c>
      <c r="AL296" s="169">
        <f t="shared" si="81"/>
        <v>0</v>
      </c>
      <c r="AM296" s="169">
        <f t="shared" si="82"/>
        <v>0</v>
      </c>
      <c r="AN296" s="169" t="str">
        <f t="shared" si="83"/>
        <v>-</v>
      </c>
      <c r="AO296" s="168" t="str">
        <f t="shared" si="84"/>
        <v>-</v>
      </c>
      <c r="AP296" s="164"/>
      <c r="AQ296" s="170"/>
    </row>
    <row r="297" spans="1:43" x14ac:dyDescent="0.25">
      <c r="A297" s="218" t="s">
        <v>688</v>
      </c>
      <c r="B297" s="172" t="s">
        <v>689</v>
      </c>
      <c r="C297" s="197">
        <v>6953156289734</v>
      </c>
      <c r="D297" s="173">
        <v>9.66</v>
      </c>
      <c r="E297" s="153"/>
      <c r="F297" s="174">
        <v>0</v>
      </c>
      <c r="G297" s="174">
        <v>0</v>
      </c>
      <c r="H297" s="174">
        <v>0</v>
      </c>
      <c r="I297" s="174">
        <v>0</v>
      </c>
      <c r="J297" s="174">
        <v>10</v>
      </c>
      <c r="K297" s="174">
        <v>23</v>
      </c>
      <c r="L297" s="174">
        <v>26</v>
      </c>
      <c r="M297" s="174"/>
      <c r="N297" s="174"/>
      <c r="O297" s="174"/>
      <c r="P297" s="174"/>
      <c r="Q297" s="174"/>
      <c r="R297" s="188"/>
      <c r="S297" s="155">
        <f t="shared" si="68"/>
        <v>3</v>
      </c>
      <c r="T297" s="156">
        <v>5</v>
      </c>
      <c r="U297" s="188"/>
      <c r="V297" s="164">
        <f t="shared" si="69"/>
        <v>59</v>
      </c>
      <c r="W297" s="165">
        <f t="shared" si="70"/>
        <v>0.62105263157894741</v>
      </c>
      <c r="X297" s="165">
        <f t="shared" si="71"/>
        <v>18.631578947368421</v>
      </c>
      <c r="Y297" s="164">
        <v>8</v>
      </c>
      <c r="Z297" s="164">
        <v>12</v>
      </c>
      <c r="AA297" s="166">
        <f t="shared" si="72"/>
        <v>20</v>
      </c>
      <c r="AB297" s="165">
        <f t="shared" si="73"/>
        <v>32.20338983050847</v>
      </c>
      <c r="AC297" s="165">
        <v>14</v>
      </c>
      <c r="AD297" s="165">
        <f t="shared" si="74"/>
        <v>18.20338983050847</v>
      </c>
      <c r="AE297" s="165">
        <f t="shared" si="75"/>
        <v>37.263157894736842</v>
      </c>
      <c r="AF297" s="167">
        <f t="shared" si="76"/>
        <v>43705.203389830509</v>
      </c>
      <c r="AG297" s="168">
        <f t="shared" si="77"/>
        <v>43687</v>
      </c>
      <c r="AH297" s="168">
        <f t="shared" si="78"/>
        <v>43705.203389830509</v>
      </c>
      <c r="AI297" s="169">
        <f t="shared" si="79"/>
        <v>8.6947368421052644</v>
      </c>
      <c r="AJ297" s="169">
        <f t="shared" si="80"/>
        <v>11.305263157894736</v>
      </c>
      <c r="AK297" s="164">
        <v>1</v>
      </c>
      <c r="AL297" s="169">
        <f t="shared" si="81"/>
        <v>25.957894736842107</v>
      </c>
      <c r="AM297" s="169">
        <f t="shared" si="82"/>
        <v>250.75326315789476</v>
      </c>
      <c r="AN297" s="169">
        <f t="shared" si="83"/>
        <v>41.796610169491522</v>
      </c>
      <c r="AO297" s="168">
        <f t="shared" si="84"/>
        <v>43747</v>
      </c>
      <c r="AP297" s="176"/>
      <c r="AQ297" s="170"/>
    </row>
    <row r="298" spans="1:43" x14ac:dyDescent="0.25">
      <c r="A298" s="218" t="s">
        <v>692</v>
      </c>
      <c r="B298" s="172" t="s">
        <v>693</v>
      </c>
      <c r="C298" s="197">
        <v>6953156289758</v>
      </c>
      <c r="D298" s="173">
        <v>15.69</v>
      </c>
      <c r="E298" s="153"/>
      <c r="F298" s="174">
        <v>0</v>
      </c>
      <c r="G298" s="174">
        <v>0</v>
      </c>
      <c r="H298" s="174">
        <v>0</v>
      </c>
      <c r="I298" s="174">
        <v>0</v>
      </c>
      <c r="J298" s="174">
        <v>12</v>
      </c>
      <c r="K298" s="174">
        <v>15</v>
      </c>
      <c r="L298" s="174">
        <v>21</v>
      </c>
      <c r="M298" s="174"/>
      <c r="N298" s="174"/>
      <c r="O298" s="174"/>
      <c r="P298" s="174"/>
      <c r="Q298" s="174"/>
      <c r="R298" s="188"/>
      <c r="S298" s="155">
        <f t="shared" si="68"/>
        <v>3</v>
      </c>
      <c r="T298" s="156">
        <v>5</v>
      </c>
      <c r="U298" s="188"/>
      <c r="V298" s="164">
        <f t="shared" si="69"/>
        <v>48</v>
      </c>
      <c r="W298" s="165">
        <f t="shared" si="70"/>
        <v>0.50526315789473686</v>
      </c>
      <c r="X298" s="165">
        <f t="shared" si="71"/>
        <v>15.157894736842106</v>
      </c>
      <c r="Y298" s="164">
        <v>181</v>
      </c>
      <c r="Z298" s="164">
        <v>28</v>
      </c>
      <c r="AA298" s="166">
        <f t="shared" si="72"/>
        <v>209</v>
      </c>
      <c r="AB298" s="165">
        <f t="shared" si="73"/>
        <v>413.64583333333331</v>
      </c>
      <c r="AC298" s="165">
        <v>14</v>
      </c>
      <c r="AD298" s="165">
        <f t="shared" si="74"/>
        <v>399.64583333333331</v>
      </c>
      <c r="AE298" s="165">
        <f t="shared" si="75"/>
        <v>30.315789473684212</v>
      </c>
      <c r="AF298" s="167">
        <f t="shared" si="76"/>
        <v>44086.645833333336</v>
      </c>
      <c r="AG298" s="168">
        <f t="shared" si="77"/>
        <v>43687</v>
      </c>
      <c r="AH298" s="168">
        <f t="shared" si="78"/>
        <v>44086.645833333336</v>
      </c>
      <c r="AI298" s="169">
        <f t="shared" si="79"/>
        <v>7.0736842105263165</v>
      </c>
      <c r="AJ298" s="169">
        <f t="shared" si="80"/>
        <v>201.92631578947368</v>
      </c>
      <c r="AK298" s="164">
        <v>1</v>
      </c>
      <c r="AL298" s="169">
        <f t="shared" si="81"/>
        <v>0</v>
      </c>
      <c r="AM298" s="169">
        <f t="shared" si="82"/>
        <v>0</v>
      </c>
      <c r="AN298" s="169">
        <f t="shared" si="83"/>
        <v>0</v>
      </c>
      <c r="AO298" s="168">
        <f t="shared" si="84"/>
        <v>44086.645833333336</v>
      </c>
      <c r="AP298" s="175"/>
      <c r="AQ298" s="176"/>
    </row>
    <row r="299" spans="1:43" x14ac:dyDescent="0.25">
      <c r="A299" s="219" t="s">
        <v>690</v>
      </c>
      <c r="B299" s="151" t="s">
        <v>691</v>
      </c>
      <c r="C299" s="195">
        <v>6953156289796</v>
      </c>
      <c r="D299" s="152">
        <v>10.26</v>
      </c>
      <c r="E299" s="153"/>
      <c r="F299" s="96">
        <v>0</v>
      </c>
      <c r="G299" s="96">
        <v>0</v>
      </c>
      <c r="H299" s="96">
        <v>0</v>
      </c>
      <c r="I299" s="96">
        <v>0</v>
      </c>
      <c r="J299" s="96">
        <v>2</v>
      </c>
      <c r="K299" s="96">
        <v>14</v>
      </c>
      <c r="L299" s="96">
        <v>7</v>
      </c>
      <c r="M299" s="96"/>
      <c r="N299" s="96"/>
      <c r="O299" s="96"/>
      <c r="P299" s="96"/>
      <c r="Q299" s="96"/>
      <c r="R299" s="188"/>
      <c r="S299" s="155">
        <f t="shared" si="68"/>
        <v>3</v>
      </c>
      <c r="T299" s="156">
        <v>5</v>
      </c>
      <c r="U299" s="188"/>
      <c r="V299" s="164">
        <f t="shared" si="69"/>
        <v>23</v>
      </c>
      <c r="W299" s="165">
        <f t="shared" si="70"/>
        <v>0.24210526315789474</v>
      </c>
      <c r="X299" s="165">
        <f t="shared" si="71"/>
        <v>7.2631578947368425</v>
      </c>
      <c r="Y299" s="164">
        <v>32</v>
      </c>
      <c r="Z299" s="164">
        <v>6</v>
      </c>
      <c r="AA299" s="166">
        <f t="shared" si="72"/>
        <v>38</v>
      </c>
      <c r="AB299" s="165">
        <f t="shared" si="73"/>
        <v>156.95652173913044</v>
      </c>
      <c r="AC299" s="165">
        <v>14</v>
      </c>
      <c r="AD299" s="165">
        <f t="shared" si="74"/>
        <v>142.95652173913044</v>
      </c>
      <c r="AE299" s="165">
        <f t="shared" si="75"/>
        <v>14.526315789473685</v>
      </c>
      <c r="AF299" s="167">
        <f t="shared" si="76"/>
        <v>43829.956521739128</v>
      </c>
      <c r="AG299" s="168">
        <f t="shared" si="77"/>
        <v>43687</v>
      </c>
      <c r="AH299" s="168">
        <f t="shared" si="78"/>
        <v>43829.956521739128</v>
      </c>
      <c r="AI299" s="169">
        <f t="shared" si="79"/>
        <v>3.3894736842105262</v>
      </c>
      <c r="AJ299" s="169">
        <f t="shared" si="80"/>
        <v>34.610526315789471</v>
      </c>
      <c r="AK299" s="164">
        <v>1</v>
      </c>
      <c r="AL299" s="169">
        <f t="shared" si="81"/>
        <v>0</v>
      </c>
      <c r="AM299" s="169">
        <f t="shared" si="82"/>
        <v>0</v>
      </c>
      <c r="AN299" s="169">
        <f t="shared" si="83"/>
        <v>0</v>
      </c>
      <c r="AO299" s="168">
        <f t="shared" si="84"/>
        <v>43829.956521739128</v>
      </c>
      <c r="AP299" s="164"/>
      <c r="AQ299" s="170"/>
    </row>
    <row r="300" spans="1:43" x14ac:dyDescent="0.25">
      <c r="A300" s="218" t="s">
        <v>694</v>
      </c>
      <c r="B300" s="172" t="s">
        <v>695</v>
      </c>
      <c r="C300" s="197">
        <v>6953156289819</v>
      </c>
      <c r="D300" s="173">
        <v>16</v>
      </c>
      <c r="E300" s="153"/>
      <c r="F300" s="174">
        <v>0</v>
      </c>
      <c r="G300" s="174">
        <v>0</v>
      </c>
      <c r="H300" s="174">
        <v>0</v>
      </c>
      <c r="I300" s="174">
        <v>0</v>
      </c>
      <c r="J300" s="174">
        <v>11</v>
      </c>
      <c r="K300" s="174">
        <v>15</v>
      </c>
      <c r="L300" s="174">
        <v>19</v>
      </c>
      <c r="M300" s="174"/>
      <c r="N300" s="174"/>
      <c r="O300" s="174"/>
      <c r="P300" s="174"/>
      <c r="Q300" s="174"/>
      <c r="R300" s="188"/>
      <c r="S300" s="155">
        <f t="shared" si="68"/>
        <v>3</v>
      </c>
      <c r="T300" s="156">
        <v>5</v>
      </c>
      <c r="U300" s="188"/>
      <c r="V300" s="164">
        <f t="shared" si="69"/>
        <v>45</v>
      </c>
      <c r="W300" s="165">
        <f t="shared" si="70"/>
        <v>0.47368421052631576</v>
      </c>
      <c r="X300" s="165">
        <f t="shared" si="71"/>
        <v>14.210526315789473</v>
      </c>
      <c r="Y300" s="164">
        <v>167</v>
      </c>
      <c r="Z300" s="164">
        <v>21</v>
      </c>
      <c r="AA300" s="166">
        <f t="shared" si="72"/>
        <v>188</v>
      </c>
      <c r="AB300" s="165">
        <f t="shared" si="73"/>
        <v>396.88888888888891</v>
      </c>
      <c r="AC300" s="165">
        <v>14</v>
      </c>
      <c r="AD300" s="165">
        <f t="shared" si="74"/>
        <v>382.88888888888891</v>
      </c>
      <c r="AE300" s="165">
        <f t="shared" si="75"/>
        <v>28.421052631578945</v>
      </c>
      <c r="AF300" s="167">
        <f t="shared" si="76"/>
        <v>44069.888888888891</v>
      </c>
      <c r="AG300" s="168">
        <f t="shared" si="77"/>
        <v>43687</v>
      </c>
      <c r="AH300" s="168">
        <f t="shared" si="78"/>
        <v>44069.888888888891</v>
      </c>
      <c r="AI300" s="169">
        <f t="shared" si="79"/>
        <v>6.6315789473684204</v>
      </c>
      <c r="AJ300" s="169">
        <f t="shared" si="80"/>
        <v>181.36842105263159</v>
      </c>
      <c r="AK300" s="164">
        <v>1</v>
      </c>
      <c r="AL300" s="169">
        <f t="shared" si="81"/>
        <v>0</v>
      </c>
      <c r="AM300" s="169">
        <f t="shared" si="82"/>
        <v>0</v>
      </c>
      <c r="AN300" s="169">
        <f t="shared" si="83"/>
        <v>0</v>
      </c>
      <c r="AO300" s="168">
        <f t="shared" si="84"/>
        <v>44069.888888888891</v>
      </c>
      <c r="AP300" s="175"/>
      <c r="AQ300" s="170"/>
    </row>
    <row r="301" spans="1:43" x14ac:dyDescent="0.25">
      <c r="A301" s="218" t="s">
        <v>698</v>
      </c>
      <c r="B301" s="172" t="s">
        <v>699</v>
      </c>
      <c r="C301" s="197">
        <v>6953156290488</v>
      </c>
      <c r="D301" s="173">
        <v>18.32</v>
      </c>
      <c r="E301" s="153"/>
      <c r="F301" s="174">
        <v>0</v>
      </c>
      <c r="G301" s="174">
        <v>0</v>
      </c>
      <c r="H301" s="174">
        <v>0</v>
      </c>
      <c r="I301" s="174">
        <v>0</v>
      </c>
      <c r="J301" s="174">
        <v>0</v>
      </c>
      <c r="K301" s="174">
        <v>0</v>
      </c>
      <c r="L301" s="174">
        <v>0</v>
      </c>
      <c r="M301" s="174"/>
      <c r="N301" s="174"/>
      <c r="O301" s="174"/>
      <c r="P301" s="174"/>
      <c r="Q301" s="174"/>
      <c r="R301" s="188"/>
      <c r="S301" s="155">
        <f t="shared" si="68"/>
        <v>0</v>
      </c>
      <c r="T301" s="156">
        <v>5</v>
      </c>
      <c r="U301" s="188"/>
      <c r="V301" s="164">
        <f t="shared" si="69"/>
        <v>0</v>
      </c>
      <c r="W301" s="165">
        <f t="shared" si="70"/>
        <v>0</v>
      </c>
      <c r="X301" s="165">
        <f t="shared" si="71"/>
        <v>0</v>
      </c>
      <c r="Y301" s="164">
        <v>40</v>
      </c>
      <c r="Z301" s="164">
        <v>0</v>
      </c>
      <c r="AA301" s="166">
        <f t="shared" si="72"/>
        <v>40</v>
      </c>
      <c r="AB301" s="165" t="str">
        <f t="shared" si="73"/>
        <v>Not Sold</v>
      </c>
      <c r="AC301" s="165">
        <v>14</v>
      </c>
      <c r="AD301" s="165" t="str">
        <f t="shared" si="74"/>
        <v>-</v>
      </c>
      <c r="AE301" s="165">
        <f t="shared" si="75"/>
        <v>0</v>
      </c>
      <c r="AF301" s="167" t="str">
        <f t="shared" si="76"/>
        <v>Not Sold</v>
      </c>
      <c r="AG301" s="168">
        <f t="shared" si="77"/>
        <v>43687</v>
      </c>
      <c r="AH301" s="168">
        <f t="shared" si="78"/>
        <v>43687</v>
      </c>
      <c r="AI301" s="169">
        <f t="shared" si="79"/>
        <v>0</v>
      </c>
      <c r="AJ301" s="169">
        <f t="shared" si="80"/>
        <v>40</v>
      </c>
      <c r="AK301" s="164">
        <v>1</v>
      </c>
      <c r="AL301" s="169">
        <f t="shared" si="81"/>
        <v>0</v>
      </c>
      <c r="AM301" s="169">
        <f t="shared" si="82"/>
        <v>0</v>
      </c>
      <c r="AN301" s="169" t="str">
        <f t="shared" si="83"/>
        <v>-</v>
      </c>
      <c r="AO301" s="168" t="str">
        <f t="shared" si="84"/>
        <v>-</v>
      </c>
      <c r="AP301" s="175"/>
      <c r="AQ301" s="170"/>
    </row>
    <row r="302" spans="1:43" x14ac:dyDescent="0.25">
      <c r="A302" s="218" t="s">
        <v>700</v>
      </c>
      <c r="B302" s="172" t="s">
        <v>701</v>
      </c>
      <c r="C302" s="197">
        <v>6953156290495</v>
      </c>
      <c r="D302" s="173">
        <v>18.32</v>
      </c>
      <c r="E302" s="153"/>
      <c r="F302" s="174">
        <v>0</v>
      </c>
      <c r="G302" s="174">
        <v>0</v>
      </c>
      <c r="H302" s="174">
        <v>0</v>
      </c>
      <c r="I302" s="174">
        <v>0</v>
      </c>
      <c r="J302" s="174">
        <v>0</v>
      </c>
      <c r="K302" s="174">
        <v>0</v>
      </c>
      <c r="L302" s="174">
        <v>0</v>
      </c>
      <c r="M302" s="174"/>
      <c r="N302" s="174"/>
      <c r="O302" s="174"/>
      <c r="P302" s="174"/>
      <c r="Q302" s="174"/>
      <c r="R302" s="188"/>
      <c r="S302" s="155">
        <f t="shared" si="68"/>
        <v>0</v>
      </c>
      <c r="T302" s="156">
        <v>5</v>
      </c>
      <c r="U302" s="188"/>
      <c r="V302" s="164">
        <f t="shared" si="69"/>
        <v>0</v>
      </c>
      <c r="W302" s="165">
        <f t="shared" si="70"/>
        <v>0</v>
      </c>
      <c r="X302" s="165">
        <f t="shared" si="71"/>
        <v>0</v>
      </c>
      <c r="Y302" s="164">
        <v>23</v>
      </c>
      <c r="Z302" s="164">
        <v>0</v>
      </c>
      <c r="AA302" s="166">
        <f t="shared" si="72"/>
        <v>23</v>
      </c>
      <c r="AB302" s="165" t="str">
        <f t="shared" si="73"/>
        <v>Not Sold</v>
      </c>
      <c r="AC302" s="165">
        <v>14</v>
      </c>
      <c r="AD302" s="165" t="str">
        <f t="shared" si="74"/>
        <v>-</v>
      </c>
      <c r="AE302" s="165">
        <f t="shared" si="75"/>
        <v>0</v>
      </c>
      <c r="AF302" s="167" t="str">
        <f t="shared" si="76"/>
        <v>Not Sold</v>
      </c>
      <c r="AG302" s="168">
        <f t="shared" si="77"/>
        <v>43687</v>
      </c>
      <c r="AH302" s="168">
        <f t="shared" si="78"/>
        <v>43687</v>
      </c>
      <c r="AI302" s="169">
        <f t="shared" si="79"/>
        <v>0</v>
      </c>
      <c r="AJ302" s="169">
        <f t="shared" si="80"/>
        <v>23</v>
      </c>
      <c r="AK302" s="164">
        <v>1</v>
      </c>
      <c r="AL302" s="169">
        <f t="shared" si="81"/>
        <v>0</v>
      </c>
      <c r="AM302" s="169">
        <f t="shared" si="82"/>
        <v>0</v>
      </c>
      <c r="AN302" s="169" t="str">
        <f t="shared" si="83"/>
        <v>-</v>
      </c>
      <c r="AO302" s="168" t="str">
        <f t="shared" si="84"/>
        <v>-</v>
      </c>
      <c r="AP302" s="175"/>
      <c r="AQ302" s="170"/>
    </row>
    <row r="303" spans="1:43" x14ac:dyDescent="0.25">
      <c r="A303" s="219" t="s">
        <v>163</v>
      </c>
      <c r="B303" s="151" t="s">
        <v>164</v>
      </c>
      <c r="C303" s="195">
        <v>6953156290501</v>
      </c>
      <c r="D303" s="152">
        <v>6.6899999999999951</v>
      </c>
      <c r="E303" s="153"/>
      <c r="F303" s="96">
        <v>0</v>
      </c>
      <c r="G303" s="96">
        <v>0</v>
      </c>
      <c r="H303" s="96">
        <v>0</v>
      </c>
      <c r="I303" s="96">
        <v>0</v>
      </c>
      <c r="J303" s="96">
        <v>0</v>
      </c>
      <c r="K303" s="96">
        <v>0</v>
      </c>
      <c r="L303" s="96">
        <v>1</v>
      </c>
      <c r="M303" s="96"/>
      <c r="N303" s="96"/>
      <c r="O303" s="96"/>
      <c r="P303" s="96"/>
      <c r="Q303" s="96"/>
      <c r="R303" s="188"/>
      <c r="S303" s="155">
        <f t="shared" si="68"/>
        <v>1</v>
      </c>
      <c r="T303" s="156">
        <v>5</v>
      </c>
      <c r="U303" s="188"/>
      <c r="V303" s="164">
        <f t="shared" si="69"/>
        <v>1</v>
      </c>
      <c r="W303" s="165">
        <f t="shared" si="70"/>
        <v>2.8571428571428571E-2</v>
      </c>
      <c r="X303" s="165">
        <f t="shared" si="71"/>
        <v>0.8571428571428571</v>
      </c>
      <c r="Y303" s="164"/>
      <c r="Z303" s="164">
        <v>4</v>
      </c>
      <c r="AA303" s="166">
        <f t="shared" si="72"/>
        <v>4</v>
      </c>
      <c r="AB303" s="165">
        <f t="shared" si="73"/>
        <v>140</v>
      </c>
      <c r="AC303" s="165">
        <v>14</v>
      </c>
      <c r="AD303" s="165">
        <f t="shared" si="74"/>
        <v>126</v>
      </c>
      <c r="AE303" s="165">
        <f t="shared" si="75"/>
        <v>1.7142857142857142</v>
      </c>
      <c r="AF303" s="167">
        <f t="shared" si="76"/>
        <v>43813</v>
      </c>
      <c r="AG303" s="168">
        <f t="shared" si="77"/>
        <v>43687</v>
      </c>
      <c r="AH303" s="168">
        <f t="shared" si="78"/>
        <v>43813</v>
      </c>
      <c r="AI303" s="169">
        <f t="shared" si="79"/>
        <v>0.39999999999999997</v>
      </c>
      <c r="AJ303" s="169">
        <f t="shared" si="80"/>
        <v>3.6</v>
      </c>
      <c r="AK303" s="164">
        <v>1</v>
      </c>
      <c r="AL303" s="169">
        <f t="shared" si="81"/>
        <v>0</v>
      </c>
      <c r="AM303" s="169">
        <f t="shared" si="82"/>
        <v>0</v>
      </c>
      <c r="AN303" s="169">
        <f t="shared" si="83"/>
        <v>0</v>
      </c>
      <c r="AO303" s="168">
        <f t="shared" si="84"/>
        <v>43813</v>
      </c>
      <c r="AP303" s="164"/>
      <c r="AQ303" s="170"/>
    </row>
    <row r="304" spans="1:43" x14ac:dyDescent="0.25">
      <c r="A304" s="218" t="s">
        <v>677</v>
      </c>
      <c r="B304" s="172" t="s">
        <v>678</v>
      </c>
      <c r="C304" s="197">
        <v>6953156290853</v>
      </c>
      <c r="D304" s="173">
        <v>26</v>
      </c>
      <c r="E304" s="153"/>
      <c r="F304" s="174">
        <v>0</v>
      </c>
      <c r="G304" s="174">
        <v>0</v>
      </c>
      <c r="H304" s="174">
        <v>0</v>
      </c>
      <c r="I304" s="174">
        <v>0</v>
      </c>
      <c r="J304" s="174">
        <v>1</v>
      </c>
      <c r="K304" s="174">
        <v>2</v>
      </c>
      <c r="L304" s="174">
        <v>2</v>
      </c>
      <c r="M304" s="174"/>
      <c r="N304" s="174"/>
      <c r="O304" s="174"/>
      <c r="P304" s="174"/>
      <c r="Q304" s="174"/>
      <c r="R304" s="188"/>
      <c r="S304" s="155">
        <f t="shared" si="68"/>
        <v>3</v>
      </c>
      <c r="T304" s="156">
        <v>5</v>
      </c>
      <c r="U304" s="188"/>
      <c r="V304" s="164">
        <f t="shared" si="69"/>
        <v>5</v>
      </c>
      <c r="W304" s="165">
        <f t="shared" si="70"/>
        <v>5.2631578947368418E-2</v>
      </c>
      <c r="X304" s="165">
        <f t="shared" si="71"/>
        <v>1.5789473684210527</v>
      </c>
      <c r="Y304" s="164">
        <v>6</v>
      </c>
      <c r="Z304" s="164">
        <v>11</v>
      </c>
      <c r="AA304" s="166">
        <f t="shared" si="72"/>
        <v>17</v>
      </c>
      <c r="AB304" s="165">
        <f t="shared" si="73"/>
        <v>323</v>
      </c>
      <c r="AC304" s="165">
        <v>14</v>
      </c>
      <c r="AD304" s="165">
        <f t="shared" si="74"/>
        <v>309</v>
      </c>
      <c r="AE304" s="165">
        <f t="shared" si="75"/>
        <v>3.1578947368421053</v>
      </c>
      <c r="AF304" s="167">
        <f t="shared" si="76"/>
        <v>43996</v>
      </c>
      <c r="AG304" s="168">
        <f t="shared" si="77"/>
        <v>43687</v>
      </c>
      <c r="AH304" s="168">
        <f t="shared" si="78"/>
        <v>43996</v>
      </c>
      <c r="AI304" s="169">
        <f t="shared" si="79"/>
        <v>0.73684210526315785</v>
      </c>
      <c r="AJ304" s="169">
        <f t="shared" si="80"/>
        <v>16.263157894736842</v>
      </c>
      <c r="AK304" s="164">
        <v>1</v>
      </c>
      <c r="AL304" s="169">
        <f t="shared" si="81"/>
        <v>0</v>
      </c>
      <c r="AM304" s="169">
        <f t="shared" si="82"/>
        <v>0</v>
      </c>
      <c r="AN304" s="169">
        <f t="shared" si="83"/>
        <v>0</v>
      </c>
      <c r="AO304" s="168">
        <f t="shared" si="84"/>
        <v>43996</v>
      </c>
      <c r="AP304" s="175"/>
      <c r="AQ304" s="170"/>
    </row>
    <row r="305" spans="1:43" x14ac:dyDescent="0.25">
      <c r="A305" s="218" t="s">
        <v>679</v>
      </c>
      <c r="B305" s="172" t="s">
        <v>680</v>
      </c>
      <c r="C305" s="197">
        <v>6953156290860</v>
      </c>
      <c r="D305" s="173">
        <v>26</v>
      </c>
      <c r="E305" s="153"/>
      <c r="F305" s="174">
        <v>0</v>
      </c>
      <c r="G305" s="174">
        <v>0</v>
      </c>
      <c r="H305" s="174">
        <v>0</v>
      </c>
      <c r="I305" s="174">
        <v>0</v>
      </c>
      <c r="J305" s="174">
        <v>0</v>
      </c>
      <c r="K305" s="174">
        <v>3</v>
      </c>
      <c r="L305" s="174">
        <v>1</v>
      </c>
      <c r="M305" s="174"/>
      <c r="N305" s="174"/>
      <c r="O305" s="174"/>
      <c r="P305" s="174"/>
      <c r="Q305" s="174"/>
      <c r="R305" s="188"/>
      <c r="S305" s="155">
        <f t="shared" si="68"/>
        <v>2</v>
      </c>
      <c r="T305" s="156">
        <v>5</v>
      </c>
      <c r="U305" s="188"/>
      <c r="V305" s="164">
        <f t="shared" si="69"/>
        <v>4</v>
      </c>
      <c r="W305" s="165">
        <f t="shared" si="70"/>
        <v>6.1538461538461542E-2</v>
      </c>
      <c r="X305" s="165">
        <f t="shared" si="71"/>
        <v>1.8461538461538463</v>
      </c>
      <c r="Y305" s="164">
        <v>3</v>
      </c>
      <c r="Z305" s="164">
        <v>9</v>
      </c>
      <c r="AA305" s="166">
        <f t="shared" si="72"/>
        <v>12</v>
      </c>
      <c r="AB305" s="165">
        <f t="shared" si="73"/>
        <v>195</v>
      </c>
      <c r="AC305" s="165">
        <v>14</v>
      </c>
      <c r="AD305" s="165">
        <f t="shared" si="74"/>
        <v>181</v>
      </c>
      <c r="AE305" s="165">
        <f t="shared" si="75"/>
        <v>3.6923076923076925</v>
      </c>
      <c r="AF305" s="167">
        <f t="shared" si="76"/>
        <v>43868</v>
      </c>
      <c r="AG305" s="168">
        <f t="shared" si="77"/>
        <v>43687</v>
      </c>
      <c r="AH305" s="168">
        <f t="shared" si="78"/>
        <v>43868</v>
      </c>
      <c r="AI305" s="169">
        <f t="shared" si="79"/>
        <v>0.86153846153846159</v>
      </c>
      <c r="AJ305" s="169">
        <f t="shared" si="80"/>
        <v>11.138461538461538</v>
      </c>
      <c r="AK305" s="164">
        <v>1</v>
      </c>
      <c r="AL305" s="169">
        <f t="shared" si="81"/>
        <v>0</v>
      </c>
      <c r="AM305" s="169">
        <f t="shared" si="82"/>
        <v>0</v>
      </c>
      <c r="AN305" s="169">
        <f t="shared" si="83"/>
        <v>0</v>
      </c>
      <c r="AO305" s="168">
        <f t="shared" si="84"/>
        <v>43868</v>
      </c>
      <c r="AP305" s="175"/>
      <c r="AQ305" s="170"/>
    </row>
    <row r="306" spans="1:43" x14ac:dyDescent="0.25">
      <c r="A306" s="218" t="s">
        <v>702</v>
      </c>
      <c r="B306" s="172" t="s">
        <v>703</v>
      </c>
      <c r="C306" s="197">
        <v>6953156291492</v>
      </c>
      <c r="D306" s="173">
        <v>107.83999999999989</v>
      </c>
      <c r="E306" s="153"/>
      <c r="F306" s="174">
        <v>0</v>
      </c>
      <c r="G306" s="174">
        <v>0</v>
      </c>
      <c r="H306" s="174">
        <v>0</v>
      </c>
      <c r="I306" s="174">
        <v>0</v>
      </c>
      <c r="J306" s="174">
        <v>0</v>
      </c>
      <c r="K306" s="174">
        <v>0</v>
      </c>
      <c r="L306" s="174">
        <v>0</v>
      </c>
      <c r="M306" s="174"/>
      <c r="N306" s="174"/>
      <c r="O306" s="174"/>
      <c r="P306" s="174"/>
      <c r="Q306" s="174"/>
      <c r="R306" s="188"/>
      <c r="S306" s="155">
        <f t="shared" si="68"/>
        <v>0</v>
      </c>
      <c r="T306" s="156">
        <v>5</v>
      </c>
      <c r="U306" s="188"/>
      <c r="V306" s="164">
        <f t="shared" si="69"/>
        <v>0</v>
      </c>
      <c r="W306" s="165">
        <f t="shared" si="70"/>
        <v>0</v>
      </c>
      <c r="X306" s="165">
        <f t="shared" si="71"/>
        <v>0</v>
      </c>
      <c r="Y306" s="164">
        <v>2</v>
      </c>
      <c r="Z306" s="164">
        <v>0</v>
      </c>
      <c r="AA306" s="166">
        <f t="shared" si="72"/>
        <v>2</v>
      </c>
      <c r="AB306" s="165" t="str">
        <f t="shared" si="73"/>
        <v>Not Sold</v>
      </c>
      <c r="AC306" s="165">
        <v>14</v>
      </c>
      <c r="AD306" s="165" t="str">
        <f t="shared" si="74"/>
        <v>-</v>
      </c>
      <c r="AE306" s="165">
        <f t="shared" si="75"/>
        <v>0</v>
      </c>
      <c r="AF306" s="167" t="str">
        <f t="shared" si="76"/>
        <v>Not Sold</v>
      </c>
      <c r="AG306" s="168">
        <f t="shared" si="77"/>
        <v>43687</v>
      </c>
      <c r="AH306" s="168">
        <f t="shared" si="78"/>
        <v>43687</v>
      </c>
      <c r="AI306" s="169">
        <f t="shared" si="79"/>
        <v>0</v>
      </c>
      <c r="AJ306" s="169">
        <f t="shared" si="80"/>
        <v>2</v>
      </c>
      <c r="AK306" s="164">
        <v>1</v>
      </c>
      <c r="AL306" s="169">
        <f t="shared" si="81"/>
        <v>0</v>
      </c>
      <c r="AM306" s="169">
        <f t="shared" si="82"/>
        <v>0</v>
      </c>
      <c r="AN306" s="169" t="str">
        <f t="shared" si="83"/>
        <v>-</v>
      </c>
      <c r="AO306" s="168" t="str">
        <f t="shared" si="84"/>
        <v>-</v>
      </c>
      <c r="AP306" s="175"/>
      <c r="AQ306" s="170"/>
    </row>
    <row r="307" spans="1:43" x14ac:dyDescent="0.25">
      <c r="A307" s="218" t="s">
        <v>704</v>
      </c>
      <c r="B307" s="172" t="s">
        <v>705</v>
      </c>
      <c r="C307" s="197">
        <v>6953156291638</v>
      </c>
      <c r="D307" s="173">
        <v>21.070000000000007</v>
      </c>
      <c r="E307" s="153"/>
      <c r="F307" s="174">
        <v>0</v>
      </c>
      <c r="G307" s="174">
        <v>0</v>
      </c>
      <c r="H307" s="174">
        <v>0</v>
      </c>
      <c r="I307" s="174">
        <v>0</v>
      </c>
      <c r="J307" s="174">
        <v>0</v>
      </c>
      <c r="K307" s="174">
        <v>13</v>
      </c>
      <c r="L307" s="174">
        <v>30</v>
      </c>
      <c r="M307" s="174"/>
      <c r="N307" s="174"/>
      <c r="O307" s="174"/>
      <c r="P307" s="174"/>
      <c r="Q307" s="174"/>
      <c r="R307" s="188"/>
      <c r="S307" s="155">
        <f t="shared" si="68"/>
        <v>2</v>
      </c>
      <c r="T307" s="156">
        <v>5</v>
      </c>
      <c r="U307" s="188"/>
      <c r="V307" s="164">
        <f t="shared" si="69"/>
        <v>43</v>
      </c>
      <c r="W307" s="165">
        <f t="shared" si="70"/>
        <v>0.66153846153846152</v>
      </c>
      <c r="X307" s="165">
        <f t="shared" si="71"/>
        <v>19.846153846153847</v>
      </c>
      <c r="Y307" s="164"/>
      <c r="Z307" s="164">
        <v>39</v>
      </c>
      <c r="AA307" s="166">
        <f t="shared" si="72"/>
        <v>39</v>
      </c>
      <c r="AB307" s="165">
        <f t="shared" si="73"/>
        <v>58.953488372093027</v>
      </c>
      <c r="AC307" s="165">
        <v>14</v>
      </c>
      <c r="AD307" s="165">
        <f t="shared" si="74"/>
        <v>44.953488372093027</v>
      </c>
      <c r="AE307" s="165">
        <f t="shared" si="75"/>
        <v>39.692307692307693</v>
      </c>
      <c r="AF307" s="167">
        <f t="shared" si="76"/>
        <v>43731.953488372092</v>
      </c>
      <c r="AG307" s="168">
        <f t="shared" si="77"/>
        <v>43687</v>
      </c>
      <c r="AH307" s="168">
        <f t="shared" si="78"/>
        <v>43731.953488372092</v>
      </c>
      <c r="AI307" s="169">
        <f t="shared" si="79"/>
        <v>9.2615384615384606</v>
      </c>
      <c r="AJ307" s="169">
        <f t="shared" si="80"/>
        <v>29.738461538461539</v>
      </c>
      <c r="AK307" s="164">
        <v>1</v>
      </c>
      <c r="AL307" s="169">
        <f t="shared" si="81"/>
        <v>9.953846153846154</v>
      </c>
      <c r="AM307" s="169">
        <f t="shared" si="82"/>
        <v>209.72753846153853</v>
      </c>
      <c r="AN307" s="169">
        <f t="shared" si="83"/>
        <v>15.046511627906977</v>
      </c>
      <c r="AO307" s="168">
        <f t="shared" si="84"/>
        <v>43747</v>
      </c>
      <c r="AP307" s="175"/>
      <c r="AQ307" s="170"/>
    </row>
    <row r="308" spans="1:43" x14ac:dyDescent="0.25">
      <c r="A308" s="218" t="s">
        <v>313</v>
      </c>
      <c r="B308" s="172" t="s">
        <v>165</v>
      </c>
      <c r="C308" s="197">
        <v>6953156292079</v>
      </c>
      <c r="D308" s="173">
        <v>88.91</v>
      </c>
      <c r="E308" s="153"/>
      <c r="F308" s="174">
        <v>0</v>
      </c>
      <c r="G308" s="174">
        <v>0</v>
      </c>
      <c r="H308" s="174">
        <v>0</v>
      </c>
      <c r="I308" s="174">
        <v>0</v>
      </c>
      <c r="J308" s="174">
        <v>0</v>
      </c>
      <c r="K308" s="174">
        <v>0</v>
      </c>
      <c r="L308" s="174">
        <v>0</v>
      </c>
      <c r="M308" s="174"/>
      <c r="N308" s="174"/>
      <c r="O308" s="174"/>
      <c r="P308" s="174"/>
      <c r="Q308" s="174"/>
      <c r="R308" s="188"/>
      <c r="S308" s="155">
        <f t="shared" si="68"/>
        <v>0</v>
      </c>
      <c r="T308" s="156">
        <v>5</v>
      </c>
      <c r="U308" s="188"/>
      <c r="V308" s="164">
        <f t="shared" si="69"/>
        <v>0</v>
      </c>
      <c r="W308" s="165">
        <f t="shared" si="70"/>
        <v>0</v>
      </c>
      <c r="X308" s="165">
        <f t="shared" si="71"/>
        <v>0</v>
      </c>
      <c r="Y308" s="164"/>
      <c r="Z308" s="164">
        <v>5</v>
      </c>
      <c r="AA308" s="166">
        <f t="shared" si="72"/>
        <v>5</v>
      </c>
      <c r="AB308" s="165" t="str">
        <f t="shared" si="73"/>
        <v>Not Sold</v>
      </c>
      <c r="AC308" s="165">
        <v>14</v>
      </c>
      <c r="AD308" s="165" t="str">
        <f t="shared" si="74"/>
        <v>-</v>
      </c>
      <c r="AE308" s="165">
        <f t="shared" si="75"/>
        <v>0</v>
      </c>
      <c r="AF308" s="167" t="str">
        <f t="shared" si="76"/>
        <v>Not Sold</v>
      </c>
      <c r="AG308" s="168">
        <f t="shared" si="77"/>
        <v>43687</v>
      </c>
      <c r="AH308" s="168">
        <f t="shared" si="78"/>
        <v>43687</v>
      </c>
      <c r="AI308" s="169">
        <f t="shared" si="79"/>
        <v>0</v>
      </c>
      <c r="AJ308" s="169">
        <f t="shared" si="80"/>
        <v>5</v>
      </c>
      <c r="AK308" s="164">
        <v>1</v>
      </c>
      <c r="AL308" s="169">
        <f t="shared" si="81"/>
        <v>0</v>
      </c>
      <c r="AM308" s="169">
        <f t="shared" si="82"/>
        <v>0</v>
      </c>
      <c r="AN308" s="169" t="str">
        <f t="shared" si="83"/>
        <v>-</v>
      </c>
      <c r="AO308" s="168" t="str">
        <f t="shared" si="84"/>
        <v>-</v>
      </c>
      <c r="AP308" s="175"/>
      <c r="AQ308" s="170"/>
    </row>
    <row r="309" spans="1:43" x14ac:dyDescent="0.25">
      <c r="A309" s="218" t="s">
        <v>297</v>
      </c>
      <c r="B309" s="172" t="s">
        <v>298</v>
      </c>
      <c r="C309" s="197">
        <v>6953156292314</v>
      </c>
      <c r="D309" s="173">
        <v>18.130000000000013</v>
      </c>
      <c r="E309" s="153"/>
      <c r="F309" s="174">
        <v>0</v>
      </c>
      <c r="G309" s="174">
        <v>0</v>
      </c>
      <c r="H309" s="174">
        <v>0</v>
      </c>
      <c r="I309" s="174">
        <v>0</v>
      </c>
      <c r="J309" s="174">
        <v>0</v>
      </c>
      <c r="K309" s="174">
        <v>0</v>
      </c>
      <c r="L309" s="174">
        <v>9</v>
      </c>
      <c r="M309" s="174"/>
      <c r="N309" s="174"/>
      <c r="O309" s="174"/>
      <c r="P309" s="174"/>
      <c r="Q309" s="174"/>
      <c r="R309" s="188"/>
      <c r="S309" s="155">
        <f t="shared" si="68"/>
        <v>1</v>
      </c>
      <c r="T309" s="156">
        <v>5</v>
      </c>
      <c r="U309" s="188"/>
      <c r="V309" s="164">
        <f t="shared" si="69"/>
        <v>9</v>
      </c>
      <c r="W309" s="165">
        <f t="shared" si="70"/>
        <v>0.25714285714285712</v>
      </c>
      <c r="X309" s="165">
        <f t="shared" si="71"/>
        <v>7.7142857142857135</v>
      </c>
      <c r="Y309" s="164"/>
      <c r="Z309" s="164">
        <v>75</v>
      </c>
      <c r="AA309" s="166">
        <f t="shared" si="72"/>
        <v>75</v>
      </c>
      <c r="AB309" s="165">
        <f t="shared" si="73"/>
        <v>291.66666666666669</v>
      </c>
      <c r="AC309" s="165">
        <v>14</v>
      </c>
      <c r="AD309" s="165">
        <f t="shared" si="74"/>
        <v>277.66666666666669</v>
      </c>
      <c r="AE309" s="165">
        <f t="shared" si="75"/>
        <v>15.428571428571427</v>
      </c>
      <c r="AF309" s="167">
        <f t="shared" si="76"/>
        <v>43964.666666666664</v>
      </c>
      <c r="AG309" s="168">
        <f t="shared" si="77"/>
        <v>43687</v>
      </c>
      <c r="AH309" s="168">
        <f t="shared" si="78"/>
        <v>43964.666666666664</v>
      </c>
      <c r="AI309" s="169">
        <f t="shared" si="79"/>
        <v>3.5999999999999996</v>
      </c>
      <c r="AJ309" s="169">
        <f t="shared" si="80"/>
        <v>71.400000000000006</v>
      </c>
      <c r="AK309" s="164">
        <v>1</v>
      </c>
      <c r="AL309" s="169">
        <f t="shared" si="81"/>
        <v>0</v>
      </c>
      <c r="AM309" s="169">
        <f t="shared" si="82"/>
        <v>0</v>
      </c>
      <c r="AN309" s="169">
        <f t="shared" si="83"/>
        <v>0</v>
      </c>
      <c r="AO309" s="168">
        <f t="shared" si="84"/>
        <v>43964.666666666664</v>
      </c>
      <c r="AP309" s="175"/>
      <c r="AQ309" s="170"/>
    </row>
    <row r="310" spans="1:43" x14ac:dyDescent="0.25">
      <c r="A310" s="218" t="s">
        <v>299</v>
      </c>
      <c r="B310" s="172" t="s">
        <v>300</v>
      </c>
      <c r="C310" s="197">
        <v>6953156292321</v>
      </c>
      <c r="D310" s="173">
        <v>18.13</v>
      </c>
      <c r="E310" s="153"/>
      <c r="F310" s="174">
        <v>0</v>
      </c>
      <c r="G310" s="174">
        <v>0</v>
      </c>
      <c r="H310" s="174">
        <v>0</v>
      </c>
      <c r="I310" s="174">
        <v>0</v>
      </c>
      <c r="J310" s="174">
        <v>0</v>
      </c>
      <c r="K310" s="174">
        <v>0</v>
      </c>
      <c r="L310" s="174">
        <v>8</v>
      </c>
      <c r="M310" s="174"/>
      <c r="N310" s="174"/>
      <c r="O310" s="174"/>
      <c r="P310" s="174"/>
      <c r="Q310" s="174"/>
      <c r="R310" s="188"/>
      <c r="S310" s="155">
        <f t="shared" si="68"/>
        <v>1</v>
      </c>
      <c r="T310" s="156">
        <v>5</v>
      </c>
      <c r="U310" s="188"/>
      <c r="V310" s="164">
        <f t="shared" si="69"/>
        <v>8</v>
      </c>
      <c r="W310" s="165">
        <f t="shared" si="70"/>
        <v>0.22857142857142856</v>
      </c>
      <c r="X310" s="165">
        <f t="shared" si="71"/>
        <v>6.8571428571428568</v>
      </c>
      <c r="Y310" s="164">
        <v>5</v>
      </c>
      <c r="Z310" s="164">
        <v>88</v>
      </c>
      <c r="AA310" s="166">
        <f t="shared" si="72"/>
        <v>93</v>
      </c>
      <c r="AB310" s="165">
        <f t="shared" si="73"/>
        <v>406.875</v>
      </c>
      <c r="AC310" s="165">
        <v>14</v>
      </c>
      <c r="AD310" s="165">
        <f t="shared" si="74"/>
        <v>392.875</v>
      </c>
      <c r="AE310" s="165">
        <f t="shared" si="75"/>
        <v>13.714285714285714</v>
      </c>
      <c r="AF310" s="167">
        <f t="shared" si="76"/>
        <v>44079.875</v>
      </c>
      <c r="AG310" s="168">
        <f t="shared" si="77"/>
        <v>43687</v>
      </c>
      <c r="AH310" s="168">
        <f t="shared" si="78"/>
        <v>44079.875</v>
      </c>
      <c r="AI310" s="169">
        <f t="shared" si="79"/>
        <v>3.1999999999999997</v>
      </c>
      <c r="AJ310" s="169">
        <f t="shared" si="80"/>
        <v>89.8</v>
      </c>
      <c r="AK310" s="164">
        <v>1</v>
      </c>
      <c r="AL310" s="169">
        <f t="shared" si="81"/>
        <v>0</v>
      </c>
      <c r="AM310" s="169">
        <f t="shared" si="82"/>
        <v>0</v>
      </c>
      <c r="AN310" s="169">
        <f t="shared" si="83"/>
        <v>0</v>
      </c>
      <c r="AO310" s="168">
        <f t="shared" si="84"/>
        <v>44079.875</v>
      </c>
      <c r="AP310" s="175"/>
      <c r="AQ310" s="170"/>
    </row>
    <row r="311" spans="1:43" x14ac:dyDescent="0.25">
      <c r="A311" s="219" t="s">
        <v>166</v>
      </c>
      <c r="B311" s="151" t="s">
        <v>167</v>
      </c>
      <c r="C311" s="195">
        <v>6953156292338</v>
      </c>
      <c r="D311" s="152">
        <v>0</v>
      </c>
      <c r="E311" s="153"/>
      <c r="F311" s="96">
        <v>0</v>
      </c>
      <c r="G311" s="96">
        <v>0</v>
      </c>
      <c r="H311" s="96">
        <v>0</v>
      </c>
      <c r="I311" s="96">
        <v>0</v>
      </c>
      <c r="J311" s="96">
        <v>0</v>
      </c>
      <c r="K311" s="96">
        <v>0</v>
      </c>
      <c r="L311" s="96">
        <v>0</v>
      </c>
      <c r="M311" s="96"/>
      <c r="N311" s="96"/>
      <c r="O311" s="96"/>
      <c r="P311" s="96"/>
      <c r="Q311" s="96"/>
      <c r="R311" s="188"/>
      <c r="S311" s="155">
        <f t="shared" si="68"/>
        <v>0</v>
      </c>
      <c r="T311" s="156">
        <v>5</v>
      </c>
      <c r="U311" s="188"/>
      <c r="V311" s="164">
        <f t="shared" si="69"/>
        <v>0</v>
      </c>
      <c r="W311" s="165">
        <f t="shared" si="70"/>
        <v>0</v>
      </c>
      <c r="X311" s="165">
        <f t="shared" si="71"/>
        <v>0</v>
      </c>
      <c r="Y311" s="164">
        <v>45</v>
      </c>
      <c r="Z311" s="164">
        <v>5</v>
      </c>
      <c r="AA311" s="166">
        <f t="shared" si="72"/>
        <v>50</v>
      </c>
      <c r="AB311" s="165" t="str">
        <f t="shared" si="73"/>
        <v>Not Sold</v>
      </c>
      <c r="AC311" s="165">
        <v>14</v>
      </c>
      <c r="AD311" s="165" t="str">
        <f t="shared" si="74"/>
        <v>-</v>
      </c>
      <c r="AE311" s="165">
        <f t="shared" si="75"/>
        <v>0</v>
      </c>
      <c r="AF311" s="167" t="str">
        <f t="shared" si="76"/>
        <v>Not Sold</v>
      </c>
      <c r="AG311" s="168">
        <f t="shared" si="77"/>
        <v>43687</v>
      </c>
      <c r="AH311" s="168">
        <f t="shared" si="78"/>
        <v>43687</v>
      </c>
      <c r="AI311" s="169">
        <f t="shared" si="79"/>
        <v>0</v>
      </c>
      <c r="AJ311" s="169">
        <f t="shared" si="80"/>
        <v>50</v>
      </c>
      <c r="AK311" s="164">
        <v>1</v>
      </c>
      <c r="AL311" s="169">
        <f t="shared" si="81"/>
        <v>0</v>
      </c>
      <c r="AM311" s="169">
        <f t="shared" si="82"/>
        <v>0</v>
      </c>
      <c r="AN311" s="169" t="str">
        <f t="shared" si="83"/>
        <v>-</v>
      </c>
      <c r="AO311" s="168" t="str">
        <f t="shared" si="84"/>
        <v>-</v>
      </c>
      <c r="AP311" s="164"/>
      <c r="AQ311" s="170"/>
    </row>
    <row r="312" spans="1:43" x14ac:dyDescent="0.25">
      <c r="A312" s="219" t="s">
        <v>168</v>
      </c>
      <c r="B312" s="151" t="s">
        <v>169</v>
      </c>
      <c r="C312" s="195">
        <v>6953156292345</v>
      </c>
      <c r="D312" s="152">
        <v>0</v>
      </c>
      <c r="E312" s="153"/>
      <c r="F312" s="96">
        <v>0</v>
      </c>
      <c r="G312" s="96">
        <v>0</v>
      </c>
      <c r="H312" s="96">
        <v>0</v>
      </c>
      <c r="I312" s="96">
        <v>0</v>
      </c>
      <c r="J312" s="96">
        <v>0</v>
      </c>
      <c r="K312" s="96">
        <v>0</v>
      </c>
      <c r="L312" s="96">
        <v>0</v>
      </c>
      <c r="M312" s="96"/>
      <c r="N312" s="96"/>
      <c r="O312" s="96"/>
      <c r="P312" s="96"/>
      <c r="Q312" s="96"/>
      <c r="R312" s="188"/>
      <c r="S312" s="155">
        <f t="shared" si="68"/>
        <v>0</v>
      </c>
      <c r="T312" s="156">
        <v>5</v>
      </c>
      <c r="U312" s="188"/>
      <c r="V312" s="164">
        <f t="shared" si="69"/>
        <v>0</v>
      </c>
      <c r="W312" s="165">
        <f t="shared" si="70"/>
        <v>0</v>
      </c>
      <c r="X312" s="165">
        <f t="shared" si="71"/>
        <v>0</v>
      </c>
      <c r="Y312" s="164">
        <v>12</v>
      </c>
      <c r="Z312" s="164">
        <v>5</v>
      </c>
      <c r="AA312" s="166">
        <f t="shared" si="72"/>
        <v>17</v>
      </c>
      <c r="AB312" s="165" t="str">
        <f t="shared" si="73"/>
        <v>Not Sold</v>
      </c>
      <c r="AC312" s="165">
        <v>14</v>
      </c>
      <c r="AD312" s="165" t="str">
        <f t="shared" si="74"/>
        <v>-</v>
      </c>
      <c r="AE312" s="165">
        <f t="shared" si="75"/>
        <v>0</v>
      </c>
      <c r="AF312" s="167" t="str">
        <f t="shared" si="76"/>
        <v>Not Sold</v>
      </c>
      <c r="AG312" s="168">
        <f t="shared" si="77"/>
        <v>43687</v>
      </c>
      <c r="AH312" s="168">
        <f t="shared" si="78"/>
        <v>43687</v>
      </c>
      <c r="AI312" s="169">
        <f t="shared" si="79"/>
        <v>0</v>
      </c>
      <c r="AJ312" s="169">
        <f t="shared" si="80"/>
        <v>17</v>
      </c>
      <c r="AK312" s="164">
        <v>1</v>
      </c>
      <c r="AL312" s="169">
        <f t="shared" si="81"/>
        <v>0</v>
      </c>
      <c r="AM312" s="169">
        <f t="shared" si="82"/>
        <v>0</v>
      </c>
      <c r="AN312" s="169" t="str">
        <f t="shared" si="83"/>
        <v>-</v>
      </c>
      <c r="AO312" s="168" t="str">
        <f t="shared" si="84"/>
        <v>-</v>
      </c>
      <c r="AP312" s="164"/>
      <c r="AQ312" s="170"/>
    </row>
    <row r="313" spans="1:43" x14ac:dyDescent="0.25">
      <c r="A313" s="218" t="s">
        <v>295</v>
      </c>
      <c r="B313" s="172" t="s">
        <v>296</v>
      </c>
      <c r="C313" s="197">
        <v>6953156293014</v>
      </c>
      <c r="D313" s="173">
        <v>102.13</v>
      </c>
      <c r="E313" s="153"/>
      <c r="F313" s="174">
        <v>0</v>
      </c>
      <c r="G313" s="174">
        <v>0</v>
      </c>
      <c r="H313" s="174">
        <v>0</v>
      </c>
      <c r="I313" s="174">
        <v>0</v>
      </c>
      <c r="J313" s="174">
        <v>0</v>
      </c>
      <c r="K313" s="174">
        <v>0</v>
      </c>
      <c r="L313" s="174">
        <v>3</v>
      </c>
      <c r="M313" s="174"/>
      <c r="N313" s="174"/>
      <c r="O313" s="174"/>
      <c r="P313" s="174"/>
      <c r="Q313" s="174"/>
      <c r="R313" s="188"/>
      <c r="S313" s="155">
        <f t="shared" si="68"/>
        <v>1</v>
      </c>
      <c r="T313" s="156">
        <v>5</v>
      </c>
      <c r="U313" s="188"/>
      <c r="V313" s="164">
        <f t="shared" si="69"/>
        <v>3</v>
      </c>
      <c r="W313" s="165">
        <f t="shared" si="70"/>
        <v>8.5714285714285715E-2</v>
      </c>
      <c r="X313" s="165">
        <f t="shared" si="71"/>
        <v>2.5714285714285716</v>
      </c>
      <c r="Y313" s="164">
        <v>53</v>
      </c>
      <c r="Z313" s="164">
        <v>75</v>
      </c>
      <c r="AA313" s="166">
        <f t="shared" si="72"/>
        <v>128</v>
      </c>
      <c r="AB313" s="165">
        <f t="shared" si="73"/>
        <v>1493.3333333333333</v>
      </c>
      <c r="AC313" s="165">
        <v>14</v>
      </c>
      <c r="AD313" s="165">
        <f t="shared" si="74"/>
        <v>1479.3333333333333</v>
      </c>
      <c r="AE313" s="165">
        <f t="shared" si="75"/>
        <v>5.1428571428571432</v>
      </c>
      <c r="AF313" s="167">
        <f t="shared" si="76"/>
        <v>45166.333333333336</v>
      </c>
      <c r="AG313" s="168">
        <f t="shared" si="77"/>
        <v>43687</v>
      </c>
      <c r="AH313" s="168">
        <f t="shared" si="78"/>
        <v>45166.333333333336</v>
      </c>
      <c r="AI313" s="169">
        <f t="shared" si="79"/>
        <v>1.2</v>
      </c>
      <c r="AJ313" s="169">
        <f t="shared" si="80"/>
        <v>126.8</v>
      </c>
      <c r="AK313" s="164">
        <v>1</v>
      </c>
      <c r="AL313" s="169">
        <f t="shared" si="81"/>
        <v>0</v>
      </c>
      <c r="AM313" s="169">
        <f t="shared" si="82"/>
        <v>0</v>
      </c>
      <c r="AN313" s="169">
        <f t="shared" si="83"/>
        <v>0</v>
      </c>
      <c r="AO313" s="168">
        <f t="shared" si="84"/>
        <v>45166.333333333336</v>
      </c>
      <c r="AP313" s="175"/>
      <c r="AQ313" s="170"/>
    </row>
    <row r="314" spans="1:43" x14ac:dyDescent="0.25">
      <c r="A314" s="219" t="s">
        <v>170</v>
      </c>
      <c r="B314" s="151" t="s">
        <v>171</v>
      </c>
      <c r="C314" s="195">
        <v>6953156293038</v>
      </c>
      <c r="D314" s="152">
        <v>0</v>
      </c>
      <c r="E314" s="153"/>
      <c r="F314" s="96">
        <v>0</v>
      </c>
      <c r="G314" s="96">
        <v>0</v>
      </c>
      <c r="H314" s="96">
        <v>0</v>
      </c>
      <c r="I314" s="96">
        <v>0</v>
      </c>
      <c r="J314" s="96">
        <v>0</v>
      </c>
      <c r="K314" s="96">
        <v>0</v>
      </c>
      <c r="L314" s="96">
        <v>0</v>
      </c>
      <c r="M314" s="96"/>
      <c r="N314" s="96"/>
      <c r="O314" s="96"/>
      <c r="P314" s="96"/>
      <c r="Q314" s="96"/>
      <c r="R314" s="188"/>
      <c r="S314" s="155">
        <f t="shared" si="68"/>
        <v>0</v>
      </c>
      <c r="T314" s="156">
        <v>5</v>
      </c>
      <c r="U314" s="188"/>
      <c r="V314" s="164">
        <f t="shared" si="69"/>
        <v>0</v>
      </c>
      <c r="W314" s="165">
        <f t="shared" si="70"/>
        <v>0</v>
      </c>
      <c r="X314" s="165">
        <f t="shared" si="71"/>
        <v>0</v>
      </c>
      <c r="Y314" s="164">
        <v>12</v>
      </c>
      <c r="Z314" s="164">
        <v>5</v>
      </c>
      <c r="AA314" s="166">
        <f t="shared" si="72"/>
        <v>17</v>
      </c>
      <c r="AB314" s="165" t="str">
        <f t="shared" si="73"/>
        <v>Not Sold</v>
      </c>
      <c r="AC314" s="165">
        <v>14</v>
      </c>
      <c r="AD314" s="165" t="str">
        <f t="shared" si="74"/>
        <v>-</v>
      </c>
      <c r="AE314" s="165">
        <f t="shared" si="75"/>
        <v>0</v>
      </c>
      <c r="AF314" s="167" t="str">
        <f t="shared" si="76"/>
        <v>Not Sold</v>
      </c>
      <c r="AG314" s="168">
        <f t="shared" si="77"/>
        <v>43687</v>
      </c>
      <c r="AH314" s="168">
        <f t="shared" si="78"/>
        <v>43687</v>
      </c>
      <c r="AI314" s="169">
        <f t="shared" si="79"/>
        <v>0</v>
      </c>
      <c r="AJ314" s="169">
        <f t="shared" si="80"/>
        <v>17</v>
      </c>
      <c r="AK314" s="164">
        <v>1</v>
      </c>
      <c r="AL314" s="169">
        <f t="shared" si="81"/>
        <v>0</v>
      </c>
      <c r="AM314" s="169">
        <f t="shared" si="82"/>
        <v>0</v>
      </c>
      <c r="AN314" s="169" t="str">
        <f t="shared" si="83"/>
        <v>-</v>
      </c>
      <c r="AO314" s="168" t="str">
        <f t="shared" si="84"/>
        <v>-</v>
      </c>
      <c r="AP314" s="164"/>
      <c r="AQ314" s="170"/>
    </row>
    <row r="315" spans="1:43" x14ac:dyDescent="0.25">
      <c r="A315" s="219" t="s">
        <v>172</v>
      </c>
      <c r="B315" s="151" t="s">
        <v>173</v>
      </c>
      <c r="C315" s="195">
        <v>6953156293045</v>
      </c>
      <c r="D315" s="152">
        <v>0</v>
      </c>
      <c r="E315" s="153"/>
      <c r="F315" s="96">
        <v>0</v>
      </c>
      <c r="G315" s="96">
        <v>0</v>
      </c>
      <c r="H315" s="96">
        <v>0</v>
      </c>
      <c r="I315" s="96">
        <v>0</v>
      </c>
      <c r="J315" s="96">
        <v>0</v>
      </c>
      <c r="K315" s="96">
        <v>0</v>
      </c>
      <c r="L315" s="96">
        <v>0</v>
      </c>
      <c r="M315" s="96"/>
      <c r="N315" s="96"/>
      <c r="O315" s="96"/>
      <c r="P315" s="96"/>
      <c r="Q315" s="96"/>
      <c r="R315" s="188"/>
      <c r="S315" s="155">
        <f t="shared" si="68"/>
        <v>0</v>
      </c>
      <c r="T315" s="156">
        <v>5</v>
      </c>
      <c r="U315" s="188"/>
      <c r="V315" s="164">
        <f t="shared" si="69"/>
        <v>0</v>
      </c>
      <c r="W315" s="165">
        <f t="shared" si="70"/>
        <v>0</v>
      </c>
      <c r="X315" s="165">
        <f t="shared" si="71"/>
        <v>0</v>
      </c>
      <c r="Y315" s="164">
        <v>21</v>
      </c>
      <c r="Z315" s="164">
        <v>5</v>
      </c>
      <c r="AA315" s="166">
        <f t="shared" si="72"/>
        <v>26</v>
      </c>
      <c r="AB315" s="165" t="str">
        <f t="shared" si="73"/>
        <v>Not Sold</v>
      </c>
      <c r="AC315" s="165">
        <v>14</v>
      </c>
      <c r="AD315" s="165" t="str">
        <f t="shared" si="74"/>
        <v>-</v>
      </c>
      <c r="AE315" s="165">
        <f t="shared" si="75"/>
        <v>0</v>
      </c>
      <c r="AF315" s="167" t="str">
        <f t="shared" si="76"/>
        <v>Not Sold</v>
      </c>
      <c r="AG315" s="168">
        <f t="shared" si="77"/>
        <v>43687</v>
      </c>
      <c r="AH315" s="168">
        <f t="shared" si="78"/>
        <v>43687</v>
      </c>
      <c r="AI315" s="169">
        <f t="shared" si="79"/>
        <v>0</v>
      </c>
      <c r="AJ315" s="169">
        <f t="shared" si="80"/>
        <v>26</v>
      </c>
      <c r="AK315" s="164">
        <v>1</v>
      </c>
      <c r="AL315" s="169">
        <f t="shared" si="81"/>
        <v>0</v>
      </c>
      <c r="AM315" s="169">
        <f t="shared" si="82"/>
        <v>0</v>
      </c>
      <c r="AN315" s="169" t="str">
        <f t="shared" si="83"/>
        <v>-</v>
      </c>
      <c r="AO315" s="168" t="str">
        <f t="shared" si="84"/>
        <v>-</v>
      </c>
      <c r="AP315" s="164"/>
      <c r="AQ315" s="170"/>
    </row>
    <row r="316" spans="1:43" x14ac:dyDescent="0.25">
      <c r="A316" s="219" t="s">
        <v>174</v>
      </c>
      <c r="B316" s="151" t="s">
        <v>175</v>
      </c>
      <c r="C316" s="195">
        <v>6953156293052</v>
      </c>
      <c r="D316" s="152">
        <v>0</v>
      </c>
      <c r="E316" s="153"/>
      <c r="F316" s="96">
        <v>0</v>
      </c>
      <c r="G316" s="96">
        <v>0</v>
      </c>
      <c r="H316" s="96">
        <v>0</v>
      </c>
      <c r="I316" s="96">
        <v>0</v>
      </c>
      <c r="J316" s="96">
        <v>0</v>
      </c>
      <c r="K316" s="96">
        <v>0</v>
      </c>
      <c r="L316" s="96">
        <v>0</v>
      </c>
      <c r="M316" s="96"/>
      <c r="N316" s="96"/>
      <c r="O316" s="96"/>
      <c r="P316" s="96"/>
      <c r="Q316" s="96"/>
      <c r="R316" s="188"/>
      <c r="S316" s="155">
        <f t="shared" si="68"/>
        <v>0</v>
      </c>
      <c r="T316" s="156">
        <v>5</v>
      </c>
      <c r="U316" s="188"/>
      <c r="V316" s="164">
        <f t="shared" si="69"/>
        <v>0</v>
      </c>
      <c r="W316" s="165">
        <f t="shared" si="70"/>
        <v>0</v>
      </c>
      <c r="X316" s="165">
        <f t="shared" si="71"/>
        <v>0</v>
      </c>
      <c r="Y316" s="164">
        <v>3</v>
      </c>
      <c r="Z316" s="164">
        <v>5</v>
      </c>
      <c r="AA316" s="166">
        <f t="shared" si="72"/>
        <v>8</v>
      </c>
      <c r="AB316" s="165" t="str">
        <f t="shared" si="73"/>
        <v>Not Sold</v>
      </c>
      <c r="AC316" s="165">
        <v>14</v>
      </c>
      <c r="AD316" s="165" t="str">
        <f t="shared" si="74"/>
        <v>-</v>
      </c>
      <c r="AE316" s="165">
        <f t="shared" si="75"/>
        <v>0</v>
      </c>
      <c r="AF316" s="167" t="str">
        <f t="shared" si="76"/>
        <v>Not Sold</v>
      </c>
      <c r="AG316" s="168">
        <f t="shared" si="77"/>
        <v>43687</v>
      </c>
      <c r="AH316" s="168">
        <f t="shared" si="78"/>
        <v>43687</v>
      </c>
      <c r="AI316" s="169">
        <f t="shared" si="79"/>
        <v>0</v>
      </c>
      <c r="AJ316" s="169">
        <f t="shared" si="80"/>
        <v>8</v>
      </c>
      <c r="AK316" s="164">
        <v>1</v>
      </c>
      <c r="AL316" s="169">
        <f t="shared" si="81"/>
        <v>0</v>
      </c>
      <c r="AM316" s="169">
        <f t="shared" si="82"/>
        <v>0</v>
      </c>
      <c r="AN316" s="169" t="str">
        <f t="shared" si="83"/>
        <v>-</v>
      </c>
      <c r="AO316" s="168" t="str">
        <f t="shared" si="84"/>
        <v>-</v>
      </c>
      <c r="AP316" s="164"/>
      <c r="AQ316" s="170"/>
    </row>
    <row r="317" spans="1:43" x14ac:dyDescent="0.25">
      <c r="A317" s="218" t="s">
        <v>305</v>
      </c>
      <c r="B317" s="172" t="s">
        <v>176</v>
      </c>
      <c r="C317" s="197">
        <v>6953156293243</v>
      </c>
      <c r="D317" s="173">
        <v>30.820000000000391</v>
      </c>
      <c r="E317" s="153"/>
      <c r="F317" s="174">
        <v>0</v>
      </c>
      <c r="G317" s="174">
        <v>0</v>
      </c>
      <c r="H317" s="174">
        <v>0</v>
      </c>
      <c r="I317" s="174">
        <v>0</v>
      </c>
      <c r="J317" s="174">
        <v>0</v>
      </c>
      <c r="K317" s="174">
        <v>0</v>
      </c>
      <c r="L317" s="174">
        <v>14</v>
      </c>
      <c r="M317" s="174"/>
      <c r="N317" s="174"/>
      <c r="O317" s="174"/>
      <c r="P317" s="174"/>
      <c r="Q317" s="174"/>
      <c r="R317" s="188"/>
      <c r="S317" s="155">
        <f t="shared" si="68"/>
        <v>1</v>
      </c>
      <c r="T317" s="156">
        <v>5</v>
      </c>
      <c r="U317" s="188"/>
      <c r="V317" s="164">
        <f t="shared" si="69"/>
        <v>14</v>
      </c>
      <c r="W317" s="165">
        <f t="shared" si="70"/>
        <v>0.4</v>
      </c>
      <c r="X317" s="165">
        <f t="shared" si="71"/>
        <v>12</v>
      </c>
      <c r="Y317" s="164">
        <v>1</v>
      </c>
      <c r="Z317" s="164">
        <v>41</v>
      </c>
      <c r="AA317" s="166">
        <f t="shared" si="72"/>
        <v>42</v>
      </c>
      <c r="AB317" s="165">
        <f t="shared" si="73"/>
        <v>105</v>
      </c>
      <c r="AC317" s="165">
        <v>14</v>
      </c>
      <c r="AD317" s="165">
        <f t="shared" si="74"/>
        <v>91</v>
      </c>
      <c r="AE317" s="165">
        <f t="shared" si="75"/>
        <v>24</v>
      </c>
      <c r="AF317" s="167">
        <f t="shared" si="76"/>
        <v>43778</v>
      </c>
      <c r="AG317" s="168">
        <f t="shared" si="77"/>
        <v>43687</v>
      </c>
      <c r="AH317" s="168">
        <f t="shared" si="78"/>
        <v>43778</v>
      </c>
      <c r="AI317" s="169">
        <f t="shared" si="79"/>
        <v>5.6000000000000005</v>
      </c>
      <c r="AJ317" s="169">
        <f t="shared" si="80"/>
        <v>36.4</v>
      </c>
      <c r="AK317" s="164">
        <v>1</v>
      </c>
      <c r="AL317" s="169">
        <f t="shared" si="81"/>
        <v>0</v>
      </c>
      <c r="AM317" s="169">
        <f t="shared" si="82"/>
        <v>0</v>
      </c>
      <c r="AN317" s="169">
        <f t="shared" si="83"/>
        <v>0</v>
      </c>
      <c r="AO317" s="168">
        <f t="shared" si="84"/>
        <v>43778</v>
      </c>
      <c r="AP317" s="175"/>
      <c r="AQ317" s="170"/>
    </row>
    <row r="318" spans="1:43" x14ac:dyDescent="0.25">
      <c r="A318" s="218" t="s">
        <v>307</v>
      </c>
      <c r="B318" s="172" t="s">
        <v>177</v>
      </c>
      <c r="C318" s="197">
        <v>6953156293250</v>
      </c>
      <c r="D318" s="173">
        <v>27.19</v>
      </c>
      <c r="E318" s="153"/>
      <c r="F318" s="174">
        <v>0</v>
      </c>
      <c r="G318" s="174">
        <v>0</v>
      </c>
      <c r="H318" s="174">
        <v>0</v>
      </c>
      <c r="I318" s="174">
        <v>0</v>
      </c>
      <c r="J318" s="174">
        <v>0</v>
      </c>
      <c r="K318" s="174">
        <v>0</v>
      </c>
      <c r="L318" s="174">
        <v>12</v>
      </c>
      <c r="M318" s="174"/>
      <c r="N318" s="174"/>
      <c r="O318" s="174"/>
      <c r="P318" s="174"/>
      <c r="Q318" s="174"/>
      <c r="R318" s="188"/>
      <c r="S318" s="155">
        <f t="shared" si="68"/>
        <v>1</v>
      </c>
      <c r="T318" s="156">
        <v>5</v>
      </c>
      <c r="U318" s="188"/>
      <c r="V318" s="164">
        <f t="shared" si="69"/>
        <v>12</v>
      </c>
      <c r="W318" s="165">
        <f t="shared" si="70"/>
        <v>0.34285714285714286</v>
      </c>
      <c r="X318" s="165">
        <f t="shared" si="71"/>
        <v>10.285714285714286</v>
      </c>
      <c r="Y318" s="164">
        <v>21</v>
      </c>
      <c r="Z318" s="164">
        <v>89</v>
      </c>
      <c r="AA318" s="166">
        <f t="shared" si="72"/>
        <v>110</v>
      </c>
      <c r="AB318" s="165">
        <f t="shared" si="73"/>
        <v>320.83333333333331</v>
      </c>
      <c r="AC318" s="165">
        <v>14</v>
      </c>
      <c r="AD318" s="165">
        <f t="shared" si="74"/>
        <v>306.83333333333331</v>
      </c>
      <c r="AE318" s="165">
        <f t="shared" si="75"/>
        <v>20.571428571428573</v>
      </c>
      <c r="AF318" s="167">
        <f t="shared" si="76"/>
        <v>43993.833333333336</v>
      </c>
      <c r="AG318" s="168">
        <f t="shared" si="77"/>
        <v>43687</v>
      </c>
      <c r="AH318" s="168">
        <f t="shared" si="78"/>
        <v>43993.833333333336</v>
      </c>
      <c r="AI318" s="169">
        <f t="shared" si="79"/>
        <v>4.8</v>
      </c>
      <c r="AJ318" s="169">
        <f t="shared" si="80"/>
        <v>105.2</v>
      </c>
      <c r="AK318" s="164">
        <v>1</v>
      </c>
      <c r="AL318" s="169">
        <f t="shared" si="81"/>
        <v>0</v>
      </c>
      <c r="AM318" s="169">
        <f t="shared" si="82"/>
        <v>0</v>
      </c>
      <c r="AN318" s="169">
        <f t="shared" si="83"/>
        <v>0</v>
      </c>
      <c r="AO318" s="168">
        <f t="shared" si="84"/>
        <v>43993.833333333336</v>
      </c>
      <c r="AP318" s="175"/>
      <c r="AQ318" s="170"/>
    </row>
    <row r="319" spans="1:43" x14ac:dyDescent="0.25">
      <c r="A319" s="218" t="s">
        <v>301</v>
      </c>
      <c r="B319" s="172" t="s">
        <v>302</v>
      </c>
      <c r="C319" s="197">
        <v>6953156293267</v>
      </c>
      <c r="D319" s="173">
        <v>66.22</v>
      </c>
      <c r="E319" s="153"/>
      <c r="F319" s="174">
        <v>0</v>
      </c>
      <c r="G319" s="174">
        <v>0</v>
      </c>
      <c r="H319" s="174">
        <v>0</v>
      </c>
      <c r="I319" s="174">
        <v>0</v>
      </c>
      <c r="J319" s="174">
        <v>0</v>
      </c>
      <c r="K319" s="174">
        <v>0</v>
      </c>
      <c r="L319" s="174">
        <v>5</v>
      </c>
      <c r="M319" s="174"/>
      <c r="N319" s="174"/>
      <c r="O319" s="174"/>
      <c r="P319" s="174"/>
      <c r="Q319" s="174"/>
      <c r="R319" s="188"/>
      <c r="S319" s="155">
        <f t="shared" si="68"/>
        <v>1</v>
      </c>
      <c r="T319" s="156">
        <v>5</v>
      </c>
      <c r="U319" s="188"/>
      <c r="V319" s="164">
        <f t="shared" si="69"/>
        <v>5</v>
      </c>
      <c r="W319" s="165">
        <f t="shared" si="70"/>
        <v>0.14285714285714285</v>
      </c>
      <c r="X319" s="165">
        <f t="shared" si="71"/>
        <v>4.2857142857142856</v>
      </c>
      <c r="Y319" s="164">
        <v>16</v>
      </c>
      <c r="Z319" s="164">
        <v>92</v>
      </c>
      <c r="AA319" s="166">
        <f t="shared" si="72"/>
        <v>108</v>
      </c>
      <c r="AB319" s="165">
        <f t="shared" si="73"/>
        <v>756</v>
      </c>
      <c r="AC319" s="165">
        <v>14</v>
      </c>
      <c r="AD319" s="165">
        <f t="shared" si="74"/>
        <v>742</v>
      </c>
      <c r="AE319" s="165">
        <f t="shared" si="75"/>
        <v>8.5714285714285712</v>
      </c>
      <c r="AF319" s="167">
        <f t="shared" si="76"/>
        <v>44429</v>
      </c>
      <c r="AG319" s="168">
        <f t="shared" si="77"/>
        <v>43687</v>
      </c>
      <c r="AH319" s="168">
        <f t="shared" si="78"/>
        <v>44429</v>
      </c>
      <c r="AI319" s="169">
        <f t="shared" si="79"/>
        <v>2</v>
      </c>
      <c r="AJ319" s="169">
        <f t="shared" si="80"/>
        <v>106</v>
      </c>
      <c r="AK319" s="164">
        <v>1</v>
      </c>
      <c r="AL319" s="169">
        <f t="shared" si="81"/>
        <v>0</v>
      </c>
      <c r="AM319" s="169">
        <f t="shared" si="82"/>
        <v>0</v>
      </c>
      <c r="AN319" s="169">
        <f t="shared" si="83"/>
        <v>0</v>
      </c>
      <c r="AO319" s="168">
        <f t="shared" si="84"/>
        <v>44429</v>
      </c>
      <c r="AP319" s="175"/>
      <c r="AQ319" s="170"/>
    </row>
    <row r="320" spans="1:43" x14ac:dyDescent="0.25">
      <c r="A320" s="218" t="s">
        <v>303</v>
      </c>
      <c r="B320" s="172" t="s">
        <v>304</v>
      </c>
      <c r="C320" s="197">
        <v>6953156293274</v>
      </c>
      <c r="D320" s="173">
        <v>66.220000000000013</v>
      </c>
      <c r="E320" s="153"/>
      <c r="F320" s="174">
        <v>0</v>
      </c>
      <c r="G320" s="174">
        <v>0</v>
      </c>
      <c r="H320" s="174">
        <v>0</v>
      </c>
      <c r="I320" s="174">
        <v>0</v>
      </c>
      <c r="J320" s="174">
        <v>0</v>
      </c>
      <c r="K320" s="174">
        <v>4</v>
      </c>
      <c r="L320" s="174">
        <v>4</v>
      </c>
      <c r="M320" s="174"/>
      <c r="N320" s="174"/>
      <c r="O320" s="174"/>
      <c r="P320" s="174"/>
      <c r="Q320" s="174"/>
      <c r="R320" s="188"/>
      <c r="S320" s="155">
        <f t="shared" si="68"/>
        <v>2</v>
      </c>
      <c r="T320" s="156">
        <v>5</v>
      </c>
      <c r="U320" s="188"/>
      <c r="V320" s="164">
        <f t="shared" si="69"/>
        <v>8</v>
      </c>
      <c r="W320" s="165">
        <f t="shared" si="70"/>
        <v>0.12307692307692308</v>
      </c>
      <c r="X320" s="165">
        <f t="shared" si="71"/>
        <v>3.6923076923076925</v>
      </c>
      <c r="Y320" s="164">
        <v>38</v>
      </c>
      <c r="Z320" s="164">
        <v>87</v>
      </c>
      <c r="AA320" s="166">
        <f t="shared" si="72"/>
        <v>125</v>
      </c>
      <c r="AB320" s="165">
        <f t="shared" si="73"/>
        <v>1015.625</v>
      </c>
      <c r="AC320" s="165">
        <v>14</v>
      </c>
      <c r="AD320" s="165">
        <f t="shared" si="74"/>
        <v>1001.625</v>
      </c>
      <c r="AE320" s="165">
        <f t="shared" si="75"/>
        <v>7.384615384615385</v>
      </c>
      <c r="AF320" s="167">
        <f t="shared" si="76"/>
        <v>44688.625</v>
      </c>
      <c r="AG320" s="168">
        <f t="shared" si="77"/>
        <v>43687</v>
      </c>
      <c r="AH320" s="168">
        <f t="shared" si="78"/>
        <v>44688.625</v>
      </c>
      <c r="AI320" s="169">
        <f t="shared" si="79"/>
        <v>1.7230769230769232</v>
      </c>
      <c r="AJ320" s="169">
        <f t="shared" si="80"/>
        <v>123.27692307692308</v>
      </c>
      <c r="AK320" s="164">
        <v>1</v>
      </c>
      <c r="AL320" s="169">
        <f t="shared" si="81"/>
        <v>0</v>
      </c>
      <c r="AM320" s="169">
        <f t="shared" si="82"/>
        <v>0</v>
      </c>
      <c r="AN320" s="169">
        <f t="shared" si="83"/>
        <v>0</v>
      </c>
      <c r="AO320" s="168">
        <f t="shared" si="84"/>
        <v>44688.625</v>
      </c>
      <c r="AP320" s="175"/>
      <c r="AQ320" s="170"/>
    </row>
    <row r="321" spans="1:43" x14ac:dyDescent="0.25">
      <c r="A321" s="219" t="s">
        <v>178</v>
      </c>
      <c r="B321" s="151" t="s">
        <v>179</v>
      </c>
      <c r="C321" s="195">
        <v>6953156293427</v>
      </c>
      <c r="D321" s="152">
        <v>0</v>
      </c>
      <c r="E321" s="153"/>
      <c r="F321" s="96">
        <v>0</v>
      </c>
      <c r="G321" s="96">
        <v>0</v>
      </c>
      <c r="H321" s="96">
        <v>0</v>
      </c>
      <c r="I321" s="96">
        <v>0</v>
      </c>
      <c r="J321" s="96">
        <v>0</v>
      </c>
      <c r="K321" s="96">
        <v>0</v>
      </c>
      <c r="L321" s="96">
        <v>0</v>
      </c>
      <c r="M321" s="96"/>
      <c r="N321" s="96"/>
      <c r="O321" s="96"/>
      <c r="P321" s="96"/>
      <c r="Q321" s="96"/>
      <c r="R321" s="188"/>
      <c r="S321" s="155">
        <f t="shared" si="68"/>
        <v>0</v>
      </c>
      <c r="T321" s="156">
        <v>5</v>
      </c>
      <c r="U321" s="188"/>
      <c r="V321" s="164">
        <f t="shared" si="69"/>
        <v>0</v>
      </c>
      <c r="W321" s="165">
        <f t="shared" si="70"/>
        <v>0</v>
      </c>
      <c r="X321" s="165">
        <f t="shared" si="71"/>
        <v>0</v>
      </c>
      <c r="Y321" s="164">
        <v>7</v>
      </c>
      <c r="Z321" s="164">
        <v>10</v>
      </c>
      <c r="AA321" s="166">
        <f t="shared" si="72"/>
        <v>17</v>
      </c>
      <c r="AB321" s="165" t="str">
        <f t="shared" si="73"/>
        <v>Not Sold</v>
      </c>
      <c r="AC321" s="165">
        <v>14</v>
      </c>
      <c r="AD321" s="165" t="str">
        <f t="shared" si="74"/>
        <v>-</v>
      </c>
      <c r="AE321" s="165">
        <f t="shared" si="75"/>
        <v>0</v>
      </c>
      <c r="AF321" s="167" t="str">
        <f t="shared" si="76"/>
        <v>Not Sold</v>
      </c>
      <c r="AG321" s="168">
        <f t="shared" si="77"/>
        <v>43687</v>
      </c>
      <c r="AH321" s="168">
        <f t="shared" si="78"/>
        <v>43687</v>
      </c>
      <c r="AI321" s="169">
        <f t="shared" si="79"/>
        <v>0</v>
      </c>
      <c r="AJ321" s="169">
        <f t="shared" si="80"/>
        <v>17</v>
      </c>
      <c r="AK321" s="164">
        <v>1</v>
      </c>
      <c r="AL321" s="169">
        <f t="shared" si="81"/>
        <v>0</v>
      </c>
      <c r="AM321" s="169">
        <f t="shared" si="82"/>
        <v>0</v>
      </c>
      <c r="AN321" s="169" t="str">
        <f t="shared" si="83"/>
        <v>-</v>
      </c>
      <c r="AO321" s="168" t="str">
        <f t="shared" si="84"/>
        <v>-</v>
      </c>
      <c r="AP321" s="164"/>
      <c r="AQ321" s="170"/>
    </row>
    <row r="322" spans="1:43" x14ac:dyDescent="0.25">
      <c r="A322" s="219" t="s">
        <v>180</v>
      </c>
      <c r="B322" s="151" t="s">
        <v>181</v>
      </c>
      <c r="C322" s="195">
        <v>6953156293434</v>
      </c>
      <c r="D322" s="152">
        <v>0</v>
      </c>
      <c r="E322" s="153"/>
      <c r="F322" s="96">
        <v>0</v>
      </c>
      <c r="G322" s="96">
        <v>0</v>
      </c>
      <c r="H322" s="96">
        <v>0</v>
      </c>
      <c r="I322" s="96">
        <v>0</v>
      </c>
      <c r="J322" s="96">
        <v>0</v>
      </c>
      <c r="K322" s="96">
        <v>0</v>
      </c>
      <c r="L322" s="96">
        <v>0</v>
      </c>
      <c r="M322" s="96"/>
      <c r="N322" s="96"/>
      <c r="O322" s="96"/>
      <c r="P322" s="96"/>
      <c r="Q322" s="96"/>
      <c r="R322" s="188"/>
      <c r="S322" s="155">
        <f t="shared" si="68"/>
        <v>0</v>
      </c>
      <c r="T322" s="156">
        <v>5</v>
      </c>
      <c r="U322" s="188"/>
      <c r="V322" s="164">
        <f t="shared" si="69"/>
        <v>0</v>
      </c>
      <c r="W322" s="165">
        <f t="shared" si="70"/>
        <v>0</v>
      </c>
      <c r="X322" s="165">
        <f t="shared" si="71"/>
        <v>0</v>
      </c>
      <c r="Y322" s="164">
        <v>22</v>
      </c>
      <c r="Z322" s="164">
        <v>10</v>
      </c>
      <c r="AA322" s="166">
        <f t="shared" si="72"/>
        <v>32</v>
      </c>
      <c r="AB322" s="165" t="str">
        <f t="shared" si="73"/>
        <v>Not Sold</v>
      </c>
      <c r="AC322" s="165">
        <v>14</v>
      </c>
      <c r="AD322" s="165" t="str">
        <f t="shared" si="74"/>
        <v>-</v>
      </c>
      <c r="AE322" s="165">
        <f t="shared" si="75"/>
        <v>0</v>
      </c>
      <c r="AF322" s="167" t="str">
        <f t="shared" si="76"/>
        <v>Not Sold</v>
      </c>
      <c r="AG322" s="168">
        <f t="shared" si="77"/>
        <v>43687</v>
      </c>
      <c r="AH322" s="168">
        <f t="shared" si="78"/>
        <v>43687</v>
      </c>
      <c r="AI322" s="169">
        <f t="shared" si="79"/>
        <v>0</v>
      </c>
      <c r="AJ322" s="169">
        <f t="shared" si="80"/>
        <v>32</v>
      </c>
      <c r="AK322" s="164">
        <v>1</v>
      </c>
      <c r="AL322" s="169">
        <f t="shared" si="81"/>
        <v>0</v>
      </c>
      <c r="AM322" s="169">
        <f t="shared" si="82"/>
        <v>0</v>
      </c>
      <c r="AN322" s="169" t="str">
        <f t="shared" si="83"/>
        <v>-</v>
      </c>
      <c r="AO322" s="168" t="str">
        <f t="shared" si="84"/>
        <v>-</v>
      </c>
      <c r="AP322" s="164"/>
      <c r="AQ322" s="170"/>
    </row>
    <row r="323" spans="1:43" x14ac:dyDescent="0.25">
      <c r="A323" s="218" t="s">
        <v>722</v>
      </c>
      <c r="B323" s="172" t="s">
        <v>182</v>
      </c>
      <c r="C323" s="197">
        <v>6953156293618</v>
      </c>
      <c r="D323" s="173">
        <v>28.962539682539674</v>
      </c>
      <c r="E323" s="153"/>
      <c r="F323" s="174">
        <v>0</v>
      </c>
      <c r="G323" s="174">
        <v>0</v>
      </c>
      <c r="H323" s="174">
        <v>0</v>
      </c>
      <c r="I323" s="174">
        <v>0</v>
      </c>
      <c r="J323" s="174">
        <v>0</v>
      </c>
      <c r="K323" s="174">
        <v>0</v>
      </c>
      <c r="L323" s="174">
        <v>0</v>
      </c>
      <c r="M323" s="174"/>
      <c r="N323" s="174"/>
      <c r="O323" s="174"/>
      <c r="P323" s="174"/>
      <c r="Q323" s="174"/>
      <c r="R323" s="188"/>
      <c r="S323" s="155">
        <f t="shared" si="68"/>
        <v>0</v>
      </c>
      <c r="T323" s="156">
        <v>5</v>
      </c>
      <c r="U323" s="188"/>
      <c r="V323" s="164">
        <f t="shared" si="69"/>
        <v>0</v>
      </c>
      <c r="W323" s="165">
        <f t="shared" si="70"/>
        <v>0</v>
      </c>
      <c r="X323" s="165">
        <f t="shared" si="71"/>
        <v>0</v>
      </c>
      <c r="Y323" s="164">
        <v>115</v>
      </c>
      <c r="Z323" s="164">
        <v>10</v>
      </c>
      <c r="AA323" s="166">
        <f t="shared" si="72"/>
        <v>125</v>
      </c>
      <c r="AB323" s="165" t="str">
        <f t="shared" si="73"/>
        <v>Not Sold</v>
      </c>
      <c r="AC323" s="165">
        <v>14</v>
      </c>
      <c r="AD323" s="165" t="str">
        <f t="shared" si="74"/>
        <v>-</v>
      </c>
      <c r="AE323" s="165">
        <f t="shared" si="75"/>
        <v>0</v>
      </c>
      <c r="AF323" s="167" t="str">
        <f t="shared" si="76"/>
        <v>Not Sold</v>
      </c>
      <c r="AG323" s="168">
        <f t="shared" si="77"/>
        <v>43687</v>
      </c>
      <c r="AH323" s="168">
        <f t="shared" si="78"/>
        <v>43687</v>
      </c>
      <c r="AI323" s="169">
        <f t="shared" si="79"/>
        <v>0</v>
      </c>
      <c r="AJ323" s="169">
        <f t="shared" si="80"/>
        <v>125</v>
      </c>
      <c r="AK323" s="164">
        <v>1</v>
      </c>
      <c r="AL323" s="169">
        <f t="shared" si="81"/>
        <v>0</v>
      </c>
      <c r="AM323" s="169">
        <f t="shared" si="82"/>
        <v>0</v>
      </c>
      <c r="AN323" s="169" t="str">
        <f t="shared" si="83"/>
        <v>-</v>
      </c>
      <c r="AO323" s="168" t="str">
        <f t="shared" si="84"/>
        <v>-</v>
      </c>
      <c r="AP323" s="175"/>
      <c r="AQ323" s="170"/>
    </row>
    <row r="324" spans="1:43" x14ac:dyDescent="0.25">
      <c r="A324" s="219" t="s">
        <v>183</v>
      </c>
      <c r="B324" s="151" t="s">
        <v>184</v>
      </c>
      <c r="C324" s="195">
        <v>6953156293632</v>
      </c>
      <c r="D324" s="152">
        <v>0</v>
      </c>
      <c r="E324" s="153"/>
      <c r="F324" s="96">
        <v>0</v>
      </c>
      <c r="G324" s="96">
        <v>0</v>
      </c>
      <c r="H324" s="96">
        <v>0</v>
      </c>
      <c r="I324" s="96">
        <v>0</v>
      </c>
      <c r="J324" s="96">
        <v>0</v>
      </c>
      <c r="K324" s="96">
        <v>0</v>
      </c>
      <c r="L324" s="96">
        <v>0</v>
      </c>
      <c r="M324" s="96"/>
      <c r="N324" s="96"/>
      <c r="O324" s="96"/>
      <c r="P324" s="96"/>
      <c r="Q324" s="96"/>
      <c r="R324" s="188"/>
      <c r="S324" s="155">
        <f t="shared" si="68"/>
        <v>0</v>
      </c>
      <c r="T324" s="156">
        <v>5</v>
      </c>
      <c r="U324" s="188"/>
      <c r="V324" s="164">
        <f t="shared" si="69"/>
        <v>0</v>
      </c>
      <c r="W324" s="165">
        <f t="shared" si="70"/>
        <v>0</v>
      </c>
      <c r="X324" s="165">
        <f t="shared" si="71"/>
        <v>0</v>
      </c>
      <c r="Y324" s="164">
        <v>41</v>
      </c>
      <c r="Z324" s="164">
        <v>5</v>
      </c>
      <c r="AA324" s="166">
        <f t="shared" si="72"/>
        <v>46</v>
      </c>
      <c r="AB324" s="165" t="str">
        <f t="shared" si="73"/>
        <v>Not Sold</v>
      </c>
      <c r="AC324" s="165">
        <v>14</v>
      </c>
      <c r="AD324" s="165" t="str">
        <f t="shared" si="74"/>
        <v>-</v>
      </c>
      <c r="AE324" s="165">
        <f t="shared" si="75"/>
        <v>0</v>
      </c>
      <c r="AF324" s="167" t="str">
        <f t="shared" si="76"/>
        <v>Not Sold</v>
      </c>
      <c r="AG324" s="168">
        <f t="shared" si="77"/>
        <v>43687</v>
      </c>
      <c r="AH324" s="168">
        <f t="shared" si="78"/>
        <v>43687</v>
      </c>
      <c r="AI324" s="169">
        <f t="shared" si="79"/>
        <v>0</v>
      </c>
      <c r="AJ324" s="169">
        <f t="shared" si="80"/>
        <v>46</v>
      </c>
      <c r="AK324" s="164">
        <v>1</v>
      </c>
      <c r="AL324" s="169">
        <f t="shared" si="81"/>
        <v>0</v>
      </c>
      <c r="AM324" s="169">
        <f t="shared" si="82"/>
        <v>0</v>
      </c>
      <c r="AN324" s="169" t="str">
        <f t="shared" si="83"/>
        <v>-</v>
      </c>
      <c r="AO324" s="168" t="str">
        <f t="shared" si="84"/>
        <v>-</v>
      </c>
      <c r="AP324" s="164"/>
      <c r="AQ324" s="170"/>
    </row>
    <row r="325" spans="1:43" x14ac:dyDescent="0.25">
      <c r="A325" s="219" t="s">
        <v>185</v>
      </c>
      <c r="B325" s="151" t="s">
        <v>186</v>
      </c>
      <c r="C325" s="195">
        <v>6953156293649</v>
      </c>
      <c r="D325" s="152">
        <v>0</v>
      </c>
      <c r="E325" s="153"/>
      <c r="F325" s="96">
        <v>0</v>
      </c>
      <c r="G325" s="96">
        <v>0</v>
      </c>
      <c r="H325" s="96">
        <v>0</v>
      </c>
      <c r="I325" s="96">
        <v>0</v>
      </c>
      <c r="J325" s="96">
        <v>0</v>
      </c>
      <c r="K325" s="96">
        <v>0</v>
      </c>
      <c r="L325" s="96">
        <v>0</v>
      </c>
      <c r="M325" s="96"/>
      <c r="N325" s="96"/>
      <c r="O325" s="96"/>
      <c r="P325" s="96"/>
      <c r="Q325" s="96"/>
      <c r="R325" s="188"/>
      <c r="S325" s="155">
        <f t="shared" ref="S325:S348" si="85">COUNTIF(F325:L325,"&lt;&gt;0")</f>
        <v>0</v>
      </c>
      <c r="T325" s="156">
        <v>5</v>
      </c>
      <c r="U325" s="188"/>
      <c r="V325" s="164">
        <f t="shared" ref="V325:V348" si="86">SUM(F325:Q325)</f>
        <v>0</v>
      </c>
      <c r="W325" s="165">
        <f t="shared" ref="W325:W348" si="87">IFERROR(IF(L325=0,V325/(S325*30),V325/(((S325-1)*30)+(T325*7))),0)</f>
        <v>0</v>
      </c>
      <c r="X325" s="165">
        <f t="shared" ref="X325:X348" si="88">W325*30</f>
        <v>0</v>
      </c>
      <c r="Y325" s="164">
        <v>6</v>
      </c>
      <c r="Z325" s="164">
        <v>5</v>
      </c>
      <c r="AA325" s="166">
        <f t="shared" ref="AA325:AA348" si="89">Y325+Z325</f>
        <v>11</v>
      </c>
      <c r="AB325" s="165" t="str">
        <f t="shared" ref="AB325:AB348" si="90">IFERROR(AA325/W325,"Not Sold")</f>
        <v>Not Sold</v>
      </c>
      <c r="AC325" s="165">
        <v>14</v>
      </c>
      <c r="AD325" s="165" t="str">
        <f t="shared" ref="AD325:AD348" si="91">IFERROR(AB325-AC325,"-")</f>
        <v>-</v>
      </c>
      <c r="AE325" s="165">
        <f t="shared" ref="AE325:AE348" si="92">X325*2</f>
        <v>0</v>
      </c>
      <c r="AF325" s="167" t="str">
        <f t="shared" ref="AF325:AF348" si="93">IFERROR(AB325+$C$1,"Not Sold")</f>
        <v>Not Sold</v>
      </c>
      <c r="AG325" s="168">
        <f t="shared" ref="AG325:AG348" si="94">$C$1+AC325</f>
        <v>43687</v>
      </c>
      <c r="AH325" s="168">
        <f t="shared" ref="AH325:AH348" si="95">MAX(AF325,AG325)</f>
        <v>43687</v>
      </c>
      <c r="AI325" s="169">
        <f t="shared" ref="AI325:AI348" si="96">W325*AC325</f>
        <v>0</v>
      </c>
      <c r="AJ325" s="169">
        <f t="shared" ref="AJ325:AJ348" si="97">AA325-AI325</f>
        <v>11</v>
      </c>
      <c r="AK325" s="164">
        <v>1</v>
      </c>
      <c r="AL325" s="169">
        <f t="shared" ref="AL325:AL348" si="98">IF(AE325-AJ325&lt;1,0,AE325-AJ325)</f>
        <v>0</v>
      </c>
      <c r="AM325" s="169">
        <f t="shared" ref="AM325:AM348" si="99">AL325*D325</f>
        <v>0</v>
      </c>
      <c r="AN325" s="169" t="str">
        <f t="shared" ref="AN325:AN348" si="100">IFERROR(AL325/W325,"-")</f>
        <v>-</v>
      </c>
      <c r="AO325" s="168" t="str">
        <f t="shared" ref="AO325:AO348" si="101">IFERROR(AN325+AH325,"-")</f>
        <v>-</v>
      </c>
      <c r="AP325" s="164"/>
      <c r="AQ325" s="170"/>
    </row>
    <row r="326" spans="1:43" x14ac:dyDescent="0.25">
      <c r="A326" s="219" t="s">
        <v>187</v>
      </c>
      <c r="B326" s="151" t="s">
        <v>188</v>
      </c>
      <c r="C326" s="195">
        <v>6953156293892</v>
      </c>
      <c r="D326" s="152">
        <v>0</v>
      </c>
      <c r="E326" s="153"/>
      <c r="F326" s="96">
        <v>0</v>
      </c>
      <c r="G326" s="96">
        <v>0</v>
      </c>
      <c r="H326" s="96">
        <v>0</v>
      </c>
      <c r="I326" s="96">
        <v>0</v>
      </c>
      <c r="J326" s="96">
        <v>0</v>
      </c>
      <c r="K326" s="96">
        <v>0</v>
      </c>
      <c r="L326" s="96">
        <v>0</v>
      </c>
      <c r="M326" s="96"/>
      <c r="N326" s="96"/>
      <c r="O326" s="96"/>
      <c r="P326" s="96"/>
      <c r="Q326" s="96"/>
      <c r="R326" s="188"/>
      <c r="S326" s="155">
        <f t="shared" si="85"/>
        <v>0</v>
      </c>
      <c r="T326" s="156">
        <v>5</v>
      </c>
      <c r="U326" s="188"/>
      <c r="V326" s="164">
        <f t="shared" si="86"/>
        <v>0</v>
      </c>
      <c r="W326" s="165">
        <f t="shared" si="87"/>
        <v>0</v>
      </c>
      <c r="X326" s="165">
        <f t="shared" si="88"/>
        <v>0</v>
      </c>
      <c r="Y326" s="164">
        <v>4</v>
      </c>
      <c r="Z326" s="164">
        <v>5</v>
      </c>
      <c r="AA326" s="166">
        <f t="shared" si="89"/>
        <v>9</v>
      </c>
      <c r="AB326" s="165" t="str">
        <f t="shared" si="90"/>
        <v>Not Sold</v>
      </c>
      <c r="AC326" s="165">
        <v>14</v>
      </c>
      <c r="AD326" s="165" t="str">
        <f t="shared" si="91"/>
        <v>-</v>
      </c>
      <c r="AE326" s="165">
        <f t="shared" si="92"/>
        <v>0</v>
      </c>
      <c r="AF326" s="167" t="str">
        <f t="shared" si="93"/>
        <v>Not Sold</v>
      </c>
      <c r="AG326" s="168">
        <f t="shared" si="94"/>
        <v>43687</v>
      </c>
      <c r="AH326" s="168">
        <f t="shared" si="95"/>
        <v>43687</v>
      </c>
      <c r="AI326" s="169">
        <f t="shared" si="96"/>
        <v>0</v>
      </c>
      <c r="AJ326" s="169">
        <f t="shared" si="97"/>
        <v>9</v>
      </c>
      <c r="AK326" s="164">
        <v>1</v>
      </c>
      <c r="AL326" s="169">
        <f t="shared" si="98"/>
        <v>0</v>
      </c>
      <c r="AM326" s="169">
        <f t="shared" si="99"/>
        <v>0</v>
      </c>
      <c r="AN326" s="169" t="str">
        <f t="shared" si="100"/>
        <v>-</v>
      </c>
      <c r="AO326" s="168" t="str">
        <f t="shared" si="101"/>
        <v>-</v>
      </c>
      <c r="AP326" s="164"/>
      <c r="AQ326" s="170"/>
    </row>
    <row r="327" spans="1:43" x14ac:dyDescent="0.25">
      <c r="A327" s="218" t="s">
        <v>309</v>
      </c>
      <c r="B327" s="172" t="s">
        <v>189</v>
      </c>
      <c r="C327" s="197">
        <v>6953156294073</v>
      </c>
      <c r="D327" s="173">
        <v>23.570000000000004</v>
      </c>
      <c r="E327" s="153"/>
      <c r="F327" s="174">
        <v>0</v>
      </c>
      <c r="G327" s="174">
        <v>0</v>
      </c>
      <c r="H327" s="174">
        <v>0</v>
      </c>
      <c r="I327" s="174">
        <v>0</v>
      </c>
      <c r="J327" s="174">
        <v>0</v>
      </c>
      <c r="K327" s="174">
        <v>1</v>
      </c>
      <c r="L327" s="174">
        <v>14</v>
      </c>
      <c r="M327" s="174"/>
      <c r="N327" s="174"/>
      <c r="O327" s="174"/>
      <c r="P327" s="174"/>
      <c r="Q327" s="174"/>
      <c r="R327" s="188"/>
      <c r="S327" s="155">
        <f t="shared" si="85"/>
        <v>2</v>
      </c>
      <c r="T327" s="156">
        <v>5</v>
      </c>
      <c r="U327" s="188"/>
      <c r="V327" s="164">
        <f t="shared" si="86"/>
        <v>15</v>
      </c>
      <c r="W327" s="165">
        <f t="shared" si="87"/>
        <v>0.23076923076923078</v>
      </c>
      <c r="X327" s="165">
        <f t="shared" si="88"/>
        <v>6.9230769230769234</v>
      </c>
      <c r="Y327" s="164">
        <v>18</v>
      </c>
      <c r="Z327" s="164">
        <v>89</v>
      </c>
      <c r="AA327" s="166">
        <f t="shared" si="89"/>
        <v>107</v>
      </c>
      <c r="AB327" s="165">
        <f t="shared" si="90"/>
        <v>463.66666666666663</v>
      </c>
      <c r="AC327" s="165">
        <v>14</v>
      </c>
      <c r="AD327" s="165">
        <f t="shared" si="91"/>
        <v>449.66666666666663</v>
      </c>
      <c r="AE327" s="165">
        <f t="shared" si="92"/>
        <v>13.846153846153847</v>
      </c>
      <c r="AF327" s="167">
        <f t="shared" si="93"/>
        <v>44136.666666666664</v>
      </c>
      <c r="AG327" s="168">
        <f t="shared" si="94"/>
        <v>43687</v>
      </c>
      <c r="AH327" s="168">
        <f t="shared" si="95"/>
        <v>44136.666666666664</v>
      </c>
      <c r="AI327" s="169">
        <f t="shared" si="96"/>
        <v>3.2307692307692308</v>
      </c>
      <c r="AJ327" s="169">
        <f t="shared" si="97"/>
        <v>103.76923076923077</v>
      </c>
      <c r="AK327" s="164">
        <v>1</v>
      </c>
      <c r="AL327" s="169">
        <f t="shared" si="98"/>
        <v>0</v>
      </c>
      <c r="AM327" s="169">
        <f t="shared" si="99"/>
        <v>0</v>
      </c>
      <c r="AN327" s="169">
        <f t="shared" si="100"/>
        <v>0</v>
      </c>
      <c r="AO327" s="168">
        <f t="shared" si="101"/>
        <v>44136.666666666664</v>
      </c>
      <c r="AP327" s="175"/>
      <c r="AQ327" s="170"/>
    </row>
    <row r="328" spans="1:43" x14ac:dyDescent="0.25">
      <c r="A328" s="218" t="s">
        <v>311</v>
      </c>
      <c r="B328" s="172" t="s">
        <v>312</v>
      </c>
      <c r="C328" s="197">
        <v>6953156294080</v>
      </c>
      <c r="D328" s="173">
        <v>23.569999999999997</v>
      </c>
      <c r="E328" s="153"/>
      <c r="F328" s="174">
        <v>0</v>
      </c>
      <c r="G328" s="174">
        <v>0</v>
      </c>
      <c r="H328" s="174">
        <v>0</v>
      </c>
      <c r="I328" s="174">
        <v>0</v>
      </c>
      <c r="J328" s="174">
        <v>0</v>
      </c>
      <c r="K328" s="174">
        <v>0</v>
      </c>
      <c r="L328" s="174">
        <v>10</v>
      </c>
      <c r="M328" s="174"/>
      <c r="N328" s="174"/>
      <c r="O328" s="174"/>
      <c r="P328" s="174"/>
      <c r="Q328" s="174"/>
      <c r="R328" s="188"/>
      <c r="S328" s="155">
        <f t="shared" si="85"/>
        <v>1</v>
      </c>
      <c r="T328" s="156">
        <v>5</v>
      </c>
      <c r="U328" s="188"/>
      <c r="V328" s="164">
        <f t="shared" si="86"/>
        <v>10</v>
      </c>
      <c r="W328" s="165">
        <f t="shared" si="87"/>
        <v>0.2857142857142857</v>
      </c>
      <c r="X328" s="165">
        <f t="shared" si="88"/>
        <v>8.5714285714285712</v>
      </c>
      <c r="Y328" s="164">
        <v>19</v>
      </c>
      <c r="Z328" s="164">
        <v>78</v>
      </c>
      <c r="AA328" s="166">
        <f t="shared" si="89"/>
        <v>97</v>
      </c>
      <c r="AB328" s="165">
        <f t="shared" si="90"/>
        <v>339.5</v>
      </c>
      <c r="AC328" s="165">
        <v>14</v>
      </c>
      <c r="AD328" s="165">
        <f t="shared" si="91"/>
        <v>325.5</v>
      </c>
      <c r="AE328" s="165">
        <f t="shared" si="92"/>
        <v>17.142857142857142</v>
      </c>
      <c r="AF328" s="167">
        <f t="shared" si="93"/>
        <v>44012.5</v>
      </c>
      <c r="AG328" s="168">
        <f t="shared" si="94"/>
        <v>43687</v>
      </c>
      <c r="AH328" s="168">
        <f t="shared" si="95"/>
        <v>44012.5</v>
      </c>
      <c r="AI328" s="169">
        <f t="shared" si="96"/>
        <v>4</v>
      </c>
      <c r="AJ328" s="169">
        <f t="shared" si="97"/>
        <v>93</v>
      </c>
      <c r="AK328" s="164">
        <v>1</v>
      </c>
      <c r="AL328" s="169">
        <f t="shared" si="98"/>
        <v>0</v>
      </c>
      <c r="AM328" s="169">
        <f t="shared" si="99"/>
        <v>0</v>
      </c>
      <c r="AN328" s="169">
        <f t="shared" si="100"/>
        <v>0</v>
      </c>
      <c r="AO328" s="168">
        <f t="shared" si="101"/>
        <v>44012.5</v>
      </c>
      <c r="AP328" s="175"/>
      <c r="AQ328" s="170"/>
    </row>
    <row r="329" spans="1:43" x14ac:dyDescent="0.25">
      <c r="A329" s="218" t="s">
        <v>724</v>
      </c>
      <c r="B329" s="172" t="s">
        <v>190</v>
      </c>
      <c r="C329" s="197">
        <v>6953156295117</v>
      </c>
      <c r="D329" s="173">
        <v>6.5999999999999979</v>
      </c>
      <c r="E329" s="153"/>
      <c r="F329" s="174">
        <v>0</v>
      </c>
      <c r="G329" s="174">
        <v>0</v>
      </c>
      <c r="H329" s="174">
        <v>0</v>
      </c>
      <c r="I329" s="174">
        <v>0</v>
      </c>
      <c r="J329" s="174">
        <v>0</v>
      </c>
      <c r="K329" s="174">
        <v>0</v>
      </c>
      <c r="L329" s="174">
        <v>8</v>
      </c>
      <c r="M329" s="174"/>
      <c r="N329" s="174"/>
      <c r="O329" s="174"/>
      <c r="P329" s="174"/>
      <c r="Q329" s="174"/>
      <c r="R329" s="188"/>
      <c r="S329" s="155">
        <f t="shared" si="85"/>
        <v>1</v>
      </c>
      <c r="T329" s="156">
        <v>5</v>
      </c>
      <c r="U329" s="188"/>
      <c r="V329" s="164">
        <f t="shared" si="86"/>
        <v>8</v>
      </c>
      <c r="W329" s="165">
        <f t="shared" si="87"/>
        <v>0.22857142857142856</v>
      </c>
      <c r="X329" s="165">
        <f t="shared" si="88"/>
        <v>6.8571428571428568</v>
      </c>
      <c r="Y329" s="164"/>
      <c r="Z329" s="164">
        <v>75</v>
      </c>
      <c r="AA329" s="166">
        <f t="shared" si="89"/>
        <v>75</v>
      </c>
      <c r="AB329" s="165">
        <f t="shared" si="90"/>
        <v>328.125</v>
      </c>
      <c r="AC329" s="165">
        <v>14</v>
      </c>
      <c r="AD329" s="165">
        <f t="shared" si="91"/>
        <v>314.125</v>
      </c>
      <c r="AE329" s="165">
        <f t="shared" si="92"/>
        <v>13.714285714285714</v>
      </c>
      <c r="AF329" s="167">
        <f t="shared" si="93"/>
        <v>44001.125</v>
      </c>
      <c r="AG329" s="168">
        <f t="shared" si="94"/>
        <v>43687</v>
      </c>
      <c r="AH329" s="168">
        <f t="shared" si="95"/>
        <v>44001.125</v>
      </c>
      <c r="AI329" s="169">
        <f t="shared" si="96"/>
        <v>3.1999999999999997</v>
      </c>
      <c r="AJ329" s="169">
        <f t="shared" si="97"/>
        <v>71.8</v>
      </c>
      <c r="AK329" s="164">
        <v>1</v>
      </c>
      <c r="AL329" s="169">
        <f t="shared" si="98"/>
        <v>0</v>
      </c>
      <c r="AM329" s="169">
        <f t="shared" si="99"/>
        <v>0</v>
      </c>
      <c r="AN329" s="169">
        <f t="shared" si="100"/>
        <v>0</v>
      </c>
      <c r="AO329" s="168">
        <f t="shared" si="101"/>
        <v>44001.125</v>
      </c>
      <c r="AP329" s="175"/>
      <c r="AQ329" s="170"/>
    </row>
    <row r="330" spans="1:43" x14ac:dyDescent="0.25">
      <c r="A330" s="218" t="s">
        <v>726</v>
      </c>
      <c r="B330" s="172" t="s">
        <v>191</v>
      </c>
      <c r="C330" s="197">
        <v>6953156295124</v>
      </c>
      <c r="D330" s="173">
        <v>6.5999999999999988</v>
      </c>
      <c r="E330" s="153"/>
      <c r="F330" s="174">
        <v>0</v>
      </c>
      <c r="G330" s="174">
        <v>0</v>
      </c>
      <c r="H330" s="174">
        <v>0</v>
      </c>
      <c r="I330" s="174">
        <v>0</v>
      </c>
      <c r="J330" s="174">
        <v>0</v>
      </c>
      <c r="K330" s="174">
        <v>0</v>
      </c>
      <c r="L330" s="174">
        <v>9</v>
      </c>
      <c r="M330" s="174"/>
      <c r="N330" s="174"/>
      <c r="O330" s="174"/>
      <c r="P330" s="174"/>
      <c r="Q330" s="174"/>
      <c r="R330" s="188"/>
      <c r="S330" s="155">
        <f t="shared" si="85"/>
        <v>1</v>
      </c>
      <c r="T330" s="156">
        <v>5</v>
      </c>
      <c r="U330" s="188"/>
      <c r="V330" s="164">
        <f t="shared" si="86"/>
        <v>9</v>
      </c>
      <c r="W330" s="165">
        <f t="shared" si="87"/>
        <v>0.25714285714285712</v>
      </c>
      <c r="X330" s="165">
        <f t="shared" si="88"/>
        <v>7.7142857142857135</v>
      </c>
      <c r="Y330" s="164">
        <v>6</v>
      </c>
      <c r="Z330" s="164">
        <v>72</v>
      </c>
      <c r="AA330" s="166">
        <f t="shared" si="89"/>
        <v>78</v>
      </c>
      <c r="AB330" s="165">
        <f t="shared" si="90"/>
        <v>303.33333333333337</v>
      </c>
      <c r="AC330" s="165">
        <v>14</v>
      </c>
      <c r="AD330" s="165">
        <f t="shared" si="91"/>
        <v>289.33333333333337</v>
      </c>
      <c r="AE330" s="165">
        <f t="shared" si="92"/>
        <v>15.428571428571427</v>
      </c>
      <c r="AF330" s="167">
        <f t="shared" si="93"/>
        <v>43976.333333333336</v>
      </c>
      <c r="AG330" s="168">
        <f t="shared" si="94"/>
        <v>43687</v>
      </c>
      <c r="AH330" s="168">
        <f t="shared" si="95"/>
        <v>43976.333333333336</v>
      </c>
      <c r="AI330" s="169">
        <f t="shared" si="96"/>
        <v>3.5999999999999996</v>
      </c>
      <c r="AJ330" s="169">
        <f t="shared" si="97"/>
        <v>74.400000000000006</v>
      </c>
      <c r="AK330" s="164">
        <v>1</v>
      </c>
      <c r="AL330" s="169">
        <f t="shared" si="98"/>
        <v>0</v>
      </c>
      <c r="AM330" s="169">
        <f t="shared" si="99"/>
        <v>0</v>
      </c>
      <c r="AN330" s="169">
        <f t="shared" si="100"/>
        <v>0</v>
      </c>
      <c r="AO330" s="168">
        <f t="shared" si="101"/>
        <v>43976.333333333336</v>
      </c>
      <c r="AP330" s="175"/>
      <c r="AQ330" s="170"/>
    </row>
    <row r="331" spans="1:43" x14ac:dyDescent="0.25">
      <c r="A331" s="219" t="s">
        <v>192</v>
      </c>
      <c r="B331" s="151" t="s">
        <v>193</v>
      </c>
      <c r="C331" s="195">
        <v>6953156295131</v>
      </c>
      <c r="D331" s="152">
        <v>0</v>
      </c>
      <c r="E331" s="153"/>
      <c r="F331" s="96">
        <v>0</v>
      </c>
      <c r="G331" s="96">
        <v>0</v>
      </c>
      <c r="H331" s="96">
        <v>0</v>
      </c>
      <c r="I331" s="96">
        <v>0</v>
      </c>
      <c r="J331" s="96">
        <v>0</v>
      </c>
      <c r="K331" s="96">
        <v>0</v>
      </c>
      <c r="L331" s="96">
        <v>5</v>
      </c>
      <c r="M331" s="96"/>
      <c r="N331" s="96"/>
      <c r="O331" s="96"/>
      <c r="P331" s="96"/>
      <c r="Q331" s="96"/>
      <c r="R331" s="188"/>
      <c r="S331" s="155">
        <f t="shared" si="85"/>
        <v>1</v>
      </c>
      <c r="T331" s="156">
        <v>5</v>
      </c>
      <c r="U331" s="188"/>
      <c r="V331" s="164">
        <f t="shared" si="86"/>
        <v>5</v>
      </c>
      <c r="W331" s="165">
        <f t="shared" si="87"/>
        <v>0.14285714285714285</v>
      </c>
      <c r="X331" s="165">
        <f t="shared" si="88"/>
        <v>4.2857142857142856</v>
      </c>
      <c r="Y331" s="164">
        <v>15</v>
      </c>
      <c r="Z331" s="164">
        <v>5</v>
      </c>
      <c r="AA331" s="166">
        <f t="shared" si="89"/>
        <v>20</v>
      </c>
      <c r="AB331" s="165">
        <f t="shared" si="90"/>
        <v>140</v>
      </c>
      <c r="AC331" s="165">
        <v>14</v>
      </c>
      <c r="AD331" s="165">
        <f t="shared" si="91"/>
        <v>126</v>
      </c>
      <c r="AE331" s="165">
        <f t="shared" si="92"/>
        <v>8.5714285714285712</v>
      </c>
      <c r="AF331" s="167">
        <f t="shared" si="93"/>
        <v>43813</v>
      </c>
      <c r="AG331" s="168">
        <f t="shared" si="94"/>
        <v>43687</v>
      </c>
      <c r="AH331" s="168">
        <f t="shared" si="95"/>
        <v>43813</v>
      </c>
      <c r="AI331" s="169">
        <f t="shared" si="96"/>
        <v>2</v>
      </c>
      <c r="AJ331" s="169">
        <f t="shared" si="97"/>
        <v>18</v>
      </c>
      <c r="AK331" s="164">
        <v>1</v>
      </c>
      <c r="AL331" s="169">
        <f t="shared" si="98"/>
        <v>0</v>
      </c>
      <c r="AM331" s="169">
        <f t="shared" si="99"/>
        <v>0</v>
      </c>
      <c r="AN331" s="169">
        <f t="shared" si="100"/>
        <v>0</v>
      </c>
      <c r="AO331" s="168">
        <f t="shared" si="101"/>
        <v>43813</v>
      </c>
      <c r="AP331" s="164"/>
      <c r="AQ331" s="170"/>
    </row>
    <row r="332" spans="1:43" x14ac:dyDescent="0.25">
      <c r="A332" s="219" t="s">
        <v>194</v>
      </c>
      <c r="B332" s="151" t="s">
        <v>195</v>
      </c>
      <c r="C332" s="195">
        <v>6953156295148</v>
      </c>
      <c r="D332" s="152">
        <v>0</v>
      </c>
      <c r="E332" s="153"/>
      <c r="F332" s="96">
        <v>0</v>
      </c>
      <c r="G332" s="96">
        <v>0</v>
      </c>
      <c r="H332" s="96">
        <v>0</v>
      </c>
      <c r="I332" s="96">
        <v>0</v>
      </c>
      <c r="J332" s="96">
        <v>0</v>
      </c>
      <c r="K332" s="96">
        <v>0</v>
      </c>
      <c r="L332" s="96">
        <v>5</v>
      </c>
      <c r="M332" s="96"/>
      <c r="N332" s="96"/>
      <c r="O332" s="96"/>
      <c r="P332" s="96"/>
      <c r="Q332" s="96"/>
      <c r="R332" s="188"/>
      <c r="S332" s="155">
        <f t="shared" si="85"/>
        <v>1</v>
      </c>
      <c r="T332" s="156">
        <v>5</v>
      </c>
      <c r="U332" s="188"/>
      <c r="V332" s="164">
        <f t="shared" si="86"/>
        <v>5</v>
      </c>
      <c r="W332" s="165">
        <f t="shared" si="87"/>
        <v>0.14285714285714285</v>
      </c>
      <c r="X332" s="165">
        <f t="shared" si="88"/>
        <v>4.2857142857142856</v>
      </c>
      <c r="Y332" s="164">
        <v>40</v>
      </c>
      <c r="Z332" s="164">
        <v>0</v>
      </c>
      <c r="AA332" s="166">
        <f t="shared" si="89"/>
        <v>40</v>
      </c>
      <c r="AB332" s="165">
        <f t="shared" si="90"/>
        <v>280</v>
      </c>
      <c r="AC332" s="165">
        <v>14</v>
      </c>
      <c r="AD332" s="165">
        <f t="shared" si="91"/>
        <v>266</v>
      </c>
      <c r="AE332" s="165">
        <f t="shared" si="92"/>
        <v>8.5714285714285712</v>
      </c>
      <c r="AF332" s="167">
        <f t="shared" si="93"/>
        <v>43953</v>
      </c>
      <c r="AG332" s="168">
        <f t="shared" si="94"/>
        <v>43687</v>
      </c>
      <c r="AH332" s="168">
        <f t="shared" si="95"/>
        <v>43953</v>
      </c>
      <c r="AI332" s="169">
        <f t="shared" si="96"/>
        <v>2</v>
      </c>
      <c r="AJ332" s="169">
        <f t="shared" si="97"/>
        <v>38</v>
      </c>
      <c r="AK332" s="164">
        <v>1</v>
      </c>
      <c r="AL332" s="169">
        <f t="shared" si="98"/>
        <v>0</v>
      </c>
      <c r="AM332" s="169">
        <f t="shared" si="99"/>
        <v>0</v>
      </c>
      <c r="AN332" s="169">
        <f t="shared" si="100"/>
        <v>0</v>
      </c>
      <c r="AO332" s="168">
        <f t="shared" si="101"/>
        <v>43953</v>
      </c>
      <c r="AP332" s="164"/>
      <c r="AQ332" s="170"/>
    </row>
    <row r="333" spans="1:43" x14ac:dyDescent="0.25">
      <c r="A333" s="219" t="s">
        <v>196</v>
      </c>
      <c r="B333" s="151" t="s">
        <v>197</v>
      </c>
      <c r="C333" s="195">
        <v>6953156295162</v>
      </c>
      <c r="D333" s="152">
        <v>0</v>
      </c>
      <c r="E333" s="153"/>
      <c r="F333" s="96">
        <v>0</v>
      </c>
      <c r="G333" s="96">
        <v>0</v>
      </c>
      <c r="H333" s="96">
        <v>0</v>
      </c>
      <c r="I333" s="96">
        <v>0</v>
      </c>
      <c r="J333" s="96">
        <v>0</v>
      </c>
      <c r="K333" s="96">
        <v>0</v>
      </c>
      <c r="L333" s="96">
        <v>1</v>
      </c>
      <c r="M333" s="96"/>
      <c r="N333" s="96"/>
      <c r="O333" s="96"/>
      <c r="P333" s="96"/>
      <c r="Q333" s="96"/>
      <c r="R333" s="188"/>
      <c r="S333" s="155">
        <f t="shared" si="85"/>
        <v>1</v>
      </c>
      <c r="T333" s="156">
        <v>5</v>
      </c>
      <c r="U333" s="188"/>
      <c r="V333" s="164">
        <f t="shared" si="86"/>
        <v>1</v>
      </c>
      <c r="W333" s="165">
        <f t="shared" si="87"/>
        <v>2.8571428571428571E-2</v>
      </c>
      <c r="X333" s="165">
        <f t="shared" si="88"/>
        <v>0.8571428571428571</v>
      </c>
      <c r="Y333" s="164">
        <v>32</v>
      </c>
      <c r="Z333" s="164">
        <v>4</v>
      </c>
      <c r="AA333" s="166">
        <f t="shared" si="89"/>
        <v>36</v>
      </c>
      <c r="AB333" s="165">
        <f t="shared" si="90"/>
        <v>1260</v>
      </c>
      <c r="AC333" s="165">
        <v>14</v>
      </c>
      <c r="AD333" s="165">
        <f t="shared" si="91"/>
        <v>1246</v>
      </c>
      <c r="AE333" s="165">
        <f t="shared" si="92"/>
        <v>1.7142857142857142</v>
      </c>
      <c r="AF333" s="167">
        <f t="shared" si="93"/>
        <v>44933</v>
      </c>
      <c r="AG333" s="168">
        <f t="shared" si="94"/>
        <v>43687</v>
      </c>
      <c r="AH333" s="168">
        <f t="shared" si="95"/>
        <v>44933</v>
      </c>
      <c r="AI333" s="169">
        <f t="shared" si="96"/>
        <v>0.39999999999999997</v>
      </c>
      <c r="AJ333" s="169">
        <f t="shared" si="97"/>
        <v>35.6</v>
      </c>
      <c r="AK333" s="164">
        <v>1</v>
      </c>
      <c r="AL333" s="169">
        <f t="shared" si="98"/>
        <v>0</v>
      </c>
      <c r="AM333" s="169">
        <f t="shared" si="99"/>
        <v>0</v>
      </c>
      <c r="AN333" s="169">
        <f t="shared" si="100"/>
        <v>0</v>
      </c>
      <c r="AO333" s="168">
        <f t="shared" si="101"/>
        <v>44933</v>
      </c>
      <c r="AP333" s="164"/>
      <c r="AQ333" s="170"/>
    </row>
    <row r="334" spans="1:43" x14ac:dyDescent="0.25">
      <c r="A334" s="219" t="s">
        <v>198</v>
      </c>
      <c r="B334" s="151" t="s">
        <v>199</v>
      </c>
      <c r="C334" s="195">
        <v>6953156295179</v>
      </c>
      <c r="D334" s="152">
        <v>0</v>
      </c>
      <c r="E334" s="153"/>
      <c r="F334" s="96">
        <v>0</v>
      </c>
      <c r="G334" s="96">
        <v>0</v>
      </c>
      <c r="H334" s="96">
        <v>0</v>
      </c>
      <c r="I334" s="96">
        <v>0</v>
      </c>
      <c r="J334" s="96">
        <v>0</v>
      </c>
      <c r="K334" s="96">
        <v>0</v>
      </c>
      <c r="L334" s="96">
        <v>0</v>
      </c>
      <c r="M334" s="96"/>
      <c r="N334" s="96"/>
      <c r="O334" s="96"/>
      <c r="P334" s="96"/>
      <c r="Q334" s="96"/>
      <c r="R334" s="188"/>
      <c r="S334" s="155">
        <f t="shared" si="85"/>
        <v>0</v>
      </c>
      <c r="T334" s="156">
        <v>5</v>
      </c>
      <c r="U334" s="188"/>
      <c r="V334" s="164">
        <f t="shared" si="86"/>
        <v>0</v>
      </c>
      <c r="W334" s="165">
        <f t="shared" si="87"/>
        <v>0</v>
      </c>
      <c r="X334" s="165">
        <f t="shared" si="88"/>
        <v>0</v>
      </c>
      <c r="Y334" s="164">
        <v>15</v>
      </c>
      <c r="Z334" s="164">
        <v>5</v>
      </c>
      <c r="AA334" s="166">
        <f t="shared" si="89"/>
        <v>20</v>
      </c>
      <c r="AB334" s="165" t="str">
        <f t="shared" si="90"/>
        <v>Not Sold</v>
      </c>
      <c r="AC334" s="165">
        <v>14</v>
      </c>
      <c r="AD334" s="165" t="str">
        <f t="shared" si="91"/>
        <v>-</v>
      </c>
      <c r="AE334" s="165">
        <f t="shared" si="92"/>
        <v>0</v>
      </c>
      <c r="AF334" s="167" t="str">
        <f t="shared" si="93"/>
        <v>Not Sold</v>
      </c>
      <c r="AG334" s="168">
        <f t="shared" si="94"/>
        <v>43687</v>
      </c>
      <c r="AH334" s="168">
        <f t="shared" si="95"/>
        <v>43687</v>
      </c>
      <c r="AI334" s="169">
        <f t="shared" si="96"/>
        <v>0</v>
      </c>
      <c r="AJ334" s="169">
        <f t="shared" si="97"/>
        <v>20</v>
      </c>
      <c r="AK334" s="164">
        <v>1</v>
      </c>
      <c r="AL334" s="169">
        <f t="shared" si="98"/>
        <v>0</v>
      </c>
      <c r="AM334" s="169">
        <f t="shared" si="99"/>
        <v>0</v>
      </c>
      <c r="AN334" s="169" t="str">
        <f t="shared" si="100"/>
        <v>-</v>
      </c>
      <c r="AO334" s="168" t="str">
        <f t="shared" si="101"/>
        <v>-</v>
      </c>
      <c r="AP334" s="164"/>
      <c r="AQ334" s="170"/>
    </row>
    <row r="335" spans="1:43" x14ac:dyDescent="0.25">
      <c r="A335" s="218" t="s">
        <v>718</v>
      </c>
      <c r="B335" s="172" t="s">
        <v>200</v>
      </c>
      <c r="C335" s="197">
        <v>6953156295483</v>
      </c>
      <c r="D335" s="173">
        <v>51.18</v>
      </c>
      <c r="E335" s="153"/>
      <c r="F335" s="174">
        <v>0</v>
      </c>
      <c r="G335" s="174">
        <v>0</v>
      </c>
      <c r="H335" s="174">
        <v>0</v>
      </c>
      <c r="I335" s="174">
        <v>0</v>
      </c>
      <c r="J335" s="174">
        <v>0</v>
      </c>
      <c r="K335" s="174">
        <v>0</v>
      </c>
      <c r="L335" s="174">
        <v>10</v>
      </c>
      <c r="M335" s="174"/>
      <c r="N335" s="174"/>
      <c r="O335" s="174"/>
      <c r="P335" s="174"/>
      <c r="Q335" s="174"/>
      <c r="R335" s="188"/>
      <c r="S335" s="155">
        <f t="shared" si="85"/>
        <v>1</v>
      </c>
      <c r="T335" s="156">
        <v>5</v>
      </c>
      <c r="U335" s="188"/>
      <c r="V335" s="164">
        <f t="shared" si="86"/>
        <v>10</v>
      </c>
      <c r="W335" s="165">
        <f t="shared" si="87"/>
        <v>0.2857142857142857</v>
      </c>
      <c r="X335" s="165">
        <f t="shared" si="88"/>
        <v>8.5714285714285712</v>
      </c>
      <c r="Y335" s="164">
        <v>9</v>
      </c>
      <c r="Z335" s="164">
        <v>43</v>
      </c>
      <c r="AA335" s="166">
        <f t="shared" si="89"/>
        <v>52</v>
      </c>
      <c r="AB335" s="165">
        <f t="shared" si="90"/>
        <v>182</v>
      </c>
      <c r="AC335" s="165">
        <v>14</v>
      </c>
      <c r="AD335" s="165">
        <f t="shared" si="91"/>
        <v>168</v>
      </c>
      <c r="AE335" s="165">
        <f t="shared" si="92"/>
        <v>17.142857142857142</v>
      </c>
      <c r="AF335" s="167">
        <f t="shared" si="93"/>
        <v>43855</v>
      </c>
      <c r="AG335" s="168">
        <f t="shared" si="94"/>
        <v>43687</v>
      </c>
      <c r="AH335" s="168">
        <f t="shared" si="95"/>
        <v>43855</v>
      </c>
      <c r="AI335" s="169">
        <f t="shared" si="96"/>
        <v>4</v>
      </c>
      <c r="AJ335" s="169">
        <f t="shared" si="97"/>
        <v>48</v>
      </c>
      <c r="AK335" s="164">
        <v>1</v>
      </c>
      <c r="AL335" s="169">
        <f t="shared" si="98"/>
        <v>0</v>
      </c>
      <c r="AM335" s="169">
        <f t="shared" si="99"/>
        <v>0</v>
      </c>
      <c r="AN335" s="169">
        <f t="shared" si="100"/>
        <v>0</v>
      </c>
      <c r="AO335" s="168">
        <f t="shared" si="101"/>
        <v>43855</v>
      </c>
      <c r="AP335" s="175"/>
      <c r="AQ335" s="170"/>
    </row>
    <row r="336" spans="1:43" x14ac:dyDescent="0.25">
      <c r="A336" s="218" t="s">
        <v>720</v>
      </c>
      <c r="B336" s="172" t="s">
        <v>201</v>
      </c>
      <c r="C336" s="197">
        <v>6953156295490</v>
      </c>
      <c r="D336" s="173">
        <v>55.169999999999845</v>
      </c>
      <c r="E336" s="153"/>
      <c r="F336" s="174">
        <v>0</v>
      </c>
      <c r="G336" s="174">
        <v>0</v>
      </c>
      <c r="H336" s="174">
        <v>0</v>
      </c>
      <c r="I336" s="174">
        <v>0</v>
      </c>
      <c r="J336" s="174">
        <v>0</v>
      </c>
      <c r="K336" s="174">
        <v>0</v>
      </c>
      <c r="L336" s="174">
        <v>8</v>
      </c>
      <c r="M336" s="174"/>
      <c r="N336" s="174"/>
      <c r="O336" s="174"/>
      <c r="P336" s="174"/>
      <c r="Q336" s="174"/>
      <c r="R336" s="188"/>
      <c r="S336" s="155">
        <f t="shared" si="85"/>
        <v>1</v>
      </c>
      <c r="T336" s="156">
        <v>5</v>
      </c>
      <c r="U336" s="188"/>
      <c r="V336" s="164">
        <f t="shared" si="86"/>
        <v>8</v>
      </c>
      <c r="W336" s="165">
        <f t="shared" si="87"/>
        <v>0.22857142857142856</v>
      </c>
      <c r="X336" s="165">
        <f t="shared" si="88"/>
        <v>6.8571428571428568</v>
      </c>
      <c r="Y336" s="164">
        <v>4</v>
      </c>
      <c r="Z336" s="164">
        <v>25</v>
      </c>
      <c r="AA336" s="166">
        <f t="shared" si="89"/>
        <v>29</v>
      </c>
      <c r="AB336" s="165">
        <f t="shared" si="90"/>
        <v>126.875</v>
      </c>
      <c r="AC336" s="165">
        <v>14</v>
      </c>
      <c r="AD336" s="165">
        <f t="shared" si="91"/>
        <v>112.875</v>
      </c>
      <c r="AE336" s="165">
        <f t="shared" si="92"/>
        <v>13.714285714285714</v>
      </c>
      <c r="AF336" s="167">
        <f t="shared" si="93"/>
        <v>43799.875</v>
      </c>
      <c r="AG336" s="168">
        <f t="shared" si="94"/>
        <v>43687</v>
      </c>
      <c r="AH336" s="168">
        <f t="shared" si="95"/>
        <v>43799.875</v>
      </c>
      <c r="AI336" s="169">
        <f t="shared" si="96"/>
        <v>3.1999999999999997</v>
      </c>
      <c r="AJ336" s="169">
        <f t="shared" si="97"/>
        <v>25.8</v>
      </c>
      <c r="AK336" s="164">
        <v>1</v>
      </c>
      <c r="AL336" s="169">
        <f t="shared" si="98"/>
        <v>0</v>
      </c>
      <c r="AM336" s="169">
        <f t="shared" si="99"/>
        <v>0</v>
      </c>
      <c r="AN336" s="169">
        <f t="shared" si="100"/>
        <v>0</v>
      </c>
      <c r="AO336" s="168">
        <f t="shared" si="101"/>
        <v>43799.875</v>
      </c>
      <c r="AP336" s="175"/>
      <c r="AQ336" s="170"/>
    </row>
    <row r="337" spans="1:43" x14ac:dyDescent="0.25">
      <c r="A337" s="219" t="s">
        <v>581</v>
      </c>
      <c r="B337" s="151" t="s">
        <v>582</v>
      </c>
      <c r="C337" s="195">
        <v>6958444961736</v>
      </c>
      <c r="D337" s="152">
        <v>45</v>
      </c>
      <c r="E337" s="153"/>
      <c r="F337" s="96">
        <v>34</v>
      </c>
      <c r="G337" s="96">
        <v>9</v>
      </c>
      <c r="H337" s="96">
        <v>0</v>
      </c>
      <c r="I337" s="96">
        <v>0</v>
      </c>
      <c r="J337" s="96">
        <v>0</v>
      </c>
      <c r="K337" s="96">
        <v>0</v>
      </c>
      <c r="L337" s="96">
        <v>0</v>
      </c>
      <c r="M337" s="96"/>
      <c r="N337" s="96"/>
      <c r="O337" s="96"/>
      <c r="P337" s="96"/>
      <c r="Q337" s="96"/>
      <c r="R337" s="188"/>
      <c r="S337" s="155">
        <f t="shared" si="85"/>
        <v>2</v>
      </c>
      <c r="T337" s="156">
        <v>5</v>
      </c>
      <c r="U337" s="188"/>
      <c r="V337" s="164">
        <f t="shared" si="86"/>
        <v>43</v>
      </c>
      <c r="W337" s="165">
        <f t="shared" si="87"/>
        <v>0.71666666666666667</v>
      </c>
      <c r="X337" s="165">
        <f t="shared" si="88"/>
        <v>21.5</v>
      </c>
      <c r="Y337" s="164"/>
      <c r="Z337" s="164">
        <v>0</v>
      </c>
      <c r="AA337" s="166">
        <f t="shared" si="89"/>
        <v>0</v>
      </c>
      <c r="AB337" s="165">
        <f t="shared" si="90"/>
        <v>0</v>
      </c>
      <c r="AC337" s="165">
        <v>14</v>
      </c>
      <c r="AD337" s="165">
        <f t="shared" si="91"/>
        <v>-14</v>
      </c>
      <c r="AE337" s="165">
        <f t="shared" si="92"/>
        <v>43</v>
      </c>
      <c r="AF337" s="167">
        <f t="shared" si="93"/>
        <v>43673</v>
      </c>
      <c r="AG337" s="168">
        <f t="shared" si="94"/>
        <v>43687</v>
      </c>
      <c r="AH337" s="168">
        <f t="shared" si="95"/>
        <v>43687</v>
      </c>
      <c r="AI337" s="169">
        <f t="shared" si="96"/>
        <v>10.033333333333333</v>
      </c>
      <c r="AJ337" s="169">
        <f t="shared" si="97"/>
        <v>-10.033333333333333</v>
      </c>
      <c r="AK337" s="164">
        <v>1</v>
      </c>
      <c r="AL337" s="169">
        <f t="shared" si="98"/>
        <v>53.033333333333331</v>
      </c>
      <c r="AM337" s="169">
        <f t="shared" si="99"/>
        <v>2386.5</v>
      </c>
      <c r="AN337" s="169">
        <f t="shared" si="100"/>
        <v>74</v>
      </c>
      <c r="AO337" s="168">
        <f t="shared" si="101"/>
        <v>43761</v>
      </c>
      <c r="AP337" s="164"/>
      <c r="AQ337" s="170"/>
    </row>
    <row r="338" spans="1:43" x14ac:dyDescent="0.25">
      <c r="A338" s="218" t="s">
        <v>685</v>
      </c>
      <c r="B338" s="172" t="s">
        <v>686</v>
      </c>
      <c r="C338" s="197">
        <v>6971680477397</v>
      </c>
      <c r="D338" s="173">
        <v>18</v>
      </c>
      <c r="E338" s="153"/>
      <c r="F338" s="174">
        <v>0</v>
      </c>
      <c r="G338" s="174">
        <v>0</v>
      </c>
      <c r="H338" s="174">
        <v>0</v>
      </c>
      <c r="I338" s="174">
        <v>0</v>
      </c>
      <c r="J338" s="174">
        <v>0</v>
      </c>
      <c r="K338" s="174">
        <v>0</v>
      </c>
      <c r="L338" s="174">
        <v>0</v>
      </c>
      <c r="M338" s="174"/>
      <c r="N338" s="174"/>
      <c r="O338" s="174"/>
      <c r="P338" s="174"/>
      <c r="Q338" s="174"/>
      <c r="R338" s="188"/>
      <c r="S338" s="155">
        <f t="shared" si="85"/>
        <v>0</v>
      </c>
      <c r="T338" s="156">
        <v>5</v>
      </c>
      <c r="U338" s="188"/>
      <c r="V338" s="164">
        <f t="shared" si="86"/>
        <v>0</v>
      </c>
      <c r="W338" s="165">
        <f t="shared" si="87"/>
        <v>0</v>
      </c>
      <c r="X338" s="165">
        <f t="shared" si="88"/>
        <v>0</v>
      </c>
      <c r="Y338" s="164"/>
      <c r="Z338" s="164">
        <v>0</v>
      </c>
      <c r="AA338" s="166">
        <f t="shared" si="89"/>
        <v>0</v>
      </c>
      <c r="AB338" s="165" t="str">
        <f t="shared" si="90"/>
        <v>Not Sold</v>
      </c>
      <c r="AC338" s="165">
        <v>14</v>
      </c>
      <c r="AD338" s="165" t="str">
        <f t="shared" si="91"/>
        <v>-</v>
      </c>
      <c r="AE338" s="165">
        <f t="shared" si="92"/>
        <v>0</v>
      </c>
      <c r="AF338" s="167" t="str">
        <f t="shared" si="93"/>
        <v>Not Sold</v>
      </c>
      <c r="AG338" s="168">
        <f t="shared" si="94"/>
        <v>43687</v>
      </c>
      <c r="AH338" s="168">
        <f t="shared" si="95"/>
        <v>43687</v>
      </c>
      <c r="AI338" s="169">
        <f t="shared" si="96"/>
        <v>0</v>
      </c>
      <c r="AJ338" s="169">
        <f t="shared" si="97"/>
        <v>0</v>
      </c>
      <c r="AK338" s="164">
        <v>1</v>
      </c>
      <c r="AL338" s="169">
        <f t="shared" si="98"/>
        <v>0</v>
      </c>
      <c r="AM338" s="169">
        <f t="shared" si="99"/>
        <v>0</v>
      </c>
      <c r="AN338" s="169" t="str">
        <f t="shared" si="100"/>
        <v>-</v>
      </c>
      <c r="AO338" s="168" t="str">
        <f t="shared" si="101"/>
        <v>-</v>
      </c>
      <c r="AP338" s="175"/>
      <c r="AQ338" s="170"/>
    </row>
    <row r="339" spans="1:43" x14ac:dyDescent="0.25">
      <c r="A339" s="218" t="s">
        <v>321</v>
      </c>
      <c r="B339" s="172" t="s">
        <v>202</v>
      </c>
      <c r="C339" s="197">
        <v>7447902860074</v>
      </c>
      <c r="D339" s="173">
        <v>15.43</v>
      </c>
      <c r="E339" s="153"/>
      <c r="F339" s="174">
        <v>0</v>
      </c>
      <c r="G339" s="174">
        <v>0</v>
      </c>
      <c r="H339" s="174">
        <v>0</v>
      </c>
      <c r="I339" s="174">
        <v>0</v>
      </c>
      <c r="J339" s="174">
        <v>0</v>
      </c>
      <c r="K339" s="174">
        <v>5</v>
      </c>
      <c r="L339" s="174">
        <v>41</v>
      </c>
      <c r="M339" s="174"/>
      <c r="N339" s="174"/>
      <c r="O339" s="174"/>
      <c r="P339" s="174"/>
      <c r="Q339" s="174"/>
      <c r="R339" s="188"/>
      <c r="S339" s="155">
        <f t="shared" si="85"/>
        <v>2</v>
      </c>
      <c r="T339" s="156">
        <v>5</v>
      </c>
      <c r="U339" s="188"/>
      <c r="V339" s="164">
        <f t="shared" si="86"/>
        <v>46</v>
      </c>
      <c r="W339" s="165">
        <f t="shared" si="87"/>
        <v>0.70769230769230773</v>
      </c>
      <c r="X339" s="165">
        <f t="shared" si="88"/>
        <v>21.230769230769234</v>
      </c>
      <c r="Y339" s="164">
        <v>2680</v>
      </c>
      <c r="Z339" s="164">
        <v>88</v>
      </c>
      <c r="AA339" s="166">
        <f t="shared" si="89"/>
        <v>2768</v>
      </c>
      <c r="AB339" s="165">
        <f t="shared" si="90"/>
        <v>3911.3043478260865</v>
      </c>
      <c r="AC339" s="165">
        <v>14</v>
      </c>
      <c r="AD339" s="165">
        <f t="shared" si="91"/>
        <v>3897.3043478260865</v>
      </c>
      <c r="AE339" s="165">
        <f t="shared" si="92"/>
        <v>42.461538461538467</v>
      </c>
      <c r="AF339" s="167">
        <f t="shared" si="93"/>
        <v>47584.304347826088</v>
      </c>
      <c r="AG339" s="168">
        <f t="shared" si="94"/>
        <v>43687</v>
      </c>
      <c r="AH339" s="168">
        <f t="shared" si="95"/>
        <v>47584.304347826088</v>
      </c>
      <c r="AI339" s="169">
        <f t="shared" si="96"/>
        <v>9.907692307692308</v>
      </c>
      <c r="AJ339" s="169">
        <f t="shared" si="97"/>
        <v>2758.0923076923077</v>
      </c>
      <c r="AK339" s="164">
        <v>1</v>
      </c>
      <c r="AL339" s="169">
        <f t="shared" si="98"/>
        <v>0</v>
      </c>
      <c r="AM339" s="169">
        <f t="shared" si="99"/>
        <v>0</v>
      </c>
      <c r="AN339" s="169">
        <f t="shared" si="100"/>
        <v>0</v>
      </c>
      <c r="AO339" s="168">
        <f t="shared" si="101"/>
        <v>47584.304347826088</v>
      </c>
      <c r="AP339" s="175"/>
      <c r="AQ339" s="170"/>
    </row>
    <row r="340" spans="1:43" x14ac:dyDescent="0.25">
      <c r="A340" s="219" t="s">
        <v>641</v>
      </c>
      <c r="B340" s="151" t="s">
        <v>203</v>
      </c>
      <c r="C340" s="195">
        <v>7447902860388</v>
      </c>
      <c r="D340" s="152">
        <v>197.68</v>
      </c>
      <c r="E340" s="153"/>
      <c r="F340" s="96">
        <v>0</v>
      </c>
      <c r="G340" s="96">
        <v>1</v>
      </c>
      <c r="H340" s="96">
        <v>0</v>
      </c>
      <c r="I340" s="96">
        <v>1</v>
      </c>
      <c r="J340" s="96">
        <v>1</v>
      </c>
      <c r="K340" s="96">
        <v>0</v>
      </c>
      <c r="L340" s="96">
        <v>0</v>
      </c>
      <c r="M340" s="96"/>
      <c r="N340" s="96"/>
      <c r="O340" s="96"/>
      <c r="P340" s="96"/>
      <c r="Q340" s="96"/>
      <c r="R340" s="188"/>
      <c r="S340" s="155">
        <f t="shared" si="85"/>
        <v>3</v>
      </c>
      <c r="T340" s="156">
        <v>5</v>
      </c>
      <c r="U340" s="188"/>
      <c r="V340" s="164">
        <f t="shared" si="86"/>
        <v>3</v>
      </c>
      <c r="W340" s="165">
        <f t="shared" si="87"/>
        <v>3.3333333333333333E-2</v>
      </c>
      <c r="X340" s="165">
        <f t="shared" si="88"/>
        <v>1</v>
      </c>
      <c r="Y340" s="164">
        <v>87</v>
      </c>
      <c r="Z340" s="164">
        <v>5</v>
      </c>
      <c r="AA340" s="166">
        <f t="shared" si="89"/>
        <v>92</v>
      </c>
      <c r="AB340" s="165">
        <f t="shared" si="90"/>
        <v>2760</v>
      </c>
      <c r="AC340" s="165">
        <v>14</v>
      </c>
      <c r="AD340" s="165">
        <f t="shared" si="91"/>
        <v>2746</v>
      </c>
      <c r="AE340" s="165">
        <f t="shared" si="92"/>
        <v>2</v>
      </c>
      <c r="AF340" s="167">
        <f t="shared" si="93"/>
        <v>46433</v>
      </c>
      <c r="AG340" s="168">
        <f t="shared" si="94"/>
        <v>43687</v>
      </c>
      <c r="AH340" s="168">
        <f t="shared" si="95"/>
        <v>46433</v>
      </c>
      <c r="AI340" s="169">
        <f t="shared" si="96"/>
        <v>0.46666666666666667</v>
      </c>
      <c r="AJ340" s="169">
        <f t="shared" si="97"/>
        <v>91.533333333333331</v>
      </c>
      <c r="AK340" s="164">
        <v>1</v>
      </c>
      <c r="AL340" s="169">
        <f t="shared" si="98"/>
        <v>0</v>
      </c>
      <c r="AM340" s="169">
        <f t="shared" si="99"/>
        <v>0</v>
      </c>
      <c r="AN340" s="169">
        <f t="shared" si="100"/>
        <v>0</v>
      </c>
      <c r="AO340" s="168">
        <f t="shared" si="101"/>
        <v>46433</v>
      </c>
      <c r="AP340" s="164"/>
      <c r="AQ340" s="170"/>
    </row>
    <row r="341" spans="1:43" x14ac:dyDescent="0.25">
      <c r="A341" s="219" t="s">
        <v>639</v>
      </c>
      <c r="B341" s="151" t="s">
        <v>204</v>
      </c>
      <c r="C341" s="195">
        <v>7447902860456</v>
      </c>
      <c r="D341" s="152">
        <v>197.68</v>
      </c>
      <c r="E341" s="153"/>
      <c r="F341" s="96">
        <v>1</v>
      </c>
      <c r="G341" s="96">
        <v>2</v>
      </c>
      <c r="H341" s="96">
        <v>1</v>
      </c>
      <c r="I341" s="96">
        <v>3</v>
      </c>
      <c r="J341" s="96">
        <v>0</v>
      </c>
      <c r="K341" s="96">
        <v>6</v>
      </c>
      <c r="L341" s="96">
        <v>2</v>
      </c>
      <c r="M341" s="96"/>
      <c r="N341" s="96"/>
      <c r="O341" s="96"/>
      <c r="P341" s="96"/>
      <c r="Q341" s="96"/>
      <c r="R341" s="188"/>
      <c r="S341" s="155">
        <f t="shared" si="85"/>
        <v>6</v>
      </c>
      <c r="T341" s="156">
        <v>5</v>
      </c>
      <c r="U341" s="188"/>
      <c r="V341" s="164">
        <f t="shared" si="86"/>
        <v>15</v>
      </c>
      <c r="W341" s="165">
        <f t="shared" si="87"/>
        <v>8.1081081081081086E-2</v>
      </c>
      <c r="X341" s="165">
        <f t="shared" si="88"/>
        <v>2.4324324324324325</v>
      </c>
      <c r="Y341" s="164">
        <v>28</v>
      </c>
      <c r="Z341" s="164">
        <v>3</v>
      </c>
      <c r="AA341" s="166">
        <f t="shared" si="89"/>
        <v>31</v>
      </c>
      <c r="AB341" s="165">
        <f t="shared" si="90"/>
        <v>382.33333333333331</v>
      </c>
      <c r="AC341" s="165">
        <v>14</v>
      </c>
      <c r="AD341" s="165">
        <f t="shared" si="91"/>
        <v>368.33333333333331</v>
      </c>
      <c r="AE341" s="165">
        <f t="shared" si="92"/>
        <v>4.8648648648648649</v>
      </c>
      <c r="AF341" s="167">
        <f t="shared" si="93"/>
        <v>44055.333333333336</v>
      </c>
      <c r="AG341" s="168">
        <f t="shared" si="94"/>
        <v>43687</v>
      </c>
      <c r="AH341" s="168">
        <f t="shared" si="95"/>
        <v>44055.333333333336</v>
      </c>
      <c r="AI341" s="169">
        <f t="shared" si="96"/>
        <v>1.1351351351351351</v>
      </c>
      <c r="AJ341" s="169">
        <f t="shared" si="97"/>
        <v>29.864864864864863</v>
      </c>
      <c r="AK341" s="164">
        <v>1</v>
      </c>
      <c r="AL341" s="169">
        <f t="shared" si="98"/>
        <v>0</v>
      </c>
      <c r="AM341" s="169">
        <f t="shared" si="99"/>
        <v>0</v>
      </c>
      <c r="AN341" s="169">
        <f t="shared" si="100"/>
        <v>0</v>
      </c>
      <c r="AO341" s="168">
        <f t="shared" si="101"/>
        <v>44055.333333333336</v>
      </c>
      <c r="AP341" s="164"/>
      <c r="AQ341" s="170"/>
    </row>
    <row r="342" spans="1:43" x14ac:dyDescent="0.25">
      <c r="A342" s="219" t="s">
        <v>637</v>
      </c>
      <c r="B342" s="151" t="s">
        <v>205</v>
      </c>
      <c r="C342" s="195">
        <v>7447902860524</v>
      </c>
      <c r="D342" s="152">
        <v>197.68</v>
      </c>
      <c r="E342" s="153"/>
      <c r="F342" s="96">
        <v>0</v>
      </c>
      <c r="G342" s="96">
        <v>0</v>
      </c>
      <c r="H342" s="96">
        <v>1</v>
      </c>
      <c r="I342" s="96">
        <v>2</v>
      </c>
      <c r="J342" s="96">
        <v>0</v>
      </c>
      <c r="K342" s="96">
        <v>0</v>
      </c>
      <c r="L342" s="96">
        <v>0</v>
      </c>
      <c r="M342" s="96"/>
      <c r="N342" s="96"/>
      <c r="O342" s="96"/>
      <c r="P342" s="96"/>
      <c r="Q342" s="96"/>
      <c r="R342" s="188"/>
      <c r="S342" s="155">
        <f t="shared" si="85"/>
        <v>2</v>
      </c>
      <c r="T342" s="156">
        <v>5</v>
      </c>
      <c r="U342" s="188"/>
      <c r="V342" s="164">
        <f t="shared" si="86"/>
        <v>3</v>
      </c>
      <c r="W342" s="165">
        <f t="shared" si="87"/>
        <v>0.05</v>
      </c>
      <c r="X342" s="165">
        <f t="shared" si="88"/>
        <v>1.5</v>
      </c>
      <c r="Y342" s="164">
        <v>33</v>
      </c>
      <c r="Z342" s="164">
        <v>0</v>
      </c>
      <c r="AA342" s="166">
        <f t="shared" si="89"/>
        <v>33</v>
      </c>
      <c r="AB342" s="165">
        <f t="shared" si="90"/>
        <v>660</v>
      </c>
      <c r="AC342" s="165">
        <v>14</v>
      </c>
      <c r="AD342" s="165">
        <f t="shared" si="91"/>
        <v>646</v>
      </c>
      <c r="AE342" s="165">
        <f t="shared" si="92"/>
        <v>3</v>
      </c>
      <c r="AF342" s="167">
        <f t="shared" si="93"/>
        <v>44333</v>
      </c>
      <c r="AG342" s="168">
        <f t="shared" si="94"/>
        <v>43687</v>
      </c>
      <c r="AH342" s="168">
        <f t="shared" si="95"/>
        <v>44333</v>
      </c>
      <c r="AI342" s="169">
        <f t="shared" si="96"/>
        <v>0.70000000000000007</v>
      </c>
      <c r="AJ342" s="169">
        <f t="shared" si="97"/>
        <v>32.299999999999997</v>
      </c>
      <c r="AK342" s="164">
        <v>1</v>
      </c>
      <c r="AL342" s="169">
        <f t="shared" si="98"/>
        <v>0</v>
      </c>
      <c r="AM342" s="169">
        <f t="shared" si="99"/>
        <v>0</v>
      </c>
      <c r="AN342" s="169">
        <f t="shared" si="100"/>
        <v>0</v>
      </c>
      <c r="AO342" s="168">
        <f t="shared" si="101"/>
        <v>44333</v>
      </c>
      <c r="AP342" s="164"/>
      <c r="AQ342" s="170"/>
    </row>
    <row r="343" spans="1:43" x14ac:dyDescent="0.25">
      <c r="A343" s="219" t="s">
        <v>635</v>
      </c>
      <c r="B343" s="151" t="s">
        <v>206</v>
      </c>
      <c r="C343" s="195">
        <v>7447902860692</v>
      </c>
      <c r="D343" s="152">
        <v>197.68</v>
      </c>
      <c r="E343" s="153"/>
      <c r="F343" s="96">
        <v>1</v>
      </c>
      <c r="G343" s="96">
        <v>5</v>
      </c>
      <c r="H343" s="96">
        <v>0</v>
      </c>
      <c r="I343" s="96">
        <v>2</v>
      </c>
      <c r="J343" s="96">
        <v>0</v>
      </c>
      <c r="K343" s="96">
        <v>3</v>
      </c>
      <c r="L343" s="96">
        <v>1</v>
      </c>
      <c r="M343" s="96"/>
      <c r="N343" s="96"/>
      <c r="O343" s="96"/>
      <c r="P343" s="96"/>
      <c r="Q343" s="96"/>
      <c r="R343" s="188"/>
      <c r="S343" s="155">
        <f t="shared" si="85"/>
        <v>5</v>
      </c>
      <c r="T343" s="156">
        <v>5</v>
      </c>
      <c r="U343" s="188"/>
      <c r="V343" s="164">
        <f t="shared" si="86"/>
        <v>12</v>
      </c>
      <c r="W343" s="165">
        <f t="shared" si="87"/>
        <v>7.7419354838709681E-2</v>
      </c>
      <c r="X343" s="165">
        <f t="shared" si="88"/>
        <v>2.3225806451612905</v>
      </c>
      <c r="Y343" s="164">
        <v>101</v>
      </c>
      <c r="Z343" s="164">
        <v>1</v>
      </c>
      <c r="AA343" s="166">
        <f t="shared" si="89"/>
        <v>102</v>
      </c>
      <c r="AB343" s="165">
        <f t="shared" si="90"/>
        <v>1317.5</v>
      </c>
      <c r="AC343" s="165">
        <v>14</v>
      </c>
      <c r="AD343" s="165">
        <f t="shared" si="91"/>
        <v>1303.5</v>
      </c>
      <c r="AE343" s="165">
        <f t="shared" si="92"/>
        <v>4.645161290322581</v>
      </c>
      <c r="AF343" s="167">
        <f t="shared" si="93"/>
        <v>44990.5</v>
      </c>
      <c r="AG343" s="168">
        <f t="shared" si="94"/>
        <v>43687</v>
      </c>
      <c r="AH343" s="168">
        <f t="shared" si="95"/>
        <v>44990.5</v>
      </c>
      <c r="AI343" s="169">
        <f t="shared" si="96"/>
        <v>1.0838709677419356</v>
      </c>
      <c r="AJ343" s="169">
        <f t="shared" si="97"/>
        <v>100.91612903225807</v>
      </c>
      <c r="AK343" s="164">
        <v>1</v>
      </c>
      <c r="AL343" s="169">
        <f t="shared" si="98"/>
        <v>0</v>
      </c>
      <c r="AM343" s="169">
        <f t="shared" si="99"/>
        <v>0</v>
      </c>
      <c r="AN343" s="169">
        <f t="shared" si="100"/>
        <v>0</v>
      </c>
      <c r="AO343" s="168">
        <f t="shared" si="101"/>
        <v>44990.5</v>
      </c>
      <c r="AP343" s="164"/>
      <c r="AQ343" s="170"/>
    </row>
    <row r="344" spans="1:43" x14ac:dyDescent="0.25">
      <c r="A344" s="219" t="s">
        <v>633</v>
      </c>
      <c r="B344" s="151" t="s">
        <v>207</v>
      </c>
      <c r="C344" s="195">
        <v>7447902860838</v>
      </c>
      <c r="D344" s="152">
        <v>197.68</v>
      </c>
      <c r="E344" s="153"/>
      <c r="F344" s="96">
        <v>1</v>
      </c>
      <c r="G344" s="96">
        <v>3</v>
      </c>
      <c r="H344" s="96">
        <v>0</v>
      </c>
      <c r="I344" s="96">
        <v>3</v>
      </c>
      <c r="J344" s="96">
        <v>1</v>
      </c>
      <c r="K344" s="96">
        <v>3</v>
      </c>
      <c r="L344" s="96">
        <v>1</v>
      </c>
      <c r="M344" s="96"/>
      <c r="N344" s="96"/>
      <c r="O344" s="96"/>
      <c r="P344" s="96"/>
      <c r="Q344" s="96"/>
      <c r="R344" s="188"/>
      <c r="S344" s="155">
        <f t="shared" si="85"/>
        <v>6</v>
      </c>
      <c r="T344" s="156">
        <v>5</v>
      </c>
      <c r="U344" s="188"/>
      <c r="V344" s="164">
        <f t="shared" si="86"/>
        <v>12</v>
      </c>
      <c r="W344" s="165">
        <f t="shared" si="87"/>
        <v>6.4864864864864868E-2</v>
      </c>
      <c r="X344" s="165">
        <f t="shared" si="88"/>
        <v>1.9459459459459461</v>
      </c>
      <c r="Y344" s="164">
        <v>141</v>
      </c>
      <c r="Z344" s="164">
        <v>4</v>
      </c>
      <c r="AA344" s="166">
        <f t="shared" si="89"/>
        <v>145</v>
      </c>
      <c r="AB344" s="165">
        <f t="shared" si="90"/>
        <v>2235.4166666666665</v>
      </c>
      <c r="AC344" s="165">
        <v>14</v>
      </c>
      <c r="AD344" s="165">
        <f t="shared" si="91"/>
        <v>2221.4166666666665</v>
      </c>
      <c r="AE344" s="165">
        <f t="shared" si="92"/>
        <v>3.8918918918918921</v>
      </c>
      <c r="AF344" s="167">
        <f t="shared" si="93"/>
        <v>45908.416666666664</v>
      </c>
      <c r="AG344" s="168">
        <f t="shared" si="94"/>
        <v>43687</v>
      </c>
      <c r="AH344" s="168">
        <f t="shared" si="95"/>
        <v>45908.416666666664</v>
      </c>
      <c r="AI344" s="169">
        <f t="shared" si="96"/>
        <v>0.90810810810810816</v>
      </c>
      <c r="AJ344" s="169">
        <f t="shared" si="97"/>
        <v>144.09189189189189</v>
      </c>
      <c r="AK344" s="164">
        <v>1</v>
      </c>
      <c r="AL344" s="169">
        <f t="shared" si="98"/>
        <v>0</v>
      </c>
      <c r="AM344" s="169">
        <f t="shared" si="99"/>
        <v>0</v>
      </c>
      <c r="AN344" s="169">
        <f t="shared" si="100"/>
        <v>0</v>
      </c>
      <c r="AO344" s="168">
        <f t="shared" si="101"/>
        <v>45908.416666666664</v>
      </c>
      <c r="AP344" s="164"/>
      <c r="AQ344" s="170"/>
    </row>
    <row r="345" spans="1:43" x14ac:dyDescent="0.25">
      <c r="A345" s="218" t="s">
        <v>716</v>
      </c>
      <c r="B345" s="172" t="s">
        <v>717</v>
      </c>
      <c r="C345" s="197">
        <v>7447902861064</v>
      </c>
      <c r="D345" s="173">
        <v>13.44</v>
      </c>
      <c r="E345" s="153"/>
      <c r="F345" s="174">
        <v>0</v>
      </c>
      <c r="G345" s="174">
        <v>0</v>
      </c>
      <c r="H345" s="174">
        <v>0</v>
      </c>
      <c r="I345" s="174">
        <v>0</v>
      </c>
      <c r="J345" s="174">
        <v>11</v>
      </c>
      <c r="K345" s="174">
        <v>17</v>
      </c>
      <c r="L345" s="174">
        <v>21</v>
      </c>
      <c r="M345" s="174"/>
      <c r="N345" s="174"/>
      <c r="O345" s="174"/>
      <c r="P345" s="174"/>
      <c r="Q345" s="174"/>
      <c r="R345" s="188"/>
      <c r="S345" s="155">
        <f t="shared" si="85"/>
        <v>3</v>
      </c>
      <c r="T345" s="156">
        <v>5</v>
      </c>
      <c r="U345" s="188"/>
      <c r="V345" s="164">
        <f t="shared" si="86"/>
        <v>49</v>
      </c>
      <c r="W345" s="165">
        <f t="shared" si="87"/>
        <v>0.51578947368421058</v>
      </c>
      <c r="X345" s="165">
        <f t="shared" si="88"/>
        <v>15.473684210526317</v>
      </c>
      <c r="Y345" s="164">
        <v>1684</v>
      </c>
      <c r="Z345" s="164">
        <v>57</v>
      </c>
      <c r="AA345" s="166">
        <f t="shared" si="89"/>
        <v>1741</v>
      </c>
      <c r="AB345" s="165">
        <f t="shared" si="90"/>
        <v>3375.4081632653056</v>
      </c>
      <c r="AC345" s="165">
        <v>14</v>
      </c>
      <c r="AD345" s="165">
        <f t="shared" si="91"/>
        <v>3361.4081632653056</v>
      </c>
      <c r="AE345" s="165">
        <f t="shared" si="92"/>
        <v>30.947368421052634</v>
      </c>
      <c r="AF345" s="167">
        <f t="shared" si="93"/>
        <v>47048.408163265303</v>
      </c>
      <c r="AG345" s="168">
        <f t="shared" si="94"/>
        <v>43687</v>
      </c>
      <c r="AH345" s="168">
        <f t="shared" si="95"/>
        <v>47048.408163265303</v>
      </c>
      <c r="AI345" s="169">
        <f t="shared" si="96"/>
        <v>7.2210526315789476</v>
      </c>
      <c r="AJ345" s="169">
        <f t="shared" si="97"/>
        <v>1733.7789473684211</v>
      </c>
      <c r="AK345" s="164">
        <v>1</v>
      </c>
      <c r="AL345" s="169">
        <f t="shared" si="98"/>
        <v>0</v>
      </c>
      <c r="AM345" s="169">
        <f t="shared" si="99"/>
        <v>0</v>
      </c>
      <c r="AN345" s="169">
        <f t="shared" si="100"/>
        <v>0</v>
      </c>
      <c r="AO345" s="168">
        <f t="shared" si="101"/>
        <v>47048.408163265303</v>
      </c>
      <c r="AP345" s="175"/>
      <c r="AQ345" s="170"/>
    </row>
    <row r="346" spans="1:43" x14ac:dyDescent="0.25">
      <c r="A346" s="218" t="s">
        <v>661</v>
      </c>
      <c r="B346" s="172" t="s">
        <v>208</v>
      </c>
      <c r="C346" s="197">
        <v>7447902861996</v>
      </c>
      <c r="D346" s="173">
        <v>23</v>
      </c>
      <c r="E346" s="153"/>
      <c r="F346" s="174">
        <v>0</v>
      </c>
      <c r="G346" s="174">
        <v>0</v>
      </c>
      <c r="H346" s="174">
        <v>0</v>
      </c>
      <c r="I346" s="174">
        <v>2</v>
      </c>
      <c r="J346" s="174">
        <v>14</v>
      </c>
      <c r="K346" s="174">
        <v>36</v>
      </c>
      <c r="L346" s="174">
        <v>29</v>
      </c>
      <c r="M346" s="174"/>
      <c r="N346" s="174"/>
      <c r="O346" s="174"/>
      <c r="P346" s="174"/>
      <c r="Q346" s="174"/>
      <c r="R346" s="188"/>
      <c r="S346" s="155">
        <f t="shared" si="85"/>
        <v>4</v>
      </c>
      <c r="T346" s="156">
        <v>5</v>
      </c>
      <c r="U346" s="188"/>
      <c r="V346" s="164">
        <f t="shared" si="86"/>
        <v>81</v>
      </c>
      <c r="W346" s="165">
        <f t="shared" si="87"/>
        <v>0.64800000000000002</v>
      </c>
      <c r="X346" s="165">
        <f t="shared" si="88"/>
        <v>19.440000000000001</v>
      </c>
      <c r="Y346" s="164"/>
      <c r="Z346" s="164">
        <v>62</v>
      </c>
      <c r="AA346" s="166">
        <f t="shared" si="89"/>
        <v>62</v>
      </c>
      <c r="AB346" s="165">
        <f t="shared" si="90"/>
        <v>95.679012345679013</v>
      </c>
      <c r="AC346" s="165">
        <v>14</v>
      </c>
      <c r="AD346" s="165">
        <f t="shared" si="91"/>
        <v>81.679012345679013</v>
      </c>
      <c r="AE346" s="165">
        <f t="shared" si="92"/>
        <v>38.880000000000003</v>
      </c>
      <c r="AF346" s="167">
        <f t="shared" si="93"/>
        <v>43768.679012345681</v>
      </c>
      <c r="AG346" s="168">
        <f t="shared" si="94"/>
        <v>43687</v>
      </c>
      <c r="AH346" s="168">
        <f t="shared" si="95"/>
        <v>43768.679012345681</v>
      </c>
      <c r="AI346" s="169">
        <f t="shared" si="96"/>
        <v>9.072000000000001</v>
      </c>
      <c r="AJ346" s="169">
        <f t="shared" si="97"/>
        <v>52.927999999999997</v>
      </c>
      <c r="AK346" s="164">
        <v>1</v>
      </c>
      <c r="AL346" s="169">
        <f t="shared" si="98"/>
        <v>0</v>
      </c>
      <c r="AM346" s="169">
        <f t="shared" si="99"/>
        <v>0</v>
      </c>
      <c r="AN346" s="169">
        <f t="shared" si="100"/>
        <v>0</v>
      </c>
      <c r="AO346" s="168">
        <f t="shared" si="101"/>
        <v>43768.679012345681</v>
      </c>
      <c r="AP346" s="175"/>
      <c r="AQ346" s="170"/>
    </row>
    <row r="347" spans="1:43" x14ac:dyDescent="0.25">
      <c r="A347" s="218" t="s">
        <v>687</v>
      </c>
      <c r="B347" s="172" t="s">
        <v>632</v>
      </c>
      <c r="C347" s="197">
        <v>7447902862290</v>
      </c>
      <c r="D347" s="173">
        <v>12</v>
      </c>
      <c r="E347" s="153"/>
      <c r="F347" s="174">
        <v>0</v>
      </c>
      <c r="G347" s="174">
        <v>0</v>
      </c>
      <c r="H347" s="174">
        <v>0</v>
      </c>
      <c r="I347" s="174">
        <v>0</v>
      </c>
      <c r="J347" s="174">
        <v>33</v>
      </c>
      <c r="K347" s="174">
        <v>67</v>
      </c>
      <c r="L347" s="174">
        <v>50</v>
      </c>
      <c r="M347" s="174"/>
      <c r="N347" s="174"/>
      <c r="O347" s="174"/>
      <c r="P347" s="174"/>
      <c r="Q347" s="174"/>
      <c r="R347" s="188"/>
      <c r="S347" s="155">
        <f t="shared" si="85"/>
        <v>3</v>
      </c>
      <c r="T347" s="156">
        <v>5</v>
      </c>
      <c r="U347" s="188"/>
      <c r="V347" s="164">
        <f t="shared" si="86"/>
        <v>150</v>
      </c>
      <c r="W347" s="165">
        <f t="shared" si="87"/>
        <v>1.5789473684210527</v>
      </c>
      <c r="X347" s="165">
        <f t="shared" si="88"/>
        <v>47.368421052631582</v>
      </c>
      <c r="Y347" s="164">
        <v>1645</v>
      </c>
      <c r="Z347" s="164">
        <v>58</v>
      </c>
      <c r="AA347" s="166">
        <f t="shared" si="89"/>
        <v>1703</v>
      </c>
      <c r="AB347" s="165">
        <f t="shared" si="90"/>
        <v>1078.5666666666666</v>
      </c>
      <c r="AC347" s="165">
        <v>14</v>
      </c>
      <c r="AD347" s="165">
        <f t="shared" si="91"/>
        <v>1064.5666666666666</v>
      </c>
      <c r="AE347" s="165">
        <f t="shared" si="92"/>
        <v>94.736842105263165</v>
      </c>
      <c r="AF347" s="167">
        <f t="shared" si="93"/>
        <v>44751.566666666666</v>
      </c>
      <c r="AG347" s="168">
        <f t="shared" si="94"/>
        <v>43687</v>
      </c>
      <c r="AH347" s="168">
        <f t="shared" si="95"/>
        <v>44751.566666666666</v>
      </c>
      <c r="AI347" s="169">
        <f t="shared" si="96"/>
        <v>22.105263157894736</v>
      </c>
      <c r="AJ347" s="169">
        <f t="shared" si="97"/>
        <v>1680.8947368421052</v>
      </c>
      <c r="AK347" s="164">
        <v>1</v>
      </c>
      <c r="AL347" s="169">
        <f t="shared" si="98"/>
        <v>0</v>
      </c>
      <c r="AM347" s="169">
        <f t="shared" si="99"/>
        <v>0</v>
      </c>
      <c r="AN347" s="169">
        <f t="shared" si="100"/>
        <v>0</v>
      </c>
      <c r="AO347" s="168">
        <f t="shared" si="101"/>
        <v>44751.566666666666</v>
      </c>
      <c r="AP347" s="175"/>
      <c r="AQ347" s="170"/>
    </row>
    <row r="348" spans="1:43" x14ac:dyDescent="0.25">
      <c r="A348" s="218" t="s">
        <v>323</v>
      </c>
      <c r="B348" s="172" t="s">
        <v>209</v>
      </c>
      <c r="C348" s="197">
        <v>7447902862818</v>
      </c>
      <c r="D348" s="173">
        <v>15.43</v>
      </c>
      <c r="E348" s="153"/>
      <c r="F348" s="174">
        <v>0</v>
      </c>
      <c r="G348" s="174">
        <v>0</v>
      </c>
      <c r="H348" s="174">
        <v>0</v>
      </c>
      <c r="I348" s="174">
        <v>0</v>
      </c>
      <c r="J348" s="174">
        <v>0</v>
      </c>
      <c r="K348" s="174">
        <v>5</v>
      </c>
      <c r="L348" s="174">
        <v>44</v>
      </c>
      <c r="M348" s="174"/>
      <c r="N348" s="174"/>
      <c r="O348" s="174"/>
      <c r="P348" s="174"/>
      <c r="Q348" s="174"/>
      <c r="R348" s="188"/>
      <c r="S348" s="155">
        <f t="shared" si="85"/>
        <v>2</v>
      </c>
      <c r="T348" s="156">
        <v>5</v>
      </c>
      <c r="U348" s="188"/>
      <c r="V348" s="164">
        <f t="shared" si="86"/>
        <v>49</v>
      </c>
      <c r="W348" s="165">
        <f t="shared" si="87"/>
        <v>0.75384615384615383</v>
      </c>
      <c r="X348" s="165">
        <f t="shared" si="88"/>
        <v>22.615384615384613</v>
      </c>
      <c r="Y348" s="164">
        <v>2623</v>
      </c>
      <c r="Z348" s="164">
        <v>80</v>
      </c>
      <c r="AA348" s="166">
        <f t="shared" si="89"/>
        <v>2703</v>
      </c>
      <c r="AB348" s="165">
        <f t="shared" si="90"/>
        <v>3585.612244897959</v>
      </c>
      <c r="AC348" s="165">
        <v>14</v>
      </c>
      <c r="AD348" s="165">
        <f t="shared" si="91"/>
        <v>3571.612244897959</v>
      </c>
      <c r="AE348" s="165">
        <f t="shared" si="92"/>
        <v>45.230769230769226</v>
      </c>
      <c r="AF348" s="167">
        <f t="shared" si="93"/>
        <v>47258.612244897959</v>
      </c>
      <c r="AG348" s="168">
        <f t="shared" si="94"/>
        <v>43687</v>
      </c>
      <c r="AH348" s="168">
        <f t="shared" si="95"/>
        <v>47258.612244897959</v>
      </c>
      <c r="AI348" s="169">
        <f t="shared" si="96"/>
        <v>10.553846153846154</v>
      </c>
      <c r="AJ348" s="169">
        <f t="shared" si="97"/>
        <v>2692.4461538461537</v>
      </c>
      <c r="AK348" s="164">
        <v>1</v>
      </c>
      <c r="AL348" s="169">
        <f t="shared" si="98"/>
        <v>0</v>
      </c>
      <c r="AM348" s="169">
        <f t="shared" si="99"/>
        <v>0</v>
      </c>
      <c r="AN348" s="169">
        <f t="shared" si="100"/>
        <v>0</v>
      </c>
      <c r="AO348" s="168">
        <f t="shared" si="101"/>
        <v>47258.612244897959</v>
      </c>
      <c r="AP348" s="175"/>
      <c r="AQ348" s="170"/>
    </row>
    <row r="349" spans="1:43" x14ac:dyDescent="0.25">
      <c r="A349" s="219"/>
      <c r="B349" s="151"/>
      <c r="C349" s="191"/>
      <c r="D349" s="152"/>
      <c r="E349" s="153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188"/>
      <c r="S349" s="189"/>
      <c r="T349" s="189"/>
      <c r="U349" s="188"/>
      <c r="V349" s="164"/>
      <c r="W349" s="165"/>
      <c r="X349" s="165"/>
      <c r="Y349" s="164"/>
      <c r="Z349" s="164"/>
      <c r="AA349" s="166"/>
      <c r="AB349" s="165"/>
      <c r="AC349" s="165"/>
      <c r="AD349" s="165"/>
      <c r="AE349" s="165"/>
      <c r="AF349" s="167"/>
      <c r="AG349" s="168"/>
      <c r="AH349" s="168"/>
      <c r="AI349" s="169"/>
      <c r="AJ349" s="169"/>
      <c r="AK349" s="164"/>
      <c r="AL349" s="169"/>
      <c r="AM349" s="169"/>
      <c r="AN349" s="169"/>
      <c r="AO349" s="168"/>
      <c r="AP349" s="164"/>
      <c r="AQ349" s="170"/>
    </row>
    <row r="350" spans="1:43" hidden="1" x14ac:dyDescent="0.25">
      <c r="A350" s="219"/>
      <c r="B350" s="151"/>
      <c r="C350" s="191"/>
      <c r="D350" s="152"/>
      <c r="E350" s="153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188"/>
      <c r="S350" s="189"/>
      <c r="T350" s="189"/>
      <c r="U350" s="188"/>
      <c r="V350" s="164"/>
      <c r="W350" s="165"/>
      <c r="X350" s="165"/>
      <c r="Y350" s="164"/>
      <c r="Z350" s="164"/>
      <c r="AA350" s="166"/>
      <c r="AB350" s="165"/>
      <c r="AC350" s="165"/>
      <c r="AD350" s="165"/>
      <c r="AE350" s="165"/>
      <c r="AF350" s="167"/>
      <c r="AG350" s="168"/>
      <c r="AH350" s="168"/>
      <c r="AI350" s="169"/>
      <c r="AJ350" s="169"/>
      <c r="AK350" s="164"/>
      <c r="AL350" s="169"/>
      <c r="AM350" s="169"/>
      <c r="AN350" s="169"/>
      <c r="AO350" s="168"/>
      <c r="AP350" s="164"/>
      <c r="AQ350" s="170"/>
    </row>
    <row r="351" spans="1:43" hidden="1" x14ac:dyDescent="0.25">
      <c r="A351" s="219"/>
      <c r="B351" s="151"/>
      <c r="C351" s="191"/>
      <c r="D351" s="152"/>
      <c r="E351" s="153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188"/>
      <c r="S351" s="189"/>
      <c r="T351" s="189"/>
      <c r="U351" s="188"/>
      <c r="V351" s="164"/>
      <c r="W351" s="165"/>
      <c r="X351" s="165"/>
      <c r="Y351" s="164"/>
      <c r="Z351" s="164"/>
      <c r="AA351" s="166"/>
      <c r="AB351" s="165"/>
      <c r="AC351" s="165"/>
      <c r="AD351" s="165"/>
      <c r="AE351" s="165"/>
      <c r="AF351" s="167"/>
      <c r="AG351" s="168"/>
      <c r="AH351" s="168"/>
      <c r="AI351" s="169"/>
      <c r="AJ351" s="169"/>
      <c r="AK351" s="164"/>
      <c r="AL351" s="169"/>
      <c r="AM351" s="169"/>
      <c r="AN351" s="169"/>
      <c r="AO351" s="168"/>
      <c r="AP351" s="164"/>
      <c r="AQ351" s="170"/>
    </row>
    <row r="352" spans="1:43" hidden="1" x14ac:dyDescent="0.25">
      <c r="A352" s="219"/>
      <c r="B352" s="151"/>
      <c r="C352" s="191"/>
      <c r="D352" s="152"/>
      <c r="E352" s="153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188"/>
      <c r="S352" s="189"/>
      <c r="T352" s="189"/>
      <c r="U352" s="188"/>
      <c r="V352" s="164"/>
      <c r="W352" s="165"/>
      <c r="X352" s="165"/>
      <c r="Y352" s="164"/>
      <c r="Z352" s="164"/>
      <c r="AA352" s="166"/>
      <c r="AB352" s="165"/>
      <c r="AC352" s="165"/>
      <c r="AD352" s="165"/>
      <c r="AE352" s="165"/>
      <c r="AF352" s="167"/>
      <c r="AG352" s="168"/>
      <c r="AH352" s="168"/>
      <c r="AI352" s="169"/>
      <c r="AJ352" s="169"/>
      <c r="AK352" s="164"/>
      <c r="AL352" s="169"/>
      <c r="AM352" s="169"/>
      <c r="AN352" s="169"/>
      <c r="AO352" s="168"/>
      <c r="AP352" s="164"/>
      <c r="AQ352" s="170"/>
    </row>
    <row r="353" spans="1:43" hidden="1" x14ac:dyDescent="0.25">
      <c r="A353" s="219"/>
      <c r="B353" s="151"/>
      <c r="C353" s="191"/>
      <c r="D353" s="152"/>
      <c r="E353" s="153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188"/>
      <c r="S353" s="189"/>
      <c r="T353" s="189"/>
      <c r="U353" s="188"/>
      <c r="V353" s="164"/>
      <c r="W353" s="165"/>
      <c r="X353" s="165"/>
      <c r="Y353" s="164"/>
      <c r="Z353" s="164"/>
      <c r="AA353" s="166"/>
      <c r="AB353" s="165"/>
      <c r="AC353" s="165"/>
      <c r="AD353" s="165"/>
      <c r="AE353" s="165"/>
      <c r="AF353" s="167"/>
      <c r="AG353" s="168"/>
      <c r="AH353" s="168"/>
      <c r="AI353" s="169"/>
      <c r="AJ353" s="169"/>
      <c r="AK353" s="164"/>
      <c r="AL353" s="169"/>
      <c r="AM353" s="169"/>
      <c r="AN353" s="169"/>
      <c r="AO353" s="168"/>
      <c r="AP353" s="164"/>
      <c r="AQ353" s="170"/>
    </row>
    <row r="354" spans="1:43" hidden="1" x14ac:dyDescent="0.25">
      <c r="A354" s="219"/>
      <c r="B354" s="151"/>
      <c r="C354" s="191"/>
      <c r="D354" s="152"/>
      <c r="E354" s="153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188"/>
      <c r="S354" s="189"/>
      <c r="T354" s="189"/>
      <c r="U354" s="188"/>
      <c r="V354" s="164"/>
      <c r="W354" s="165"/>
      <c r="X354" s="165"/>
      <c r="Y354" s="164"/>
      <c r="Z354" s="164"/>
      <c r="AA354" s="166"/>
      <c r="AB354" s="165"/>
      <c r="AC354" s="165"/>
      <c r="AD354" s="165"/>
      <c r="AE354" s="165"/>
      <c r="AF354" s="167"/>
      <c r="AG354" s="168"/>
      <c r="AH354" s="168"/>
      <c r="AI354" s="169"/>
      <c r="AJ354" s="169"/>
      <c r="AK354" s="164"/>
      <c r="AL354" s="169"/>
      <c r="AM354" s="169"/>
      <c r="AN354" s="169"/>
      <c r="AO354" s="168"/>
      <c r="AP354" s="164"/>
      <c r="AQ354" s="170"/>
    </row>
    <row r="355" spans="1:43" hidden="1" x14ac:dyDescent="0.25">
      <c r="A355" s="219"/>
      <c r="B355" s="151"/>
      <c r="C355" s="191"/>
      <c r="D355" s="152"/>
      <c r="E355" s="153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188"/>
      <c r="S355" s="189"/>
      <c r="T355" s="189"/>
      <c r="U355" s="188"/>
      <c r="V355" s="164"/>
      <c r="W355" s="165"/>
      <c r="X355" s="165"/>
      <c r="Y355" s="164"/>
      <c r="Z355" s="164"/>
      <c r="AA355" s="166"/>
      <c r="AB355" s="165"/>
      <c r="AC355" s="165"/>
      <c r="AD355" s="165"/>
      <c r="AE355" s="165"/>
      <c r="AF355" s="167"/>
      <c r="AG355" s="168"/>
      <c r="AH355" s="168"/>
      <c r="AI355" s="169"/>
      <c r="AJ355" s="169"/>
      <c r="AK355" s="164"/>
      <c r="AL355" s="169"/>
      <c r="AM355" s="169"/>
      <c r="AN355" s="169"/>
      <c r="AO355" s="168"/>
      <c r="AP355" s="164"/>
      <c r="AQ355" s="170"/>
    </row>
    <row r="356" spans="1:43" hidden="1" x14ac:dyDescent="0.25">
      <c r="A356" s="219"/>
      <c r="B356" s="151"/>
      <c r="C356" s="191"/>
      <c r="D356" s="152"/>
      <c r="E356" s="153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188"/>
      <c r="S356" s="189"/>
      <c r="T356" s="189"/>
      <c r="U356" s="188"/>
      <c r="V356" s="164"/>
      <c r="W356" s="165"/>
      <c r="X356" s="165"/>
      <c r="Y356" s="164"/>
      <c r="Z356" s="164"/>
      <c r="AA356" s="166"/>
      <c r="AB356" s="165"/>
      <c r="AC356" s="165"/>
      <c r="AD356" s="165"/>
      <c r="AE356" s="165"/>
      <c r="AF356" s="167"/>
      <c r="AG356" s="168"/>
      <c r="AH356" s="168"/>
      <c r="AI356" s="169"/>
      <c r="AJ356" s="169"/>
      <c r="AK356" s="164"/>
      <c r="AL356" s="169"/>
      <c r="AM356" s="169"/>
      <c r="AN356" s="169"/>
      <c r="AO356" s="168"/>
      <c r="AP356" s="164"/>
      <c r="AQ356" s="170"/>
    </row>
    <row r="357" spans="1:43" hidden="1" x14ac:dyDescent="0.25">
      <c r="A357" s="219"/>
      <c r="B357" s="151"/>
      <c r="C357" s="191"/>
      <c r="D357" s="152"/>
      <c r="E357" s="153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188"/>
      <c r="S357" s="189"/>
      <c r="T357" s="189"/>
      <c r="U357" s="188"/>
      <c r="V357" s="164"/>
      <c r="W357" s="165"/>
      <c r="X357" s="165"/>
      <c r="Y357" s="164"/>
      <c r="Z357" s="164"/>
      <c r="AA357" s="166"/>
      <c r="AB357" s="165"/>
      <c r="AC357" s="165"/>
      <c r="AD357" s="165"/>
      <c r="AE357" s="165"/>
      <c r="AF357" s="167"/>
      <c r="AG357" s="168"/>
      <c r="AH357" s="168"/>
      <c r="AI357" s="169"/>
      <c r="AJ357" s="169"/>
      <c r="AK357" s="164"/>
      <c r="AL357" s="169"/>
      <c r="AM357" s="169"/>
      <c r="AN357" s="169"/>
      <c r="AO357" s="168"/>
      <c r="AP357" s="164"/>
      <c r="AQ357" s="170"/>
    </row>
    <row r="358" spans="1:43" hidden="1" x14ac:dyDescent="0.25">
      <c r="A358" s="219"/>
      <c r="B358" s="151"/>
      <c r="C358" s="191"/>
      <c r="D358" s="152"/>
      <c r="E358" s="153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188"/>
      <c r="S358" s="189"/>
      <c r="T358" s="189"/>
      <c r="U358" s="188"/>
      <c r="V358" s="164"/>
      <c r="W358" s="165"/>
      <c r="X358" s="165"/>
      <c r="Y358" s="164"/>
      <c r="Z358" s="164"/>
      <c r="AA358" s="166"/>
      <c r="AB358" s="165"/>
      <c r="AC358" s="165"/>
      <c r="AD358" s="165"/>
      <c r="AE358" s="165"/>
      <c r="AF358" s="167"/>
      <c r="AG358" s="168"/>
      <c r="AH358" s="168"/>
      <c r="AI358" s="169"/>
      <c r="AJ358" s="169"/>
      <c r="AK358" s="164"/>
      <c r="AL358" s="169"/>
      <c r="AM358" s="169"/>
      <c r="AN358" s="169"/>
      <c r="AO358" s="168"/>
      <c r="AP358" s="164"/>
      <c r="AQ358" s="170"/>
    </row>
    <row r="359" spans="1:43" hidden="1" x14ac:dyDescent="0.25">
      <c r="A359" s="219"/>
      <c r="B359" s="151"/>
      <c r="C359" s="191"/>
      <c r="D359" s="152"/>
      <c r="E359" s="153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188"/>
      <c r="S359" s="189"/>
      <c r="T359" s="189"/>
      <c r="U359" s="188"/>
      <c r="V359" s="164"/>
      <c r="W359" s="165"/>
      <c r="X359" s="165"/>
      <c r="Y359" s="164"/>
      <c r="Z359" s="164"/>
      <c r="AA359" s="166"/>
      <c r="AB359" s="165"/>
      <c r="AC359" s="165"/>
      <c r="AD359" s="165"/>
      <c r="AE359" s="165"/>
      <c r="AF359" s="167"/>
      <c r="AG359" s="168"/>
      <c r="AH359" s="168"/>
      <c r="AI359" s="169"/>
      <c r="AJ359" s="169"/>
      <c r="AK359" s="164"/>
      <c r="AL359" s="169"/>
      <c r="AM359" s="169"/>
      <c r="AN359" s="169"/>
      <c r="AO359" s="168"/>
      <c r="AP359" s="164"/>
      <c r="AQ359" s="170"/>
    </row>
    <row r="360" spans="1:43" hidden="1" x14ac:dyDescent="0.25">
      <c r="A360" s="219"/>
      <c r="B360" s="151"/>
      <c r="C360" s="191"/>
      <c r="D360" s="152"/>
      <c r="E360" s="153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188"/>
      <c r="S360" s="189"/>
      <c r="T360" s="189"/>
      <c r="U360" s="188"/>
      <c r="V360" s="164"/>
      <c r="W360" s="165"/>
      <c r="X360" s="165"/>
      <c r="Y360" s="164"/>
      <c r="Z360" s="164"/>
      <c r="AA360" s="166"/>
      <c r="AB360" s="165"/>
      <c r="AC360" s="165"/>
      <c r="AD360" s="165"/>
      <c r="AE360" s="165"/>
      <c r="AF360" s="167"/>
      <c r="AG360" s="168"/>
      <c r="AH360" s="168"/>
      <c r="AI360" s="169"/>
      <c r="AJ360" s="169"/>
      <c r="AK360" s="164"/>
      <c r="AL360" s="169"/>
      <c r="AM360" s="169"/>
      <c r="AN360" s="169"/>
      <c r="AO360" s="168"/>
      <c r="AP360" s="164"/>
      <c r="AQ360" s="170"/>
    </row>
    <row r="361" spans="1:43" hidden="1" x14ac:dyDescent="0.25">
      <c r="A361" s="219"/>
      <c r="B361" s="151"/>
      <c r="C361" s="191"/>
      <c r="D361" s="152"/>
      <c r="E361" s="153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188"/>
      <c r="S361" s="189"/>
      <c r="T361" s="189"/>
      <c r="U361" s="188"/>
      <c r="V361" s="164"/>
      <c r="W361" s="165"/>
      <c r="X361" s="165"/>
      <c r="Y361" s="164"/>
      <c r="Z361" s="164"/>
      <c r="AA361" s="166"/>
      <c r="AB361" s="165"/>
      <c r="AC361" s="165"/>
      <c r="AD361" s="165"/>
      <c r="AE361" s="165"/>
      <c r="AF361" s="167"/>
      <c r="AG361" s="168"/>
      <c r="AH361" s="168"/>
      <c r="AI361" s="169"/>
      <c r="AJ361" s="169"/>
      <c r="AK361" s="164"/>
      <c r="AL361" s="169"/>
      <c r="AM361" s="169"/>
      <c r="AN361" s="169"/>
      <c r="AO361" s="168"/>
      <c r="AP361" s="164"/>
      <c r="AQ361" s="170"/>
    </row>
    <row r="362" spans="1:43" hidden="1" x14ac:dyDescent="0.25">
      <c r="A362" s="219"/>
      <c r="B362" s="151"/>
      <c r="C362" s="191"/>
      <c r="D362" s="152"/>
      <c r="E362" s="153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188"/>
      <c r="S362" s="189"/>
      <c r="T362" s="189"/>
      <c r="U362" s="188"/>
      <c r="V362" s="164"/>
      <c r="W362" s="165"/>
      <c r="X362" s="165"/>
      <c r="Y362" s="164"/>
      <c r="Z362" s="164"/>
      <c r="AA362" s="166"/>
      <c r="AB362" s="165"/>
      <c r="AC362" s="165"/>
      <c r="AD362" s="165"/>
      <c r="AE362" s="165"/>
      <c r="AF362" s="167"/>
      <c r="AG362" s="168"/>
      <c r="AH362" s="168"/>
      <c r="AI362" s="169"/>
      <c r="AJ362" s="169"/>
      <c r="AK362" s="164"/>
      <c r="AL362" s="169"/>
      <c r="AM362" s="169"/>
      <c r="AN362" s="169"/>
      <c r="AO362" s="168"/>
      <c r="AP362" s="164"/>
      <c r="AQ362" s="170"/>
    </row>
    <row r="363" spans="1:43" hidden="1" x14ac:dyDescent="0.25">
      <c r="A363" s="219"/>
      <c r="B363" s="151"/>
      <c r="C363" s="191"/>
      <c r="D363" s="152"/>
      <c r="E363" s="153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188"/>
      <c r="S363" s="189"/>
      <c r="T363" s="189"/>
      <c r="U363" s="188"/>
      <c r="V363" s="164"/>
      <c r="W363" s="165"/>
      <c r="X363" s="165"/>
      <c r="Y363" s="164"/>
      <c r="Z363" s="164"/>
      <c r="AA363" s="166"/>
      <c r="AB363" s="165"/>
      <c r="AC363" s="165"/>
      <c r="AD363" s="165"/>
      <c r="AE363" s="165"/>
      <c r="AF363" s="167"/>
      <c r="AG363" s="168"/>
      <c r="AH363" s="168"/>
      <c r="AI363" s="169"/>
      <c r="AJ363" s="169"/>
      <c r="AK363" s="164"/>
      <c r="AL363" s="169"/>
      <c r="AM363" s="169"/>
      <c r="AN363" s="169"/>
      <c r="AO363" s="168"/>
      <c r="AP363" s="164"/>
      <c r="AQ363" s="170"/>
    </row>
    <row r="364" spans="1:43" hidden="1" x14ac:dyDescent="0.25">
      <c r="A364" s="219"/>
      <c r="B364" s="151"/>
      <c r="C364" s="191"/>
      <c r="D364" s="152"/>
      <c r="E364" s="153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188"/>
      <c r="S364" s="189"/>
      <c r="T364" s="189"/>
      <c r="U364" s="188"/>
      <c r="V364" s="164"/>
      <c r="W364" s="165"/>
      <c r="X364" s="165"/>
      <c r="Y364" s="164"/>
      <c r="Z364" s="164"/>
      <c r="AA364" s="166"/>
      <c r="AB364" s="165"/>
      <c r="AC364" s="165"/>
      <c r="AD364" s="165"/>
      <c r="AE364" s="165"/>
      <c r="AF364" s="167"/>
      <c r="AG364" s="168"/>
      <c r="AH364" s="168"/>
      <c r="AI364" s="169"/>
      <c r="AJ364" s="169"/>
      <c r="AK364" s="164"/>
      <c r="AL364" s="169"/>
      <c r="AM364" s="169"/>
      <c r="AN364" s="169"/>
      <c r="AO364" s="168"/>
      <c r="AP364" s="164"/>
      <c r="AQ364" s="170"/>
    </row>
    <row r="365" spans="1:43" hidden="1" x14ac:dyDescent="0.25">
      <c r="A365" s="219"/>
      <c r="B365" s="151"/>
      <c r="C365" s="191"/>
      <c r="D365" s="152"/>
      <c r="E365" s="153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188"/>
      <c r="S365" s="189"/>
      <c r="T365" s="189"/>
      <c r="U365" s="188"/>
      <c r="V365" s="164"/>
      <c r="W365" s="165"/>
      <c r="X365" s="165"/>
      <c r="Y365" s="164"/>
      <c r="Z365" s="164"/>
      <c r="AA365" s="166"/>
      <c r="AB365" s="165"/>
      <c r="AC365" s="165"/>
      <c r="AD365" s="165"/>
      <c r="AE365" s="165"/>
      <c r="AF365" s="167"/>
      <c r="AG365" s="168"/>
      <c r="AH365" s="168"/>
      <c r="AI365" s="169"/>
      <c r="AJ365" s="169"/>
      <c r="AK365" s="164"/>
      <c r="AL365" s="169"/>
      <c r="AM365" s="169"/>
      <c r="AN365" s="169"/>
      <c r="AO365" s="168"/>
      <c r="AP365" s="164"/>
      <c r="AQ365" s="170"/>
    </row>
    <row r="366" spans="1:43" hidden="1" x14ac:dyDescent="0.25">
      <c r="A366" s="219"/>
      <c r="B366" s="151"/>
      <c r="C366" s="191"/>
      <c r="D366" s="152"/>
      <c r="E366" s="153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188"/>
      <c r="S366" s="189"/>
      <c r="T366" s="189"/>
      <c r="U366" s="188"/>
      <c r="V366" s="164"/>
      <c r="W366" s="165"/>
      <c r="X366" s="165"/>
      <c r="Y366" s="164"/>
      <c r="Z366" s="164"/>
      <c r="AA366" s="166"/>
      <c r="AB366" s="165"/>
      <c r="AC366" s="165"/>
      <c r="AD366" s="165"/>
      <c r="AE366" s="165"/>
      <c r="AF366" s="167"/>
      <c r="AG366" s="168"/>
      <c r="AH366" s="168"/>
      <c r="AI366" s="169"/>
      <c r="AJ366" s="169"/>
      <c r="AK366" s="164"/>
      <c r="AL366" s="169"/>
      <c r="AM366" s="169"/>
      <c r="AN366" s="169"/>
      <c r="AO366" s="168"/>
      <c r="AP366" s="164"/>
      <c r="AQ366" s="170"/>
    </row>
    <row r="367" spans="1:43" hidden="1" x14ac:dyDescent="0.25">
      <c r="A367" s="219"/>
      <c r="B367" s="151"/>
      <c r="C367" s="191"/>
      <c r="D367" s="152"/>
      <c r="E367" s="153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188"/>
      <c r="S367" s="189"/>
      <c r="T367" s="189"/>
      <c r="U367" s="188"/>
      <c r="V367" s="164"/>
      <c r="W367" s="165"/>
      <c r="X367" s="165"/>
      <c r="Y367" s="164"/>
      <c r="Z367" s="164"/>
      <c r="AA367" s="166"/>
      <c r="AB367" s="165"/>
      <c r="AC367" s="165"/>
      <c r="AD367" s="165"/>
      <c r="AE367" s="165"/>
      <c r="AF367" s="167"/>
      <c r="AG367" s="168"/>
      <c r="AH367" s="168"/>
      <c r="AI367" s="169"/>
      <c r="AJ367" s="169"/>
      <c r="AK367" s="164"/>
      <c r="AL367" s="169"/>
      <c r="AM367" s="169"/>
      <c r="AN367" s="169"/>
      <c r="AO367" s="168"/>
      <c r="AP367" s="164"/>
      <c r="AQ367" s="170"/>
    </row>
    <row r="368" spans="1:43" hidden="1" x14ac:dyDescent="0.25">
      <c r="A368" s="219"/>
      <c r="B368" s="151"/>
      <c r="C368" s="191"/>
      <c r="D368" s="152"/>
      <c r="E368" s="153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188"/>
      <c r="S368" s="189"/>
      <c r="T368" s="189"/>
      <c r="U368" s="188"/>
      <c r="V368" s="164"/>
      <c r="W368" s="165"/>
      <c r="X368" s="165"/>
      <c r="Y368" s="164"/>
      <c r="Z368" s="164"/>
      <c r="AA368" s="166"/>
      <c r="AB368" s="165"/>
      <c r="AC368" s="165"/>
      <c r="AD368" s="165"/>
      <c r="AE368" s="165"/>
      <c r="AF368" s="167"/>
      <c r="AG368" s="168"/>
      <c r="AH368" s="168"/>
      <c r="AI368" s="169"/>
      <c r="AJ368" s="169"/>
      <c r="AK368" s="164"/>
      <c r="AL368" s="169"/>
      <c r="AM368" s="169"/>
      <c r="AN368" s="169"/>
      <c r="AO368" s="168"/>
      <c r="AP368" s="164"/>
      <c r="AQ368" s="170"/>
    </row>
    <row r="369" spans="1:43" hidden="1" x14ac:dyDescent="0.25">
      <c r="A369" s="219"/>
      <c r="B369" s="151"/>
      <c r="C369" s="191"/>
      <c r="D369" s="152"/>
      <c r="E369" s="153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188"/>
      <c r="S369" s="189"/>
      <c r="T369" s="189"/>
      <c r="U369" s="188"/>
      <c r="V369" s="164"/>
      <c r="W369" s="165"/>
      <c r="X369" s="165"/>
      <c r="Y369" s="164"/>
      <c r="Z369" s="164"/>
      <c r="AA369" s="166"/>
      <c r="AB369" s="165"/>
      <c r="AC369" s="165"/>
      <c r="AD369" s="165"/>
      <c r="AE369" s="165"/>
      <c r="AF369" s="167"/>
      <c r="AG369" s="168"/>
      <c r="AH369" s="168"/>
      <c r="AI369" s="169"/>
      <c r="AJ369" s="169"/>
      <c r="AK369" s="164"/>
      <c r="AL369" s="169"/>
      <c r="AM369" s="169"/>
      <c r="AN369" s="169"/>
      <c r="AO369" s="168"/>
      <c r="AP369" s="164"/>
      <c r="AQ369" s="170"/>
    </row>
    <row r="370" spans="1:43" hidden="1" x14ac:dyDescent="0.25">
      <c r="A370" s="219"/>
      <c r="B370" s="151"/>
      <c r="C370" s="191"/>
      <c r="D370" s="152"/>
      <c r="E370" s="153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188"/>
      <c r="S370" s="189"/>
      <c r="T370" s="189"/>
      <c r="U370" s="188"/>
      <c r="V370" s="164"/>
      <c r="W370" s="165"/>
      <c r="X370" s="165"/>
      <c r="Y370" s="164"/>
      <c r="Z370" s="164"/>
      <c r="AA370" s="166"/>
      <c r="AB370" s="165"/>
      <c r="AC370" s="165"/>
      <c r="AD370" s="165"/>
      <c r="AE370" s="165"/>
      <c r="AF370" s="167"/>
      <c r="AG370" s="168"/>
      <c r="AH370" s="168"/>
      <c r="AI370" s="169"/>
      <c r="AJ370" s="169"/>
      <c r="AK370" s="164"/>
      <c r="AL370" s="169"/>
      <c r="AM370" s="169"/>
      <c r="AN370" s="169"/>
      <c r="AO370" s="168"/>
      <c r="AP370" s="164"/>
      <c r="AQ370" s="170"/>
    </row>
    <row r="371" spans="1:43" hidden="1" x14ac:dyDescent="0.25">
      <c r="A371" s="219"/>
      <c r="B371" s="151"/>
      <c r="C371" s="191"/>
      <c r="D371" s="152"/>
      <c r="E371" s="153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188"/>
      <c r="S371" s="189"/>
      <c r="T371" s="189"/>
      <c r="U371" s="188"/>
      <c r="V371" s="164"/>
      <c r="W371" s="165"/>
      <c r="X371" s="165"/>
      <c r="Y371" s="164"/>
      <c r="Z371" s="164"/>
      <c r="AA371" s="166"/>
      <c r="AB371" s="165"/>
      <c r="AC371" s="165"/>
      <c r="AD371" s="165"/>
      <c r="AE371" s="165"/>
      <c r="AF371" s="167"/>
      <c r="AG371" s="168"/>
      <c r="AH371" s="168"/>
      <c r="AI371" s="169"/>
      <c r="AJ371" s="169"/>
      <c r="AK371" s="164"/>
      <c r="AL371" s="169"/>
      <c r="AM371" s="169"/>
      <c r="AN371" s="169"/>
      <c r="AO371" s="168"/>
      <c r="AP371" s="164"/>
      <c r="AQ371" s="170"/>
    </row>
    <row r="372" spans="1:43" hidden="1" x14ac:dyDescent="0.25">
      <c r="A372" s="219"/>
      <c r="B372" s="151"/>
      <c r="C372" s="191"/>
      <c r="D372" s="152"/>
      <c r="E372" s="153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188"/>
      <c r="S372" s="189"/>
      <c r="T372" s="189"/>
      <c r="U372" s="188"/>
      <c r="V372" s="164"/>
      <c r="W372" s="165"/>
      <c r="X372" s="165"/>
      <c r="Y372" s="164"/>
      <c r="Z372" s="164"/>
      <c r="AA372" s="166"/>
      <c r="AB372" s="165"/>
      <c r="AC372" s="165"/>
      <c r="AD372" s="165"/>
      <c r="AE372" s="165"/>
      <c r="AF372" s="167"/>
      <c r="AG372" s="168"/>
      <c r="AH372" s="168"/>
      <c r="AI372" s="169"/>
      <c r="AJ372" s="169"/>
      <c r="AK372" s="164"/>
      <c r="AL372" s="169"/>
      <c r="AM372" s="169"/>
      <c r="AN372" s="169"/>
      <c r="AO372" s="168"/>
      <c r="AP372" s="164"/>
      <c r="AQ372" s="170"/>
    </row>
    <row r="373" spans="1:43" hidden="1" x14ac:dyDescent="0.25">
      <c r="A373" s="219"/>
      <c r="B373" s="151"/>
      <c r="C373" s="191"/>
      <c r="D373" s="152"/>
      <c r="E373" s="153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188"/>
      <c r="S373" s="189"/>
      <c r="T373" s="189"/>
      <c r="U373" s="188"/>
      <c r="V373" s="164"/>
      <c r="W373" s="165"/>
      <c r="X373" s="165"/>
      <c r="Y373" s="164"/>
      <c r="Z373" s="164"/>
      <c r="AA373" s="166"/>
      <c r="AB373" s="165"/>
      <c r="AC373" s="165"/>
      <c r="AD373" s="165"/>
      <c r="AE373" s="165"/>
      <c r="AF373" s="167"/>
      <c r="AG373" s="168"/>
      <c r="AH373" s="168"/>
      <c r="AI373" s="169"/>
      <c r="AJ373" s="169"/>
      <c r="AK373" s="164"/>
      <c r="AL373" s="169"/>
      <c r="AM373" s="169"/>
      <c r="AN373" s="169"/>
      <c r="AO373" s="168"/>
      <c r="AP373" s="164"/>
      <c r="AQ373" s="170"/>
    </row>
    <row r="374" spans="1:43" hidden="1" x14ac:dyDescent="0.25">
      <c r="A374" s="219"/>
      <c r="B374" s="151"/>
      <c r="C374" s="191"/>
      <c r="D374" s="152"/>
      <c r="E374" s="153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153"/>
      <c r="S374" s="178"/>
      <c r="T374" s="178"/>
      <c r="U374" s="153"/>
      <c r="V374" s="164"/>
      <c r="W374" s="165"/>
      <c r="X374" s="165"/>
      <c r="Y374" s="164"/>
      <c r="Z374" s="164"/>
      <c r="AA374" s="166"/>
      <c r="AB374" s="165"/>
      <c r="AC374" s="165"/>
      <c r="AD374" s="165"/>
      <c r="AE374" s="165"/>
      <c r="AF374" s="167"/>
      <c r="AG374" s="168"/>
      <c r="AH374" s="168"/>
      <c r="AI374" s="169"/>
      <c r="AJ374" s="169"/>
      <c r="AK374" s="164"/>
      <c r="AL374" s="169"/>
      <c r="AM374" s="169"/>
      <c r="AN374" s="164"/>
      <c r="AO374" s="168"/>
      <c r="AP374" s="164"/>
      <c r="AQ374" s="170"/>
    </row>
    <row r="375" spans="1:43" hidden="1" x14ac:dyDescent="0.25">
      <c r="A375" s="219"/>
      <c r="B375" s="151"/>
      <c r="C375" s="191"/>
      <c r="D375" s="152"/>
      <c r="E375" s="153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153"/>
      <c r="S375" s="178"/>
      <c r="T375" s="178"/>
      <c r="U375" s="153"/>
      <c r="V375" s="164"/>
      <c r="W375" s="165"/>
      <c r="X375" s="165"/>
      <c r="Y375" s="164"/>
      <c r="Z375" s="164"/>
      <c r="AA375" s="166"/>
      <c r="AB375" s="165"/>
      <c r="AC375" s="165"/>
      <c r="AD375" s="165"/>
      <c r="AE375" s="165"/>
      <c r="AF375" s="167"/>
      <c r="AG375" s="168"/>
      <c r="AH375" s="168"/>
      <c r="AI375" s="169"/>
      <c r="AJ375" s="169"/>
      <c r="AK375" s="164"/>
      <c r="AL375" s="169"/>
      <c r="AM375" s="169"/>
      <c r="AN375" s="164"/>
      <c r="AO375" s="168"/>
      <c r="AP375" s="164"/>
      <c r="AQ375" s="170"/>
    </row>
    <row r="376" spans="1:43" hidden="1" x14ac:dyDescent="0.25">
      <c r="A376" s="219"/>
      <c r="B376" s="151"/>
      <c r="C376" s="191"/>
      <c r="D376" s="152"/>
      <c r="E376" s="153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153"/>
      <c r="S376" s="178"/>
      <c r="T376" s="178"/>
      <c r="U376" s="153"/>
      <c r="V376" s="164"/>
      <c r="W376" s="165"/>
      <c r="X376" s="165"/>
      <c r="Y376" s="164"/>
      <c r="Z376" s="164"/>
      <c r="AA376" s="166"/>
      <c r="AB376" s="165"/>
      <c r="AC376" s="165"/>
      <c r="AD376" s="165"/>
      <c r="AE376" s="165"/>
      <c r="AF376" s="167"/>
      <c r="AG376" s="168"/>
      <c r="AH376" s="168"/>
      <c r="AI376" s="169"/>
      <c r="AJ376" s="169"/>
      <c r="AK376" s="164"/>
      <c r="AL376" s="169"/>
      <c r="AM376" s="169"/>
      <c r="AN376" s="164"/>
      <c r="AO376" s="168"/>
      <c r="AP376" s="164"/>
      <c r="AQ376" s="170"/>
    </row>
    <row r="377" spans="1:43" x14ac:dyDescent="0.25">
      <c r="A377" s="222"/>
      <c r="B377" s="178"/>
      <c r="C377" s="192"/>
      <c r="D377" s="179"/>
      <c r="E377" s="153"/>
      <c r="F377" s="179"/>
      <c r="G377" s="179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/>
      <c r="R377" s="153"/>
      <c r="S377" s="178"/>
      <c r="T377" s="178"/>
      <c r="U377" s="153"/>
      <c r="V377" s="180"/>
      <c r="W377" s="180"/>
      <c r="X377" s="180"/>
      <c r="Y377" s="180"/>
      <c r="Z377" s="180"/>
      <c r="AA377" s="180"/>
      <c r="AB377" s="180"/>
      <c r="AC377" s="180"/>
      <c r="AD377" s="180"/>
      <c r="AE377" s="180"/>
      <c r="AF377" s="180"/>
      <c r="AG377" s="180"/>
      <c r="AH377" s="180"/>
      <c r="AI377" s="180"/>
      <c r="AJ377" s="180"/>
      <c r="AK377" s="180"/>
      <c r="AL377" s="180"/>
      <c r="AM377" s="181"/>
      <c r="AN377" s="182"/>
      <c r="AO377" s="183"/>
      <c r="AP377" s="180"/>
      <c r="AQ377" s="180"/>
    </row>
    <row r="378" spans="1:43" x14ac:dyDescent="0.25">
      <c r="A378" s="184"/>
      <c r="B378" s="184" t="s">
        <v>782</v>
      </c>
      <c r="C378" s="193"/>
      <c r="D378" s="185"/>
      <c r="E378" s="153"/>
      <c r="F378" s="186">
        <f t="shared" ref="F378:L378" si="102">SUM(F5:F376)</f>
        <v>961</v>
      </c>
      <c r="G378" s="186">
        <f t="shared" si="102"/>
        <v>928</v>
      </c>
      <c r="H378" s="186">
        <f t="shared" si="102"/>
        <v>1175</v>
      </c>
      <c r="I378" s="186">
        <f t="shared" si="102"/>
        <v>1111</v>
      </c>
      <c r="J378" s="186">
        <f t="shared" si="102"/>
        <v>1096</v>
      </c>
      <c r="K378" s="186">
        <f t="shared" si="102"/>
        <v>1222</v>
      </c>
      <c r="L378" s="186">
        <f t="shared" si="102"/>
        <v>1552</v>
      </c>
      <c r="M378" s="186"/>
      <c r="N378" s="186"/>
      <c r="O378" s="186"/>
      <c r="P378" s="186"/>
      <c r="Q378" s="186"/>
      <c r="R378" s="153"/>
      <c r="S378" s="178"/>
      <c r="T378" s="178"/>
      <c r="U378" s="153"/>
      <c r="V378" s="186">
        <f t="shared" ref="V378:AC378" si="103">SUM(V5:V376)</f>
        <v>8045</v>
      </c>
      <c r="W378" s="186">
        <f t="shared" si="103"/>
        <v>55.130844488597312</v>
      </c>
      <c r="X378" s="186">
        <f t="shared" si="103"/>
        <v>1653.9253346579187</v>
      </c>
      <c r="Y378" s="186">
        <f t="shared" si="103"/>
        <v>24171</v>
      </c>
      <c r="Z378" s="186">
        <f t="shared" si="103"/>
        <v>4658</v>
      </c>
      <c r="AA378" s="186">
        <f t="shared" si="103"/>
        <v>28829</v>
      </c>
      <c r="AB378" s="186">
        <f t="shared" si="103"/>
        <v>144427.04752739196</v>
      </c>
      <c r="AC378" s="186">
        <f t="shared" si="103"/>
        <v>4816</v>
      </c>
      <c r="AD378" s="180"/>
      <c r="AE378" s="180"/>
      <c r="AF378" s="180"/>
      <c r="AG378" s="180"/>
      <c r="AH378" s="180"/>
      <c r="AI378" s="180"/>
      <c r="AJ378" s="180"/>
      <c r="AK378" s="180"/>
      <c r="AL378" s="186">
        <f t="shared" ref="AL378:AM378" si="104">SUM(AL5:AL376)</f>
        <v>571.65712122507205</v>
      </c>
      <c r="AM378" s="186">
        <f t="shared" si="104"/>
        <v>10945.283704910813</v>
      </c>
      <c r="AN378" s="180"/>
      <c r="AO378" s="180"/>
      <c r="AP378" s="180"/>
      <c r="AQ378" s="180"/>
    </row>
    <row r="379" spans="1:43" x14ac:dyDescent="0.25">
      <c r="A379" s="222"/>
      <c r="B379" s="178"/>
      <c r="C379" s="192"/>
      <c r="D379" s="179"/>
      <c r="E379" s="153"/>
      <c r="F379" s="179"/>
      <c r="G379" s="179"/>
      <c r="H379" s="179"/>
      <c r="I379" s="179"/>
      <c r="J379" s="179"/>
      <c r="K379" s="179"/>
      <c r="L379" s="179"/>
      <c r="M379" s="179"/>
      <c r="N379" s="179"/>
      <c r="O379" s="179"/>
      <c r="P379" s="179"/>
      <c r="Q379" s="179"/>
      <c r="R379" s="153"/>
      <c r="S379" s="178"/>
      <c r="T379" s="178"/>
      <c r="U379" s="153"/>
      <c r="V379" s="180"/>
      <c r="W379" s="180"/>
      <c r="X379" s="180"/>
      <c r="Y379" s="180"/>
      <c r="Z379" s="180"/>
      <c r="AA379" s="187"/>
      <c r="AB379" s="180"/>
      <c r="AC379" s="180"/>
      <c r="AD379" s="180"/>
      <c r="AE379" s="180"/>
      <c r="AF379" s="180"/>
      <c r="AG379" s="180"/>
      <c r="AH379" s="180"/>
      <c r="AI379" s="180"/>
      <c r="AJ379" s="180"/>
      <c r="AK379" s="180"/>
      <c r="AL379" s="180"/>
      <c r="AM379" s="180"/>
      <c r="AN379" s="180"/>
      <c r="AO379" s="180"/>
      <c r="AP379" s="180"/>
      <c r="AQ379" s="180"/>
    </row>
  </sheetData>
  <autoFilter ref="A4:AQ4">
    <sortState ref="A5:AQ348">
      <sortCondition ref="C4"/>
    </sortState>
  </autoFilter>
  <mergeCells count="18">
    <mergeCell ref="F2:F3"/>
    <mergeCell ref="F1:L1"/>
    <mergeCell ref="C1:D1"/>
    <mergeCell ref="C2:D2"/>
    <mergeCell ref="C3:D3"/>
    <mergeCell ref="K2:K3"/>
    <mergeCell ref="J2:J3"/>
    <mergeCell ref="I2:I3"/>
    <mergeCell ref="H2:H3"/>
    <mergeCell ref="G2:G3"/>
    <mergeCell ref="P1:P3"/>
    <mergeCell ref="Q1:Q3"/>
    <mergeCell ref="S1:T3"/>
    <mergeCell ref="V1:AQ3"/>
    <mergeCell ref="L2:L3"/>
    <mergeCell ref="M1:M3"/>
    <mergeCell ref="N1:N3"/>
    <mergeCell ref="O1:O3"/>
  </mergeCells>
  <conditionalFormatting sqref="A40">
    <cfRule type="duplicateValues" dxfId="364" priority="26"/>
  </conditionalFormatting>
  <conditionalFormatting sqref="A62:A65">
    <cfRule type="duplicateValues" dxfId="363" priority="25"/>
  </conditionalFormatting>
  <conditionalFormatting sqref="A67">
    <cfRule type="duplicateValues" dxfId="362" priority="24"/>
  </conditionalFormatting>
  <conditionalFormatting sqref="A69">
    <cfRule type="duplicateValues" dxfId="361" priority="23"/>
  </conditionalFormatting>
  <conditionalFormatting sqref="A73">
    <cfRule type="duplicateValues" dxfId="360" priority="22"/>
  </conditionalFormatting>
  <conditionalFormatting sqref="A74:A76">
    <cfRule type="duplicateValues" dxfId="359" priority="21"/>
  </conditionalFormatting>
  <conditionalFormatting sqref="A78:A88">
    <cfRule type="duplicateValues" dxfId="358" priority="20"/>
  </conditionalFormatting>
  <conditionalFormatting sqref="A91:A99">
    <cfRule type="duplicateValues" dxfId="357" priority="19"/>
  </conditionalFormatting>
  <conditionalFormatting sqref="A90">
    <cfRule type="duplicateValues" dxfId="356" priority="18"/>
  </conditionalFormatting>
  <conditionalFormatting sqref="A101">
    <cfRule type="duplicateValues" dxfId="355" priority="17"/>
  </conditionalFormatting>
  <conditionalFormatting sqref="A103:A104">
    <cfRule type="duplicateValues" dxfId="354" priority="16"/>
  </conditionalFormatting>
  <conditionalFormatting sqref="A108:A112">
    <cfRule type="duplicateValues" dxfId="353" priority="15"/>
  </conditionalFormatting>
  <conditionalFormatting sqref="A113:A117">
    <cfRule type="duplicateValues" dxfId="352" priority="14"/>
  </conditionalFormatting>
  <conditionalFormatting sqref="A90:A99">
    <cfRule type="duplicateValues" dxfId="351" priority="13"/>
  </conditionalFormatting>
  <conditionalFormatting sqref="A68:A76">
    <cfRule type="duplicateValues" dxfId="350" priority="12"/>
  </conditionalFormatting>
  <conditionalFormatting sqref="A84:A112">
    <cfRule type="duplicateValues" dxfId="349" priority="11"/>
  </conditionalFormatting>
  <conditionalFormatting sqref="A114:A118">
    <cfRule type="duplicateValues" dxfId="348" priority="10"/>
  </conditionalFormatting>
  <conditionalFormatting sqref="A378">
    <cfRule type="duplicateValues" dxfId="347" priority="9"/>
  </conditionalFormatting>
  <conditionalFormatting sqref="A224 A215:A221">
    <cfRule type="duplicateValues" dxfId="346" priority="8"/>
  </conditionalFormatting>
  <conditionalFormatting sqref="A211:A212">
    <cfRule type="duplicateValues" dxfId="345" priority="7"/>
  </conditionalFormatting>
  <conditionalFormatting sqref="A206:A207 A210">
    <cfRule type="duplicateValues" dxfId="344" priority="6"/>
  </conditionalFormatting>
  <conditionalFormatting sqref="A220:A221">
    <cfRule type="duplicateValues" dxfId="343" priority="5"/>
  </conditionalFormatting>
  <conditionalFormatting sqref="A37">
    <cfRule type="duplicateValues" dxfId="342" priority="3"/>
  </conditionalFormatting>
  <conditionalFormatting sqref="A37">
    <cfRule type="duplicateValues" dxfId="341" priority="4"/>
  </conditionalFormatting>
  <conditionalFormatting sqref="A234:A373">
    <cfRule type="duplicateValues" dxfId="340" priority="27"/>
  </conditionalFormatting>
  <conditionalFormatting sqref="A1">
    <cfRule type="duplicateValues" dxfId="339" priority="2"/>
  </conditionalFormatting>
  <conditionalFormatting sqref="A2">
    <cfRule type="duplicateValues" dxfId="338" priority="1"/>
  </conditionalFormatting>
  <conditionalFormatting sqref="A375:A379 A225:A226 A4:A36 A38:A203">
    <cfRule type="duplicateValues" dxfId="337" priority="28"/>
  </conditionalFormatting>
  <conditionalFormatting sqref="A38:A233 A4:A36 A374:A379">
    <cfRule type="duplicateValues" dxfId="336" priority="29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6"/>
  <sheetViews>
    <sheetView workbookViewId="0">
      <selection activeCell="A3" sqref="A3"/>
    </sheetView>
  </sheetViews>
  <sheetFormatPr defaultRowHeight="15" x14ac:dyDescent="0.25"/>
  <cols>
    <col min="1" max="1" width="16.5703125" style="9" bestFit="1" customWidth="1"/>
    <col min="3" max="4" width="12.28515625" customWidth="1"/>
  </cols>
  <sheetData>
    <row r="1" spans="1:16" x14ac:dyDescent="0.25">
      <c r="A1" s="45" t="s">
        <v>2</v>
      </c>
      <c r="B1" s="46" t="s">
        <v>728</v>
      </c>
      <c r="C1" s="46" t="s">
        <v>731</v>
      </c>
      <c r="D1" s="46"/>
      <c r="E1" s="46" t="s">
        <v>732</v>
      </c>
      <c r="F1" s="46" t="s">
        <v>733</v>
      </c>
      <c r="G1" s="46" t="s">
        <v>734</v>
      </c>
      <c r="H1" s="46" t="s">
        <v>735</v>
      </c>
      <c r="I1" s="47" t="s">
        <v>744</v>
      </c>
      <c r="J1" s="48" t="s">
        <v>737</v>
      </c>
      <c r="K1" s="48" t="s">
        <v>738</v>
      </c>
      <c r="L1" s="48" t="s">
        <v>213</v>
      </c>
      <c r="M1" s="48" t="s">
        <v>214</v>
      </c>
      <c r="N1" s="49" t="s">
        <v>4</v>
      </c>
      <c r="O1" s="49" t="s">
        <v>5</v>
      </c>
      <c r="P1" s="50" t="s">
        <v>6</v>
      </c>
    </row>
    <row r="2" spans="1:16" x14ac:dyDescent="0.25">
      <c r="A2" s="51">
        <v>6953156270640</v>
      </c>
      <c r="B2" s="52">
        <v>742298</v>
      </c>
      <c r="C2" s="52" t="s">
        <v>577</v>
      </c>
      <c r="D2" s="52" t="s">
        <v>720</v>
      </c>
      <c r="E2" s="52" t="s">
        <v>578</v>
      </c>
      <c r="F2" s="53">
        <v>46.776027397260265</v>
      </c>
      <c r="G2" s="53">
        <v>89.5</v>
      </c>
      <c r="H2" s="53">
        <v>189</v>
      </c>
      <c r="I2" s="53">
        <v>0</v>
      </c>
      <c r="J2" s="54">
        <v>5</v>
      </c>
      <c r="K2" s="54">
        <v>2</v>
      </c>
      <c r="L2" s="54">
        <v>0</v>
      </c>
      <c r="M2" s="55">
        <v>0</v>
      </c>
      <c r="N2" s="55">
        <v>0</v>
      </c>
      <c r="O2" s="55">
        <v>0</v>
      </c>
      <c r="P2" s="55">
        <v>0</v>
      </c>
    </row>
    <row r="3" spans="1:16" x14ac:dyDescent="0.25">
      <c r="A3" s="51">
        <v>6953156273030</v>
      </c>
      <c r="B3" s="52">
        <v>734899</v>
      </c>
      <c r="C3" s="52" t="s">
        <v>415</v>
      </c>
      <c r="D3" s="52" t="s">
        <v>309</v>
      </c>
      <c r="E3" s="52" t="s">
        <v>416</v>
      </c>
      <c r="F3" s="53">
        <v>25.360000000000003</v>
      </c>
      <c r="G3" s="53">
        <v>49.5</v>
      </c>
      <c r="H3" s="53">
        <v>109</v>
      </c>
      <c r="I3" s="53">
        <v>9</v>
      </c>
      <c r="J3" s="54">
        <v>4</v>
      </c>
      <c r="K3" s="54">
        <v>3</v>
      </c>
      <c r="L3" s="54">
        <v>2</v>
      </c>
      <c r="M3" s="55">
        <v>10</v>
      </c>
      <c r="N3" s="55">
        <v>5</v>
      </c>
      <c r="O3" s="55">
        <v>11</v>
      </c>
      <c r="P3" s="55">
        <v>6</v>
      </c>
    </row>
    <row r="4" spans="1:16" x14ac:dyDescent="0.25">
      <c r="A4" s="51">
        <v>6953156282964</v>
      </c>
      <c r="B4" s="52">
        <v>734837</v>
      </c>
      <c r="C4" s="52" t="s">
        <v>329</v>
      </c>
      <c r="D4" s="52" t="s">
        <v>454</v>
      </c>
      <c r="E4" s="52" t="s">
        <v>330</v>
      </c>
      <c r="F4" s="53">
        <v>5.2600000000000016</v>
      </c>
      <c r="G4" s="53">
        <v>24.5</v>
      </c>
      <c r="H4" s="53">
        <v>49</v>
      </c>
      <c r="I4" s="53">
        <v>10</v>
      </c>
      <c r="J4" s="54">
        <v>82</v>
      </c>
      <c r="K4" s="54">
        <v>36</v>
      </c>
      <c r="L4" s="54">
        <v>40</v>
      </c>
      <c r="M4" s="55">
        <v>33</v>
      </c>
      <c r="N4" s="55">
        <v>33</v>
      </c>
      <c r="O4" s="55">
        <v>25</v>
      </c>
      <c r="P4" s="55">
        <v>2</v>
      </c>
    </row>
    <row r="5" spans="1:16" x14ac:dyDescent="0.25">
      <c r="A5" s="51">
        <v>6953156282971</v>
      </c>
      <c r="B5" s="52">
        <v>734838</v>
      </c>
      <c r="C5" s="52" t="s">
        <v>331</v>
      </c>
      <c r="D5" s="52" t="s">
        <v>456</v>
      </c>
      <c r="E5" s="52" t="s">
        <v>332</v>
      </c>
      <c r="F5" s="53">
        <v>5.3899999999999917</v>
      </c>
      <c r="G5" s="53">
        <v>24.5</v>
      </c>
      <c r="H5" s="53">
        <v>49</v>
      </c>
      <c r="I5" s="53">
        <v>36</v>
      </c>
      <c r="J5" s="54">
        <v>67</v>
      </c>
      <c r="K5" s="54">
        <v>37</v>
      </c>
      <c r="L5" s="54">
        <v>33</v>
      </c>
      <c r="M5" s="55">
        <v>37</v>
      </c>
      <c r="N5" s="55">
        <v>36</v>
      </c>
      <c r="O5" s="55">
        <v>15</v>
      </c>
      <c r="P5" s="55">
        <v>15</v>
      </c>
    </row>
    <row r="6" spans="1:16" x14ac:dyDescent="0.25">
      <c r="A6" s="51">
        <v>6953156290853</v>
      </c>
      <c r="B6" s="52">
        <v>758226</v>
      </c>
      <c r="C6" s="52" t="s">
        <v>677</v>
      </c>
      <c r="D6" s="52"/>
      <c r="E6" s="52" t="s">
        <v>678</v>
      </c>
      <c r="F6" s="53">
        <v>26</v>
      </c>
      <c r="G6" s="53">
        <v>50</v>
      </c>
      <c r="H6" s="53">
        <v>104</v>
      </c>
      <c r="I6" s="53">
        <v>14</v>
      </c>
      <c r="J6" s="54"/>
      <c r="K6" s="54"/>
      <c r="L6" s="54"/>
      <c r="M6" s="56">
        <v>0</v>
      </c>
      <c r="N6" s="55">
        <v>1</v>
      </c>
      <c r="O6" s="55">
        <v>2</v>
      </c>
      <c r="P6" s="55">
        <v>2</v>
      </c>
    </row>
    <row r="7" spans="1:16" x14ac:dyDescent="0.25">
      <c r="A7" s="51">
        <v>6953156290860</v>
      </c>
      <c r="B7" s="52">
        <v>758227</v>
      </c>
      <c r="C7" s="52" t="s">
        <v>679</v>
      </c>
      <c r="D7" s="52"/>
      <c r="E7" s="52" t="s">
        <v>680</v>
      </c>
      <c r="F7" s="53">
        <v>26</v>
      </c>
      <c r="G7" s="53">
        <v>50</v>
      </c>
      <c r="H7" s="53">
        <v>104</v>
      </c>
      <c r="I7" s="53">
        <v>12</v>
      </c>
      <c r="J7" s="54"/>
      <c r="K7" s="54"/>
      <c r="L7" s="54"/>
      <c r="M7" s="56">
        <v>0</v>
      </c>
      <c r="N7" s="55">
        <v>0</v>
      </c>
      <c r="O7" s="55">
        <v>3</v>
      </c>
      <c r="P7" s="55">
        <v>0</v>
      </c>
    </row>
    <row r="8" spans="1:16" x14ac:dyDescent="0.25">
      <c r="A8" s="51">
        <v>6953156284401</v>
      </c>
      <c r="B8" s="52">
        <v>742300</v>
      </c>
      <c r="C8" s="52" t="s">
        <v>579</v>
      </c>
      <c r="D8" s="52" t="s">
        <v>492</v>
      </c>
      <c r="E8" s="52" t="s">
        <v>580</v>
      </c>
      <c r="F8" s="53">
        <v>14.474971098265899</v>
      </c>
      <c r="G8" s="53">
        <v>29.5</v>
      </c>
      <c r="H8" s="53">
        <v>59</v>
      </c>
      <c r="I8" s="53">
        <v>12</v>
      </c>
      <c r="J8" s="54">
        <v>12</v>
      </c>
      <c r="K8" s="54">
        <v>9</v>
      </c>
      <c r="L8" s="54">
        <v>18</v>
      </c>
      <c r="M8" s="55">
        <v>18</v>
      </c>
      <c r="N8" s="55">
        <v>15</v>
      </c>
      <c r="O8" s="55">
        <v>7</v>
      </c>
      <c r="P8" s="55">
        <v>2</v>
      </c>
    </row>
    <row r="9" spans="1:16" x14ac:dyDescent="0.25">
      <c r="A9" s="51">
        <v>6953156284630</v>
      </c>
      <c r="B9" s="52">
        <v>742248</v>
      </c>
      <c r="C9" s="52" t="s">
        <v>561</v>
      </c>
      <c r="D9" s="52" t="s">
        <v>494</v>
      </c>
      <c r="E9" s="52" t="s">
        <v>562</v>
      </c>
      <c r="F9" s="53">
        <v>9.3133662145499425</v>
      </c>
      <c r="G9" s="53">
        <v>24.5</v>
      </c>
      <c r="H9" s="53">
        <v>49</v>
      </c>
      <c r="I9" s="53">
        <v>73</v>
      </c>
      <c r="J9" s="54">
        <v>55</v>
      </c>
      <c r="K9" s="54">
        <v>26</v>
      </c>
      <c r="L9" s="54">
        <v>36</v>
      </c>
      <c r="M9" s="55">
        <v>39</v>
      </c>
      <c r="N9" s="55">
        <v>44</v>
      </c>
      <c r="O9" s="55">
        <v>52</v>
      </c>
      <c r="P9" s="55">
        <v>32</v>
      </c>
    </row>
    <row r="10" spans="1:16" x14ac:dyDescent="0.25">
      <c r="A10" s="51">
        <v>6953156284647</v>
      </c>
      <c r="B10" s="52">
        <v>738078</v>
      </c>
      <c r="C10" s="52" t="s">
        <v>543</v>
      </c>
      <c r="D10" s="52" t="s">
        <v>496</v>
      </c>
      <c r="E10" s="52" t="s">
        <v>544</v>
      </c>
      <c r="F10" s="53">
        <v>9.509999999999998</v>
      </c>
      <c r="G10" s="53">
        <v>24.5</v>
      </c>
      <c r="H10" s="53">
        <v>49</v>
      </c>
      <c r="I10" s="53">
        <v>46</v>
      </c>
      <c r="J10" s="54">
        <v>89</v>
      </c>
      <c r="K10" s="54">
        <v>35</v>
      </c>
      <c r="L10" s="54">
        <v>30</v>
      </c>
      <c r="M10" s="55">
        <v>29</v>
      </c>
      <c r="N10" s="55">
        <v>31</v>
      </c>
      <c r="O10" s="55">
        <v>38</v>
      </c>
      <c r="P10" s="55">
        <v>18</v>
      </c>
    </row>
    <row r="11" spans="1:16" x14ac:dyDescent="0.25">
      <c r="A11" s="51">
        <v>6953156276673</v>
      </c>
      <c r="B11" s="52">
        <v>734948</v>
      </c>
      <c r="C11" s="52" t="s">
        <v>504</v>
      </c>
      <c r="D11" s="52"/>
      <c r="E11" s="52" t="s">
        <v>505</v>
      </c>
      <c r="F11" s="53">
        <v>24.140000000000008</v>
      </c>
      <c r="G11" s="53">
        <v>49.5</v>
      </c>
      <c r="H11" s="53">
        <v>109</v>
      </c>
      <c r="I11" s="53">
        <v>0</v>
      </c>
      <c r="J11" s="54">
        <v>7</v>
      </c>
      <c r="K11" s="54">
        <v>2</v>
      </c>
      <c r="L11" s="54">
        <v>6</v>
      </c>
      <c r="M11" s="55">
        <v>4</v>
      </c>
      <c r="N11" s="55">
        <v>3</v>
      </c>
      <c r="O11" s="55">
        <v>2</v>
      </c>
      <c r="P11" s="55">
        <v>0</v>
      </c>
    </row>
    <row r="12" spans="1:16" x14ac:dyDescent="0.25">
      <c r="A12" s="51">
        <v>7447902861996</v>
      </c>
      <c r="B12" s="52">
        <v>758117</v>
      </c>
      <c r="C12" s="52" t="s">
        <v>661</v>
      </c>
      <c r="D12" s="52" t="s">
        <v>613</v>
      </c>
      <c r="E12" s="52" t="s">
        <v>662</v>
      </c>
      <c r="F12" s="53">
        <v>23</v>
      </c>
      <c r="G12" s="53">
        <v>44.5</v>
      </c>
      <c r="H12" s="53">
        <v>93</v>
      </c>
      <c r="I12" s="53">
        <v>79</v>
      </c>
      <c r="J12" s="54"/>
      <c r="K12" s="54"/>
      <c r="L12" s="54"/>
      <c r="M12" s="56">
        <v>2</v>
      </c>
      <c r="N12" s="55">
        <v>14</v>
      </c>
      <c r="O12" s="55">
        <v>25</v>
      </c>
      <c r="P12" s="55">
        <v>8</v>
      </c>
    </row>
    <row r="13" spans="1:16" x14ac:dyDescent="0.25">
      <c r="A13" s="51">
        <v>7447902861064</v>
      </c>
      <c r="B13" s="52">
        <v>762683</v>
      </c>
      <c r="C13" s="52" t="s">
        <v>716</v>
      </c>
      <c r="D13" s="52"/>
      <c r="E13" s="52" t="s">
        <v>717</v>
      </c>
      <c r="F13" s="53">
        <v>13.44</v>
      </c>
      <c r="G13" s="53">
        <v>45</v>
      </c>
      <c r="H13" s="53">
        <v>89</v>
      </c>
      <c r="I13" s="53">
        <v>43</v>
      </c>
      <c r="J13" s="54"/>
      <c r="K13" s="54"/>
      <c r="L13" s="54"/>
      <c r="M13" s="56"/>
      <c r="N13" s="55">
        <v>11</v>
      </c>
      <c r="O13" s="55">
        <v>17</v>
      </c>
      <c r="P13" s="55">
        <v>10</v>
      </c>
    </row>
    <row r="14" spans="1:16" x14ac:dyDescent="0.25">
      <c r="A14" s="57">
        <v>7447902862818</v>
      </c>
      <c r="B14" s="58">
        <v>676642</v>
      </c>
      <c r="C14" s="58" t="s">
        <v>323</v>
      </c>
      <c r="D14" s="58" t="s">
        <v>615</v>
      </c>
      <c r="E14" s="58" t="s">
        <v>324</v>
      </c>
      <c r="F14" s="59">
        <v>15.43</v>
      </c>
      <c r="G14" s="59">
        <v>29.5</v>
      </c>
      <c r="H14" s="59">
        <v>59</v>
      </c>
      <c r="I14" s="59">
        <v>47</v>
      </c>
      <c r="J14" s="60"/>
      <c r="K14" s="60"/>
      <c r="L14" s="60"/>
      <c r="M14" s="61"/>
      <c r="N14" s="55"/>
      <c r="O14" s="55">
        <v>5</v>
      </c>
      <c r="P14" s="55">
        <v>27</v>
      </c>
    </row>
    <row r="15" spans="1:16" x14ac:dyDescent="0.25">
      <c r="A15" s="51">
        <v>7447902860074</v>
      </c>
      <c r="B15" s="52">
        <v>676641</v>
      </c>
      <c r="C15" s="52" t="s">
        <v>321</v>
      </c>
      <c r="D15" s="52" t="s">
        <v>573</v>
      </c>
      <c r="E15" s="52" t="s">
        <v>322</v>
      </c>
      <c r="F15" s="53">
        <v>15.43</v>
      </c>
      <c r="G15" s="53">
        <v>29.5</v>
      </c>
      <c r="H15" s="53">
        <v>59</v>
      </c>
      <c r="I15" s="53">
        <v>57</v>
      </c>
      <c r="J15" s="54"/>
      <c r="K15" s="54"/>
      <c r="L15" s="54"/>
      <c r="M15" s="55"/>
      <c r="N15" s="55"/>
      <c r="O15" s="55">
        <v>5</v>
      </c>
      <c r="P15" s="55">
        <v>15</v>
      </c>
    </row>
    <row r="16" spans="1:16" x14ac:dyDescent="0.25">
      <c r="A16" s="51">
        <v>7447902862290</v>
      </c>
      <c r="B16" s="52">
        <v>758231</v>
      </c>
      <c r="C16" s="52" t="s">
        <v>687</v>
      </c>
      <c r="D16" s="52"/>
      <c r="E16" s="52" t="s">
        <v>632</v>
      </c>
      <c r="F16" s="53">
        <v>12</v>
      </c>
      <c r="G16" s="53">
        <v>30</v>
      </c>
      <c r="H16" s="53">
        <v>62</v>
      </c>
      <c r="I16" s="53">
        <v>43</v>
      </c>
      <c r="J16" s="54"/>
      <c r="K16" s="54"/>
      <c r="L16" s="54"/>
      <c r="M16" s="56">
        <v>0</v>
      </c>
      <c r="N16" s="55">
        <v>33</v>
      </c>
      <c r="O16" s="55">
        <v>50</v>
      </c>
      <c r="P16" s="55">
        <v>22</v>
      </c>
    </row>
    <row r="17" spans="1:16" x14ac:dyDescent="0.25">
      <c r="A17" s="51">
        <v>4716076166958</v>
      </c>
      <c r="B17" s="52">
        <v>317277</v>
      </c>
      <c r="C17" s="52" t="s">
        <v>261</v>
      </c>
      <c r="D17" s="52" t="s">
        <v>661</v>
      </c>
      <c r="E17" s="52" t="s">
        <v>262</v>
      </c>
      <c r="F17" s="53">
        <v>23.16</v>
      </c>
      <c r="G17" s="53">
        <v>39.5</v>
      </c>
      <c r="H17" s="53">
        <v>79</v>
      </c>
      <c r="I17" s="53">
        <v>10</v>
      </c>
      <c r="J17" s="54"/>
      <c r="K17" s="54"/>
      <c r="L17" s="54"/>
      <c r="M17" s="55"/>
      <c r="N17" s="55"/>
      <c r="O17" s="55">
        <v>0</v>
      </c>
      <c r="P17" s="55">
        <v>2</v>
      </c>
    </row>
    <row r="18" spans="1:16" x14ac:dyDescent="0.25">
      <c r="A18" s="51">
        <v>4716076166965</v>
      </c>
      <c r="B18" s="52">
        <v>317280</v>
      </c>
      <c r="C18" s="52" t="s">
        <v>265</v>
      </c>
      <c r="D18" s="52" t="s">
        <v>663</v>
      </c>
      <c r="E18" s="52" t="s">
        <v>266</v>
      </c>
      <c r="F18" s="53">
        <v>23.16</v>
      </c>
      <c r="G18" s="53">
        <v>39.5</v>
      </c>
      <c r="H18" s="53">
        <v>79</v>
      </c>
      <c r="I18" s="53">
        <v>33</v>
      </c>
      <c r="J18" s="54"/>
      <c r="K18" s="54"/>
      <c r="L18" s="54"/>
      <c r="M18" s="55"/>
      <c r="N18" s="55"/>
      <c r="O18" s="55">
        <v>2</v>
      </c>
      <c r="P18" s="55">
        <v>3</v>
      </c>
    </row>
    <row r="19" spans="1:16" x14ac:dyDescent="0.25">
      <c r="A19" s="51">
        <v>4716076166941</v>
      </c>
      <c r="B19" s="52">
        <v>317278</v>
      </c>
      <c r="C19" s="52" t="s">
        <v>263</v>
      </c>
      <c r="D19" s="52" t="s">
        <v>649</v>
      </c>
      <c r="E19" s="52" t="s">
        <v>264</v>
      </c>
      <c r="F19" s="53">
        <v>23.16</v>
      </c>
      <c r="G19" s="53">
        <v>39.5</v>
      </c>
      <c r="H19" s="53">
        <v>79</v>
      </c>
      <c r="I19" s="53">
        <v>36</v>
      </c>
      <c r="J19" s="54"/>
      <c r="K19" s="54"/>
      <c r="L19" s="54"/>
      <c r="M19" s="55"/>
      <c r="N19" s="55"/>
      <c r="O19" s="55">
        <v>0</v>
      </c>
      <c r="P19" s="55">
        <v>1</v>
      </c>
    </row>
    <row r="20" spans="1:16" x14ac:dyDescent="0.25">
      <c r="A20" s="51">
        <v>744790286205</v>
      </c>
      <c r="B20" s="52">
        <v>758119</v>
      </c>
      <c r="C20" s="52" t="s">
        <v>663</v>
      </c>
      <c r="D20" s="52" t="s">
        <v>261</v>
      </c>
      <c r="E20" s="52" t="s">
        <v>664</v>
      </c>
      <c r="F20" s="53">
        <v>22</v>
      </c>
      <c r="G20" s="53">
        <v>44.5</v>
      </c>
      <c r="H20" s="53">
        <v>93</v>
      </c>
      <c r="I20" s="53">
        <v>40</v>
      </c>
      <c r="J20" s="54"/>
      <c r="K20" s="54"/>
      <c r="L20" s="54"/>
      <c r="M20" s="56">
        <v>0</v>
      </c>
      <c r="N20" s="55">
        <v>12</v>
      </c>
      <c r="O20" s="55">
        <v>20</v>
      </c>
      <c r="P20" s="55">
        <v>13</v>
      </c>
    </row>
    <row r="21" spans="1:16" x14ac:dyDescent="0.25">
      <c r="A21" s="51">
        <v>6953156293618</v>
      </c>
      <c r="B21" s="52">
        <v>766140</v>
      </c>
      <c r="C21" s="52" t="s">
        <v>722</v>
      </c>
      <c r="D21" s="52" t="s">
        <v>553</v>
      </c>
      <c r="E21" s="52" t="s">
        <v>723</v>
      </c>
      <c r="F21" s="53">
        <v>28.962539682539674</v>
      </c>
      <c r="G21" s="53">
        <v>65</v>
      </c>
      <c r="H21" s="53">
        <v>65</v>
      </c>
      <c r="I21" s="53">
        <v>0</v>
      </c>
      <c r="J21" s="54"/>
      <c r="K21" s="54"/>
      <c r="L21" s="54"/>
      <c r="M21" s="56"/>
      <c r="N21" s="55"/>
      <c r="O21" s="55"/>
      <c r="P21" s="55">
        <v>0</v>
      </c>
    </row>
    <row r="22" spans="1:16" x14ac:dyDescent="0.25">
      <c r="A22" s="51">
        <v>6953156290488</v>
      </c>
      <c r="B22" s="52">
        <v>758244</v>
      </c>
      <c r="C22" s="52" t="s">
        <v>698</v>
      </c>
      <c r="D22" s="52"/>
      <c r="E22" s="52" t="s">
        <v>699</v>
      </c>
      <c r="F22" s="53">
        <v>18.32</v>
      </c>
      <c r="G22" s="53">
        <v>44.5</v>
      </c>
      <c r="H22" s="53">
        <v>94</v>
      </c>
      <c r="I22" s="53">
        <v>0</v>
      </c>
      <c r="J22" s="54"/>
      <c r="K22" s="54"/>
      <c r="L22" s="54"/>
      <c r="M22" s="56">
        <v>0</v>
      </c>
      <c r="N22" s="55">
        <v>0</v>
      </c>
      <c r="O22" s="55">
        <v>0</v>
      </c>
      <c r="P22" s="55">
        <v>0</v>
      </c>
    </row>
    <row r="23" spans="1:16" x14ac:dyDescent="0.25">
      <c r="A23" s="51">
        <v>6953156290495</v>
      </c>
      <c r="B23" s="52">
        <v>758245</v>
      </c>
      <c r="C23" s="52" t="s">
        <v>700</v>
      </c>
      <c r="D23" s="52"/>
      <c r="E23" s="52" t="s">
        <v>701</v>
      </c>
      <c r="F23" s="53">
        <v>18.32</v>
      </c>
      <c r="G23" s="53">
        <v>44.5</v>
      </c>
      <c r="H23" s="53">
        <v>94</v>
      </c>
      <c r="I23" s="53">
        <v>0</v>
      </c>
      <c r="J23" s="54"/>
      <c r="K23" s="54"/>
      <c r="L23" s="54"/>
      <c r="M23" s="56">
        <v>0</v>
      </c>
      <c r="N23" s="55">
        <v>0</v>
      </c>
      <c r="O23" s="55">
        <v>0</v>
      </c>
      <c r="P23" s="55">
        <v>0</v>
      </c>
    </row>
    <row r="24" spans="1:16" x14ac:dyDescent="0.25">
      <c r="A24" s="51">
        <v>6953156293014</v>
      </c>
      <c r="B24" s="52">
        <v>663479</v>
      </c>
      <c r="C24" s="52" t="s">
        <v>295</v>
      </c>
      <c r="D24" s="52"/>
      <c r="E24" s="52" t="s">
        <v>296</v>
      </c>
      <c r="F24" s="53">
        <v>102.13</v>
      </c>
      <c r="G24" s="53">
        <v>150</v>
      </c>
      <c r="H24" s="53">
        <v>309</v>
      </c>
      <c r="I24" s="53">
        <v>54</v>
      </c>
      <c r="J24" s="54"/>
      <c r="K24" s="54"/>
      <c r="L24" s="54"/>
      <c r="M24" s="55"/>
      <c r="N24" s="55"/>
      <c r="O24" s="55">
        <v>0</v>
      </c>
      <c r="P24" s="55">
        <v>0</v>
      </c>
    </row>
    <row r="25" spans="1:16" x14ac:dyDescent="0.25">
      <c r="A25" s="51">
        <v>6953156278622</v>
      </c>
      <c r="B25" s="52">
        <v>734904</v>
      </c>
      <c r="C25" s="52" t="s">
        <v>425</v>
      </c>
      <c r="D25" s="52"/>
      <c r="E25" s="52" t="s">
        <v>426</v>
      </c>
      <c r="F25" s="53">
        <v>27</v>
      </c>
      <c r="G25" s="53">
        <v>59.5</v>
      </c>
      <c r="H25" s="53">
        <v>129</v>
      </c>
      <c r="I25" s="53">
        <v>0</v>
      </c>
      <c r="J25" s="54">
        <v>8</v>
      </c>
      <c r="K25" s="54">
        <v>7</v>
      </c>
      <c r="L25" s="54">
        <v>5</v>
      </c>
      <c r="M25" s="55">
        <v>3</v>
      </c>
      <c r="N25" s="55">
        <v>0</v>
      </c>
      <c r="O25" s="55">
        <v>0</v>
      </c>
      <c r="P25" s="55">
        <v>1</v>
      </c>
    </row>
    <row r="26" spans="1:16" x14ac:dyDescent="0.25">
      <c r="A26" s="51">
        <v>6953156288935</v>
      </c>
      <c r="B26" s="52">
        <v>758241</v>
      </c>
      <c r="C26" s="52" t="s">
        <v>696</v>
      </c>
      <c r="D26" s="52"/>
      <c r="E26" s="52" t="s">
        <v>697</v>
      </c>
      <c r="F26" s="53">
        <v>55.18</v>
      </c>
      <c r="G26" s="53">
        <v>114.5</v>
      </c>
      <c r="H26" s="53">
        <v>241</v>
      </c>
      <c r="I26" s="53">
        <v>0</v>
      </c>
      <c r="J26" s="54"/>
      <c r="K26" s="54"/>
      <c r="L26" s="54"/>
      <c r="M26" s="56">
        <v>0</v>
      </c>
      <c r="N26" s="55">
        <v>0</v>
      </c>
      <c r="O26" s="55">
        <v>0</v>
      </c>
      <c r="P26" s="55">
        <v>0</v>
      </c>
    </row>
    <row r="27" spans="1:16" x14ac:dyDescent="0.25">
      <c r="A27" s="51">
        <v>6953156282278</v>
      </c>
      <c r="B27" s="52">
        <v>758127</v>
      </c>
      <c r="C27" s="52" t="s">
        <v>673</v>
      </c>
      <c r="D27" s="52"/>
      <c r="E27" s="52" t="s">
        <v>674</v>
      </c>
      <c r="F27" s="53">
        <v>9.9</v>
      </c>
      <c r="G27" s="53">
        <v>29.5</v>
      </c>
      <c r="H27" s="53">
        <v>62</v>
      </c>
      <c r="I27" s="53">
        <v>0</v>
      </c>
      <c r="J27" s="54"/>
      <c r="K27" s="54"/>
      <c r="L27" s="54"/>
      <c r="M27" s="56">
        <v>0</v>
      </c>
      <c r="N27" s="55">
        <v>0</v>
      </c>
      <c r="O27" s="55">
        <v>0</v>
      </c>
      <c r="P27" s="55">
        <v>0</v>
      </c>
    </row>
    <row r="28" spans="1:16" x14ac:dyDescent="0.25">
      <c r="A28" s="51">
        <v>6953156278585</v>
      </c>
      <c r="B28" s="52">
        <v>758126</v>
      </c>
      <c r="C28" s="52" t="s">
        <v>671</v>
      </c>
      <c r="D28" s="52"/>
      <c r="E28" s="52" t="s">
        <v>672</v>
      </c>
      <c r="F28" s="53">
        <v>9.66</v>
      </c>
      <c r="G28" s="53">
        <v>29.5</v>
      </c>
      <c r="H28" s="53">
        <v>62</v>
      </c>
      <c r="I28" s="53">
        <v>36</v>
      </c>
      <c r="J28" s="54"/>
      <c r="K28" s="54"/>
      <c r="L28" s="54"/>
      <c r="M28" s="56">
        <v>2</v>
      </c>
      <c r="N28" s="55">
        <v>13</v>
      </c>
      <c r="O28" s="55">
        <v>8</v>
      </c>
      <c r="P28" s="55">
        <v>4</v>
      </c>
    </row>
    <row r="29" spans="1:16" x14ac:dyDescent="0.25">
      <c r="A29" s="51">
        <v>6953156284739</v>
      </c>
      <c r="B29" s="52">
        <v>762681</v>
      </c>
      <c r="C29" s="52" t="s">
        <v>712</v>
      </c>
      <c r="D29" s="52"/>
      <c r="E29" s="52" t="s">
        <v>713</v>
      </c>
      <c r="F29" s="53">
        <v>8.43</v>
      </c>
      <c r="G29" s="53">
        <v>30</v>
      </c>
      <c r="H29" s="53">
        <v>59</v>
      </c>
      <c r="I29" s="53">
        <v>21</v>
      </c>
      <c r="J29" s="54"/>
      <c r="K29" s="54"/>
      <c r="L29" s="54"/>
      <c r="M29" s="56"/>
      <c r="N29" s="55">
        <v>5</v>
      </c>
      <c r="O29" s="55">
        <v>5</v>
      </c>
      <c r="P29" s="55">
        <v>4</v>
      </c>
    </row>
    <row r="30" spans="1:16" x14ac:dyDescent="0.25">
      <c r="A30" s="51">
        <v>6953156284746</v>
      </c>
      <c r="B30" s="52">
        <v>762682</v>
      </c>
      <c r="C30" s="52" t="s">
        <v>714</v>
      </c>
      <c r="D30" s="52"/>
      <c r="E30" s="52" t="s">
        <v>715</v>
      </c>
      <c r="F30" s="53">
        <v>8.43</v>
      </c>
      <c r="G30" s="53">
        <v>30</v>
      </c>
      <c r="H30" s="53">
        <v>29</v>
      </c>
      <c r="I30" s="53">
        <v>20</v>
      </c>
      <c r="J30" s="54"/>
      <c r="K30" s="54"/>
      <c r="L30" s="54"/>
      <c r="M30" s="56"/>
      <c r="N30" s="55">
        <v>2</v>
      </c>
      <c r="O30" s="55">
        <v>6</v>
      </c>
      <c r="P30" s="55">
        <v>9</v>
      </c>
    </row>
    <row r="31" spans="1:16" x14ac:dyDescent="0.25">
      <c r="A31" s="51">
        <v>6953156291492</v>
      </c>
      <c r="B31" s="52">
        <v>762676</v>
      </c>
      <c r="C31" s="52" t="s">
        <v>702</v>
      </c>
      <c r="D31" s="52"/>
      <c r="E31" s="52" t="s">
        <v>703</v>
      </c>
      <c r="F31" s="53">
        <v>107.83999999999989</v>
      </c>
      <c r="G31" s="53">
        <v>125</v>
      </c>
      <c r="H31" s="53">
        <v>259</v>
      </c>
      <c r="I31" s="53">
        <v>0</v>
      </c>
      <c r="J31" s="54"/>
      <c r="K31" s="54"/>
      <c r="L31" s="54"/>
      <c r="M31" s="56"/>
      <c r="N31" s="55">
        <v>0</v>
      </c>
      <c r="O31" s="55">
        <v>0</v>
      </c>
      <c r="P31" s="55">
        <v>0</v>
      </c>
    </row>
    <row r="32" spans="1:16" x14ac:dyDescent="0.25">
      <c r="A32" s="51">
        <v>6953156286962</v>
      </c>
      <c r="B32" s="52">
        <v>762679</v>
      </c>
      <c r="C32" s="52" t="s">
        <v>708</v>
      </c>
      <c r="D32" s="52"/>
      <c r="E32" s="52" t="s">
        <v>709</v>
      </c>
      <c r="F32" s="53">
        <v>14.390000000000038</v>
      </c>
      <c r="G32" s="53">
        <v>40</v>
      </c>
      <c r="H32" s="53">
        <v>79</v>
      </c>
      <c r="I32" s="53">
        <v>39</v>
      </c>
      <c r="J32" s="54"/>
      <c r="K32" s="54"/>
      <c r="L32" s="54"/>
      <c r="M32" s="56"/>
      <c r="N32" s="55">
        <v>5</v>
      </c>
      <c r="O32" s="55">
        <v>10</v>
      </c>
      <c r="P32" s="55">
        <v>3</v>
      </c>
    </row>
    <row r="33" spans="1:16" x14ac:dyDescent="0.25">
      <c r="A33" s="51">
        <v>6953156286979</v>
      </c>
      <c r="B33" s="52">
        <v>762678</v>
      </c>
      <c r="C33" s="52" t="s">
        <v>706</v>
      </c>
      <c r="D33" s="52"/>
      <c r="E33" s="52" t="s">
        <v>707</v>
      </c>
      <c r="F33" s="53">
        <v>14.404375000000011</v>
      </c>
      <c r="G33" s="53">
        <v>40</v>
      </c>
      <c r="H33" s="53">
        <v>79</v>
      </c>
      <c r="I33" s="53">
        <v>10</v>
      </c>
      <c r="J33" s="54"/>
      <c r="K33" s="54"/>
      <c r="L33" s="54"/>
      <c r="M33" s="56"/>
      <c r="N33" s="55">
        <v>0</v>
      </c>
      <c r="O33" s="55">
        <v>3</v>
      </c>
      <c r="P33" s="55">
        <v>1</v>
      </c>
    </row>
    <row r="34" spans="1:16" x14ac:dyDescent="0.25">
      <c r="A34" s="51">
        <v>6953156286986</v>
      </c>
      <c r="B34" s="52">
        <v>762680</v>
      </c>
      <c r="C34" s="52" t="s">
        <v>710</v>
      </c>
      <c r="D34" s="52"/>
      <c r="E34" s="52" t="s">
        <v>711</v>
      </c>
      <c r="F34" s="53">
        <v>14.39000000000002</v>
      </c>
      <c r="G34" s="53">
        <v>40</v>
      </c>
      <c r="H34" s="53">
        <v>79</v>
      </c>
      <c r="I34" s="53">
        <v>5</v>
      </c>
      <c r="J34" s="54"/>
      <c r="K34" s="54"/>
      <c r="L34" s="54"/>
      <c r="M34" s="56"/>
      <c r="N34" s="55">
        <v>0</v>
      </c>
      <c r="O34" s="55">
        <v>4</v>
      </c>
      <c r="P34" s="55">
        <v>3</v>
      </c>
    </row>
    <row r="35" spans="1:16" x14ac:dyDescent="0.25">
      <c r="A35" s="51">
        <v>6953156276413</v>
      </c>
      <c r="B35" s="52">
        <v>734895</v>
      </c>
      <c r="C35" s="52" t="s">
        <v>407</v>
      </c>
      <c r="D35" s="52"/>
      <c r="E35" s="52" t="s">
        <v>408</v>
      </c>
      <c r="F35" s="53">
        <v>24.729999999999976</v>
      </c>
      <c r="G35" s="53">
        <v>44.5</v>
      </c>
      <c r="H35" s="53">
        <v>99</v>
      </c>
      <c r="I35" s="53">
        <v>4</v>
      </c>
      <c r="J35" s="54">
        <v>12</v>
      </c>
      <c r="K35" s="54">
        <v>8</v>
      </c>
      <c r="L35" s="54">
        <v>13</v>
      </c>
      <c r="M35" s="55">
        <v>3</v>
      </c>
      <c r="N35" s="55">
        <v>3</v>
      </c>
      <c r="O35" s="55">
        <v>3</v>
      </c>
      <c r="P35" s="55">
        <v>0</v>
      </c>
    </row>
    <row r="36" spans="1:16" x14ac:dyDescent="0.25">
      <c r="A36" s="51">
        <v>4716076167313</v>
      </c>
      <c r="B36" s="52">
        <v>748129</v>
      </c>
      <c r="C36" s="52" t="s">
        <v>647</v>
      </c>
      <c r="D36" s="52" t="s">
        <v>665</v>
      </c>
      <c r="E36" s="52" t="s">
        <v>648</v>
      </c>
      <c r="F36" s="53">
        <v>38.220000000000006</v>
      </c>
      <c r="G36" s="53">
        <v>116.35</v>
      </c>
      <c r="H36" s="53">
        <v>189</v>
      </c>
      <c r="I36" s="53">
        <v>58</v>
      </c>
      <c r="J36" s="54">
        <v>3</v>
      </c>
      <c r="K36" s="54">
        <v>2</v>
      </c>
      <c r="L36" s="54">
        <v>2</v>
      </c>
      <c r="M36" s="56">
        <v>1</v>
      </c>
      <c r="N36" s="56">
        <v>0</v>
      </c>
      <c r="O36" s="56">
        <v>4</v>
      </c>
      <c r="P36" s="56">
        <v>2</v>
      </c>
    </row>
    <row r="37" spans="1:16" x14ac:dyDescent="0.25">
      <c r="A37" s="51">
        <v>4716076167337</v>
      </c>
      <c r="B37" s="52">
        <v>748131</v>
      </c>
      <c r="C37" s="52" t="s">
        <v>649</v>
      </c>
      <c r="D37" s="52" t="s">
        <v>667</v>
      </c>
      <c r="E37" s="52" t="s">
        <v>650</v>
      </c>
      <c r="F37" s="53">
        <v>38.220000000000006</v>
      </c>
      <c r="G37" s="53">
        <v>116.35</v>
      </c>
      <c r="H37" s="53">
        <v>189</v>
      </c>
      <c r="I37" s="53">
        <v>64</v>
      </c>
      <c r="J37" s="54">
        <v>1</v>
      </c>
      <c r="K37" s="54">
        <v>1</v>
      </c>
      <c r="L37" s="54">
        <v>0</v>
      </c>
      <c r="M37" s="56">
        <v>0</v>
      </c>
      <c r="N37" s="56">
        <v>0</v>
      </c>
      <c r="O37" s="56">
        <v>5</v>
      </c>
      <c r="P37" s="56">
        <v>1</v>
      </c>
    </row>
    <row r="38" spans="1:16" x14ac:dyDescent="0.25">
      <c r="A38" s="51">
        <v>6953156282100</v>
      </c>
      <c r="B38" s="52">
        <v>742294</v>
      </c>
      <c r="C38" s="52" t="s">
        <v>569</v>
      </c>
      <c r="D38" s="52"/>
      <c r="E38" s="52" t="s">
        <v>570</v>
      </c>
      <c r="F38" s="53">
        <v>38.140000000000015</v>
      </c>
      <c r="G38" s="53">
        <v>74.5</v>
      </c>
      <c r="H38" s="53">
        <v>159</v>
      </c>
      <c r="I38" s="53">
        <v>2</v>
      </c>
      <c r="J38" s="54">
        <v>2</v>
      </c>
      <c r="K38" s="54">
        <v>1</v>
      </c>
      <c r="L38" s="54">
        <v>0</v>
      </c>
      <c r="M38" s="55">
        <v>0</v>
      </c>
      <c r="N38" s="55">
        <v>0</v>
      </c>
      <c r="O38" s="55">
        <v>0</v>
      </c>
      <c r="P38" s="55">
        <v>0</v>
      </c>
    </row>
    <row r="39" spans="1:16" x14ac:dyDescent="0.25">
      <c r="A39" s="51">
        <v>6953156293243</v>
      </c>
      <c r="B39" s="52">
        <v>665859</v>
      </c>
      <c r="C39" s="52" t="s">
        <v>305</v>
      </c>
      <c r="D39" s="52" t="s">
        <v>543</v>
      </c>
      <c r="E39" s="52" t="s">
        <v>306</v>
      </c>
      <c r="F39" s="53">
        <v>30.820000000000391</v>
      </c>
      <c r="G39" s="53">
        <v>69.5</v>
      </c>
      <c r="H39" s="53">
        <v>149</v>
      </c>
      <c r="I39" s="53">
        <v>44</v>
      </c>
      <c r="J39" s="54"/>
      <c r="K39" s="54"/>
      <c r="L39" s="54"/>
      <c r="M39" s="55"/>
      <c r="N39" s="55"/>
      <c r="O39" s="55">
        <v>0</v>
      </c>
      <c r="P39" s="55">
        <v>8</v>
      </c>
    </row>
    <row r="40" spans="1:16" x14ac:dyDescent="0.25">
      <c r="A40" s="51">
        <v>6953156293250</v>
      </c>
      <c r="B40" s="52">
        <v>665860</v>
      </c>
      <c r="C40" s="52" t="s">
        <v>307</v>
      </c>
      <c r="D40" s="52" t="s">
        <v>551</v>
      </c>
      <c r="E40" s="52" t="s">
        <v>308</v>
      </c>
      <c r="F40" s="53">
        <v>27.19</v>
      </c>
      <c r="G40" s="53">
        <v>69.5</v>
      </c>
      <c r="H40" s="53">
        <v>149</v>
      </c>
      <c r="I40" s="53">
        <v>57</v>
      </c>
      <c r="J40" s="54"/>
      <c r="K40" s="54"/>
      <c r="L40" s="54"/>
      <c r="M40" s="55"/>
      <c r="N40" s="55"/>
      <c r="O40" s="55">
        <v>0</v>
      </c>
      <c r="P40" s="55">
        <v>7</v>
      </c>
    </row>
    <row r="41" spans="1:16" x14ac:dyDescent="0.25">
      <c r="A41" s="51">
        <v>6953156282247</v>
      </c>
      <c r="B41" s="52">
        <v>743939</v>
      </c>
      <c r="C41" s="52" t="s">
        <v>583</v>
      </c>
      <c r="D41" s="52"/>
      <c r="E41" s="52" t="s">
        <v>584</v>
      </c>
      <c r="F41" s="53">
        <v>76</v>
      </c>
      <c r="G41" s="53">
        <v>140</v>
      </c>
      <c r="H41" s="53">
        <v>289</v>
      </c>
      <c r="I41" s="53">
        <v>6</v>
      </c>
      <c r="J41" s="54">
        <v>23</v>
      </c>
      <c r="K41" s="54">
        <v>5</v>
      </c>
      <c r="L41" s="54">
        <v>9</v>
      </c>
      <c r="M41" s="56">
        <v>9</v>
      </c>
      <c r="N41" s="55">
        <v>6</v>
      </c>
      <c r="O41" s="55">
        <v>6</v>
      </c>
      <c r="P41" s="55">
        <v>2</v>
      </c>
    </row>
    <row r="42" spans="1:16" x14ac:dyDescent="0.25">
      <c r="A42" s="51">
        <v>6953156292314</v>
      </c>
      <c r="B42" s="52">
        <v>663480</v>
      </c>
      <c r="C42" s="52" t="s">
        <v>297</v>
      </c>
      <c r="D42" s="52"/>
      <c r="E42" s="52" t="s">
        <v>298</v>
      </c>
      <c r="F42" s="53">
        <v>18.130000000000013</v>
      </c>
      <c r="G42" s="53">
        <v>49.5</v>
      </c>
      <c r="H42" s="53">
        <v>109</v>
      </c>
      <c r="I42" s="53">
        <v>61</v>
      </c>
      <c r="J42" s="54"/>
      <c r="K42" s="54"/>
      <c r="L42" s="54"/>
      <c r="M42" s="55"/>
      <c r="N42" s="55"/>
      <c r="O42" s="55">
        <v>0</v>
      </c>
      <c r="P42" s="55">
        <v>1</v>
      </c>
    </row>
    <row r="43" spans="1:16" x14ac:dyDescent="0.25">
      <c r="A43" s="51">
        <v>6953156292321</v>
      </c>
      <c r="B43" s="52">
        <v>663481</v>
      </c>
      <c r="C43" s="52" t="s">
        <v>299</v>
      </c>
      <c r="D43" s="52"/>
      <c r="E43" s="52" t="s">
        <v>300</v>
      </c>
      <c r="F43" s="53">
        <v>18.13</v>
      </c>
      <c r="G43" s="53">
        <v>49.5</v>
      </c>
      <c r="H43" s="53">
        <v>109</v>
      </c>
      <c r="I43" s="53">
        <v>61</v>
      </c>
      <c r="J43" s="54"/>
      <c r="K43" s="54"/>
      <c r="L43" s="54"/>
      <c r="M43" s="55"/>
      <c r="N43" s="55"/>
      <c r="O43" s="55">
        <v>0</v>
      </c>
      <c r="P43" s="55">
        <v>1</v>
      </c>
    </row>
    <row r="44" spans="1:16" x14ac:dyDescent="0.25">
      <c r="A44" s="51">
        <v>6953156293267</v>
      </c>
      <c r="B44" s="52">
        <v>663501</v>
      </c>
      <c r="C44" s="52" t="s">
        <v>301</v>
      </c>
      <c r="D44" s="52"/>
      <c r="E44" s="52" t="s">
        <v>302</v>
      </c>
      <c r="F44" s="53">
        <v>66.22</v>
      </c>
      <c r="G44" s="53">
        <v>114.5</v>
      </c>
      <c r="H44" s="53">
        <v>239</v>
      </c>
      <c r="I44" s="53">
        <v>0</v>
      </c>
      <c r="J44" s="54"/>
      <c r="K44" s="54"/>
      <c r="L44" s="54"/>
      <c r="M44" s="55"/>
      <c r="N44" s="55"/>
      <c r="O44" s="55">
        <v>0</v>
      </c>
      <c r="P44" s="55">
        <v>0</v>
      </c>
    </row>
    <row r="45" spans="1:16" x14ac:dyDescent="0.25">
      <c r="A45" s="51">
        <v>6953156293274</v>
      </c>
      <c r="B45" s="52">
        <v>665858</v>
      </c>
      <c r="C45" s="52" t="s">
        <v>303</v>
      </c>
      <c r="D45" s="52"/>
      <c r="E45" s="52" t="s">
        <v>304</v>
      </c>
      <c r="F45" s="53">
        <v>66.220000000000013</v>
      </c>
      <c r="G45" s="53">
        <v>114.5</v>
      </c>
      <c r="H45" s="53">
        <v>239</v>
      </c>
      <c r="I45" s="53">
        <v>3</v>
      </c>
      <c r="J45" s="54"/>
      <c r="K45" s="54"/>
      <c r="L45" s="54"/>
      <c r="M45" s="55"/>
      <c r="N45" s="55"/>
      <c r="O45" s="55">
        <v>4</v>
      </c>
      <c r="P45" s="55">
        <v>3</v>
      </c>
    </row>
    <row r="46" spans="1:16" x14ac:dyDescent="0.25">
      <c r="A46" s="51">
        <v>6953156273887</v>
      </c>
      <c r="B46" s="52">
        <v>734867</v>
      </c>
      <c r="C46" s="52" t="s">
        <v>351</v>
      </c>
      <c r="D46" s="52" t="s">
        <v>317</v>
      </c>
      <c r="E46" s="52" t="s">
        <v>352</v>
      </c>
      <c r="F46" s="53">
        <v>57.060000000000038</v>
      </c>
      <c r="G46" s="53">
        <v>104.5</v>
      </c>
      <c r="H46" s="53">
        <v>219</v>
      </c>
      <c r="I46" s="53">
        <v>8</v>
      </c>
      <c r="J46" s="54">
        <v>10</v>
      </c>
      <c r="K46" s="54">
        <v>4</v>
      </c>
      <c r="L46" s="54">
        <v>11</v>
      </c>
      <c r="M46" s="55">
        <v>5</v>
      </c>
      <c r="N46" s="55">
        <v>7</v>
      </c>
      <c r="O46" s="55">
        <v>1</v>
      </c>
      <c r="P46" s="55">
        <v>2</v>
      </c>
    </row>
    <row r="47" spans="1:16" x14ac:dyDescent="0.25">
      <c r="A47" s="51">
        <v>6953156273894</v>
      </c>
      <c r="B47" s="52">
        <v>734868</v>
      </c>
      <c r="C47" s="52" t="s">
        <v>353</v>
      </c>
      <c r="D47" s="52"/>
      <c r="E47" s="52" t="s">
        <v>354</v>
      </c>
      <c r="F47" s="53">
        <v>53.97</v>
      </c>
      <c r="G47" s="53">
        <v>104.5</v>
      </c>
      <c r="H47" s="53">
        <v>219</v>
      </c>
      <c r="I47" s="53">
        <v>6</v>
      </c>
      <c r="J47" s="54">
        <v>3</v>
      </c>
      <c r="K47" s="54">
        <v>4</v>
      </c>
      <c r="L47" s="54">
        <v>4</v>
      </c>
      <c r="M47" s="55">
        <v>4</v>
      </c>
      <c r="N47" s="55">
        <v>1</v>
      </c>
      <c r="O47" s="55">
        <v>1</v>
      </c>
      <c r="P47" s="55">
        <v>0</v>
      </c>
    </row>
    <row r="48" spans="1:16" x14ac:dyDescent="0.25">
      <c r="A48" s="51">
        <v>4716076167870</v>
      </c>
      <c r="B48" s="52">
        <v>317327</v>
      </c>
      <c r="C48" s="52" t="s">
        <v>281</v>
      </c>
      <c r="D48" s="52" t="s">
        <v>269</v>
      </c>
      <c r="E48" s="52" t="s">
        <v>282</v>
      </c>
      <c r="F48" s="53">
        <v>21.229999999999997</v>
      </c>
      <c r="G48" s="53">
        <v>29.5</v>
      </c>
      <c r="H48" s="53">
        <v>59</v>
      </c>
      <c r="I48" s="53">
        <v>13</v>
      </c>
      <c r="J48" s="54"/>
      <c r="K48" s="54"/>
      <c r="L48" s="54"/>
      <c r="M48" s="55"/>
      <c r="N48" s="55"/>
      <c r="O48" s="55">
        <v>4</v>
      </c>
      <c r="P48" s="55">
        <v>6</v>
      </c>
    </row>
    <row r="49" spans="1:16" x14ac:dyDescent="0.25">
      <c r="A49" s="51">
        <v>4716076167856</v>
      </c>
      <c r="B49" s="52">
        <v>317320</v>
      </c>
      <c r="C49" s="52" t="s">
        <v>277</v>
      </c>
      <c r="D49" s="52" t="s">
        <v>265</v>
      </c>
      <c r="E49" s="52" t="s">
        <v>278</v>
      </c>
      <c r="F49" s="53">
        <v>21.229999999999997</v>
      </c>
      <c r="G49" s="53">
        <v>29.5</v>
      </c>
      <c r="H49" s="53">
        <v>59</v>
      </c>
      <c r="I49" s="53">
        <v>19</v>
      </c>
      <c r="J49" s="54"/>
      <c r="K49" s="54"/>
      <c r="L49" s="54"/>
      <c r="M49" s="55"/>
      <c r="N49" s="55"/>
      <c r="O49" s="55">
        <v>2</v>
      </c>
      <c r="P49" s="55">
        <v>5</v>
      </c>
    </row>
    <row r="50" spans="1:16" x14ac:dyDescent="0.25">
      <c r="A50" s="51">
        <v>4716076167863</v>
      </c>
      <c r="B50" s="52">
        <v>317324</v>
      </c>
      <c r="C50" s="52" t="s">
        <v>279</v>
      </c>
      <c r="D50" s="52" t="s">
        <v>267</v>
      </c>
      <c r="E50" s="52" t="s">
        <v>280</v>
      </c>
      <c r="F50" s="53">
        <v>21.229999999999997</v>
      </c>
      <c r="G50" s="53">
        <v>29.5</v>
      </c>
      <c r="H50" s="53">
        <v>59</v>
      </c>
      <c r="I50" s="53">
        <v>2</v>
      </c>
      <c r="J50" s="54"/>
      <c r="K50" s="54"/>
      <c r="L50" s="54"/>
      <c r="M50" s="55"/>
      <c r="N50" s="55"/>
      <c r="O50" s="55">
        <v>1</v>
      </c>
      <c r="P50" s="55">
        <v>3</v>
      </c>
    </row>
    <row r="51" spans="1:16" x14ac:dyDescent="0.25">
      <c r="A51" s="51">
        <v>4716076167955</v>
      </c>
      <c r="B51" s="52">
        <v>317339</v>
      </c>
      <c r="C51" s="52" t="s">
        <v>289</v>
      </c>
      <c r="D51" s="52" t="s">
        <v>277</v>
      </c>
      <c r="E51" s="52" t="s">
        <v>290</v>
      </c>
      <c r="F51" s="53">
        <v>22.39</v>
      </c>
      <c r="G51" s="53">
        <v>29.5</v>
      </c>
      <c r="H51" s="53">
        <v>59</v>
      </c>
      <c r="I51" s="53">
        <v>25</v>
      </c>
      <c r="J51" s="54"/>
      <c r="K51" s="54"/>
      <c r="L51" s="54"/>
      <c r="M51" s="55"/>
      <c r="N51" s="55"/>
      <c r="O51" s="55">
        <v>1</v>
      </c>
      <c r="P51" s="55">
        <v>5</v>
      </c>
    </row>
    <row r="52" spans="1:16" x14ac:dyDescent="0.25">
      <c r="A52" s="51">
        <v>4716076167931</v>
      </c>
      <c r="B52" s="52">
        <v>317335</v>
      </c>
      <c r="C52" s="52" t="s">
        <v>285</v>
      </c>
      <c r="D52" s="52" t="s">
        <v>273</v>
      </c>
      <c r="E52" s="52" t="s">
        <v>286</v>
      </c>
      <c r="F52" s="53">
        <v>22.39</v>
      </c>
      <c r="G52" s="53">
        <v>29.5</v>
      </c>
      <c r="H52" s="53">
        <v>59</v>
      </c>
      <c r="I52" s="53">
        <v>31</v>
      </c>
      <c r="J52" s="54"/>
      <c r="K52" s="54"/>
      <c r="L52" s="54"/>
      <c r="M52" s="55"/>
      <c r="N52" s="55"/>
      <c r="O52" s="55">
        <v>0</v>
      </c>
      <c r="P52" s="55">
        <v>5</v>
      </c>
    </row>
    <row r="53" spans="1:16" x14ac:dyDescent="0.25">
      <c r="A53" s="51">
        <v>4716076167948</v>
      </c>
      <c r="B53" s="52">
        <v>317336</v>
      </c>
      <c r="C53" s="52" t="s">
        <v>287</v>
      </c>
      <c r="D53" s="52" t="s">
        <v>275</v>
      </c>
      <c r="E53" s="52" t="s">
        <v>288</v>
      </c>
      <c r="F53" s="53">
        <v>22.39</v>
      </c>
      <c r="G53" s="53">
        <v>29.5</v>
      </c>
      <c r="H53" s="53">
        <v>59</v>
      </c>
      <c r="I53" s="53">
        <v>11</v>
      </c>
      <c r="J53" s="54"/>
      <c r="K53" s="54"/>
      <c r="L53" s="54"/>
      <c r="M53" s="55"/>
      <c r="N53" s="55"/>
      <c r="O53" s="55">
        <v>2</v>
      </c>
      <c r="P53" s="55">
        <v>2</v>
      </c>
    </row>
    <row r="54" spans="1:16" x14ac:dyDescent="0.25">
      <c r="A54" s="51">
        <v>4716076167924</v>
      </c>
      <c r="B54" s="52">
        <v>317333</v>
      </c>
      <c r="C54" s="52" t="s">
        <v>283</v>
      </c>
      <c r="D54" s="52" t="s">
        <v>271</v>
      </c>
      <c r="E54" s="52" t="s">
        <v>284</v>
      </c>
      <c r="F54" s="53">
        <v>22.39</v>
      </c>
      <c r="G54" s="53">
        <v>29.5</v>
      </c>
      <c r="H54" s="53">
        <v>59</v>
      </c>
      <c r="I54" s="53">
        <v>11</v>
      </c>
      <c r="J54" s="54"/>
      <c r="K54" s="54"/>
      <c r="L54" s="54"/>
      <c r="M54" s="55"/>
      <c r="N54" s="55"/>
      <c r="O54" s="55">
        <v>0</v>
      </c>
      <c r="P54" s="55">
        <v>2</v>
      </c>
    </row>
    <row r="55" spans="1:16" x14ac:dyDescent="0.25">
      <c r="A55" s="51">
        <v>4716076167993</v>
      </c>
      <c r="B55" s="52">
        <v>317345</v>
      </c>
      <c r="C55" s="52" t="s">
        <v>293</v>
      </c>
      <c r="D55" s="52" t="s">
        <v>281</v>
      </c>
      <c r="E55" s="52" t="s">
        <v>294</v>
      </c>
      <c r="F55" s="53">
        <v>22.39</v>
      </c>
      <c r="G55" s="53">
        <v>29.5</v>
      </c>
      <c r="H55" s="53">
        <v>59</v>
      </c>
      <c r="I55" s="53">
        <v>31</v>
      </c>
      <c r="J55" s="54"/>
      <c r="K55" s="54"/>
      <c r="L55" s="54"/>
      <c r="M55" s="55"/>
      <c r="N55" s="55"/>
      <c r="O55" s="55">
        <v>0</v>
      </c>
      <c r="P55" s="55">
        <v>4</v>
      </c>
    </row>
    <row r="56" spans="1:16" x14ac:dyDescent="0.25">
      <c r="A56" s="51">
        <v>4716076167979</v>
      </c>
      <c r="B56" s="52">
        <v>317343</v>
      </c>
      <c r="C56" s="52" t="s">
        <v>291</v>
      </c>
      <c r="D56" s="52" t="s">
        <v>279</v>
      </c>
      <c r="E56" s="52" t="s">
        <v>292</v>
      </c>
      <c r="F56" s="53">
        <v>22.39</v>
      </c>
      <c r="G56" s="53">
        <v>29.5</v>
      </c>
      <c r="H56" s="53">
        <v>59</v>
      </c>
      <c r="I56" s="53">
        <v>45</v>
      </c>
      <c r="J56" s="54"/>
      <c r="K56" s="54"/>
      <c r="L56" s="54"/>
      <c r="M56" s="55"/>
      <c r="N56" s="55"/>
      <c r="O56" s="55">
        <v>0</v>
      </c>
      <c r="P56" s="55">
        <v>2</v>
      </c>
    </row>
    <row r="57" spans="1:16" x14ac:dyDescent="0.25">
      <c r="A57" s="51">
        <v>4716076168365</v>
      </c>
      <c r="B57" s="52">
        <v>317316</v>
      </c>
      <c r="C57" s="52" t="s">
        <v>275</v>
      </c>
      <c r="D57" s="52" t="s">
        <v>285</v>
      </c>
      <c r="E57" s="52" t="s">
        <v>276</v>
      </c>
      <c r="F57" s="53">
        <v>22.39</v>
      </c>
      <c r="G57" s="53">
        <v>29.5</v>
      </c>
      <c r="H57" s="53">
        <v>59</v>
      </c>
      <c r="I57" s="53">
        <v>14</v>
      </c>
      <c r="J57" s="54"/>
      <c r="K57" s="54"/>
      <c r="L57" s="54"/>
      <c r="M57" s="55"/>
      <c r="N57" s="55"/>
      <c r="O57" s="55">
        <v>7</v>
      </c>
      <c r="P57" s="55">
        <v>6</v>
      </c>
    </row>
    <row r="58" spans="1:16" x14ac:dyDescent="0.25">
      <c r="A58" s="51">
        <v>4716076168341</v>
      </c>
      <c r="B58" s="52">
        <v>317311</v>
      </c>
      <c r="C58" s="52" t="s">
        <v>271</v>
      </c>
      <c r="D58" s="52" t="s">
        <v>283</v>
      </c>
      <c r="E58" s="52" t="s">
        <v>272</v>
      </c>
      <c r="F58" s="53">
        <v>22.39</v>
      </c>
      <c r="G58" s="53">
        <v>29.5</v>
      </c>
      <c r="H58" s="53">
        <v>59</v>
      </c>
      <c r="I58" s="53">
        <v>28</v>
      </c>
      <c r="J58" s="54"/>
      <c r="K58" s="54"/>
      <c r="L58" s="54"/>
      <c r="M58" s="55"/>
      <c r="N58" s="55"/>
      <c r="O58" s="55">
        <v>3</v>
      </c>
      <c r="P58" s="55">
        <v>3</v>
      </c>
    </row>
    <row r="59" spans="1:16" x14ac:dyDescent="0.25">
      <c r="A59" s="51">
        <v>4716076168358</v>
      </c>
      <c r="B59" s="52">
        <v>317312</v>
      </c>
      <c r="C59" s="52" t="s">
        <v>273</v>
      </c>
      <c r="D59" s="52" t="s">
        <v>677</v>
      </c>
      <c r="E59" s="52" t="s">
        <v>274</v>
      </c>
      <c r="F59" s="53">
        <v>22.39</v>
      </c>
      <c r="G59" s="53">
        <v>29.5</v>
      </c>
      <c r="H59" s="53">
        <v>59</v>
      </c>
      <c r="I59" s="53">
        <v>4</v>
      </c>
      <c r="J59" s="54"/>
      <c r="K59" s="54"/>
      <c r="L59" s="54"/>
      <c r="M59" s="55"/>
      <c r="N59" s="55"/>
      <c r="O59" s="55">
        <v>2</v>
      </c>
      <c r="P59" s="55">
        <v>4</v>
      </c>
    </row>
    <row r="60" spans="1:16" x14ac:dyDescent="0.25">
      <c r="A60" s="51">
        <v>4716076167450</v>
      </c>
      <c r="B60" s="52">
        <v>317301</v>
      </c>
      <c r="C60" s="52" t="s">
        <v>269</v>
      </c>
      <c r="D60" s="52" t="s">
        <v>671</v>
      </c>
      <c r="E60" s="52" t="s">
        <v>270</v>
      </c>
      <c r="F60" s="53">
        <v>28.950000000000003</v>
      </c>
      <c r="G60" s="53">
        <v>44.5</v>
      </c>
      <c r="H60" s="53">
        <v>89</v>
      </c>
      <c r="I60" s="53">
        <v>29</v>
      </c>
      <c r="J60" s="54"/>
      <c r="K60" s="54"/>
      <c r="L60" s="54"/>
      <c r="M60" s="55"/>
      <c r="N60" s="55"/>
      <c r="O60" s="55">
        <v>1</v>
      </c>
      <c r="P60" s="55">
        <v>0</v>
      </c>
    </row>
    <row r="61" spans="1:16" x14ac:dyDescent="0.25">
      <c r="A61" s="51">
        <v>4716076167467</v>
      </c>
      <c r="B61" s="52">
        <v>748127</v>
      </c>
      <c r="C61" s="52" t="s">
        <v>643</v>
      </c>
      <c r="D61" s="52" t="s">
        <v>673</v>
      </c>
      <c r="E61" s="52" t="s">
        <v>644</v>
      </c>
      <c r="F61" s="53">
        <v>28.950000000000003</v>
      </c>
      <c r="G61" s="53">
        <v>69.5</v>
      </c>
      <c r="H61" s="53">
        <v>149</v>
      </c>
      <c r="I61" s="53">
        <v>29</v>
      </c>
      <c r="J61" s="54">
        <v>11</v>
      </c>
      <c r="K61" s="54">
        <v>2</v>
      </c>
      <c r="L61" s="54">
        <v>6</v>
      </c>
      <c r="M61" s="56">
        <v>0</v>
      </c>
      <c r="N61" s="56">
        <v>1</v>
      </c>
      <c r="O61" s="56">
        <v>2</v>
      </c>
      <c r="P61" s="56">
        <v>1</v>
      </c>
    </row>
    <row r="62" spans="1:16" x14ac:dyDescent="0.25">
      <c r="A62" s="51">
        <v>4716076167474</v>
      </c>
      <c r="B62" s="52">
        <v>317296</v>
      </c>
      <c r="C62" s="52" t="s">
        <v>267</v>
      </c>
      <c r="D62" s="52" t="s">
        <v>675</v>
      </c>
      <c r="E62" s="52" t="s">
        <v>268</v>
      </c>
      <c r="F62" s="53">
        <v>28.95</v>
      </c>
      <c r="G62" s="53">
        <v>44.5</v>
      </c>
      <c r="H62" s="53">
        <v>89</v>
      </c>
      <c r="I62" s="53">
        <v>55</v>
      </c>
      <c r="J62" s="54"/>
      <c r="K62" s="54"/>
      <c r="L62" s="54"/>
      <c r="M62" s="55"/>
      <c r="N62" s="55"/>
      <c r="O62" s="55">
        <v>4</v>
      </c>
      <c r="P62" s="55">
        <v>4</v>
      </c>
    </row>
    <row r="63" spans="1:16" x14ac:dyDescent="0.25">
      <c r="A63" s="51">
        <v>6953156278844</v>
      </c>
      <c r="B63" s="52">
        <v>734882</v>
      </c>
      <c r="C63" s="52" t="s">
        <v>381</v>
      </c>
      <c r="D63" s="52" t="s">
        <v>331</v>
      </c>
      <c r="E63" s="52" t="s">
        <v>382</v>
      </c>
      <c r="F63" s="53">
        <v>37.618672566371679</v>
      </c>
      <c r="G63" s="53">
        <v>64.5</v>
      </c>
      <c r="H63" s="53">
        <v>139</v>
      </c>
      <c r="I63" s="53">
        <v>17</v>
      </c>
      <c r="J63" s="54">
        <v>4</v>
      </c>
      <c r="K63" s="54">
        <v>3</v>
      </c>
      <c r="L63" s="54">
        <v>10</v>
      </c>
      <c r="M63" s="55">
        <v>8</v>
      </c>
      <c r="N63" s="55">
        <v>6</v>
      </c>
      <c r="O63" s="55">
        <v>5</v>
      </c>
      <c r="P63" s="55">
        <v>16</v>
      </c>
    </row>
    <row r="64" spans="1:16" x14ac:dyDescent="0.25">
      <c r="A64" s="51">
        <v>6953156292079</v>
      </c>
      <c r="B64" s="52">
        <v>671812</v>
      </c>
      <c r="C64" s="52" t="s">
        <v>313</v>
      </c>
      <c r="D64" s="52" t="s">
        <v>504</v>
      </c>
      <c r="E64" s="52" t="s">
        <v>314</v>
      </c>
      <c r="F64" s="53">
        <v>88.91</v>
      </c>
      <c r="G64" s="53">
        <v>144.5</v>
      </c>
      <c r="H64" s="53">
        <v>299</v>
      </c>
      <c r="I64" s="53">
        <v>0</v>
      </c>
      <c r="J64" s="54"/>
      <c r="K64" s="54"/>
      <c r="L64" s="54"/>
      <c r="M64" s="55"/>
      <c r="N64" s="55"/>
      <c r="O64" s="55">
        <v>0</v>
      </c>
      <c r="P64" s="55">
        <v>0</v>
      </c>
    </row>
    <row r="65" spans="1:16" x14ac:dyDescent="0.25">
      <c r="A65" s="51">
        <v>6971680477397</v>
      </c>
      <c r="B65" s="52">
        <v>758230</v>
      </c>
      <c r="C65" s="52" t="s">
        <v>685</v>
      </c>
      <c r="D65" s="52"/>
      <c r="E65" s="52" t="s">
        <v>686</v>
      </c>
      <c r="F65" s="53">
        <v>18</v>
      </c>
      <c r="G65" s="53">
        <v>35</v>
      </c>
      <c r="H65" s="53">
        <v>73</v>
      </c>
      <c r="I65" s="53">
        <v>0</v>
      </c>
      <c r="J65" s="54"/>
      <c r="K65" s="54"/>
      <c r="L65" s="54"/>
      <c r="M65" s="56">
        <v>0</v>
      </c>
      <c r="N65" s="55">
        <v>0</v>
      </c>
      <c r="O65" s="55">
        <v>0</v>
      </c>
      <c r="P65" s="55">
        <v>0</v>
      </c>
    </row>
    <row r="66" spans="1:16" x14ac:dyDescent="0.25">
      <c r="A66" s="51">
        <v>6953156279650</v>
      </c>
      <c r="B66" s="52">
        <v>742292</v>
      </c>
      <c r="C66" s="52" t="s">
        <v>565</v>
      </c>
      <c r="D66" s="52"/>
      <c r="E66" s="52" t="s">
        <v>566</v>
      </c>
      <c r="F66" s="53">
        <v>14.434906542056074</v>
      </c>
      <c r="G66" s="53">
        <v>39.5</v>
      </c>
      <c r="H66" s="53">
        <v>79</v>
      </c>
      <c r="I66" s="53">
        <v>0</v>
      </c>
      <c r="J66" s="54">
        <v>7</v>
      </c>
      <c r="K66" s="54">
        <v>2</v>
      </c>
      <c r="L66" s="54">
        <v>4</v>
      </c>
      <c r="M66" s="55">
        <v>-1</v>
      </c>
      <c r="N66" s="55">
        <v>0</v>
      </c>
      <c r="O66" s="55">
        <v>0</v>
      </c>
      <c r="P66" s="55">
        <v>0</v>
      </c>
    </row>
    <row r="67" spans="1:16" x14ac:dyDescent="0.25">
      <c r="A67" s="51">
        <v>6953156279667</v>
      </c>
      <c r="B67" s="52">
        <v>742293</v>
      </c>
      <c r="C67" s="52" t="s">
        <v>567</v>
      </c>
      <c r="D67" s="52"/>
      <c r="E67" s="52" t="s">
        <v>568</v>
      </c>
      <c r="F67" s="53">
        <v>16.32</v>
      </c>
      <c r="G67" s="53">
        <v>44.5</v>
      </c>
      <c r="H67" s="53">
        <v>89</v>
      </c>
      <c r="I67" s="53">
        <v>2</v>
      </c>
      <c r="J67" s="54">
        <v>2</v>
      </c>
      <c r="K67" s="54">
        <v>0</v>
      </c>
      <c r="L67" s="54">
        <v>1</v>
      </c>
      <c r="M67" s="55">
        <v>0</v>
      </c>
      <c r="N67" s="55">
        <v>0</v>
      </c>
      <c r="O67" s="55">
        <v>0</v>
      </c>
      <c r="P67" s="55">
        <v>0</v>
      </c>
    </row>
    <row r="68" spans="1:16" x14ac:dyDescent="0.25">
      <c r="A68" s="51">
        <v>6953156289734</v>
      </c>
      <c r="B68" s="52">
        <v>758233</v>
      </c>
      <c r="C68" s="52" t="s">
        <v>688</v>
      </c>
      <c r="D68" s="52"/>
      <c r="E68" s="52" t="s">
        <v>689</v>
      </c>
      <c r="F68" s="53">
        <v>9.66</v>
      </c>
      <c r="G68" s="53">
        <v>40</v>
      </c>
      <c r="H68" s="53">
        <v>83</v>
      </c>
      <c r="I68" s="53">
        <v>24</v>
      </c>
      <c r="J68" s="54"/>
      <c r="K68" s="54"/>
      <c r="L68" s="54"/>
      <c r="M68" s="56">
        <v>0</v>
      </c>
      <c r="N68" s="55">
        <v>10</v>
      </c>
      <c r="O68" s="55">
        <v>23</v>
      </c>
      <c r="P68" s="55">
        <v>16</v>
      </c>
    </row>
    <row r="69" spans="1:16" x14ac:dyDescent="0.25">
      <c r="A69" s="51">
        <v>6953156289758</v>
      </c>
      <c r="B69" s="52">
        <v>758235</v>
      </c>
      <c r="C69" s="52" t="s">
        <v>692</v>
      </c>
      <c r="D69" s="52"/>
      <c r="E69" s="52" t="s">
        <v>693</v>
      </c>
      <c r="F69" s="53">
        <v>15.69</v>
      </c>
      <c r="G69" s="53">
        <v>45</v>
      </c>
      <c r="H69" s="53">
        <v>93</v>
      </c>
      <c r="I69" s="53">
        <v>29</v>
      </c>
      <c r="J69" s="54"/>
      <c r="K69" s="54"/>
      <c r="L69" s="54"/>
      <c r="M69" s="56">
        <v>0</v>
      </c>
      <c r="N69" s="55">
        <v>12</v>
      </c>
      <c r="O69" s="55">
        <v>15</v>
      </c>
      <c r="P69" s="55">
        <v>14</v>
      </c>
    </row>
    <row r="70" spans="1:16" x14ac:dyDescent="0.25">
      <c r="A70" s="51">
        <v>6953156289819</v>
      </c>
      <c r="B70" s="52">
        <v>758236</v>
      </c>
      <c r="C70" s="52" t="s">
        <v>694</v>
      </c>
      <c r="D70" s="52"/>
      <c r="E70" s="52" t="s">
        <v>695</v>
      </c>
      <c r="F70" s="53">
        <v>16</v>
      </c>
      <c r="G70" s="53">
        <v>45</v>
      </c>
      <c r="H70" s="53">
        <v>93</v>
      </c>
      <c r="I70" s="53">
        <v>39</v>
      </c>
      <c r="J70" s="54"/>
      <c r="K70" s="54"/>
      <c r="L70" s="54"/>
      <c r="M70" s="56">
        <v>0</v>
      </c>
      <c r="N70" s="55">
        <v>11</v>
      </c>
      <c r="O70" s="55">
        <v>15</v>
      </c>
      <c r="P70" s="55">
        <v>19</v>
      </c>
    </row>
    <row r="71" spans="1:16" x14ac:dyDescent="0.25">
      <c r="A71" s="51">
        <v>6953156279018</v>
      </c>
      <c r="B71" s="52">
        <v>743975</v>
      </c>
      <c r="C71" s="52" t="s">
        <v>615</v>
      </c>
      <c r="D71" s="52" t="s">
        <v>353</v>
      </c>
      <c r="E71" s="52" t="s">
        <v>616</v>
      </c>
      <c r="F71" s="53">
        <v>5.259999999999998</v>
      </c>
      <c r="G71" s="53">
        <v>24.5</v>
      </c>
      <c r="H71" s="53">
        <v>49</v>
      </c>
      <c r="I71" s="53">
        <v>11</v>
      </c>
      <c r="J71" s="54">
        <v>38</v>
      </c>
      <c r="K71" s="54">
        <v>20</v>
      </c>
      <c r="L71" s="54">
        <v>12</v>
      </c>
      <c r="M71" s="56">
        <v>10</v>
      </c>
      <c r="N71" s="55">
        <v>7</v>
      </c>
      <c r="O71" s="55">
        <v>3</v>
      </c>
      <c r="P71" s="55">
        <v>3</v>
      </c>
    </row>
    <row r="72" spans="1:16" x14ac:dyDescent="0.25">
      <c r="A72" s="51">
        <v>6953156279025</v>
      </c>
      <c r="B72" s="52">
        <v>743968</v>
      </c>
      <c r="C72" s="52" t="s">
        <v>613</v>
      </c>
      <c r="D72" s="52" t="s">
        <v>379</v>
      </c>
      <c r="E72" s="52" t="s">
        <v>614</v>
      </c>
      <c r="F72" s="53">
        <v>5.2599999999999989</v>
      </c>
      <c r="G72" s="53">
        <v>24.5</v>
      </c>
      <c r="H72" s="53">
        <v>49</v>
      </c>
      <c r="I72" s="53">
        <v>47</v>
      </c>
      <c r="J72" s="54">
        <v>36</v>
      </c>
      <c r="K72" s="54">
        <v>12</v>
      </c>
      <c r="L72" s="54">
        <v>14</v>
      </c>
      <c r="M72" s="56">
        <v>16</v>
      </c>
      <c r="N72" s="55">
        <v>23</v>
      </c>
      <c r="O72" s="55">
        <v>31</v>
      </c>
      <c r="P72" s="55">
        <v>12</v>
      </c>
    </row>
    <row r="73" spans="1:16" x14ac:dyDescent="0.25">
      <c r="A73" s="51">
        <v>6953156286603</v>
      </c>
      <c r="B73" s="52">
        <v>742249</v>
      </c>
      <c r="C73" s="52" t="s">
        <v>563</v>
      </c>
      <c r="D73" s="52" t="s">
        <v>498</v>
      </c>
      <c r="E73" s="52" t="s">
        <v>564</v>
      </c>
      <c r="F73" s="53">
        <v>21.039999999999992</v>
      </c>
      <c r="G73" s="53">
        <v>44.5</v>
      </c>
      <c r="H73" s="53">
        <v>99</v>
      </c>
      <c r="I73" s="53">
        <v>26</v>
      </c>
      <c r="J73" s="54">
        <v>27</v>
      </c>
      <c r="K73" s="54">
        <v>10</v>
      </c>
      <c r="L73" s="54">
        <v>7</v>
      </c>
      <c r="M73" s="55">
        <v>23</v>
      </c>
      <c r="N73" s="55">
        <v>10</v>
      </c>
      <c r="O73" s="55">
        <v>15</v>
      </c>
      <c r="P73" s="55">
        <v>12</v>
      </c>
    </row>
    <row r="74" spans="1:16" x14ac:dyDescent="0.25">
      <c r="A74" s="51">
        <v>6953156286504</v>
      </c>
      <c r="B74" s="52">
        <v>674011</v>
      </c>
      <c r="C74" s="52" t="s">
        <v>315</v>
      </c>
      <c r="D74" s="52"/>
      <c r="E74" s="52" t="s">
        <v>316</v>
      </c>
      <c r="F74" s="53">
        <v>45.32</v>
      </c>
      <c r="G74" s="53">
        <v>74.5</v>
      </c>
      <c r="H74" s="53">
        <v>159</v>
      </c>
      <c r="I74" s="53">
        <v>0</v>
      </c>
      <c r="J74" s="54"/>
      <c r="K74" s="54"/>
      <c r="L74" s="54"/>
      <c r="M74" s="55"/>
      <c r="N74" s="55"/>
      <c r="O74" s="55">
        <v>0</v>
      </c>
      <c r="P74" s="55">
        <v>0</v>
      </c>
    </row>
    <row r="75" spans="1:16" x14ac:dyDescent="0.25">
      <c r="A75" s="51">
        <v>6953156286498</v>
      </c>
      <c r="B75" s="52">
        <v>676636</v>
      </c>
      <c r="C75" s="52" t="s">
        <v>317</v>
      </c>
      <c r="D75" s="52"/>
      <c r="E75" s="52" t="s">
        <v>318</v>
      </c>
      <c r="F75" s="53">
        <v>45.32</v>
      </c>
      <c r="G75" s="53">
        <v>74.5</v>
      </c>
      <c r="H75" s="53">
        <v>159</v>
      </c>
      <c r="I75" s="53">
        <v>58</v>
      </c>
      <c r="J75" s="54"/>
      <c r="K75" s="54"/>
      <c r="L75" s="54"/>
      <c r="M75" s="55"/>
      <c r="N75" s="55"/>
      <c r="O75" s="55">
        <v>0</v>
      </c>
      <c r="P75" s="55">
        <v>2</v>
      </c>
    </row>
    <row r="76" spans="1:16" x14ac:dyDescent="0.25">
      <c r="A76" s="51">
        <v>6953156286481</v>
      </c>
      <c r="B76" s="52">
        <v>676638</v>
      </c>
      <c r="C76" s="52" t="s">
        <v>319</v>
      </c>
      <c r="D76" s="52"/>
      <c r="E76" s="52" t="s">
        <v>320</v>
      </c>
      <c r="F76" s="53">
        <v>45.32</v>
      </c>
      <c r="G76" s="53">
        <v>74.5</v>
      </c>
      <c r="H76" s="53">
        <v>159</v>
      </c>
      <c r="I76" s="53">
        <v>0</v>
      </c>
      <c r="J76" s="54"/>
      <c r="K76" s="54"/>
      <c r="L76" s="54"/>
      <c r="M76" s="55"/>
      <c r="N76" s="55"/>
      <c r="O76" s="55">
        <v>0</v>
      </c>
      <c r="P76" s="55">
        <v>0</v>
      </c>
    </row>
    <row r="77" spans="1:16" x14ac:dyDescent="0.25">
      <c r="A77" s="51">
        <v>6953156253025</v>
      </c>
      <c r="B77" s="52">
        <v>734909</v>
      </c>
      <c r="C77" s="52" t="s">
        <v>433</v>
      </c>
      <c r="D77" s="52" t="s">
        <v>679</v>
      </c>
      <c r="E77" s="52" t="s">
        <v>434</v>
      </c>
      <c r="F77" s="53">
        <v>11.76</v>
      </c>
      <c r="G77" s="53">
        <v>24.5</v>
      </c>
      <c r="H77" s="53">
        <v>49</v>
      </c>
      <c r="I77" s="53">
        <v>6</v>
      </c>
      <c r="J77" s="54">
        <v>3</v>
      </c>
      <c r="K77" s="54">
        <v>6</v>
      </c>
      <c r="L77" s="54">
        <v>11</v>
      </c>
      <c r="M77" s="55">
        <v>8</v>
      </c>
      <c r="N77" s="55">
        <v>5</v>
      </c>
      <c r="O77" s="55">
        <v>15</v>
      </c>
      <c r="P77" s="55">
        <v>1</v>
      </c>
    </row>
    <row r="78" spans="1:16" x14ac:dyDescent="0.25">
      <c r="A78" s="51">
        <v>6953156253032</v>
      </c>
      <c r="B78" s="52">
        <v>734911</v>
      </c>
      <c r="C78" s="52" t="s">
        <v>437</v>
      </c>
      <c r="D78" s="52" t="s">
        <v>681</v>
      </c>
      <c r="E78" s="52" t="s">
        <v>438</v>
      </c>
      <c r="F78" s="53">
        <v>12.049999999999997</v>
      </c>
      <c r="G78" s="53">
        <v>24.5</v>
      </c>
      <c r="H78" s="53">
        <v>49</v>
      </c>
      <c r="I78" s="53">
        <v>6</v>
      </c>
      <c r="J78" s="54">
        <v>4</v>
      </c>
      <c r="K78" s="54">
        <v>5</v>
      </c>
      <c r="L78" s="54">
        <v>9</v>
      </c>
      <c r="M78" s="55">
        <v>10</v>
      </c>
      <c r="N78" s="55">
        <v>4</v>
      </c>
      <c r="O78" s="55">
        <v>4</v>
      </c>
      <c r="P78" s="55">
        <v>0</v>
      </c>
    </row>
    <row r="79" spans="1:16" x14ac:dyDescent="0.25">
      <c r="A79" s="51">
        <v>6953156253063</v>
      </c>
      <c r="B79" s="52">
        <v>734927</v>
      </c>
      <c r="C79" s="52" t="s">
        <v>466</v>
      </c>
      <c r="D79" s="52" t="s">
        <v>287</v>
      </c>
      <c r="E79" s="52" t="s">
        <v>467</v>
      </c>
      <c r="F79" s="53">
        <v>11.760000000000007</v>
      </c>
      <c r="G79" s="53">
        <v>24.5</v>
      </c>
      <c r="H79" s="53">
        <v>49</v>
      </c>
      <c r="I79" s="53">
        <v>18</v>
      </c>
      <c r="J79" s="54">
        <v>12</v>
      </c>
      <c r="K79" s="54">
        <v>12</v>
      </c>
      <c r="L79" s="54">
        <v>16</v>
      </c>
      <c r="M79" s="55">
        <v>21</v>
      </c>
      <c r="N79" s="55">
        <v>21</v>
      </c>
      <c r="O79" s="55">
        <v>11</v>
      </c>
      <c r="P79" s="55">
        <v>3</v>
      </c>
    </row>
    <row r="80" spans="1:16" x14ac:dyDescent="0.25">
      <c r="A80" s="51">
        <v>6953156253070</v>
      </c>
      <c r="B80" s="52">
        <v>734928</v>
      </c>
      <c r="C80" s="52" t="s">
        <v>468</v>
      </c>
      <c r="D80" s="52" t="s">
        <v>289</v>
      </c>
      <c r="E80" s="52" t="s">
        <v>469</v>
      </c>
      <c r="F80" s="53">
        <v>11.76</v>
      </c>
      <c r="G80" s="53">
        <v>24</v>
      </c>
      <c r="H80" s="53">
        <v>49</v>
      </c>
      <c r="I80" s="53">
        <v>20</v>
      </c>
      <c r="J80" s="54">
        <v>1</v>
      </c>
      <c r="K80" s="54">
        <v>2</v>
      </c>
      <c r="L80" s="54">
        <v>10</v>
      </c>
      <c r="M80" s="55">
        <v>5</v>
      </c>
      <c r="N80" s="55">
        <v>6</v>
      </c>
      <c r="O80" s="55">
        <v>12</v>
      </c>
      <c r="P80" s="55">
        <v>17</v>
      </c>
    </row>
    <row r="81" spans="1:16" x14ac:dyDescent="0.25">
      <c r="A81" s="51">
        <v>6953156255814</v>
      </c>
      <c r="B81" s="52">
        <v>734907</v>
      </c>
      <c r="C81" s="52" t="s">
        <v>431</v>
      </c>
      <c r="D81" s="52" t="s">
        <v>692</v>
      </c>
      <c r="E81" s="52" t="s">
        <v>432</v>
      </c>
      <c r="F81" s="53">
        <v>11</v>
      </c>
      <c r="G81" s="53">
        <v>24.5</v>
      </c>
      <c r="H81" s="53">
        <v>49</v>
      </c>
      <c r="I81" s="53">
        <v>0</v>
      </c>
      <c r="J81" s="54">
        <v>0</v>
      </c>
      <c r="K81" s="54">
        <v>0</v>
      </c>
      <c r="L81" s="54">
        <v>2</v>
      </c>
      <c r="M81" s="55">
        <v>0</v>
      </c>
      <c r="N81" s="55">
        <v>0</v>
      </c>
      <c r="O81" s="55">
        <v>0</v>
      </c>
      <c r="P81" s="55">
        <v>0</v>
      </c>
    </row>
    <row r="82" spans="1:16" x14ac:dyDescent="0.25">
      <c r="A82" s="51">
        <v>6953156279148</v>
      </c>
      <c r="B82" s="52">
        <v>742296</v>
      </c>
      <c r="C82" s="52" t="s">
        <v>573</v>
      </c>
      <c r="D82" s="52" t="s">
        <v>381</v>
      </c>
      <c r="E82" s="52" t="s">
        <v>574</v>
      </c>
      <c r="F82" s="53">
        <v>17.770731707317079</v>
      </c>
      <c r="G82" s="53">
        <v>39.5</v>
      </c>
      <c r="H82" s="53">
        <v>79</v>
      </c>
      <c r="I82" s="53">
        <v>24</v>
      </c>
      <c r="J82" s="54">
        <v>10</v>
      </c>
      <c r="K82" s="54">
        <v>8</v>
      </c>
      <c r="L82" s="54">
        <v>9</v>
      </c>
      <c r="M82" s="55">
        <v>10</v>
      </c>
      <c r="N82" s="55">
        <v>18</v>
      </c>
      <c r="O82" s="55">
        <v>6</v>
      </c>
      <c r="P82" s="55">
        <v>10</v>
      </c>
    </row>
    <row r="83" spans="1:16" x14ac:dyDescent="0.25">
      <c r="A83" s="51">
        <v>6953156259850</v>
      </c>
      <c r="B83" s="52">
        <v>734916</v>
      </c>
      <c r="C83" s="52" t="s">
        <v>446</v>
      </c>
      <c r="D83" s="52" t="s">
        <v>698</v>
      </c>
      <c r="E83" s="52" t="s">
        <v>447</v>
      </c>
      <c r="F83" s="53">
        <v>13.479999999999993</v>
      </c>
      <c r="G83" s="53">
        <v>29.5</v>
      </c>
      <c r="H83" s="53">
        <v>59</v>
      </c>
      <c r="I83" s="53">
        <v>0</v>
      </c>
      <c r="J83" s="54">
        <v>5</v>
      </c>
      <c r="K83" s="54">
        <v>1</v>
      </c>
      <c r="L83" s="54">
        <v>4</v>
      </c>
      <c r="M83" s="55">
        <v>1</v>
      </c>
      <c r="N83" s="55">
        <v>0</v>
      </c>
      <c r="O83" s="55">
        <v>0</v>
      </c>
      <c r="P83" s="55">
        <v>0</v>
      </c>
    </row>
    <row r="84" spans="1:16" x14ac:dyDescent="0.25">
      <c r="A84" s="51">
        <v>6953156261358</v>
      </c>
      <c r="B84" s="52">
        <v>758228</v>
      </c>
      <c r="C84" s="52" t="s">
        <v>681</v>
      </c>
      <c r="D84" s="52" t="s">
        <v>708</v>
      </c>
      <c r="E84" s="52" t="s">
        <v>682</v>
      </c>
      <c r="F84" s="53">
        <v>14</v>
      </c>
      <c r="G84" s="53">
        <v>35</v>
      </c>
      <c r="H84" s="53">
        <v>73</v>
      </c>
      <c r="I84" s="53">
        <v>9</v>
      </c>
      <c r="J84" s="54"/>
      <c r="K84" s="54"/>
      <c r="L84" s="54"/>
      <c r="M84" s="56">
        <v>0</v>
      </c>
      <c r="N84" s="55">
        <v>2</v>
      </c>
      <c r="O84" s="55">
        <v>14</v>
      </c>
      <c r="P84" s="55">
        <v>7</v>
      </c>
    </row>
    <row r="85" spans="1:16" x14ac:dyDescent="0.25">
      <c r="A85" s="51">
        <v>6953156261365</v>
      </c>
      <c r="B85" s="52">
        <v>758229</v>
      </c>
      <c r="C85" s="52" t="s">
        <v>683</v>
      </c>
      <c r="D85" s="52" t="s">
        <v>710</v>
      </c>
      <c r="E85" s="52" t="s">
        <v>684</v>
      </c>
      <c r="F85" s="53">
        <v>14</v>
      </c>
      <c r="G85" s="53">
        <v>35</v>
      </c>
      <c r="H85" s="53">
        <v>73</v>
      </c>
      <c r="I85" s="53">
        <v>0</v>
      </c>
      <c r="J85" s="54"/>
      <c r="K85" s="54"/>
      <c r="L85" s="54"/>
      <c r="M85" s="56">
        <v>0</v>
      </c>
      <c r="N85" s="55">
        <v>0</v>
      </c>
      <c r="O85" s="55">
        <v>0</v>
      </c>
      <c r="P85" s="55">
        <v>0</v>
      </c>
    </row>
    <row r="86" spans="1:16" x14ac:dyDescent="0.25">
      <c r="A86" s="51">
        <v>6953156291638</v>
      </c>
      <c r="B86" s="52">
        <v>762677</v>
      </c>
      <c r="C86" s="52" t="s">
        <v>704</v>
      </c>
      <c r="D86" s="52"/>
      <c r="E86" s="52" t="s">
        <v>705</v>
      </c>
      <c r="F86" s="53">
        <v>21.070000000000007</v>
      </c>
      <c r="G86" s="53">
        <v>45</v>
      </c>
      <c r="H86" s="53">
        <v>89</v>
      </c>
      <c r="I86" s="53">
        <v>22</v>
      </c>
      <c r="J86" s="54"/>
      <c r="K86" s="54"/>
      <c r="L86" s="54"/>
      <c r="M86" s="56"/>
      <c r="N86" s="55">
        <v>0</v>
      </c>
      <c r="O86" s="55">
        <v>9</v>
      </c>
      <c r="P86" s="55">
        <v>11</v>
      </c>
    </row>
    <row r="87" spans="1:16" x14ac:dyDescent="0.25">
      <c r="A87" s="51">
        <v>6953156288126</v>
      </c>
      <c r="B87" s="52">
        <v>758121</v>
      </c>
      <c r="C87" s="52" t="s">
        <v>665</v>
      </c>
      <c r="D87" s="52"/>
      <c r="E87" s="52" t="s">
        <v>666</v>
      </c>
      <c r="F87" s="53">
        <v>7.61</v>
      </c>
      <c r="G87" s="53">
        <v>29.5</v>
      </c>
      <c r="H87" s="53">
        <v>62</v>
      </c>
      <c r="I87" s="53">
        <v>9</v>
      </c>
      <c r="J87" s="54"/>
      <c r="K87" s="54"/>
      <c r="L87" s="54"/>
      <c r="M87" s="56">
        <v>0</v>
      </c>
      <c r="N87" s="55">
        <v>2</v>
      </c>
      <c r="O87" s="55">
        <v>1</v>
      </c>
      <c r="P87" s="55">
        <v>1</v>
      </c>
    </row>
    <row r="88" spans="1:16" x14ac:dyDescent="0.25">
      <c r="A88" s="51">
        <v>6953156288133</v>
      </c>
      <c r="B88" s="52">
        <v>758124</v>
      </c>
      <c r="C88" s="52" t="s">
        <v>667</v>
      </c>
      <c r="D88" s="52"/>
      <c r="E88" s="52" t="s">
        <v>668</v>
      </c>
      <c r="F88" s="53">
        <v>7.61</v>
      </c>
      <c r="G88" s="53">
        <v>29.5</v>
      </c>
      <c r="H88" s="53">
        <v>62</v>
      </c>
      <c r="I88" s="53">
        <v>21</v>
      </c>
      <c r="J88" s="54"/>
      <c r="K88" s="54"/>
      <c r="L88" s="54"/>
      <c r="M88" s="56">
        <v>1</v>
      </c>
      <c r="N88" s="55">
        <v>12</v>
      </c>
      <c r="O88" s="55">
        <v>14</v>
      </c>
      <c r="P88" s="55">
        <v>6</v>
      </c>
    </row>
    <row r="89" spans="1:16" x14ac:dyDescent="0.25">
      <c r="A89" s="51">
        <v>6953156273085</v>
      </c>
      <c r="B89" s="52">
        <v>734920</v>
      </c>
      <c r="C89" s="52" t="s">
        <v>452</v>
      </c>
      <c r="D89" s="52"/>
      <c r="E89" s="52" t="s">
        <v>453</v>
      </c>
      <c r="F89" s="53">
        <v>13.620000000000053</v>
      </c>
      <c r="G89" s="53">
        <v>34.5</v>
      </c>
      <c r="H89" s="53">
        <v>69</v>
      </c>
      <c r="I89" s="53">
        <v>37</v>
      </c>
      <c r="J89" s="54">
        <v>11</v>
      </c>
      <c r="K89" s="54">
        <v>11</v>
      </c>
      <c r="L89" s="54">
        <v>19</v>
      </c>
      <c r="M89" s="55">
        <v>26</v>
      </c>
      <c r="N89" s="55">
        <v>28</v>
      </c>
      <c r="O89" s="55">
        <v>23</v>
      </c>
      <c r="P89" s="55">
        <v>16</v>
      </c>
    </row>
    <row r="90" spans="1:16" x14ac:dyDescent="0.25">
      <c r="A90" s="51">
        <v>6953156273092</v>
      </c>
      <c r="B90" s="52">
        <v>734921</v>
      </c>
      <c r="C90" s="52" t="s">
        <v>454</v>
      </c>
      <c r="D90" s="52"/>
      <c r="E90" s="52" t="s">
        <v>455</v>
      </c>
      <c r="F90" s="53">
        <v>13.949999999999998</v>
      </c>
      <c r="G90" s="53">
        <v>34.5</v>
      </c>
      <c r="H90" s="53">
        <v>69</v>
      </c>
      <c r="I90" s="53">
        <v>14</v>
      </c>
      <c r="J90" s="54">
        <v>8</v>
      </c>
      <c r="K90" s="54">
        <v>2</v>
      </c>
      <c r="L90" s="54">
        <v>5</v>
      </c>
      <c r="M90" s="55">
        <v>8</v>
      </c>
      <c r="N90" s="55">
        <v>6</v>
      </c>
      <c r="O90" s="55">
        <v>5</v>
      </c>
      <c r="P90" s="55">
        <v>7</v>
      </c>
    </row>
    <row r="91" spans="1:16" x14ac:dyDescent="0.25">
      <c r="A91" s="51">
        <v>6953156273108</v>
      </c>
      <c r="B91" s="52">
        <v>734922</v>
      </c>
      <c r="C91" s="52" t="s">
        <v>456</v>
      </c>
      <c r="D91" s="52"/>
      <c r="E91" s="52" t="s">
        <v>457</v>
      </c>
      <c r="F91" s="53">
        <v>13.950000000000014</v>
      </c>
      <c r="G91" s="53">
        <v>34.5</v>
      </c>
      <c r="H91" s="53">
        <v>69</v>
      </c>
      <c r="I91" s="53">
        <v>41</v>
      </c>
      <c r="J91" s="54">
        <v>11</v>
      </c>
      <c r="K91" s="54">
        <v>4</v>
      </c>
      <c r="L91" s="54">
        <v>22</v>
      </c>
      <c r="M91" s="55">
        <v>18</v>
      </c>
      <c r="N91" s="55">
        <v>9</v>
      </c>
      <c r="O91" s="55">
        <v>8</v>
      </c>
      <c r="P91" s="55">
        <v>7</v>
      </c>
    </row>
    <row r="92" spans="1:16" x14ac:dyDescent="0.25">
      <c r="A92" s="51">
        <v>6953156281363</v>
      </c>
      <c r="B92" s="52">
        <v>734943</v>
      </c>
      <c r="C92" s="52" t="s">
        <v>496</v>
      </c>
      <c r="D92" s="52"/>
      <c r="E92" s="52" t="s">
        <v>497</v>
      </c>
      <c r="F92" s="53">
        <v>7.6100000000000083</v>
      </c>
      <c r="G92" s="53">
        <v>24.5</v>
      </c>
      <c r="H92" s="53">
        <v>49</v>
      </c>
      <c r="I92" s="53">
        <v>2</v>
      </c>
      <c r="J92" s="54">
        <v>14</v>
      </c>
      <c r="K92" s="54">
        <v>15</v>
      </c>
      <c r="L92" s="54">
        <v>11</v>
      </c>
      <c r="M92" s="55">
        <v>11</v>
      </c>
      <c r="N92" s="55">
        <v>6</v>
      </c>
      <c r="O92" s="55">
        <v>1</v>
      </c>
      <c r="P92" s="55">
        <v>1</v>
      </c>
    </row>
    <row r="93" spans="1:16" x14ac:dyDescent="0.25">
      <c r="A93" s="51">
        <v>6953156281370</v>
      </c>
      <c r="B93" s="52">
        <v>734942</v>
      </c>
      <c r="C93" s="52" t="s">
        <v>494</v>
      </c>
      <c r="D93" s="52" t="s">
        <v>433</v>
      </c>
      <c r="E93" s="52" t="s">
        <v>495</v>
      </c>
      <c r="F93" s="53">
        <v>7.4611494252873589</v>
      </c>
      <c r="G93" s="53">
        <v>24.5</v>
      </c>
      <c r="H93" s="53">
        <v>49</v>
      </c>
      <c r="I93" s="53">
        <v>2</v>
      </c>
      <c r="J93" s="54">
        <v>9</v>
      </c>
      <c r="K93" s="54">
        <v>2</v>
      </c>
      <c r="L93" s="54">
        <v>3</v>
      </c>
      <c r="M93" s="55">
        <v>7</v>
      </c>
      <c r="N93" s="55">
        <v>1</v>
      </c>
      <c r="O93" s="55">
        <v>1</v>
      </c>
      <c r="P93" s="55">
        <v>0</v>
      </c>
    </row>
    <row r="94" spans="1:16" x14ac:dyDescent="0.25">
      <c r="A94" s="51">
        <v>6953156281387</v>
      </c>
      <c r="B94" s="52">
        <v>734944</v>
      </c>
      <c r="C94" s="52" t="s">
        <v>498</v>
      </c>
      <c r="D94" s="52"/>
      <c r="E94" s="52" t="s">
        <v>499</v>
      </c>
      <c r="F94" s="53">
        <v>7.6100000000000083</v>
      </c>
      <c r="G94" s="53">
        <v>24.5</v>
      </c>
      <c r="H94" s="53">
        <v>49</v>
      </c>
      <c r="I94" s="53">
        <v>1</v>
      </c>
      <c r="J94" s="54">
        <v>11</v>
      </c>
      <c r="K94" s="54">
        <v>3</v>
      </c>
      <c r="L94" s="54">
        <v>6</v>
      </c>
      <c r="M94" s="55">
        <v>3</v>
      </c>
      <c r="N94" s="55">
        <v>2</v>
      </c>
      <c r="O94" s="55">
        <v>0</v>
      </c>
      <c r="P94" s="55">
        <v>1</v>
      </c>
    </row>
    <row r="95" spans="1:16" x14ac:dyDescent="0.25">
      <c r="A95" s="51">
        <v>6953156284821</v>
      </c>
      <c r="B95" s="52">
        <v>743955</v>
      </c>
      <c r="C95" s="52" t="s">
        <v>597</v>
      </c>
      <c r="D95" s="52"/>
      <c r="E95" s="52" t="s">
        <v>598</v>
      </c>
      <c r="F95" s="53">
        <v>12.379999999999997</v>
      </c>
      <c r="G95" s="53">
        <v>34.5</v>
      </c>
      <c r="H95" s="53">
        <v>69</v>
      </c>
      <c r="I95" s="53">
        <v>8</v>
      </c>
      <c r="J95" s="54">
        <v>15</v>
      </c>
      <c r="K95" s="54">
        <v>7</v>
      </c>
      <c r="L95" s="54">
        <v>9</v>
      </c>
      <c r="M95" s="56">
        <v>11</v>
      </c>
      <c r="N95" s="55">
        <v>8</v>
      </c>
      <c r="O95" s="55">
        <v>5</v>
      </c>
      <c r="P95" s="55">
        <v>5</v>
      </c>
    </row>
    <row r="96" spans="1:16" x14ac:dyDescent="0.25">
      <c r="A96" s="51">
        <v>6953156284838</v>
      </c>
      <c r="B96" s="52">
        <v>743956</v>
      </c>
      <c r="C96" s="52" t="s">
        <v>599</v>
      </c>
      <c r="D96" s="52"/>
      <c r="E96" s="52" t="s">
        <v>600</v>
      </c>
      <c r="F96" s="53">
        <v>12.679999999999998</v>
      </c>
      <c r="G96" s="53">
        <v>34.5</v>
      </c>
      <c r="H96" s="53">
        <v>69</v>
      </c>
      <c r="I96" s="53">
        <v>3</v>
      </c>
      <c r="J96" s="54">
        <v>16</v>
      </c>
      <c r="K96" s="54">
        <v>5</v>
      </c>
      <c r="L96" s="54">
        <v>15</v>
      </c>
      <c r="M96" s="56">
        <v>12</v>
      </c>
      <c r="N96" s="55">
        <v>13</v>
      </c>
      <c r="O96" s="55">
        <v>2</v>
      </c>
      <c r="P96" s="55">
        <v>0</v>
      </c>
    </row>
    <row r="97" spans="1:16" x14ac:dyDescent="0.25">
      <c r="A97" s="51">
        <v>6953156295117</v>
      </c>
      <c r="B97" s="52">
        <v>766141</v>
      </c>
      <c r="C97" s="52" t="s">
        <v>724</v>
      </c>
      <c r="D97" s="52" t="s">
        <v>563</v>
      </c>
      <c r="E97" s="52" t="s">
        <v>725</v>
      </c>
      <c r="F97" s="53">
        <v>6.5999999999999979</v>
      </c>
      <c r="G97" s="53">
        <v>30</v>
      </c>
      <c r="H97" s="53">
        <v>30</v>
      </c>
      <c r="I97" s="53">
        <v>51</v>
      </c>
      <c r="J97" s="54"/>
      <c r="K97" s="54"/>
      <c r="L97" s="54"/>
      <c r="M97" s="56"/>
      <c r="N97" s="55"/>
      <c r="O97" s="55"/>
      <c r="P97" s="55">
        <v>3</v>
      </c>
    </row>
    <row r="98" spans="1:16" x14ac:dyDescent="0.25">
      <c r="A98" s="51">
        <v>6953156295124</v>
      </c>
      <c r="B98" s="52">
        <v>766142</v>
      </c>
      <c r="C98" s="52" t="s">
        <v>726</v>
      </c>
      <c r="D98" s="52" t="s">
        <v>565</v>
      </c>
      <c r="E98" s="52" t="s">
        <v>727</v>
      </c>
      <c r="F98" s="53">
        <v>6.5999999999999988</v>
      </c>
      <c r="G98" s="53">
        <v>30</v>
      </c>
      <c r="H98" s="53">
        <v>30</v>
      </c>
      <c r="I98" s="53">
        <v>49</v>
      </c>
      <c r="J98" s="54"/>
      <c r="K98" s="54"/>
      <c r="L98" s="54"/>
      <c r="M98" s="56"/>
      <c r="N98" s="55"/>
      <c r="O98" s="55"/>
      <c r="P98" s="55">
        <v>4</v>
      </c>
    </row>
    <row r="99" spans="1:16" x14ac:dyDescent="0.25">
      <c r="A99" s="51">
        <v>6953156282940</v>
      </c>
      <c r="B99" s="52">
        <v>739727</v>
      </c>
      <c r="C99" s="52" t="s">
        <v>551</v>
      </c>
      <c r="D99" s="52" t="s">
        <v>452</v>
      </c>
      <c r="E99" s="52" t="s">
        <v>552</v>
      </c>
      <c r="F99" s="53">
        <v>17.329999999999998</v>
      </c>
      <c r="G99" s="53">
        <v>44.5</v>
      </c>
      <c r="H99" s="53">
        <v>99</v>
      </c>
      <c r="I99" s="53">
        <v>16</v>
      </c>
      <c r="J99" s="54">
        <v>29</v>
      </c>
      <c r="K99" s="54">
        <v>15</v>
      </c>
      <c r="L99" s="54">
        <v>16</v>
      </c>
      <c r="M99" s="55">
        <v>18</v>
      </c>
      <c r="N99" s="55">
        <v>15</v>
      </c>
      <c r="O99" s="55">
        <v>9</v>
      </c>
      <c r="P99" s="55">
        <v>1</v>
      </c>
    </row>
    <row r="100" spans="1:16" x14ac:dyDescent="0.25">
      <c r="A100" s="51">
        <v>6953156282957</v>
      </c>
      <c r="B100" s="52">
        <v>739728</v>
      </c>
      <c r="C100" s="52" t="s">
        <v>553</v>
      </c>
      <c r="D100" s="52"/>
      <c r="E100" s="52" t="s">
        <v>554</v>
      </c>
      <c r="F100" s="53">
        <v>17.329999999999998</v>
      </c>
      <c r="G100" s="53">
        <v>44.5</v>
      </c>
      <c r="H100" s="53">
        <v>99</v>
      </c>
      <c r="I100" s="53">
        <v>3</v>
      </c>
      <c r="J100" s="54">
        <v>12</v>
      </c>
      <c r="K100" s="54">
        <v>10</v>
      </c>
      <c r="L100" s="54">
        <v>8</v>
      </c>
      <c r="M100" s="55">
        <v>12</v>
      </c>
      <c r="N100" s="55">
        <v>5</v>
      </c>
      <c r="O100" s="55">
        <v>1</v>
      </c>
      <c r="P100" s="55">
        <v>4</v>
      </c>
    </row>
    <row r="101" spans="1:16" x14ac:dyDescent="0.25">
      <c r="A101" s="51">
        <v>6953156280243</v>
      </c>
      <c r="B101" s="52">
        <v>734881</v>
      </c>
      <c r="C101" s="52" t="s">
        <v>379</v>
      </c>
      <c r="D101" s="52" t="s">
        <v>415</v>
      </c>
      <c r="E101" s="52" t="s">
        <v>380</v>
      </c>
      <c r="F101" s="53">
        <v>41.149999999999771</v>
      </c>
      <c r="G101" s="53">
        <v>84.5</v>
      </c>
      <c r="H101" s="53">
        <v>179</v>
      </c>
      <c r="I101" s="53">
        <v>26</v>
      </c>
      <c r="J101" s="54">
        <v>19</v>
      </c>
      <c r="K101" s="54">
        <v>4</v>
      </c>
      <c r="L101" s="54">
        <v>14</v>
      </c>
      <c r="M101" s="55">
        <v>29</v>
      </c>
      <c r="N101" s="55">
        <v>23</v>
      </c>
      <c r="O101" s="55">
        <v>12</v>
      </c>
      <c r="P101" s="55">
        <v>9</v>
      </c>
    </row>
    <row r="102" spans="1:16" x14ac:dyDescent="0.25">
      <c r="A102" s="51">
        <v>6953156295483</v>
      </c>
      <c r="B102" s="52">
        <v>766138</v>
      </c>
      <c r="C102" s="52" t="s">
        <v>718</v>
      </c>
      <c r="D102" s="52" t="s">
        <v>567</v>
      </c>
      <c r="E102" s="52" t="s">
        <v>719</v>
      </c>
      <c r="F102" s="53">
        <v>51.18</v>
      </c>
      <c r="G102" s="53">
        <v>95</v>
      </c>
      <c r="H102" s="53">
        <v>95</v>
      </c>
      <c r="I102" s="53">
        <v>5</v>
      </c>
      <c r="J102" s="54"/>
      <c r="K102" s="54"/>
      <c r="L102" s="54"/>
      <c r="M102" s="56"/>
      <c r="N102" s="55"/>
      <c r="O102" s="55"/>
      <c r="P102" s="55">
        <v>3</v>
      </c>
    </row>
    <row r="103" spans="1:16" x14ac:dyDescent="0.25">
      <c r="A103" s="51">
        <v>6953156295490</v>
      </c>
      <c r="B103" s="52">
        <v>766139</v>
      </c>
      <c r="C103" s="52" t="s">
        <v>720</v>
      </c>
      <c r="D103" s="52" t="s">
        <v>569</v>
      </c>
      <c r="E103" s="52" t="s">
        <v>721</v>
      </c>
      <c r="F103" s="53">
        <v>55.169999999999845</v>
      </c>
      <c r="G103" s="53">
        <v>95</v>
      </c>
      <c r="H103" s="53">
        <v>95</v>
      </c>
      <c r="I103" s="53">
        <v>6</v>
      </c>
      <c r="J103" s="54"/>
      <c r="K103" s="54"/>
      <c r="L103" s="54"/>
      <c r="M103" s="56"/>
      <c r="N103" s="55"/>
      <c r="O103" s="55"/>
      <c r="P103" s="55">
        <v>5</v>
      </c>
    </row>
    <row r="104" spans="1:16" x14ac:dyDescent="0.25">
      <c r="A104" s="51">
        <v>6953156281691</v>
      </c>
      <c r="B104" s="52">
        <v>734941</v>
      </c>
      <c r="C104" s="52" t="s">
        <v>492</v>
      </c>
      <c r="D104" s="52"/>
      <c r="E104" s="52" t="s">
        <v>493</v>
      </c>
      <c r="F104" s="53">
        <v>22.190000000000005</v>
      </c>
      <c r="G104" s="53">
        <v>44.5</v>
      </c>
      <c r="H104" s="53">
        <v>89</v>
      </c>
      <c r="I104" s="53">
        <v>3</v>
      </c>
      <c r="J104" s="54">
        <v>2</v>
      </c>
      <c r="K104" s="54">
        <v>1</v>
      </c>
      <c r="L104" s="54">
        <v>2</v>
      </c>
      <c r="M104" s="55">
        <v>0</v>
      </c>
      <c r="N104" s="55">
        <v>0</v>
      </c>
      <c r="O104" s="55">
        <v>0</v>
      </c>
      <c r="P104" s="55">
        <v>0</v>
      </c>
    </row>
    <row r="105" spans="1:16" x14ac:dyDescent="0.25">
      <c r="A105" s="51">
        <v>6953156294073</v>
      </c>
      <c r="B105" s="52">
        <v>665862</v>
      </c>
      <c r="C105" s="52" t="s">
        <v>309</v>
      </c>
      <c r="D105" s="52" t="s">
        <v>561</v>
      </c>
      <c r="E105" s="52" t="s">
        <v>310</v>
      </c>
      <c r="F105" s="53">
        <v>23.570000000000004</v>
      </c>
      <c r="G105" s="53">
        <v>49.5</v>
      </c>
      <c r="H105" s="53">
        <v>109</v>
      </c>
      <c r="I105" s="53">
        <v>28</v>
      </c>
      <c r="J105" s="54"/>
      <c r="K105" s="54"/>
      <c r="L105" s="54"/>
      <c r="M105" s="55"/>
      <c r="N105" s="55"/>
      <c r="O105" s="55">
        <v>1</v>
      </c>
      <c r="P105" s="55">
        <v>5</v>
      </c>
    </row>
    <row r="106" spans="1:16" x14ac:dyDescent="0.25">
      <c r="A106" s="51">
        <v>6953156294080</v>
      </c>
      <c r="B106" s="52">
        <v>671807</v>
      </c>
      <c r="C106" s="52" t="s">
        <v>311</v>
      </c>
      <c r="D106" s="52"/>
      <c r="E106" s="52" t="s">
        <v>312</v>
      </c>
      <c r="F106" s="53">
        <v>23.569999999999997</v>
      </c>
      <c r="G106" s="53">
        <v>49.5</v>
      </c>
      <c r="H106" s="53">
        <v>109</v>
      </c>
      <c r="I106" s="53">
        <v>36</v>
      </c>
      <c r="J106" s="54"/>
      <c r="K106" s="54"/>
      <c r="L106" s="54"/>
      <c r="M106" s="55"/>
      <c r="N106" s="55"/>
      <c r="O106" s="55">
        <v>0</v>
      </c>
      <c r="P106" s="55">
        <v>1</v>
      </c>
    </row>
    <row r="107" spans="1:16" x14ac:dyDescent="0.25">
      <c r="A107" s="51">
        <v>6953156271791</v>
      </c>
      <c r="B107" s="52">
        <v>758125</v>
      </c>
      <c r="C107" s="52" t="s">
        <v>669</v>
      </c>
      <c r="D107" s="52" t="s">
        <v>303</v>
      </c>
      <c r="E107" s="52" t="s">
        <v>670</v>
      </c>
      <c r="F107" s="53">
        <v>37.130000000000003</v>
      </c>
      <c r="G107" s="53">
        <v>74.5</v>
      </c>
      <c r="H107" s="53">
        <v>156</v>
      </c>
      <c r="I107" s="53">
        <v>28</v>
      </c>
      <c r="J107" s="54"/>
      <c r="K107" s="54"/>
      <c r="L107" s="54"/>
      <c r="M107" s="56">
        <v>8</v>
      </c>
      <c r="N107" s="55">
        <v>16</v>
      </c>
      <c r="O107" s="55">
        <v>9</v>
      </c>
      <c r="P107" s="55">
        <v>7</v>
      </c>
    </row>
    <row r="108" spans="1:16" x14ac:dyDescent="0.25">
      <c r="A108" s="51">
        <v>6953156281479</v>
      </c>
      <c r="B108" s="52">
        <v>734836</v>
      </c>
      <c r="C108" s="52" t="s">
        <v>327</v>
      </c>
      <c r="D108" s="52"/>
      <c r="E108" s="52" t="s">
        <v>328</v>
      </c>
      <c r="F108" s="53">
        <v>51.990000000000009</v>
      </c>
      <c r="G108" s="53">
        <v>69.5</v>
      </c>
      <c r="H108" s="53">
        <v>149</v>
      </c>
      <c r="I108" s="53">
        <v>24</v>
      </c>
      <c r="J108" s="54">
        <v>6</v>
      </c>
      <c r="K108" s="54">
        <v>4</v>
      </c>
      <c r="L108" s="54">
        <v>15</v>
      </c>
      <c r="M108" s="55">
        <v>6</v>
      </c>
      <c r="N108" s="55">
        <v>15</v>
      </c>
      <c r="O108" s="55">
        <v>9</v>
      </c>
      <c r="P108" s="55">
        <v>18</v>
      </c>
    </row>
    <row r="109" spans="1:16" x14ac:dyDescent="0.25">
      <c r="A109" s="51">
        <v>6953156285101</v>
      </c>
      <c r="B109" s="52">
        <v>758128</v>
      </c>
      <c r="C109" s="52" t="s">
        <v>675</v>
      </c>
      <c r="D109" s="52"/>
      <c r="E109" s="52" t="s">
        <v>676</v>
      </c>
      <c r="F109" s="53">
        <v>52.61</v>
      </c>
      <c r="G109" s="53">
        <v>99.5</v>
      </c>
      <c r="H109" s="53">
        <v>209</v>
      </c>
      <c r="I109" s="53">
        <v>19</v>
      </c>
      <c r="J109" s="54"/>
      <c r="K109" s="54"/>
      <c r="L109" s="54"/>
      <c r="M109" s="56">
        <v>1</v>
      </c>
      <c r="N109" s="55">
        <v>10</v>
      </c>
      <c r="O109" s="55">
        <v>11</v>
      </c>
      <c r="P109" s="55">
        <v>7</v>
      </c>
    </row>
    <row r="110" spans="1:16" x14ac:dyDescent="0.25">
      <c r="A110" s="51">
        <v>6958444961736</v>
      </c>
      <c r="B110" s="52">
        <v>742301</v>
      </c>
      <c r="C110" s="52" t="s">
        <v>581</v>
      </c>
      <c r="D110" s="52"/>
      <c r="E110" s="52" t="s">
        <v>582</v>
      </c>
      <c r="F110" s="53">
        <v>45</v>
      </c>
      <c r="G110" s="53">
        <v>94.5</v>
      </c>
      <c r="H110" s="53">
        <v>199</v>
      </c>
      <c r="I110" s="53">
        <v>0</v>
      </c>
      <c r="J110" s="54">
        <v>34</v>
      </c>
      <c r="K110" s="54">
        <v>9</v>
      </c>
      <c r="L110" s="54">
        <v>0</v>
      </c>
      <c r="M110" s="55">
        <v>0</v>
      </c>
      <c r="N110" s="55">
        <v>0</v>
      </c>
      <c r="O110" s="55">
        <v>0</v>
      </c>
      <c r="P110" s="55">
        <v>0</v>
      </c>
    </row>
    <row r="111" spans="1:16" x14ac:dyDescent="0.25">
      <c r="A111" s="51">
        <v>6953156267503</v>
      </c>
      <c r="B111" s="52">
        <v>734902</v>
      </c>
      <c r="C111" s="52" t="s">
        <v>421</v>
      </c>
      <c r="D111" s="52" t="s">
        <v>718</v>
      </c>
      <c r="E111" s="52" t="s">
        <v>422</v>
      </c>
      <c r="F111" s="53">
        <v>47.3</v>
      </c>
      <c r="G111" s="53">
        <v>104.5</v>
      </c>
      <c r="H111" s="53">
        <v>219</v>
      </c>
      <c r="I111" s="53">
        <v>1</v>
      </c>
      <c r="J111" s="54">
        <v>2</v>
      </c>
      <c r="K111" s="54">
        <v>0</v>
      </c>
      <c r="L111" s="54">
        <v>0</v>
      </c>
      <c r="M111" s="55">
        <v>0</v>
      </c>
      <c r="N111" s="55">
        <v>1</v>
      </c>
      <c r="O111" s="55">
        <v>0</v>
      </c>
      <c r="P111" s="55">
        <v>0</v>
      </c>
    </row>
    <row r="112" spans="1:16" x14ac:dyDescent="0.25">
      <c r="A112" s="51">
        <v>6953156272668</v>
      </c>
      <c r="B112" s="52">
        <v>742297</v>
      </c>
      <c r="C112" s="52" t="s">
        <v>575</v>
      </c>
      <c r="D112" s="52"/>
      <c r="E112" s="52" t="s">
        <v>576</v>
      </c>
      <c r="F112" s="53">
        <v>63.54</v>
      </c>
      <c r="G112" s="53">
        <v>119.5</v>
      </c>
      <c r="H112" s="53">
        <v>249</v>
      </c>
      <c r="I112" s="53">
        <v>0</v>
      </c>
      <c r="J112" s="54">
        <v>3</v>
      </c>
      <c r="K112" s="54">
        <v>1</v>
      </c>
      <c r="L112" s="54">
        <v>1</v>
      </c>
      <c r="M112" s="55">
        <v>2</v>
      </c>
      <c r="N112" s="55">
        <v>0</v>
      </c>
      <c r="O112" s="55">
        <v>0</v>
      </c>
      <c r="P112" s="55">
        <v>0</v>
      </c>
    </row>
    <row r="113" spans="1:16" x14ac:dyDescent="0.25">
      <c r="A113" s="51">
        <v>6953156278547</v>
      </c>
      <c r="B113" s="52">
        <v>734865</v>
      </c>
      <c r="C113" s="52" t="s">
        <v>347</v>
      </c>
      <c r="D113" s="52"/>
      <c r="E113" s="52" t="s">
        <v>348</v>
      </c>
      <c r="F113" s="53">
        <v>9.3699999999999974</v>
      </c>
      <c r="G113" s="53">
        <v>24.5</v>
      </c>
      <c r="H113" s="53">
        <v>49</v>
      </c>
      <c r="I113" s="53">
        <v>3</v>
      </c>
      <c r="J113" s="54">
        <v>1</v>
      </c>
      <c r="K113" s="54">
        <v>0</v>
      </c>
      <c r="L113" s="54">
        <v>1</v>
      </c>
      <c r="M113" s="55">
        <v>0</v>
      </c>
      <c r="N113" s="55">
        <v>1</v>
      </c>
      <c r="O113" s="55">
        <v>0</v>
      </c>
      <c r="P113" s="55">
        <v>0</v>
      </c>
    </row>
    <row r="114" spans="1:16" x14ac:dyDescent="0.25">
      <c r="A114" s="51">
        <v>6953156278554</v>
      </c>
      <c r="B114" s="52">
        <v>734864</v>
      </c>
      <c r="C114" s="52" t="s">
        <v>345</v>
      </c>
      <c r="D114" s="52"/>
      <c r="E114" s="52" t="s">
        <v>346</v>
      </c>
      <c r="F114" s="53">
        <v>9.3699999999999992</v>
      </c>
      <c r="G114" s="53">
        <v>24.5</v>
      </c>
      <c r="H114" s="53">
        <v>49</v>
      </c>
      <c r="I114" s="53">
        <v>3</v>
      </c>
      <c r="J114" s="54">
        <v>0</v>
      </c>
      <c r="K114" s="54">
        <v>0</v>
      </c>
      <c r="L114" s="54">
        <v>1</v>
      </c>
      <c r="M114" s="55">
        <v>1</v>
      </c>
      <c r="N114" s="55">
        <v>0</v>
      </c>
      <c r="O114" s="55">
        <v>0</v>
      </c>
      <c r="P114" s="55">
        <v>0</v>
      </c>
    </row>
    <row r="115" spans="1:16" x14ac:dyDescent="0.25">
      <c r="A115" s="51">
        <v>6953156278561</v>
      </c>
      <c r="B115" s="52">
        <v>734866</v>
      </c>
      <c r="C115" s="52" t="s">
        <v>349</v>
      </c>
      <c r="D115" s="52"/>
      <c r="E115" s="52" t="s">
        <v>350</v>
      </c>
      <c r="F115" s="53">
        <v>9.3699999999999974</v>
      </c>
      <c r="G115" s="53">
        <v>24.5</v>
      </c>
      <c r="H115" s="53">
        <v>49</v>
      </c>
      <c r="I115" s="53">
        <v>0</v>
      </c>
      <c r="J115" s="54">
        <v>1</v>
      </c>
      <c r="K115" s="54">
        <v>1</v>
      </c>
      <c r="L115" s="54">
        <v>0</v>
      </c>
      <c r="M115" s="55">
        <v>0</v>
      </c>
      <c r="N115" s="55">
        <v>0</v>
      </c>
      <c r="O115" s="55">
        <v>0</v>
      </c>
      <c r="P115" s="55">
        <v>0</v>
      </c>
    </row>
    <row r="116" spans="1:16" x14ac:dyDescent="0.25">
      <c r="A116" s="51">
        <v>6953156278523</v>
      </c>
      <c r="B116" s="52">
        <v>734900</v>
      </c>
      <c r="C116" s="52" t="s">
        <v>417</v>
      </c>
      <c r="D116" s="52"/>
      <c r="E116" s="52" t="s">
        <v>418</v>
      </c>
      <c r="F116" s="53">
        <v>17.549999999999994</v>
      </c>
      <c r="G116" s="53">
        <v>39.5</v>
      </c>
      <c r="H116" s="53">
        <v>79</v>
      </c>
      <c r="I116" s="53">
        <v>0</v>
      </c>
      <c r="J116" s="54">
        <v>0</v>
      </c>
      <c r="K116" s="54">
        <v>0</v>
      </c>
      <c r="L116" s="54">
        <v>0</v>
      </c>
      <c r="M116" s="55">
        <v>0</v>
      </c>
      <c r="N116" s="55">
        <v>0</v>
      </c>
      <c r="O116" s="55">
        <v>0</v>
      </c>
      <c r="P116" s="55">
        <v>0</v>
      </c>
    </row>
    <row r="117" spans="1:16" x14ac:dyDescent="0.25">
      <c r="A117" s="51">
        <v>6953156278530</v>
      </c>
      <c r="B117" s="52">
        <v>734901</v>
      </c>
      <c r="C117" s="52" t="s">
        <v>419</v>
      </c>
      <c r="D117" s="52"/>
      <c r="E117" s="52" t="s">
        <v>420</v>
      </c>
      <c r="F117" s="53">
        <v>17.55</v>
      </c>
      <c r="G117" s="53">
        <v>39.5</v>
      </c>
      <c r="H117" s="53">
        <v>79</v>
      </c>
      <c r="I117" s="53">
        <v>0</v>
      </c>
      <c r="J117" s="54">
        <v>0</v>
      </c>
      <c r="K117" s="54">
        <v>0</v>
      </c>
      <c r="L117" s="54">
        <v>0</v>
      </c>
      <c r="M117" s="55">
        <v>0</v>
      </c>
      <c r="N117" s="55">
        <v>0</v>
      </c>
      <c r="O117" s="55">
        <v>0</v>
      </c>
      <c r="P117" s="55">
        <v>0</v>
      </c>
    </row>
    <row r="118" spans="1:16" x14ac:dyDescent="0.25">
      <c r="A118" s="51">
        <v>6953156287372</v>
      </c>
      <c r="B118" s="52">
        <v>743948</v>
      </c>
      <c r="C118" s="52" t="s">
        <v>593</v>
      </c>
      <c r="D118" s="52"/>
      <c r="E118" s="52" t="s">
        <v>594</v>
      </c>
      <c r="F118" s="53">
        <v>0</v>
      </c>
      <c r="G118" s="53">
        <v>79.5</v>
      </c>
      <c r="H118" s="53">
        <v>169</v>
      </c>
      <c r="I118" s="53">
        <v>0</v>
      </c>
      <c r="J118" s="54">
        <v>0</v>
      </c>
      <c r="K118" s="54">
        <v>0</v>
      </c>
      <c r="L118" s="54">
        <v>0</v>
      </c>
      <c r="M118" s="56">
        <v>0</v>
      </c>
      <c r="N118" s="55">
        <v>0</v>
      </c>
      <c r="O118" s="55">
        <v>0</v>
      </c>
      <c r="P118" s="55">
        <v>0</v>
      </c>
    </row>
    <row r="119" spans="1:16" x14ac:dyDescent="0.25">
      <c r="A119" s="51">
        <v>6953156288492</v>
      </c>
      <c r="B119" s="52">
        <v>751056</v>
      </c>
      <c r="C119" s="52" t="s">
        <v>653</v>
      </c>
      <c r="D119" s="52"/>
      <c r="E119" s="52" t="s">
        <v>654</v>
      </c>
      <c r="F119" s="53">
        <v>9.509999999999982</v>
      </c>
      <c r="G119" s="53">
        <v>34.5</v>
      </c>
      <c r="H119" s="53">
        <v>69</v>
      </c>
      <c r="I119" s="53">
        <v>16</v>
      </c>
      <c r="J119" s="54"/>
      <c r="K119" s="54">
        <v>12</v>
      </c>
      <c r="L119" s="54">
        <v>24</v>
      </c>
      <c r="M119" s="56">
        <v>9</v>
      </c>
      <c r="N119" s="55">
        <v>20</v>
      </c>
      <c r="O119" s="55">
        <v>21</v>
      </c>
      <c r="P119" s="55">
        <v>3</v>
      </c>
    </row>
    <row r="120" spans="1:16" x14ac:dyDescent="0.25">
      <c r="A120" s="51">
        <v>6953156288508</v>
      </c>
      <c r="B120" s="52">
        <v>751059</v>
      </c>
      <c r="C120" s="52" t="s">
        <v>655</v>
      </c>
      <c r="D120" s="52"/>
      <c r="E120" s="52" t="s">
        <v>656</v>
      </c>
      <c r="F120" s="53">
        <v>9.5099999999999891</v>
      </c>
      <c r="G120" s="53">
        <v>34.5</v>
      </c>
      <c r="H120" s="53">
        <v>69</v>
      </c>
      <c r="I120" s="53">
        <v>13</v>
      </c>
      <c r="J120" s="54"/>
      <c r="K120" s="54">
        <v>10</v>
      </c>
      <c r="L120" s="54">
        <v>25</v>
      </c>
      <c r="M120" s="56">
        <v>22</v>
      </c>
      <c r="N120" s="55">
        <v>19</v>
      </c>
      <c r="O120" s="55">
        <v>13</v>
      </c>
      <c r="P120" s="55">
        <v>7</v>
      </c>
    </row>
    <row r="121" spans="1:16" x14ac:dyDescent="0.25">
      <c r="A121" s="51">
        <v>6953156282926</v>
      </c>
      <c r="B121" s="52">
        <v>738079</v>
      </c>
      <c r="C121" s="52" t="s">
        <v>545</v>
      </c>
      <c r="D121" s="52" t="s">
        <v>446</v>
      </c>
      <c r="E121" s="52" t="s">
        <v>546</v>
      </c>
      <c r="F121" s="53">
        <v>23.460000000000004</v>
      </c>
      <c r="G121" s="53">
        <v>49.5</v>
      </c>
      <c r="H121" s="53">
        <v>99</v>
      </c>
      <c r="I121" s="53">
        <v>0</v>
      </c>
      <c r="J121" s="54">
        <v>4</v>
      </c>
      <c r="K121" s="54">
        <v>1</v>
      </c>
      <c r="L121" s="54">
        <v>4</v>
      </c>
      <c r="M121" s="55">
        <v>1</v>
      </c>
      <c r="N121" s="55">
        <v>0</v>
      </c>
      <c r="O121" s="55">
        <v>0</v>
      </c>
      <c r="P121" s="55">
        <v>0</v>
      </c>
    </row>
    <row r="122" spans="1:16" x14ac:dyDescent="0.25">
      <c r="A122" s="51">
        <v>6953156282933</v>
      </c>
      <c r="B122" s="52">
        <v>738080</v>
      </c>
      <c r="C122" s="52" t="s">
        <v>547</v>
      </c>
      <c r="D122" s="52"/>
      <c r="E122" s="52" t="s">
        <v>548</v>
      </c>
      <c r="F122" s="53">
        <v>23.46</v>
      </c>
      <c r="G122" s="53">
        <v>49.5</v>
      </c>
      <c r="H122" s="53">
        <v>99</v>
      </c>
      <c r="I122" s="53">
        <v>0</v>
      </c>
      <c r="J122" s="54">
        <v>4</v>
      </c>
      <c r="K122" s="54">
        <v>2</v>
      </c>
      <c r="L122" s="54">
        <v>1</v>
      </c>
      <c r="M122" s="55">
        <v>0</v>
      </c>
      <c r="N122" s="55">
        <v>0</v>
      </c>
      <c r="O122" s="55">
        <v>0</v>
      </c>
      <c r="P122" s="55">
        <v>0</v>
      </c>
    </row>
    <row r="123" spans="1:16" x14ac:dyDescent="0.25">
      <c r="A123" s="51">
        <v>6953156280274</v>
      </c>
      <c r="B123" s="52">
        <v>738081</v>
      </c>
      <c r="C123" s="52" t="s">
        <v>549</v>
      </c>
      <c r="D123" s="52"/>
      <c r="E123" s="52" t="s">
        <v>550</v>
      </c>
      <c r="F123" s="53">
        <v>36.140000000000015</v>
      </c>
      <c r="G123" s="53">
        <v>64.5</v>
      </c>
      <c r="H123" s="53">
        <v>139</v>
      </c>
      <c r="I123" s="53">
        <v>11</v>
      </c>
      <c r="J123" s="54">
        <v>4</v>
      </c>
      <c r="K123" s="54">
        <v>4</v>
      </c>
      <c r="L123" s="54">
        <v>4</v>
      </c>
      <c r="M123" s="55">
        <v>4</v>
      </c>
      <c r="N123" s="55">
        <v>3</v>
      </c>
      <c r="O123" s="55">
        <v>4</v>
      </c>
      <c r="P123" s="55">
        <v>3</v>
      </c>
    </row>
    <row r="124" spans="1:16" x14ac:dyDescent="0.25">
      <c r="A124" s="51">
        <v>4716076161304</v>
      </c>
      <c r="B124" s="52">
        <v>748133</v>
      </c>
      <c r="C124" s="52" t="s">
        <v>651</v>
      </c>
      <c r="D124" s="52" t="s">
        <v>263</v>
      </c>
      <c r="E124" s="52" t="s">
        <v>652</v>
      </c>
      <c r="F124" s="53">
        <v>25.089999999999989</v>
      </c>
      <c r="G124" s="53">
        <v>59.5</v>
      </c>
      <c r="H124" s="53">
        <v>129</v>
      </c>
      <c r="I124" s="53">
        <v>2</v>
      </c>
      <c r="J124" s="54">
        <v>1</v>
      </c>
      <c r="K124" s="54">
        <v>7</v>
      </c>
      <c r="L124" s="54">
        <v>0</v>
      </c>
      <c r="M124" s="56">
        <v>2</v>
      </c>
      <c r="N124" s="55">
        <v>0</v>
      </c>
      <c r="O124" s="55">
        <v>0</v>
      </c>
      <c r="P124" s="55">
        <v>0</v>
      </c>
    </row>
    <row r="125" spans="1:16" x14ac:dyDescent="0.25">
      <c r="A125" s="51">
        <v>7447902860838</v>
      </c>
      <c r="B125" s="52">
        <v>748116</v>
      </c>
      <c r="C125" s="52" t="s">
        <v>633</v>
      </c>
      <c r="D125" s="52" t="s">
        <v>599</v>
      </c>
      <c r="E125" s="52" t="s">
        <v>634</v>
      </c>
      <c r="F125" s="53">
        <v>197.68</v>
      </c>
      <c r="G125" s="53">
        <v>487</v>
      </c>
      <c r="H125" s="53">
        <v>787</v>
      </c>
      <c r="I125" s="53">
        <v>0</v>
      </c>
      <c r="J125" s="54">
        <v>1</v>
      </c>
      <c r="K125" s="54">
        <v>3</v>
      </c>
      <c r="L125" s="54">
        <v>0</v>
      </c>
      <c r="M125" s="56">
        <v>2</v>
      </c>
      <c r="N125" s="56">
        <v>0</v>
      </c>
      <c r="O125" s="56">
        <v>0</v>
      </c>
      <c r="P125" s="56">
        <v>0</v>
      </c>
    </row>
    <row r="126" spans="1:16" x14ac:dyDescent="0.25">
      <c r="A126" s="51">
        <v>7447902860692</v>
      </c>
      <c r="B126" s="52">
        <v>748118</v>
      </c>
      <c r="C126" s="52" t="s">
        <v>635</v>
      </c>
      <c r="D126" s="52" t="s">
        <v>597</v>
      </c>
      <c r="E126" s="52" t="s">
        <v>636</v>
      </c>
      <c r="F126" s="53">
        <v>197.68</v>
      </c>
      <c r="G126" s="53">
        <v>487</v>
      </c>
      <c r="H126" s="53">
        <v>787</v>
      </c>
      <c r="I126" s="53">
        <v>0</v>
      </c>
      <c r="J126" s="54">
        <v>1</v>
      </c>
      <c r="K126" s="54">
        <v>5</v>
      </c>
      <c r="L126" s="54">
        <v>0</v>
      </c>
      <c r="M126" s="56">
        <v>2</v>
      </c>
      <c r="N126" s="56">
        <v>0</v>
      </c>
      <c r="O126" s="56">
        <v>0</v>
      </c>
      <c r="P126" s="56">
        <v>0</v>
      </c>
    </row>
    <row r="127" spans="1:16" x14ac:dyDescent="0.25">
      <c r="A127" s="51">
        <v>7447902860524</v>
      </c>
      <c r="B127" s="52">
        <v>748119</v>
      </c>
      <c r="C127" s="52" t="s">
        <v>637</v>
      </c>
      <c r="D127" s="52" t="s">
        <v>583</v>
      </c>
      <c r="E127" s="52" t="s">
        <v>638</v>
      </c>
      <c r="F127" s="53">
        <v>197.68</v>
      </c>
      <c r="G127" s="53">
        <v>487</v>
      </c>
      <c r="H127" s="53">
        <v>787</v>
      </c>
      <c r="I127" s="53">
        <v>-1</v>
      </c>
      <c r="J127" s="54">
        <v>0</v>
      </c>
      <c r="K127" s="54">
        <v>0</v>
      </c>
      <c r="L127" s="54">
        <v>1</v>
      </c>
      <c r="M127" s="56">
        <v>2</v>
      </c>
      <c r="N127" s="56">
        <v>0</v>
      </c>
      <c r="O127" s="56">
        <v>0</v>
      </c>
      <c r="P127" s="56">
        <v>0</v>
      </c>
    </row>
    <row r="128" spans="1:16" x14ac:dyDescent="0.25">
      <c r="A128" s="51">
        <v>7447902860456</v>
      </c>
      <c r="B128" s="52">
        <v>748120</v>
      </c>
      <c r="C128" s="52" t="s">
        <v>639</v>
      </c>
      <c r="D128" s="52" t="s">
        <v>579</v>
      </c>
      <c r="E128" s="52" t="s">
        <v>640</v>
      </c>
      <c r="F128" s="53">
        <v>197.68</v>
      </c>
      <c r="G128" s="53">
        <v>487</v>
      </c>
      <c r="H128" s="53">
        <v>787</v>
      </c>
      <c r="I128" s="53">
        <v>0</v>
      </c>
      <c r="J128" s="54">
        <v>1</v>
      </c>
      <c r="K128" s="54">
        <v>2</v>
      </c>
      <c r="L128" s="54">
        <v>1</v>
      </c>
      <c r="M128" s="56">
        <v>3</v>
      </c>
      <c r="N128" s="56">
        <v>0</v>
      </c>
      <c r="O128" s="56">
        <v>0</v>
      </c>
      <c r="P128" s="56">
        <v>0</v>
      </c>
    </row>
    <row r="129" spans="1:16" x14ac:dyDescent="0.25">
      <c r="A129" s="51">
        <v>7447902860388</v>
      </c>
      <c r="B129" s="52">
        <v>748121</v>
      </c>
      <c r="C129" s="52" t="s">
        <v>641</v>
      </c>
      <c r="D129" s="52" t="s">
        <v>577</v>
      </c>
      <c r="E129" s="52" t="s">
        <v>642</v>
      </c>
      <c r="F129" s="53">
        <v>197.68</v>
      </c>
      <c r="G129" s="53">
        <v>487</v>
      </c>
      <c r="H129" s="53">
        <v>787</v>
      </c>
      <c r="I129" s="53">
        <v>0</v>
      </c>
      <c r="J129" s="54">
        <v>0</v>
      </c>
      <c r="K129" s="54">
        <v>1</v>
      </c>
      <c r="L129" s="54">
        <v>0</v>
      </c>
      <c r="M129" s="56">
        <v>1</v>
      </c>
      <c r="N129" s="56">
        <v>0</v>
      </c>
      <c r="O129" s="56">
        <v>0</v>
      </c>
      <c r="P129" s="56">
        <v>0</v>
      </c>
    </row>
    <row r="130" spans="1:16" x14ac:dyDescent="0.25">
      <c r="A130" s="51">
        <v>744790317374</v>
      </c>
      <c r="B130" s="52">
        <v>746699</v>
      </c>
      <c r="C130" s="52" t="s">
        <v>629</v>
      </c>
      <c r="D130" s="52" t="s">
        <v>643</v>
      </c>
      <c r="E130" s="52" t="s">
        <v>630</v>
      </c>
      <c r="F130" s="53">
        <v>12.99</v>
      </c>
      <c r="G130" s="53">
        <v>34.5</v>
      </c>
      <c r="H130" s="53">
        <v>69</v>
      </c>
      <c r="I130" s="53">
        <v>34</v>
      </c>
      <c r="J130" s="54">
        <v>6</v>
      </c>
      <c r="K130" s="54">
        <v>13</v>
      </c>
      <c r="L130" s="54">
        <v>16</v>
      </c>
      <c r="M130" s="56">
        <v>21</v>
      </c>
      <c r="N130" s="56">
        <v>5</v>
      </c>
      <c r="O130" s="56">
        <v>10</v>
      </c>
      <c r="P130" s="56">
        <v>18</v>
      </c>
    </row>
    <row r="131" spans="1:16" x14ac:dyDescent="0.25">
      <c r="A131" s="51">
        <v>744790317381</v>
      </c>
      <c r="B131" s="52">
        <v>746700</v>
      </c>
      <c r="C131" s="52" t="s">
        <v>631</v>
      </c>
      <c r="D131" s="52" t="s">
        <v>647</v>
      </c>
      <c r="E131" s="52" t="s">
        <v>632</v>
      </c>
      <c r="F131" s="53">
        <v>12.81</v>
      </c>
      <c r="G131" s="53">
        <v>29.5</v>
      </c>
      <c r="H131" s="53">
        <v>59</v>
      </c>
      <c r="I131" s="53">
        <v>57</v>
      </c>
      <c r="J131" s="54">
        <v>12</v>
      </c>
      <c r="K131" s="54">
        <v>18</v>
      </c>
      <c r="L131" s="54">
        <v>14</v>
      </c>
      <c r="M131" s="56">
        <v>44</v>
      </c>
      <c r="N131" s="56">
        <v>30</v>
      </c>
      <c r="O131" s="56">
        <v>47</v>
      </c>
      <c r="P131" s="56">
        <v>31</v>
      </c>
    </row>
    <row r="132" spans="1:16" x14ac:dyDescent="0.25">
      <c r="A132" s="51">
        <v>6953156276420</v>
      </c>
      <c r="B132" s="52">
        <v>734903</v>
      </c>
      <c r="C132" s="52" t="s">
        <v>423</v>
      </c>
      <c r="D132" s="52"/>
      <c r="E132" s="52" t="s">
        <v>424</v>
      </c>
      <c r="F132" s="53">
        <v>79.89</v>
      </c>
      <c r="G132" s="53">
        <v>169.5</v>
      </c>
      <c r="H132" s="53">
        <v>359</v>
      </c>
      <c r="I132" s="53">
        <v>1</v>
      </c>
      <c r="J132" s="54">
        <v>5</v>
      </c>
      <c r="K132" s="54">
        <v>1</v>
      </c>
      <c r="L132" s="54">
        <v>3</v>
      </c>
      <c r="M132" s="55">
        <v>2</v>
      </c>
      <c r="N132" s="55">
        <v>6</v>
      </c>
      <c r="O132" s="55">
        <v>0</v>
      </c>
      <c r="P132" s="55">
        <v>0</v>
      </c>
    </row>
    <row r="133" spans="1:16" x14ac:dyDescent="0.25">
      <c r="A133" s="51">
        <v>6953156278639</v>
      </c>
      <c r="B133" s="52">
        <v>734905</v>
      </c>
      <c r="C133" s="52" t="s">
        <v>427</v>
      </c>
      <c r="D133" s="52" t="s">
        <v>327</v>
      </c>
      <c r="E133" s="52" t="s">
        <v>428</v>
      </c>
      <c r="F133" s="53">
        <v>55.699999999999989</v>
      </c>
      <c r="G133" s="53">
        <v>114.5</v>
      </c>
      <c r="H133" s="53">
        <v>239</v>
      </c>
      <c r="I133" s="53">
        <v>0</v>
      </c>
      <c r="J133" s="54">
        <v>0</v>
      </c>
      <c r="K133" s="54">
        <v>0</v>
      </c>
      <c r="L133" s="54">
        <v>0</v>
      </c>
      <c r="M133" s="55">
        <v>0</v>
      </c>
      <c r="N133" s="55">
        <v>0</v>
      </c>
      <c r="O133" s="55">
        <v>0</v>
      </c>
      <c r="P133" s="55">
        <v>0</v>
      </c>
    </row>
    <row r="134" spans="1:16" x14ac:dyDescent="0.25">
      <c r="A134" s="51">
        <v>6953156284234</v>
      </c>
      <c r="B134" s="52">
        <v>742244</v>
      </c>
      <c r="C134" s="52" t="s">
        <v>555</v>
      </c>
      <c r="D134" s="52" t="s">
        <v>466</v>
      </c>
      <c r="E134" s="52" t="s">
        <v>556</v>
      </c>
      <c r="F134" s="53">
        <v>12.71</v>
      </c>
      <c r="G134" s="53">
        <v>29.5</v>
      </c>
      <c r="H134" s="53">
        <v>59</v>
      </c>
      <c r="I134" s="53">
        <v>2</v>
      </c>
      <c r="J134" s="54">
        <v>1</v>
      </c>
      <c r="K134" s="54">
        <v>3</v>
      </c>
      <c r="L134" s="54">
        <v>1</v>
      </c>
      <c r="M134" s="55">
        <v>2</v>
      </c>
      <c r="N134" s="55">
        <v>0</v>
      </c>
      <c r="O134" s="55">
        <v>1</v>
      </c>
      <c r="P134" s="55">
        <v>0</v>
      </c>
    </row>
    <row r="135" spans="1:16" x14ac:dyDescent="0.25">
      <c r="A135" s="51">
        <v>6953156284241</v>
      </c>
      <c r="B135" s="52">
        <v>742245</v>
      </c>
      <c r="C135" s="52" t="s">
        <v>557</v>
      </c>
      <c r="D135" s="52" t="s">
        <v>468</v>
      </c>
      <c r="E135" s="52" t="s">
        <v>558</v>
      </c>
      <c r="F135" s="53">
        <v>12.309999999999997</v>
      </c>
      <c r="G135" s="53">
        <v>29.5</v>
      </c>
      <c r="H135" s="53">
        <v>59</v>
      </c>
      <c r="I135" s="53">
        <v>0</v>
      </c>
      <c r="J135" s="54">
        <v>0</v>
      </c>
      <c r="K135" s="54">
        <v>0</v>
      </c>
      <c r="L135" s="54">
        <v>0</v>
      </c>
      <c r="M135" s="55">
        <v>0</v>
      </c>
      <c r="N135" s="55">
        <v>0</v>
      </c>
      <c r="O135" s="55">
        <v>0</v>
      </c>
      <c r="P135" s="55">
        <v>0</v>
      </c>
    </row>
    <row r="136" spans="1:16" x14ac:dyDescent="0.25">
      <c r="A136" s="51">
        <v>6953156284258</v>
      </c>
      <c r="B136" s="52">
        <v>742247</v>
      </c>
      <c r="C136" s="52" t="s">
        <v>559</v>
      </c>
      <c r="D136" s="52"/>
      <c r="E136" s="52" t="s">
        <v>560</v>
      </c>
      <c r="F136" s="53">
        <v>12.71</v>
      </c>
      <c r="G136" s="53">
        <v>29.5</v>
      </c>
      <c r="H136" s="53">
        <v>59</v>
      </c>
      <c r="I136" s="53">
        <v>1</v>
      </c>
      <c r="J136" s="54">
        <v>0</v>
      </c>
      <c r="K136" s="54">
        <v>1</v>
      </c>
      <c r="L136" s="54">
        <v>4</v>
      </c>
      <c r="M136" s="55">
        <v>3</v>
      </c>
      <c r="N136" s="55">
        <v>2</v>
      </c>
      <c r="O136" s="55">
        <v>2</v>
      </c>
      <c r="P136" s="55">
        <v>0</v>
      </c>
    </row>
    <row r="137" spans="1:16" x14ac:dyDescent="0.25">
      <c r="A137" s="51">
        <v>6953156285460</v>
      </c>
      <c r="B137" s="52">
        <v>746545</v>
      </c>
      <c r="C137" s="52" t="s">
        <v>619</v>
      </c>
      <c r="D137" s="52"/>
      <c r="E137" s="52" t="s">
        <v>620</v>
      </c>
      <c r="F137" s="53">
        <v>0</v>
      </c>
      <c r="G137" s="53">
        <v>74.5</v>
      </c>
      <c r="H137" s="53">
        <v>159</v>
      </c>
      <c r="I137" s="53">
        <v>0</v>
      </c>
      <c r="J137" s="54">
        <v>0</v>
      </c>
      <c r="K137" s="54">
        <v>0</v>
      </c>
      <c r="L137" s="54">
        <v>0</v>
      </c>
      <c r="M137" s="56">
        <v>0</v>
      </c>
      <c r="N137" s="55">
        <v>0</v>
      </c>
      <c r="O137" s="55">
        <v>0</v>
      </c>
      <c r="P137" s="55">
        <v>0</v>
      </c>
    </row>
    <row r="138" spans="1:16" x14ac:dyDescent="0.25">
      <c r="A138" s="51">
        <v>6953156281738</v>
      </c>
      <c r="B138" s="52">
        <v>734976</v>
      </c>
      <c r="C138" s="52" t="s">
        <v>518</v>
      </c>
      <c r="D138" s="52"/>
      <c r="E138" s="52" t="s">
        <v>519</v>
      </c>
      <c r="F138" s="53">
        <v>14.32</v>
      </c>
      <c r="G138" s="53">
        <v>39.5</v>
      </c>
      <c r="H138" s="53">
        <v>79</v>
      </c>
      <c r="I138" s="53">
        <v>0</v>
      </c>
      <c r="J138" s="54">
        <v>0</v>
      </c>
      <c r="K138" s="54">
        <v>0</v>
      </c>
      <c r="L138" s="54">
        <v>0</v>
      </c>
      <c r="M138" s="55">
        <v>0</v>
      </c>
      <c r="N138" s="55">
        <v>0</v>
      </c>
      <c r="O138" s="55">
        <v>0</v>
      </c>
      <c r="P138" s="55">
        <v>0</v>
      </c>
    </row>
    <row r="139" spans="1:16" x14ac:dyDescent="0.25">
      <c r="A139" s="51">
        <v>6953156281745</v>
      </c>
      <c r="B139" s="52">
        <v>734981</v>
      </c>
      <c r="C139" s="52" t="s">
        <v>520</v>
      </c>
      <c r="D139" s="52" t="s">
        <v>437</v>
      </c>
      <c r="E139" s="52" t="s">
        <v>521</v>
      </c>
      <c r="F139" s="53">
        <v>14.320000000000004</v>
      </c>
      <c r="G139" s="53">
        <v>39.5</v>
      </c>
      <c r="H139" s="53">
        <v>79</v>
      </c>
      <c r="I139" s="53">
        <v>0</v>
      </c>
      <c r="J139" s="54">
        <v>0</v>
      </c>
      <c r="K139" s="54">
        <v>0</v>
      </c>
      <c r="L139" s="54">
        <v>0</v>
      </c>
      <c r="M139" s="55">
        <v>0</v>
      </c>
      <c r="N139" s="55">
        <v>0</v>
      </c>
      <c r="O139" s="55">
        <v>0</v>
      </c>
      <c r="P139" s="55">
        <v>0</v>
      </c>
    </row>
    <row r="140" spans="1:16" x14ac:dyDescent="0.25">
      <c r="A140" s="51">
        <v>6953156280977</v>
      </c>
      <c r="B140" s="52">
        <v>734935</v>
      </c>
      <c r="C140" s="52" t="s">
        <v>480</v>
      </c>
      <c r="D140" s="52" t="s">
        <v>425</v>
      </c>
      <c r="E140" s="52" t="s">
        <v>481</v>
      </c>
      <c r="F140" s="53">
        <v>15.690000000000003</v>
      </c>
      <c r="G140" s="53">
        <v>29.5</v>
      </c>
      <c r="H140" s="53">
        <v>59</v>
      </c>
      <c r="I140" s="53">
        <v>0</v>
      </c>
      <c r="J140" s="54">
        <v>0</v>
      </c>
      <c r="K140" s="54">
        <v>0</v>
      </c>
      <c r="L140" s="54">
        <v>0</v>
      </c>
      <c r="M140" s="55">
        <v>0</v>
      </c>
      <c r="N140" s="55">
        <v>0</v>
      </c>
      <c r="O140" s="55">
        <v>0</v>
      </c>
      <c r="P140" s="55">
        <v>0</v>
      </c>
    </row>
    <row r="141" spans="1:16" x14ac:dyDescent="0.25">
      <c r="A141" s="51">
        <v>6953156280984</v>
      </c>
      <c r="B141" s="52">
        <v>734936</v>
      </c>
      <c r="C141" s="52" t="s">
        <v>482</v>
      </c>
      <c r="D141" s="52" t="s">
        <v>431</v>
      </c>
      <c r="E141" s="52" t="s">
        <v>483</v>
      </c>
      <c r="F141" s="53">
        <v>15.599999999999998</v>
      </c>
      <c r="G141" s="53">
        <v>29.5</v>
      </c>
      <c r="H141" s="53">
        <v>59</v>
      </c>
      <c r="I141" s="53">
        <v>0</v>
      </c>
      <c r="J141" s="54">
        <v>0</v>
      </c>
      <c r="K141" s="54">
        <v>0</v>
      </c>
      <c r="L141" s="54">
        <v>0</v>
      </c>
      <c r="M141" s="55">
        <v>0</v>
      </c>
      <c r="N141" s="55">
        <v>0</v>
      </c>
      <c r="O141" s="55">
        <v>0</v>
      </c>
      <c r="P141" s="55">
        <v>0</v>
      </c>
    </row>
    <row r="142" spans="1:16" x14ac:dyDescent="0.25">
      <c r="A142" s="51">
        <v>6953156261631</v>
      </c>
      <c r="B142" s="52">
        <v>738075</v>
      </c>
      <c r="C142" s="52" t="s">
        <v>537</v>
      </c>
      <c r="D142" s="52" t="s">
        <v>712</v>
      </c>
      <c r="E142" s="52" t="s">
        <v>538</v>
      </c>
      <c r="F142" s="53">
        <v>65</v>
      </c>
      <c r="G142" s="53">
        <v>129.5</v>
      </c>
      <c r="H142" s="53">
        <v>269</v>
      </c>
      <c r="I142" s="53">
        <v>1</v>
      </c>
      <c r="J142" s="54">
        <v>1</v>
      </c>
      <c r="K142" s="54">
        <v>0</v>
      </c>
      <c r="L142" s="54">
        <v>0</v>
      </c>
      <c r="M142" s="55">
        <v>0</v>
      </c>
      <c r="N142" s="55">
        <v>0</v>
      </c>
      <c r="O142" s="55">
        <v>0</v>
      </c>
      <c r="P142" s="55">
        <v>0</v>
      </c>
    </row>
    <row r="143" spans="1:16" x14ac:dyDescent="0.25">
      <c r="A143" s="51">
        <v>6953156285798</v>
      </c>
      <c r="B143" s="52">
        <v>743966</v>
      </c>
      <c r="C143" s="52" t="s">
        <v>611</v>
      </c>
      <c r="D143" s="52"/>
      <c r="E143" s="52" t="s">
        <v>612</v>
      </c>
      <c r="F143" s="53">
        <v>7.27</v>
      </c>
      <c r="G143" s="53">
        <v>29.5</v>
      </c>
      <c r="H143" s="53">
        <v>59</v>
      </c>
      <c r="I143" s="53">
        <v>12</v>
      </c>
      <c r="J143" s="54">
        <v>1</v>
      </c>
      <c r="K143" s="54">
        <v>3</v>
      </c>
      <c r="L143" s="54">
        <v>11</v>
      </c>
      <c r="M143" s="56">
        <v>3</v>
      </c>
      <c r="N143" s="55">
        <v>11</v>
      </c>
      <c r="O143" s="55">
        <v>7</v>
      </c>
      <c r="P143" s="55">
        <v>3</v>
      </c>
    </row>
    <row r="144" spans="1:16" x14ac:dyDescent="0.25">
      <c r="A144" s="51">
        <v>6953156285804</v>
      </c>
      <c r="B144" s="52">
        <v>744168</v>
      </c>
      <c r="C144" s="52" t="s">
        <v>617</v>
      </c>
      <c r="D144" s="52"/>
      <c r="E144" s="52" t="s">
        <v>618</v>
      </c>
      <c r="F144" s="53">
        <v>7.27</v>
      </c>
      <c r="G144" s="53">
        <v>29.5</v>
      </c>
      <c r="H144" s="53">
        <v>59</v>
      </c>
      <c r="I144" s="53">
        <v>10</v>
      </c>
      <c r="J144" s="54">
        <v>10</v>
      </c>
      <c r="K144" s="54">
        <v>3</v>
      </c>
      <c r="L144" s="54">
        <v>5</v>
      </c>
      <c r="M144" s="56">
        <v>1</v>
      </c>
      <c r="N144" s="55">
        <v>4</v>
      </c>
      <c r="O144" s="55">
        <v>7</v>
      </c>
      <c r="P144" s="55">
        <v>3</v>
      </c>
    </row>
    <row r="145" spans="1:16" x14ac:dyDescent="0.25">
      <c r="A145" s="51">
        <v>6953156258396</v>
      </c>
      <c r="B145" s="52">
        <v>738076</v>
      </c>
      <c r="C145" s="52" t="s">
        <v>539</v>
      </c>
      <c r="D145" s="52" t="s">
        <v>291</v>
      </c>
      <c r="E145" s="52" t="s">
        <v>540</v>
      </c>
      <c r="F145" s="53">
        <v>61</v>
      </c>
      <c r="G145" s="53">
        <v>124.5</v>
      </c>
      <c r="H145" s="53">
        <v>259</v>
      </c>
      <c r="I145" s="53">
        <v>0</v>
      </c>
      <c r="J145" s="54">
        <v>0</v>
      </c>
      <c r="K145" s="54">
        <v>0</v>
      </c>
      <c r="L145" s="54">
        <v>0</v>
      </c>
      <c r="M145" s="55">
        <v>0</v>
      </c>
      <c r="N145" s="55">
        <v>0</v>
      </c>
      <c r="O145" s="55">
        <v>0</v>
      </c>
      <c r="P145" s="55">
        <v>0</v>
      </c>
    </row>
    <row r="146" spans="1:16" x14ac:dyDescent="0.25">
      <c r="A146" s="51">
        <v>6953156270961</v>
      </c>
      <c r="B146" s="52">
        <v>738074</v>
      </c>
      <c r="C146" s="52" t="s">
        <v>535</v>
      </c>
      <c r="D146" s="52" t="s">
        <v>724</v>
      </c>
      <c r="E146" s="52" t="s">
        <v>536</v>
      </c>
      <c r="F146" s="53">
        <v>161.90999999999917</v>
      </c>
      <c r="G146" s="53">
        <v>344.5</v>
      </c>
      <c r="H146" s="53">
        <v>719</v>
      </c>
      <c r="I146" s="53">
        <v>0</v>
      </c>
      <c r="J146" s="54">
        <v>1</v>
      </c>
      <c r="K146" s="54">
        <v>1</v>
      </c>
      <c r="L146" s="54">
        <v>1</v>
      </c>
      <c r="M146" s="55">
        <v>0</v>
      </c>
      <c r="N146" s="55">
        <v>0</v>
      </c>
      <c r="O146" s="55">
        <v>0</v>
      </c>
      <c r="P146" s="55">
        <v>0</v>
      </c>
    </row>
    <row r="147" spans="1:16" x14ac:dyDescent="0.25">
      <c r="A147" s="51">
        <v>6953156270954</v>
      </c>
      <c r="B147" s="52">
        <v>738077</v>
      </c>
      <c r="C147" s="52" t="s">
        <v>541</v>
      </c>
      <c r="D147" s="52" t="s">
        <v>722</v>
      </c>
      <c r="E147" s="52" t="s">
        <v>542</v>
      </c>
      <c r="F147" s="53">
        <v>40.99</v>
      </c>
      <c r="G147" s="53">
        <v>89.5</v>
      </c>
      <c r="H147" s="53">
        <v>189</v>
      </c>
      <c r="I147" s="53">
        <v>1</v>
      </c>
      <c r="J147" s="54">
        <v>3</v>
      </c>
      <c r="K147" s="54">
        <v>2</v>
      </c>
      <c r="L147" s="54">
        <v>4</v>
      </c>
      <c r="M147" s="55">
        <v>0</v>
      </c>
      <c r="N147" s="55">
        <v>1</v>
      </c>
      <c r="O147" s="55">
        <v>0</v>
      </c>
      <c r="P147" s="55">
        <v>0</v>
      </c>
    </row>
    <row r="148" spans="1:16" x14ac:dyDescent="0.25">
      <c r="A148" s="51">
        <v>6953156273825</v>
      </c>
      <c r="B148" s="52">
        <v>734878</v>
      </c>
      <c r="C148" s="52" t="s">
        <v>373</v>
      </c>
      <c r="D148" s="52"/>
      <c r="E148" s="52" t="s">
        <v>374</v>
      </c>
      <c r="F148" s="53">
        <v>24.62</v>
      </c>
      <c r="G148" s="53">
        <v>54.5</v>
      </c>
      <c r="H148" s="53">
        <v>119</v>
      </c>
      <c r="I148" s="53">
        <v>0</v>
      </c>
      <c r="J148" s="54">
        <v>1</v>
      </c>
      <c r="K148" s="54">
        <v>2</v>
      </c>
      <c r="L148" s="54">
        <v>2</v>
      </c>
      <c r="M148" s="55">
        <v>0</v>
      </c>
      <c r="N148" s="55">
        <v>0</v>
      </c>
      <c r="O148" s="55">
        <v>0</v>
      </c>
      <c r="P148" s="55">
        <v>0</v>
      </c>
    </row>
    <row r="149" spans="1:16" x14ac:dyDescent="0.25">
      <c r="A149" s="51">
        <v>6953156272965</v>
      </c>
      <c r="B149" s="52">
        <v>734876</v>
      </c>
      <c r="C149" s="52" t="s">
        <v>369</v>
      </c>
      <c r="D149" s="52" t="s">
        <v>305</v>
      </c>
      <c r="E149" s="52" t="s">
        <v>370</v>
      </c>
      <c r="F149" s="53">
        <v>25.97</v>
      </c>
      <c r="G149" s="53">
        <v>54.5</v>
      </c>
      <c r="H149" s="53">
        <v>119</v>
      </c>
      <c r="I149" s="53">
        <v>0</v>
      </c>
      <c r="J149" s="54">
        <v>1</v>
      </c>
      <c r="K149" s="54">
        <v>1</v>
      </c>
      <c r="L149" s="54">
        <v>3</v>
      </c>
      <c r="M149" s="55">
        <v>0</v>
      </c>
      <c r="N149" s="55">
        <v>0</v>
      </c>
      <c r="O149" s="55">
        <v>0</v>
      </c>
      <c r="P149" s="55">
        <v>0</v>
      </c>
    </row>
    <row r="150" spans="1:16" x14ac:dyDescent="0.25">
      <c r="A150" s="51">
        <v>6953156272972</v>
      </c>
      <c r="B150" s="52">
        <v>734877</v>
      </c>
      <c r="C150" s="52" t="s">
        <v>371</v>
      </c>
      <c r="D150" s="52"/>
      <c r="E150" s="52" t="s">
        <v>372</v>
      </c>
      <c r="F150" s="53">
        <v>25.65</v>
      </c>
      <c r="G150" s="53">
        <v>54.5</v>
      </c>
      <c r="H150" s="53">
        <v>119</v>
      </c>
      <c r="I150" s="53">
        <v>1</v>
      </c>
      <c r="J150" s="54">
        <v>3</v>
      </c>
      <c r="K150" s="54">
        <v>0</v>
      </c>
      <c r="L150" s="54">
        <v>1</v>
      </c>
      <c r="M150" s="55">
        <v>0</v>
      </c>
      <c r="N150" s="55">
        <v>0</v>
      </c>
      <c r="O150" s="55">
        <v>0</v>
      </c>
      <c r="P150" s="55">
        <v>0</v>
      </c>
    </row>
    <row r="151" spans="1:16" x14ac:dyDescent="0.25">
      <c r="A151" s="51">
        <v>6953156278721</v>
      </c>
      <c r="B151" s="52">
        <v>734896</v>
      </c>
      <c r="C151" s="52" t="s">
        <v>409</v>
      </c>
      <c r="D151" s="52"/>
      <c r="E151" s="52" t="s">
        <v>410</v>
      </c>
      <c r="F151" s="53">
        <v>24.02</v>
      </c>
      <c r="G151" s="53">
        <v>49.5</v>
      </c>
      <c r="H151" s="53">
        <v>109</v>
      </c>
      <c r="I151" s="53">
        <v>0</v>
      </c>
      <c r="J151" s="54">
        <v>3</v>
      </c>
      <c r="K151" s="54">
        <v>2</v>
      </c>
      <c r="L151" s="54">
        <v>1</v>
      </c>
      <c r="M151" s="55">
        <v>1</v>
      </c>
      <c r="N151" s="55">
        <v>0</v>
      </c>
      <c r="O151" s="55">
        <v>0</v>
      </c>
      <c r="P151" s="55">
        <v>0</v>
      </c>
    </row>
    <row r="152" spans="1:16" x14ac:dyDescent="0.25">
      <c r="A152" s="51">
        <v>6953156278738</v>
      </c>
      <c r="B152" s="52">
        <v>734897</v>
      </c>
      <c r="C152" s="52" t="s">
        <v>411</v>
      </c>
      <c r="D152" s="52"/>
      <c r="E152" s="52" t="s">
        <v>412</v>
      </c>
      <c r="F152" s="53">
        <v>23.39</v>
      </c>
      <c r="G152" s="53">
        <v>49.5</v>
      </c>
      <c r="H152" s="53">
        <v>109</v>
      </c>
      <c r="I152" s="53">
        <v>0</v>
      </c>
      <c r="J152" s="54">
        <v>0</v>
      </c>
      <c r="K152" s="54">
        <v>0</v>
      </c>
      <c r="L152" s="54">
        <v>1</v>
      </c>
      <c r="M152" s="55">
        <v>0</v>
      </c>
      <c r="N152" s="55">
        <v>0</v>
      </c>
      <c r="O152" s="55">
        <v>0</v>
      </c>
      <c r="P152" s="55">
        <v>0</v>
      </c>
    </row>
    <row r="153" spans="1:16" x14ac:dyDescent="0.25">
      <c r="A153" s="51">
        <v>6953156278745</v>
      </c>
      <c r="B153" s="52">
        <v>734898</v>
      </c>
      <c r="C153" s="52" t="s">
        <v>413</v>
      </c>
      <c r="D153" s="52"/>
      <c r="E153" s="52" t="s">
        <v>414</v>
      </c>
      <c r="F153" s="53">
        <v>22.859999999999964</v>
      </c>
      <c r="G153" s="53">
        <v>49.5</v>
      </c>
      <c r="H153" s="53">
        <v>109</v>
      </c>
      <c r="I153" s="53">
        <v>1</v>
      </c>
      <c r="J153" s="54">
        <v>0</v>
      </c>
      <c r="K153" s="54">
        <v>0</v>
      </c>
      <c r="L153" s="54">
        <v>3</v>
      </c>
      <c r="M153" s="55">
        <v>4</v>
      </c>
      <c r="N153" s="55">
        <v>1</v>
      </c>
      <c r="O153" s="55">
        <v>0</v>
      </c>
      <c r="P153" s="55">
        <v>0</v>
      </c>
    </row>
    <row r="154" spans="1:16" x14ac:dyDescent="0.25">
      <c r="A154" s="51">
        <v>6953156278790</v>
      </c>
      <c r="B154" s="52">
        <v>734939</v>
      </c>
      <c r="C154" s="52" t="s">
        <v>488</v>
      </c>
      <c r="D154" s="52"/>
      <c r="E154" s="52" t="s">
        <v>489</v>
      </c>
      <c r="F154" s="53">
        <v>54.330000000000013</v>
      </c>
      <c r="G154" s="53">
        <v>109.5</v>
      </c>
      <c r="H154" s="53">
        <v>229</v>
      </c>
      <c r="I154" s="53">
        <v>0</v>
      </c>
      <c r="J154" s="54">
        <v>1</v>
      </c>
      <c r="K154" s="54">
        <v>0</v>
      </c>
      <c r="L154" s="54">
        <v>0</v>
      </c>
      <c r="M154" s="55">
        <v>0</v>
      </c>
      <c r="N154" s="55">
        <v>0</v>
      </c>
      <c r="O154" s="55">
        <v>0</v>
      </c>
      <c r="P154" s="55">
        <v>0</v>
      </c>
    </row>
    <row r="155" spans="1:16" x14ac:dyDescent="0.25">
      <c r="A155" s="51">
        <v>6953156280250</v>
      </c>
      <c r="B155" s="52">
        <v>734945</v>
      </c>
      <c r="C155" s="52" t="s">
        <v>500</v>
      </c>
      <c r="D155" s="52"/>
      <c r="E155" s="52" t="s">
        <v>501</v>
      </c>
      <c r="F155" s="53">
        <v>11.14</v>
      </c>
      <c r="G155" s="53">
        <v>39.5</v>
      </c>
      <c r="H155" s="53">
        <v>79</v>
      </c>
      <c r="I155" s="53">
        <v>0</v>
      </c>
      <c r="J155" s="54">
        <v>0</v>
      </c>
      <c r="K155" s="54">
        <v>0</v>
      </c>
      <c r="L155" s="54">
        <v>0</v>
      </c>
      <c r="M155" s="55">
        <v>0</v>
      </c>
      <c r="N155" s="55">
        <v>0</v>
      </c>
      <c r="O155" s="55">
        <v>0</v>
      </c>
      <c r="P155" s="55">
        <v>0</v>
      </c>
    </row>
    <row r="156" spans="1:16" x14ac:dyDescent="0.25">
      <c r="A156" s="51">
        <v>6953156280267</v>
      </c>
      <c r="B156" s="52">
        <v>734947</v>
      </c>
      <c r="C156" s="52" t="s">
        <v>502</v>
      </c>
      <c r="D156" s="52"/>
      <c r="E156" s="52" t="s">
        <v>503</v>
      </c>
      <c r="F156" s="53">
        <v>11.140000000000002</v>
      </c>
      <c r="G156" s="53">
        <v>39.5</v>
      </c>
      <c r="H156" s="53">
        <v>79</v>
      </c>
      <c r="I156" s="53">
        <v>0</v>
      </c>
      <c r="J156" s="54">
        <v>0</v>
      </c>
      <c r="K156" s="54">
        <v>0</v>
      </c>
      <c r="L156" s="54">
        <v>0</v>
      </c>
      <c r="M156" s="55">
        <v>0</v>
      </c>
      <c r="N156" s="55">
        <v>0</v>
      </c>
      <c r="O156" s="55">
        <v>0</v>
      </c>
      <c r="P156" s="55">
        <v>0</v>
      </c>
    </row>
    <row r="157" spans="1:16" x14ac:dyDescent="0.25">
      <c r="A157" s="51">
        <v>6953156282094</v>
      </c>
      <c r="B157" s="52">
        <v>746547</v>
      </c>
      <c r="C157" s="52" t="s">
        <v>623</v>
      </c>
      <c r="D157" s="52"/>
      <c r="E157" s="52" t="s">
        <v>624</v>
      </c>
      <c r="F157" s="53">
        <v>38.392475247524757</v>
      </c>
      <c r="G157" s="53">
        <v>74.5</v>
      </c>
      <c r="H157" s="53">
        <v>159</v>
      </c>
      <c r="I157" s="53">
        <v>0</v>
      </c>
      <c r="J157" s="54">
        <v>4</v>
      </c>
      <c r="K157" s="54">
        <v>2</v>
      </c>
      <c r="L157" s="54">
        <v>0</v>
      </c>
      <c r="M157" s="56">
        <v>2</v>
      </c>
      <c r="N157" s="55">
        <v>0</v>
      </c>
      <c r="O157" s="55">
        <v>0</v>
      </c>
      <c r="P157" s="55">
        <v>0</v>
      </c>
    </row>
    <row r="158" spans="1:16" x14ac:dyDescent="0.25">
      <c r="A158" s="51">
        <v>6953156282117</v>
      </c>
      <c r="B158" s="52">
        <v>746548</v>
      </c>
      <c r="C158" s="52" t="s">
        <v>625</v>
      </c>
      <c r="D158" s="52"/>
      <c r="E158" s="52" t="s">
        <v>626</v>
      </c>
      <c r="F158" s="53">
        <v>44.200000000000024</v>
      </c>
      <c r="G158" s="53">
        <v>89.5</v>
      </c>
      <c r="H158" s="53">
        <v>189</v>
      </c>
      <c r="I158" s="53">
        <v>0</v>
      </c>
      <c r="J158" s="54">
        <v>3</v>
      </c>
      <c r="K158" s="54">
        <v>2</v>
      </c>
      <c r="L158" s="54">
        <v>0</v>
      </c>
      <c r="M158" s="56">
        <v>0</v>
      </c>
      <c r="N158" s="55">
        <v>0</v>
      </c>
      <c r="O158" s="55">
        <v>0</v>
      </c>
      <c r="P158" s="55">
        <v>0</v>
      </c>
    </row>
    <row r="159" spans="1:16" x14ac:dyDescent="0.25">
      <c r="A159" s="51">
        <v>6953156282124</v>
      </c>
      <c r="B159" s="52">
        <v>746549</v>
      </c>
      <c r="C159" s="52" t="s">
        <v>627</v>
      </c>
      <c r="D159" s="52"/>
      <c r="E159" s="52" t="s">
        <v>628</v>
      </c>
      <c r="F159" s="53">
        <v>44.337062937062946</v>
      </c>
      <c r="G159" s="53">
        <v>89.5</v>
      </c>
      <c r="H159" s="53">
        <v>189</v>
      </c>
      <c r="I159" s="53">
        <v>0</v>
      </c>
      <c r="J159" s="54">
        <v>7</v>
      </c>
      <c r="K159" s="54">
        <v>0</v>
      </c>
      <c r="L159" s="54">
        <v>1</v>
      </c>
      <c r="M159" s="56">
        <v>0</v>
      </c>
      <c r="N159" s="55">
        <v>1</v>
      </c>
      <c r="O159" s="55">
        <v>0</v>
      </c>
      <c r="P159" s="55">
        <v>0</v>
      </c>
    </row>
    <row r="160" spans="1:16" x14ac:dyDescent="0.25">
      <c r="A160" s="51">
        <v>6953156282254</v>
      </c>
      <c r="B160" s="52">
        <v>743940</v>
      </c>
      <c r="C160" s="52" t="s">
        <v>585</v>
      </c>
      <c r="D160" s="52"/>
      <c r="E160" s="52" t="s">
        <v>586</v>
      </c>
      <c r="F160" s="53">
        <v>76</v>
      </c>
      <c r="G160" s="53">
        <v>140</v>
      </c>
      <c r="H160" s="53">
        <v>289</v>
      </c>
      <c r="I160" s="53">
        <v>0</v>
      </c>
      <c r="J160" s="54">
        <v>14</v>
      </c>
      <c r="K160" s="54">
        <v>9</v>
      </c>
      <c r="L160" s="54">
        <v>5</v>
      </c>
      <c r="M160" s="56">
        <v>2</v>
      </c>
      <c r="N160" s="55">
        <v>3</v>
      </c>
      <c r="O160" s="55">
        <v>0</v>
      </c>
      <c r="P160" s="55">
        <v>0</v>
      </c>
    </row>
    <row r="161" spans="1:16" x14ac:dyDescent="0.25">
      <c r="A161" s="51">
        <v>6953156271357</v>
      </c>
      <c r="B161" s="52">
        <v>743943</v>
      </c>
      <c r="C161" s="52" t="s">
        <v>587</v>
      </c>
      <c r="D161" s="52" t="s">
        <v>726</v>
      </c>
      <c r="E161" s="52" t="s">
        <v>588</v>
      </c>
      <c r="F161" s="53">
        <v>27.24</v>
      </c>
      <c r="G161" s="53">
        <v>49.5</v>
      </c>
      <c r="H161" s="53">
        <v>99</v>
      </c>
      <c r="I161" s="53">
        <v>5</v>
      </c>
      <c r="J161" s="54">
        <v>0</v>
      </c>
      <c r="K161" s="54">
        <v>1</v>
      </c>
      <c r="L161" s="54">
        <v>0</v>
      </c>
      <c r="M161" s="56">
        <v>0</v>
      </c>
      <c r="N161" s="55">
        <v>0</v>
      </c>
      <c r="O161" s="55">
        <v>0</v>
      </c>
      <c r="P161" s="55">
        <v>0</v>
      </c>
    </row>
    <row r="162" spans="1:16" x14ac:dyDescent="0.25">
      <c r="A162" s="51">
        <v>6953156271371</v>
      </c>
      <c r="B162" s="52">
        <v>743945</v>
      </c>
      <c r="C162" s="52" t="s">
        <v>589</v>
      </c>
      <c r="D162" s="52"/>
      <c r="E162" s="52" t="s">
        <v>590</v>
      </c>
      <c r="F162" s="53">
        <v>26.99</v>
      </c>
      <c r="G162" s="53">
        <v>49.5</v>
      </c>
      <c r="H162" s="53">
        <v>99</v>
      </c>
      <c r="I162" s="53">
        <v>0</v>
      </c>
      <c r="J162" s="54">
        <v>0</v>
      </c>
      <c r="K162" s="54">
        <v>0</v>
      </c>
      <c r="L162" s="54">
        <v>0</v>
      </c>
      <c r="M162" s="56">
        <v>0</v>
      </c>
      <c r="N162" s="55">
        <v>0</v>
      </c>
      <c r="O162" s="55">
        <v>0</v>
      </c>
      <c r="P162" s="55">
        <v>0</v>
      </c>
    </row>
    <row r="163" spans="1:16" x14ac:dyDescent="0.25">
      <c r="A163" s="51">
        <v>6953156271364</v>
      </c>
      <c r="B163" s="52">
        <v>743947</v>
      </c>
      <c r="C163" s="52" t="s">
        <v>591</v>
      </c>
      <c r="D163" s="52"/>
      <c r="E163" s="52" t="s">
        <v>592</v>
      </c>
      <c r="F163" s="53">
        <v>27.24</v>
      </c>
      <c r="G163" s="53">
        <v>49.5</v>
      </c>
      <c r="H163" s="53">
        <v>99</v>
      </c>
      <c r="I163" s="53">
        <v>0</v>
      </c>
      <c r="J163" s="54">
        <v>0</v>
      </c>
      <c r="K163" s="54">
        <v>0</v>
      </c>
      <c r="L163" s="54">
        <v>0</v>
      </c>
      <c r="M163" s="56">
        <v>0</v>
      </c>
      <c r="N163" s="55">
        <v>0</v>
      </c>
      <c r="O163" s="55">
        <v>0</v>
      </c>
      <c r="P163" s="55">
        <v>0</v>
      </c>
    </row>
    <row r="164" spans="1:16" x14ac:dyDescent="0.25">
      <c r="A164" s="51">
        <v>6953156264502</v>
      </c>
      <c r="B164" s="52">
        <v>734870</v>
      </c>
      <c r="C164" s="52" t="s">
        <v>357</v>
      </c>
      <c r="D164" s="52" t="s">
        <v>714</v>
      </c>
      <c r="E164" s="52" t="s">
        <v>358</v>
      </c>
      <c r="F164" s="53">
        <v>46.370000000000033</v>
      </c>
      <c r="G164" s="53">
        <v>99.5</v>
      </c>
      <c r="H164" s="53">
        <v>209</v>
      </c>
      <c r="I164" s="53">
        <v>0</v>
      </c>
      <c r="J164" s="54">
        <v>0</v>
      </c>
      <c r="K164" s="54">
        <v>0</v>
      </c>
      <c r="L164" s="54">
        <v>0</v>
      </c>
      <c r="M164" s="55">
        <v>0</v>
      </c>
      <c r="N164" s="55">
        <v>0</v>
      </c>
      <c r="O164" s="55">
        <v>0</v>
      </c>
      <c r="P164" s="55">
        <v>0</v>
      </c>
    </row>
    <row r="165" spans="1:16" x14ac:dyDescent="0.25">
      <c r="A165" s="51">
        <v>6953156264519</v>
      </c>
      <c r="B165" s="52">
        <v>734869</v>
      </c>
      <c r="C165" s="52" t="s">
        <v>355</v>
      </c>
      <c r="D165" s="52" t="s">
        <v>295</v>
      </c>
      <c r="E165" s="52" t="s">
        <v>356</v>
      </c>
      <c r="F165" s="53">
        <v>46.64</v>
      </c>
      <c r="G165" s="53">
        <v>99.5</v>
      </c>
      <c r="H165" s="53">
        <v>209</v>
      </c>
      <c r="I165" s="53">
        <v>0</v>
      </c>
      <c r="J165" s="54">
        <v>0</v>
      </c>
      <c r="K165" s="54">
        <v>0</v>
      </c>
      <c r="L165" s="54">
        <v>0</v>
      </c>
      <c r="M165" s="55">
        <v>0</v>
      </c>
      <c r="N165" s="55">
        <v>0</v>
      </c>
      <c r="O165" s="55">
        <v>0</v>
      </c>
      <c r="P165" s="55">
        <v>0</v>
      </c>
    </row>
    <row r="166" spans="1:16" x14ac:dyDescent="0.25">
      <c r="A166" s="51">
        <v>4716076167443</v>
      </c>
      <c r="B166" s="52">
        <v>748128</v>
      </c>
      <c r="C166" s="52" t="s">
        <v>645</v>
      </c>
      <c r="D166" s="52" t="s">
        <v>669</v>
      </c>
      <c r="E166" s="52" t="s">
        <v>646</v>
      </c>
      <c r="F166" s="53">
        <v>28.950000000000067</v>
      </c>
      <c r="G166" s="53">
        <v>69.5</v>
      </c>
      <c r="H166" s="53">
        <v>149</v>
      </c>
      <c r="I166" s="53">
        <v>2</v>
      </c>
      <c r="J166" s="54">
        <v>7</v>
      </c>
      <c r="K166" s="54">
        <v>6</v>
      </c>
      <c r="L166" s="54">
        <v>1</v>
      </c>
      <c r="M166" s="56">
        <v>0</v>
      </c>
      <c r="N166" s="56">
        <v>1</v>
      </c>
      <c r="O166" s="56">
        <v>1</v>
      </c>
      <c r="P166" s="56">
        <v>0</v>
      </c>
    </row>
    <row r="167" spans="1:16" x14ac:dyDescent="0.25">
      <c r="A167" s="51">
        <v>6953156278851</v>
      </c>
      <c r="B167" s="52">
        <v>734883</v>
      </c>
      <c r="C167" s="52" t="s">
        <v>383</v>
      </c>
      <c r="D167" s="52" t="s">
        <v>351</v>
      </c>
      <c r="E167" s="52" t="s">
        <v>384</v>
      </c>
      <c r="F167" s="53">
        <v>31.070000000000004</v>
      </c>
      <c r="G167" s="53">
        <v>64.5</v>
      </c>
      <c r="H167" s="53">
        <v>139</v>
      </c>
      <c r="I167" s="53">
        <v>9</v>
      </c>
      <c r="J167" s="54">
        <v>1</v>
      </c>
      <c r="K167" s="54">
        <v>0</v>
      </c>
      <c r="L167" s="54">
        <v>2</v>
      </c>
      <c r="M167" s="55">
        <v>3</v>
      </c>
      <c r="N167" s="55">
        <v>7</v>
      </c>
      <c r="O167" s="55">
        <v>5</v>
      </c>
      <c r="P167" s="55">
        <v>3</v>
      </c>
    </row>
    <row r="168" spans="1:16" x14ac:dyDescent="0.25">
      <c r="A168" s="51">
        <v>6953156273016</v>
      </c>
      <c r="B168" s="52">
        <v>734884</v>
      </c>
      <c r="C168" s="52" t="s">
        <v>385</v>
      </c>
      <c r="D168" s="52"/>
      <c r="E168" s="52" t="s">
        <v>386</v>
      </c>
      <c r="F168" s="53">
        <v>43.38</v>
      </c>
      <c r="G168" s="53">
        <v>79.5</v>
      </c>
      <c r="H168" s="53">
        <v>169</v>
      </c>
      <c r="I168" s="53">
        <v>1</v>
      </c>
      <c r="J168" s="54">
        <v>4</v>
      </c>
      <c r="K168" s="54">
        <v>3</v>
      </c>
      <c r="L168" s="54">
        <v>4</v>
      </c>
      <c r="M168" s="55">
        <v>9</v>
      </c>
      <c r="N168" s="55">
        <v>0</v>
      </c>
      <c r="O168" s="55">
        <v>0</v>
      </c>
      <c r="P168" s="55">
        <v>1</v>
      </c>
    </row>
    <row r="169" spans="1:16" x14ac:dyDescent="0.25">
      <c r="A169" s="51">
        <v>6953156273023</v>
      </c>
      <c r="B169" s="52">
        <v>734885</v>
      </c>
      <c r="C169" s="52" t="s">
        <v>387</v>
      </c>
      <c r="D169" s="52" t="s">
        <v>307</v>
      </c>
      <c r="E169" s="52" t="s">
        <v>388</v>
      </c>
      <c r="F169" s="53">
        <v>43.134477611940298</v>
      </c>
      <c r="G169" s="53">
        <v>79.5</v>
      </c>
      <c r="H169" s="53">
        <v>169</v>
      </c>
      <c r="I169" s="53">
        <v>4</v>
      </c>
      <c r="J169" s="54">
        <v>1</v>
      </c>
      <c r="K169" s="54">
        <v>1</v>
      </c>
      <c r="L169" s="54">
        <v>5</v>
      </c>
      <c r="M169" s="55">
        <v>1</v>
      </c>
      <c r="N169" s="55">
        <v>0</v>
      </c>
      <c r="O169" s="55">
        <v>1</v>
      </c>
      <c r="P169" s="55">
        <v>0</v>
      </c>
    </row>
    <row r="170" spans="1:16" x14ac:dyDescent="0.25">
      <c r="A170" s="51">
        <v>6953156273665</v>
      </c>
      <c r="B170" s="52">
        <v>734886</v>
      </c>
      <c r="C170" s="52" t="s">
        <v>389</v>
      </c>
      <c r="D170" s="52" t="s">
        <v>311</v>
      </c>
      <c r="E170" s="52" t="s">
        <v>390</v>
      </c>
      <c r="F170" s="53">
        <v>26.900000000000013</v>
      </c>
      <c r="G170" s="53">
        <v>59.5</v>
      </c>
      <c r="H170" s="53">
        <v>129</v>
      </c>
      <c r="I170" s="53">
        <v>0</v>
      </c>
      <c r="J170" s="54">
        <v>2</v>
      </c>
      <c r="K170" s="54">
        <v>0</v>
      </c>
      <c r="L170" s="54">
        <v>0</v>
      </c>
      <c r="M170" s="55">
        <v>4</v>
      </c>
      <c r="N170" s="55">
        <v>1</v>
      </c>
      <c r="O170" s="55">
        <v>1</v>
      </c>
      <c r="P170" s="55">
        <v>0</v>
      </c>
    </row>
    <row r="171" spans="1:16" x14ac:dyDescent="0.25">
      <c r="A171" s="51">
        <v>6953156273672</v>
      </c>
      <c r="B171" s="52">
        <v>734887</v>
      </c>
      <c r="C171" s="52" t="s">
        <v>391</v>
      </c>
      <c r="D171" s="52" t="s">
        <v>313</v>
      </c>
      <c r="E171" s="52" t="s">
        <v>392</v>
      </c>
      <c r="F171" s="53">
        <v>26.9</v>
      </c>
      <c r="G171" s="53">
        <v>59.5</v>
      </c>
      <c r="H171" s="53">
        <v>129</v>
      </c>
      <c r="I171" s="53">
        <v>11</v>
      </c>
      <c r="J171" s="54">
        <v>0</v>
      </c>
      <c r="K171" s="54">
        <v>1</v>
      </c>
      <c r="L171" s="54">
        <v>7</v>
      </c>
      <c r="M171" s="55">
        <v>5</v>
      </c>
      <c r="N171" s="55">
        <v>9</v>
      </c>
      <c r="O171" s="55">
        <v>5</v>
      </c>
      <c r="P171" s="55">
        <v>3</v>
      </c>
    </row>
    <row r="172" spans="1:16" x14ac:dyDescent="0.25">
      <c r="A172" s="51">
        <v>6953156273689</v>
      </c>
      <c r="B172" s="52">
        <v>734888</v>
      </c>
      <c r="C172" s="52" t="s">
        <v>393</v>
      </c>
      <c r="D172" s="52" t="s">
        <v>315</v>
      </c>
      <c r="E172" s="52" t="s">
        <v>394</v>
      </c>
      <c r="F172" s="53">
        <v>26.960000000000004</v>
      </c>
      <c r="G172" s="53">
        <v>59.5</v>
      </c>
      <c r="H172" s="53">
        <v>129</v>
      </c>
      <c r="I172" s="53">
        <v>0</v>
      </c>
      <c r="J172" s="54">
        <v>0</v>
      </c>
      <c r="K172" s="54">
        <v>0</v>
      </c>
      <c r="L172" s="54">
        <v>0</v>
      </c>
      <c r="M172" s="55">
        <v>0</v>
      </c>
      <c r="N172" s="55">
        <v>0</v>
      </c>
      <c r="O172" s="55">
        <v>0</v>
      </c>
      <c r="P172" s="55">
        <v>0</v>
      </c>
    </row>
    <row r="173" spans="1:16" x14ac:dyDescent="0.25">
      <c r="A173" s="51">
        <v>6953156275188</v>
      </c>
      <c r="B173" s="52">
        <v>734892</v>
      </c>
      <c r="C173" s="52" t="s">
        <v>401</v>
      </c>
      <c r="D173" s="52"/>
      <c r="E173" s="52" t="s">
        <v>402</v>
      </c>
      <c r="F173" s="53">
        <v>50.97</v>
      </c>
      <c r="G173" s="53">
        <v>109.5</v>
      </c>
      <c r="H173" s="53">
        <v>229</v>
      </c>
      <c r="I173" s="53">
        <v>3</v>
      </c>
      <c r="J173" s="54">
        <v>0</v>
      </c>
      <c r="K173" s="54">
        <v>1</v>
      </c>
      <c r="L173" s="54">
        <v>2</v>
      </c>
      <c r="M173" s="55">
        <v>0</v>
      </c>
      <c r="N173" s="55">
        <v>0</v>
      </c>
      <c r="O173" s="55">
        <v>0</v>
      </c>
      <c r="P173" s="55">
        <v>0</v>
      </c>
    </row>
    <row r="174" spans="1:16" x14ac:dyDescent="0.25">
      <c r="A174" s="51">
        <v>6953156275195</v>
      </c>
      <c r="B174" s="52">
        <v>734893</v>
      </c>
      <c r="C174" s="52" t="s">
        <v>403</v>
      </c>
      <c r="D174" s="52"/>
      <c r="E174" s="52" t="s">
        <v>404</v>
      </c>
      <c r="F174" s="53">
        <v>49.81</v>
      </c>
      <c r="G174" s="53">
        <v>109.5</v>
      </c>
      <c r="H174" s="53">
        <v>229</v>
      </c>
      <c r="I174" s="53">
        <v>4</v>
      </c>
      <c r="J174" s="54">
        <v>0</v>
      </c>
      <c r="K174" s="54">
        <v>0</v>
      </c>
      <c r="L174" s="54">
        <v>5</v>
      </c>
      <c r="M174" s="55">
        <v>6</v>
      </c>
      <c r="N174" s="55">
        <v>6</v>
      </c>
      <c r="O174" s="55">
        <v>4</v>
      </c>
      <c r="P174" s="55">
        <v>2</v>
      </c>
    </row>
    <row r="175" spans="1:16" x14ac:dyDescent="0.25">
      <c r="A175" s="51">
        <v>6953156275201</v>
      </c>
      <c r="B175" s="52">
        <v>734894</v>
      </c>
      <c r="C175" s="52" t="s">
        <v>405</v>
      </c>
      <c r="D175" s="52"/>
      <c r="E175" s="52" t="s">
        <v>406</v>
      </c>
      <c r="F175" s="53">
        <v>49.81</v>
      </c>
      <c r="G175" s="53">
        <v>109.5</v>
      </c>
      <c r="H175" s="53">
        <v>229</v>
      </c>
      <c r="I175" s="53">
        <v>1</v>
      </c>
      <c r="J175" s="54">
        <v>0</v>
      </c>
      <c r="K175" s="54">
        <v>0</v>
      </c>
      <c r="L175" s="54">
        <v>0</v>
      </c>
      <c r="M175" s="55">
        <v>0</v>
      </c>
      <c r="N175" s="55">
        <v>0</v>
      </c>
      <c r="O175" s="55">
        <v>0</v>
      </c>
      <c r="P175" s="55">
        <v>0</v>
      </c>
    </row>
    <row r="176" spans="1:16" x14ac:dyDescent="0.25">
      <c r="A176" s="51">
        <v>6953156271197</v>
      </c>
      <c r="B176" s="52">
        <v>734889</v>
      </c>
      <c r="C176" s="52" t="s">
        <v>395</v>
      </c>
      <c r="D176" s="52" t="s">
        <v>297</v>
      </c>
      <c r="E176" s="52" t="s">
        <v>396</v>
      </c>
      <c r="F176" s="53">
        <v>61.89</v>
      </c>
      <c r="G176" s="53">
        <v>119.5</v>
      </c>
      <c r="H176" s="53">
        <v>249</v>
      </c>
      <c r="I176" s="53">
        <v>14</v>
      </c>
      <c r="J176" s="54">
        <v>1</v>
      </c>
      <c r="K176" s="54">
        <v>0</v>
      </c>
      <c r="L176" s="54">
        <v>0</v>
      </c>
      <c r="M176" s="55">
        <v>4</v>
      </c>
      <c r="N176" s="55">
        <v>5</v>
      </c>
      <c r="O176" s="55">
        <v>5</v>
      </c>
      <c r="P176" s="55">
        <v>5</v>
      </c>
    </row>
    <row r="177" spans="1:16" x14ac:dyDescent="0.25">
      <c r="A177" s="51">
        <v>6953156271203</v>
      </c>
      <c r="B177" s="52">
        <v>734890</v>
      </c>
      <c r="C177" s="52" t="s">
        <v>397</v>
      </c>
      <c r="D177" s="52" t="s">
        <v>299</v>
      </c>
      <c r="E177" s="52" t="s">
        <v>398</v>
      </c>
      <c r="F177" s="53">
        <v>63.400000000000006</v>
      </c>
      <c r="G177" s="53">
        <v>119.5</v>
      </c>
      <c r="H177" s="53">
        <v>249</v>
      </c>
      <c r="I177" s="53">
        <v>4</v>
      </c>
      <c r="J177" s="54">
        <v>0</v>
      </c>
      <c r="K177" s="54">
        <v>0</v>
      </c>
      <c r="L177" s="54">
        <v>1</v>
      </c>
      <c r="M177" s="55">
        <v>1</v>
      </c>
      <c r="N177" s="55">
        <v>4</v>
      </c>
      <c r="O177" s="55">
        <v>4</v>
      </c>
      <c r="P177" s="55">
        <v>2</v>
      </c>
    </row>
    <row r="178" spans="1:16" x14ac:dyDescent="0.25">
      <c r="A178" s="51">
        <v>6953156271210</v>
      </c>
      <c r="B178" s="52">
        <v>734891</v>
      </c>
      <c r="C178" s="52" t="s">
        <v>399</v>
      </c>
      <c r="D178" s="52" t="s">
        <v>301</v>
      </c>
      <c r="E178" s="52" t="s">
        <v>400</v>
      </c>
      <c r="F178" s="53">
        <v>63.400000000000006</v>
      </c>
      <c r="G178" s="53">
        <v>119.5</v>
      </c>
      <c r="H178" s="53">
        <v>249</v>
      </c>
      <c r="I178" s="53">
        <v>0</v>
      </c>
      <c r="J178" s="54">
        <v>0</v>
      </c>
      <c r="K178" s="54">
        <v>0</v>
      </c>
      <c r="L178" s="54">
        <v>2</v>
      </c>
      <c r="M178" s="55">
        <v>1</v>
      </c>
      <c r="N178" s="55">
        <v>2</v>
      </c>
      <c r="O178" s="55">
        <v>1</v>
      </c>
      <c r="P178" s="55">
        <v>0</v>
      </c>
    </row>
    <row r="179" spans="1:16" x14ac:dyDescent="0.25">
      <c r="A179" s="51">
        <v>6953156279643</v>
      </c>
      <c r="B179" s="52">
        <v>746546</v>
      </c>
      <c r="C179" s="52" t="s">
        <v>621</v>
      </c>
      <c r="D179" s="52"/>
      <c r="E179" s="52" t="s">
        <v>622</v>
      </c>
      <c r="F179" s="53">
        <v>21.8</v>
      </c>
      <c r="G179" s="53">
        <v>44.5</v>
      </c>
      <c r="H179" s="53">
        <v>99</v>
      </c>
      <c r="I179" s="53">
        <v>7</v>
      </c>
      <c r="J179" s="54">
        <v>2</v>
      </c>
      <c r="K179" s="54">
        <v>1</v>
      </c>
      <c r="L179" s="54">
        <v>4</v>
      </c>
      <c r="M179" s="56">
        <v>4</v>
      </c>
      <c r="N179" s="55">
        <v>2</v>
      </c>
      <c r="O179" s="55">
        <v>5</v>
      </c>
      <c r="P179" s="55">
        <v>0</v>
      </c>
    </row>
    <row r="180" spans="1:16" x14ac:dyDescent="0.25">
      <c r="A180" s="51">
        <v>6953156289796</v>
      </c>
      <c r="B180" s="52">
        <v>758234</v>
      </c>
      <c r="C180" s="52" t="s">
        <v>690</v>
      </c>
      <c r="D180" s="52"/>
      <c r="E180" s="52" t="s">
        <v>691</v>
      </c>
      <c r="F180" s="53">
        <v>10.26</v>
      </c>
      <c r="G180" s="53">
        <v>40</v>
      </c>
      <c r="H180" s="53">
        <v>83</v>
      </c>
      <c r="I180" s="53">
        <v>12</v>
      </c>
      <c r="J180" s="54"/>
      <c r="K180" s="54"/>
      <c r="L180" s="54"/>
      <c r="M180" s="56">
        <v>0</v>
      </c>
      <c r="N180" s="55">
        <v>2</v>
      </c>
      <c r="O180" s="55">
        <v>14</v>
      </c>
      <c r="P180" s="55">
        <v>7</v>
      </c>
    </row>
    <row r="181" spans="1:16" x14ac:dyDescent="0.25">
      <c r="A181" s="51">
        <v>6953156277526</v>
      </c>
      <c r="B181" s="52">
        <v>735670</v>
      </c>
      <c r="C181" s="52" t="s">
        <v>523</v>
      </c>
      <c r="D181" s="52"/>
      <c r="E181" s="52" t="s">
        <v>524</v>
      </c>
      <c r="F181" s="53">
        <v>7.44</v>
      </c>
      <c r="G181" s="53">
        <v>44.5</v>
      </c>
      <c r="H181" s="53">
        <v>99</v>
      </c>
      <c r="I181" s="53">
        <v>16</v>
      </c>
      <c r="J181" s="54">
        <v>4</v>
      </c>
      <c r="K181" s="54">
        <v>12</v>
      </c>
      <c r="L181" s="54">
        <v>26</v>
      </c>
      <c r="M181" s="55">
        <v>16</v>
      </c>
      <c r="N181" s="55">
        <v>3</v>
      </c>
      <c r="O181" s="55">
        <v>2</v>
      </c>
      <c r="P181" s="55">
        <v>0</v>
      </c>
    </row>
    <row r="182" spans="1:16" x14ac:dyDescent="0.25">
      <c r="A182" s="51">
        <v>6953156265608</v>
      </c>
      <c r="B182" s="52">
        <v>734906</v>
      </c>
      <c r="C182" s="52" t="s">
        <v>429</v>
      </c>
      <c r="D182" s="52" t="s">
        <v>716</v>
      </c>
      <c r="E182" s="52" t="s">
        <v>430</v>
      </c>
      <c r="F182" s="53">
        <v>11.770000000000003</v>
      </c>
      <c r="G182" s="53">
        <v>49.5</v>
      </c>
      <c r="H182" s="53">
        <v>109</v>
      </c>
      <c r="I182" s="53">
        <v>18</v>
      </c>
      <c r="J182" s="54">
        <v>0</v>
      </c>
      <c r="K182" s="54">
        <v>1</v>
      </c>
      <c r="L182" s="54">
        <v>14</v>
      </c>
      <c r="M182" s="55">
        <v>14</v>
      </c>
      <c r="N182" s="55">
        <v>6</v>
      </c>
      <c r="O182" s="55">
        <v>15</v>
      </c>
      <c r="P182" s="55">
        <v>1</v>
      </c>
    </row>
    <row r="183" spans="1:16" x14ac:dyDescent="0.25">
      <c r="A183" s="51">
        <v>6953156287884</v>
      </c>
      <c r="B183" s="52">
        <v>751060</v>
      </c>
      <c r="C183" s="52" t="s">
        <v>657</v>
      </c>
      <c r="D183" s="52"/>
      <c r="E183" s="52" t="s">
        <v>658</v>
      </c>
      <c r="F183" s="53">
        <v>13.189999999999635</v>
      </c>
      <c r="G183" s="53">
        <v>29.5</v>
      </c>
      <c r="H183" s="53">
        <v>59</v>
      </c>
      <c r="I183" s="53">
        <v>18</v>
      </c>
      <c r="J183" s="54"/>
      <c r="K183" s="54">
        <v>21</v>
      </c>
      <c r="L183" s="54">
        <v>40</v>
      </c>
      <c r="M183" s="56">
        <v>30</v>
      </c>
      <c r="N183" s="55">
        <v>16</v>
      </c>
      <c r="O183" s="55">
        <v>6</v>
      </c>
      <c r="P183" s="55">
        <v>2</v>
      </c>
    </row>
    <row r="184" spans="1:16" x14ac:dyDescent="0.25">
      <c r="A184" s="51">
        <v>6953156287891</v>
      </c>
      <c r="B184" s="52">
        <v>751063</v>
      </c>
      <c r="C184" s="52" t="s">
        <v>659</v>
      </c>
      <c r="D184" s="52"/>
      <c r="E184" s="52" t="s">
        <v>660</v>
      </c>
      <c r="F184" s="53">
        <v>13.95</v>
      </c>
      <c r="G184" s="53">
        <v>29.5</v>
      </c>
      <c r="H184" s="53">
        <v>59</v>
      </c>
      <c r="I184" s="53">
        <v>6</v>
      </c>
      <c r="J184" s="54"/>
      <c r="K184" s="54">
        <v>37</v>
      </c>
      <c r="L184" s="54">
        <v>52</v>
      </c>
      <c r="M184" s="56">
        <v>11</v>
      </c>
      <c r="N184" s="55">
        <v>6</v>
      </c>
      <c r="O184" s="55">
        <v>0</v>
      </c>
      <c r="P184" s="55">
        <v>0</v>
      </c>
    </row>
    <row r="185" spans="1:16" x14ac:dyDescent="0.25">
      <c r="A185" s="51">
        <v>6953156280540</v>
      </c>
      <c r="B185" s="52">
        <v>734841</v>
      </c>
      <c r="C185" s="52" t="s">
        <v>337</v>
      </c>
      <c r="D185" s="52"/>
      <c r="E185" s="52" t="s">
        <v>338</v>
      </c>
      <c r="F185" s="53">
        <v>0</v>
      </c>
      <c r="G185" s="53">
        <v>29.5</v>
      </c>
      <c r="H185" s="53">
        <v>59</v>
      </c>
      <c r="I185" s="53">
        <v>0</v>
      </c>
      <c r="J185" s="54">
        <v>0</v>
      </c>
      <c r="K185" s="54">
        <v>0</v>
      </c>
      <c r="L185" s="54">
        <v>0</v>
      </c>
      <c r="M185" s="55">
        <v>0</v>
      </c>
      <c r="N185" s="55">
        <v>0</v>
      </c>
      <c r="O185" s="55">
        <v>0</v>
      </c>
      <c r="P185" s="55">
        <v>0</v>
      </c>
    </row>
    <row r="186" spans="1:16" x14ac:dyDescent="0.25">
      <c r="A186" s="51">
        <v>6953156280557</v>
      </c>
      <c r="B186" s="52">
        <v>734843</v>
      </c>
      <c r="C186" s="52" t="s">
        <v>339</v>
      </c>
      <c r="D186" s="52"/>
      <c r="E186" s="52" t="s">
        <v>340</v>
      </c>
      <c r="F186" s="53">
        <v>0</v>
      </c>
      <c r="G186" s="53">
        <v>29.5</v>
      </c>
      <c r="H186" s="53">
        <v>59</v>
      </c>
      <c r="I186" s="53">
        <v>0</v>
      </c>
      <c r="J186" s="54">
        <v>0</v>
      </c>
      <c r="K186" s="54">
        <v>0</v>
      </c>
      <c r="L186" s="54">
        <v>0</v>
      </c>
      <c r="M186" s="55">
        <v>0</v>
      </c>
      <c r="N186" s="55">
        <v>0</v>
      </c>
      <c r="O186" s="55">
        <v>0</v>
      </c>
      <c r="P186" s="55">
        <v>0</v>
      </c>
    </row>
    <row r="187" spans="1:16" x14ac:dyDescent="0.25">
      <c r="A187" s="51">
        <v>6953156280564</v>
      </c>
      <c r="B187" s="52">
        <v>734845</v>
      </c>
      <c r="C187" s="52" t="s">
        <v>341</v>
      </c>
      <c r="D187" s="52"/>
      <c r="E187" s="52" t="s">
        <v>342</v>
      </c>
      <c r="F187" s="53">
        <v>0</v>
      </c>
      <c r="G187" s="53">
        <v>29.5</v>
      </c>
      <c r="H187" s="53">
        <v>59</v>
      </c>
      <c r="I187" s="53">
        <v>0</v>
      </c>
      <c r="J187" s="54">
        <v>0</v>
      </c>
      <c r="K187" s="54">
        <v>0</v>
      </c>
      <c r="L187" s="54">
        <v>0</v>
      </c>
      <c r="M187" s="55">
        <v>0</v>
      </c>
      <c r="N187" s="55">
        <v>0</v>
      </c>
      <c r="O187" s="55">
        <v>0</v>
      </c>
      <c r="P187" s="55">
        <v>0</v>
      </c>
    </row>
    <row r="188" spans="1:16" x14ac:dyDescent="0.25">
      <c r="A188" s="51">
        <v>6953156280571</v>
      </c>
      <c r="B188" s="52">
        <v>734848</v>
      </c>
      <c r="C188" s="52" t="s">
        <v>343</v>
      </c>
      <c r="D188" s="52"/>
      <c r="E188" s="52" t="s">
        <v>344</v>
      </c>
      <c r="F188" s="53">
        <v>0</v>
      </c>
      <c r="G188" s="53">
        <v>29.5</v>
      </c>
      <c r="H188" s="53">
        <v>59</v>
      </c>
      <c r="I188" s="53">
        <v>0</v>
      </c>
      <c r="J188" s="54">
        <v>0</v>
      </c>
      <c r="K188" s="54">
        <v>0</v>
      </c>
      <c r="L188" s="54">
        <v>0</v>
      </c>
      <c r="M188" s="55">
        <v>0</v>
      </c>
      <c r="N188" s="55">
        <v>0</v>
      </c>
      <c r="O188" s="55">
        <v>0</v>
      </c>
      <c r="P188" s="55">
        <v>0</v>
      </c>
    </row>
    <row r="189" spans="1:16" x14ac:dyDescent="0.25">
      <c r="A189" s="51">
        <v>6953156280526</v>
      </c>
      <c r="B189" s="52">
        <v>734914</v>
      </c>
      <c r="C189" s="52" t="s">
        <v>442</v>
      </c>
      <c r="D189" s="52"/>
      <c r="E189" s="52" t="s">
        <v>443</v>
      </c>
      <c r="F189" s="53">
        <v>10.259999999999996</v>
      </c>
      <c r="G189" s="53">
        <v>24.5</v>
      </c>
      <c r="H189" s="53">
        <v>49</v>
      </c>
      <c r="I189" s="53">
        <v>0</v>
      </c>
      <c r="J189" s="54">
        <v>1</v>
      </c>
      <c r="K189" s="54">
        <v>0</v>
      </c>
      <c r="L189" s="54">
        <v>2</v>
      </c>
      <c r="M189" s="55">
        <v>0</v>
      </c>
      <c r="N189" s="55">
        <v>1</v>
      </c>
      <c r="O189" s="55">
        <v>0</v>
      </c>
      <c r="P189" s="55">
        <v>0</v>
      </c>
    </row>
    <row r="190" spans="1:16" x14ac:dyDescent="0.25">
      <c r="A190" s="51">
        <v>6953156280533</v>
      </c>
      <c r="B190" s="52">
        <v>734915</v>
      </c>
      <c r="C190" s="52" t="s">
        <v>444</v>
      </c>
      <c r="D190" s="52"/>
      <c r="E190" s="52" t="s">
        <v>445</v>
      </c>
      <c r="F190" s="53">
        <v>10.199999999999999</v>
      </c>
      <c r="G190" s="53">
        <v>24.5</v>
      </c>
      <c r="H190" s="53">
        <v>49</v>
      </c>
      <c r="I190" s="53">
        <v>0</v>
      </c>
      <c r="J190" s="54">
        <v>1</v>
      </c>
      <c r="K190" s="54">
        <v>0</v>
      </c>
      <c r="L190" s="54">
        <v>0</v>
      </c>
      <c r="M190" s="55">
        <v>0</v>
      </c>
      <c r="N190" s="55">
        <v>0</v>
      </c>
      <c r="O190" s="55">
        <v>0</v>
      </c>
      <c r="P190" s="55">
        <v>0</v>
      </c>
    </row>
    <row r="191" spans="1:16" x14ac:dyDescent="0.25">
      <c r="A191" s="51">
        <v>6953156259362</v>
      </c>
      <c r="B191" s="52">
        <v>734912</v>
      </c>
      <c r="C191" s="52" t="s">
        <v>439</v>
      </c>
      <c r="D191" s="52" t="s">
        <v>694</v>
      </c>
      <c r="E191" s="52" t="s">
        <v>440</v>
      </c>
      <c r="F191" s="53">
        <v>11.109999999999989</v>
      </c>
      <c r="G191" s="53">
        <v>24.5</v>
      </c>
      <c r="H191" s="53">
        <v>49</v>
      </c>
      <c r="I191" s="53">
        <v>1</v>
      </c>
      <c r="J191" s="54">
        <v>1</v>
      </c>
      <c r="K191" s="54">
        <v>2</v>
      </c>
      <c r="L191" s="54">
        <v>0</v>
      </c>
      <c r="M191" s="55">
        <v>0</v>
      </c>
      <c r="N191" s="55">
        <v>2</v>
      </c>
      <c r="O191" s="55">
        <v>1</v>
      </c>
      <c r="P191" s="55">
        <v>0</v>
      </c>
    </row>
    <row r="192" spans="1:16" x14ac:dyDescent="0.25">
      <c r="A192" s="51">
        <v>6953156253049</v>
      </c>
      <c r="B192" s="52">
        <v>734910</v>
      </c>
      <c r="C192" s="52" t="s">
        <v>435</v>
      </c>
      <c r="D192" s="52" t="s">
        <v>683</v>
      </c>
      <c r="E192" s="52" t="s">
        <v>436</v>
      </c>
      <c r="F192" s="53">
        <v>11.109999999999998</v>
      </c>
      <c r="G192" s="53">
        <v>24.5</v>
      </c>
      <c r="H192" s="53">
        <v>49</v>
      </c>
      <c r="I192" s="53">
        <v>2</v>
      </c>
      <c r="J192" s="54">
        <v>2</v>
      </c>
      <c r="K192" s="54">
        <v>1</v>
      </c>
      <c r="L192" s="54">
        <v>1</v>
      </c>
      <c r="M192" s="55">
        <v>0</v>
      </c>
      <c r="N192" s="55">
        <v>0</v>
      </c>
      <c r="O192" s="55">
        <v>1</v>
      </c>
      <c r="P192" s="55">
        <v>0</v>
      </c>
    </row>
    <row r="193" spans="1:16" x14ac:dyDescent="0.25">
      <c r="A193" s="51">
        <v>6953156253056</v>
      </c>
      <c r="B193" s="52">
        <v>734913</v>
      </c>
      <c r="C193" s="52" t="s">
        <v>441</v>
      </c>
      <c r="D193" s="52" t="s">
        <v>685</v>
      </c>
      <c r="E193" s="52" t="s">
        <v>436</v>
      </c>
      <c r="F193" s="53">
        <v>11.109999999999996</v>
      </c>
      <c r="G193" s="53">
        <v>24.5</v>
      </c>
      <c r="H193" s="53">
        <v>49</v>
      </c>
      <c r="I193" s="53">
        <v>3</v>
      </c>
      <c r="J193" s="54">
        <v>3</v>
      </c>
      <c r="K193" s="54">
        <v>0</v>
      </c>
      <c r="L193" s="54">
        <v>6</v>
      </c>
      <c r="M193" s="55">
        <v>1</v>
      </c>
      <c r="N193" s="55">
        <v>0</v>
      </c>
      <c r="O193" s="55">
        <v>4</v>
      </c>
      <c r="P193" s="55">
        <v>1</v>
      </c>
    </row>
    <row r="194" spans="1:16" x14ac:dyDescent="0.25">
      <c r="A194" s="51">
        <v>6953156259379</v>
      </c>
      <c r="B194" s="52">
        <v>734929</v>
      </c>
      <c r="C194" s="52" t="s">
        <v>470</v>
      </c>
      <c r="D194" s="52" t="s">
        <v>696</v>
      </c>
      <c r="E194" s="52" t="s">
        <v>471</v>
      </c>
      <c r="F194" s="53">
        <v>11.76</v>
      </c>
      <c r="G194" s="53">
        <v>24.5</v>
      </c>
      <c r="H194" s="53">
        <v>49</v>
      </c>
      <c r="I194" s="53">
        <v>0</v>
      </c>
      <c r="J194" s="54">
        <v>4</v>
      </c>
      <c r="K194" s="54">
        <v>2</v>
      </c>
      <c r="L194" s="54">
        <v>7</v>
      </c>
      <c r="M194" s="55">
        <v>2</v>
      </c>
      <c r="N194" s="55">
        <v>0</v>
      </c>
      <c r="O194" s="55">
        <v>0</v>
      </c>
      <c r="P194" s="55">
        <v>0</v>
      </c>
    </row>
    <row r="195" spans="1:16" x14ac:dyDescent="0.25">
      <c r="A195" s="51">
        <v>6953156253087</v>
      </c>
      <c r="B195" s="52">
        <v>735669</v>
      </c>
      <c r="C195" s="52" t="s">
        <v>522</v>
      </c>
      <c r="D195" s="52" t="s">
        <v>687</v>
      </c>
      <c r="E195" s="52" t="s">
        <v>473</v>
      </c>
      <c r="F195" s="53">
        <v>11.760000000000002</v>
      </c>
      <c r="G195" s="53">
        <v>24.5</v>
      </c>
      <c r="H195" s="53">
        <v>49</v>
      </c>
      <c r="I195" s="53">
        <v>0</v>
      </c>
      <c r="J195" s="54">
        <v>0</v>
      </c>
      <c r="K195" s="54">
        <v>3</v>
      </c>
      <c r="L195" s="54">
        <v>2</v>
      </c>
      <c r="M195" s="55">
        <v>2</v>
      </c>
      <c r="N195" s="55">
        <v>0</v>
      </c>
      <c r="O195" s="55">
        <v>2</v>
      </c>
      <c r="P195" s="55">
        <v>0</v>
      </c>
    </row>
    <row r="196" spans="1:16" x14ac:dyDescent="0.25">
      <c r="A196" s="51">
        <v>6953156253094</v>
      </c>
      <c r="B196" s="52">
        <v>734930</v>
      </c>
      <c r="C196" s="52" t="s">
        <v>472</v>
      </c>
      <c r="D196" s="52" t="s">
        <v>688</v>
      </c>
      <c r="E196" s="52" t="s">
        <v>473</v>
      </c>
      <c r="F196" s="53">
        <v>12.049999999999988</v>
      </c>
      <c r="G196" s="53">
        <v>24.5</v>
      </c>
      <c r="H196" s="53">
        <v>49</v>
      </c>
      <c r="I196" s="53">
        <v>8</v>
      </c>
      <c r="J196" s="54">
        <v>5</v>
      </c>
      <c r="K196" s="54">
        <v>5</v>
      </c>
      <c r="L196" s="54">
        <v>0</v>
      </c>
      <c r="M196" s="55">
        <v>9</v>
      </c>
      <c r="N196" s="55">
        <v>4</v>
      </c>
      <c r="O196" s="55">
        <v>5</v>
      </c>
      <c r="P196" s="55">
        <v>5</v>
      </c>
    </row>
    <row r="197" spans="1:16" x14ac:dyDescent="0.25">
      <c r="A197" s="51">
        <v>6953156279155</v>
      </c>
      <c r="B197" s="52">
        <v>742295</v>
      </c>
      <c r="C197" s="52" t="s">
        <v>571</v>
      </c>
      <c r="D197" s="52" t="s">
        <v>407</v>
      </c>
      <c r="E197" s="52" t="s">
        <v>572</v>
      </c>
      <c r="F197" s="53">
        <v>17.77999999999999</v>
      </c>
      <c r="G197" s="53">
        <v>39.5</v>
      </c>
      <c r="H197" s="53">
        <v>79</v>
      </c>
      <c r="I197" s="53">
        <v>15</v>
      </c>
      <c r="J197" s="54">
        <v>11</v>
      </c>
      <c r="K197" s="54">
        <v>7</v>
      </c>
      <c r="L197" s="54">
        <v>2</v>
      </c>
      <c r="M197" s="55">
        <v>9</v>
      </c>
      <c r="N197" s="55">
        <v>16</v>
      </c>
      <c r="O197" s="55">
        <v>7</v>
      </c>
      <c r="P197" s="55">
        <v>2</v>
      </c>
    </row>
    <row r="198" spans="1:16" x14ac:dyDescent="0.25">
      <c r="A198" s="51">
        <v>6953156282308</v>
      </c>
      <c r="B198" s="52">
        <v>734835</v>
      </c>
      <c r="C198" s="52" t="s">
        <v>325</v>
      </c>
      <c r="D198" s="52"/>
      <c r="E198" s="52" t="s">
        <v>326</v>
      </c>
      <c r="F198" s="53">
        <v>34.569999999999986</v>
      </c>
      <c r="G198" s="53">
        <v>69.5</v>
      </c>
      <c r="H198" s="53">
        <v>149</v>
      </c>
      <c r="I198" s="53">
        <v>0</v>
      </c>
      <c r="J198" s="54">
        <v>4</v>
      </c>
      <c r="K198" s="54">
        <v>1</v>
      </c>
      <c r="L198" s="54">
        <v>1</v>
      </c>
      <c r="M198" s="55">
        <v>0</v>
      </c>
      <c r="N198" s="55">
        <v>0</v>
      </c>
      <c r="O198" s="55">
        <v>0</v>
      </c>
      <c r="P198" s="55">
        <v>0</v>
      </c>
    </row>
    <row r="199" spans="1:16" x14ac:dyDescent="0.25">
      <c r="A199" s="51">
        <v>6953156282315</v>
      </c>
      <c r="B199" s="52">
        <v>734937</v>
      </c>
      <c r="C199" s="52" t="s">
        <v>484</v>
      </c>
      <c r="D199" s="52"/>
      <c r="E199" s="52" t="s">
        <v>485</v>
      </c>
      <c r="F199" s="53">
        <v>34.520000000000017</v>
      </c>
      <c r="G199" s="53">
        <v>69.5</v>
      </c>
      <c r="H199" s="53">
        <v>149</v>
      </c>
      <c r="I199" s="53">
        <v>0</v>
      </c>
      <c r="J199" s="54">
        <v>0</v>
      </c>
      <c r="K199" s="54">
        <v>0</v>
      </c>
      <c r="L199" s="54">
        <v>0</v>
      </c>
      <c r="M199" s="55">
        <v>0</v>
      </c>
      <c r="N199" s="55">
        <v>0</v>
      </c>
      <c r="O199" s="55">
        <v>0</v>
      </c>
      <c r="P199" s="55">
        <v>0</v>
      </c>
    </row>
    <row r="200" spans="1:16" x14ac:dyDescent="0.25">
      <c r="A200" s="51">
        <v>6953156282322</v>
      </c>
      <c r="B200" s="52">
        <v>734938</v>
      </c>
      <c r="C200" s="52" t="s">
        <v>486</v>
      </c>
      <c r="D200" s="52"/>
      <c r="E200" s="52" t="s">
        <v>487</v>
      </c>
      <c r="F200" s="53">
        <v>34.520000000000003</v>
      </c>
      <c r="G200" s="53">
        <v>69.5</v>
      </c>
      <c r="H200" s="53">
        <v>149</v>
      </c>
      <c r="I200" s="53">
        <v>0</v>
      </c>
      <c r="J200" s="54">
        <v>0</v>
      </c>
      <c r="K200" s="54">
        <v>0</v>
      </c>
      <c r="L200" s="54">
        <v>0</v>
      </c>
      <c r="M200" s="55">
        <v>0</v>
      </c>
      <c r="N200" s="55">
        <v>0</v>
      </c>
      <c r="O200" s="55">
        <v>0</v>
      </c>
      <c r="P200" s="55">
        <v>0</v>
      </c>
    </row>
    <row r="201" spans="1:16" x14ac:dyDescent="0.25">
      <c r="A201" s="51">
        <v>6953156260573</v>
      </c>
      <c r="B201" s="52">
        <v>734923</v>
      </c>
      <c r="C201" s="52" t="s">
        <v>458</v>
      </c>
      <c r="D201" s="52" t="s">
        <v>702</v>
      </c>
      <c r="E201" s="52" t="s">
        <v>459</v>
      </c>
      <c r="F201" s="53">
        <v>12.04999999999999</v>
      </c>
      <c r="G201" s="53">
        <v>29.5</v>
      </c>
      <c r="H201" s="53">
        <v>59</v>
      </c>
      <c r="I201" s="53">
        <v>0</v>
      </c>
      <c r="J201" s="54">
        <v>0</v>
      </c>
      <c r="K201" s="54">
        <v>0</v>
      </c>
      <c r="L201" s="54">
        <v>0</v>
      </c>
      <c r="M201" s="55">
        <v>0</v>
      </c>
      <c r="N201" s="55">
        <v>0</v>
      </c>
      <c r="O201" s="55">
        <v>0</v>
      </c>
      <c r="P201" s="55">
        <v>0</v>
      </c>
    </row>
    <row r="202" spans="1:16" x14ac:dyDescent="0.25">
      <c r="A202" s="51">
        <v>6953156260597</v>
      </c>
      <c r="B202" s="52">
        <v>734925</v>
      </c>
      <c r="C202" s="52" t="s">
        <v>462</v>
      </c>
      <c r="D202" s="52" t="s">
        <v>706</v>
      </c>
      <c r="E202" s="52" t="s">
        <v>463</v>
      </c>
      <c r="F202" s="53">
        <v>11.65</v>
      </c>
      <c r="G202" s="53">
        <v>29.5</v>
      </c>
      <c r="H202" s="53">
        <v>59</v>
      </c>
      <c r="I202" s="53">
        <v>0</v>
      </c>
      <c r="J202" s="54">
        <v>0</v>
      </c>
      <c r="K202" s="54">
        <v>0</v>
      </c>
      <c r="L202" s="54">
        <v>0</v>
      </c>
      <c r="M202" s="55">
        <v>0</v>
      </c>
      <c r="N202" s="55">
        <v>0</v>
      </c>
      <c r="O202" s="55">
        <v>0</v>
      </c>
      <c r="P202" s="55">
        <v>0</v>
      </c>
    </row>
    <row r="203" spans="1:16" x14ac:dyDescent="0.25">
      <c r="A203" s="51">
        <v>6953156260603</v>
      </c>
      <c r="B203" s="52">
        <v>734926</v>
      </c>
      <c r="C203" s="52" t="s">
        <v>464</v>
      </c>
      <c r="D203" s="52" t="s">
        <v>293</v>
      </c>
      <c r="E203" s="52" t="s">
        <v>465</v>
      </c>
      <c r="F203" s="53">
        <v>11.699999999999987</v>
      </c>
      <c r="G203" s="53">
        <v>24.5</v>
      </c>
      <c r="H203" s="53">
        <v>49</v>
      </c>
      <c r="I203" s="53">
        <v>0</v>
      </c>
      <c r="J203" s="54">
        <v>0</v>
      </c>
      <c r="K203" s="54">
        <v>0</v>
      </c>
      <c r="L203" s="54">
        <v>0</v>
      </c>
      <c r="M203" s="55">
        <v>0</v>
      </c>
      <c r="N203" s="55">
        <v>0</v>
      </c>
      <c r="O203" s="55">
        <v>0</v>
      </c>
      <c r="P203" s="55">
        <v>0</v>
      </c>
    </row>
    <row r="204" spans="1:16" x14ac:dyDescent="0.25">
      <c r="A204" s="51">
        <v>6953156260580</v>
      </c>
      <c r="B204" s="52">
        <v>734924</v>
      </c>
      <c r="C204" s="52" t="s">
        <v>460</v>
      </c>
      <c r="D204" s="52" t="s">
        <v>704</v>
      </c>
      <c r="E204" s="52" t="s">
        <v>461</v>
      </c>
      <c r="F204" s="53">
        <v>11.760000000000034</v>
      </c>
      <c r="G204" s="53">
        <v>29.5</v>
      </c>
      <c r="H204" s="53">
        <v>59</v>
      </c>
      <c r="I204" s="53">
        <v>0</v>
      </c>
      <c r="J204" s="54">
        <v>0</v>
      </c>
      <c r="K204" s="54">
        <v>0</v>
      </c>
      <c r="L204" s="54">
        <v>0</v>
      </c>
      <c r="M204" s="55">
        <v>0</v>
      </c>
      <c r="N204" s="55">
        <v>0</v>
      </c>
      <c r="O204" s="55">
        <v>0</v>
      </c>
      <c r="P204" s="55">
        <v>0</v>
      </c>
    </row>
    <row r="205" spans="1:16" x14ac:dyDescent="0.25">
      <c r="A205" s="51">
        <v>6953156259867</v>
      </c>
      <c r="B205" s="52">
        <v>734917</v>
      </c>
      <c r="C205" s="52" t="s">
        <v>448</v>
      </c>
      <c r="D205" s="52" t="s">
        <v>700</v>
      </c>
      <c r="E205" s="52" t="s">
        <v>449</v>
      </c>
      <c r="F205" s="53">
        <v>13.51</v>
      </c>
      <c r="G205" s="53">
        <v>29.5</v>
      </c>
      <c r="H205" s="53">
        <v>59</v>
      </c>
      <c r="I205" s="53">
        <v>0</v>
      </c>
      <c r="J205" s="54">
        <v>3</v>
      </c>
      <c r="K205" s="54">
        <v>2</v>
      </c>
      <c r="L205" s="54">
        <v>0</v>
      </c>
      <c r="M205" s="55">
        <v>0</v>
      </c>
      <c r="N205" s="55">
        <v>0</v>
      </c>
      <c r="O205" s="55">
        <v>0</v>
      </c>
      <c r="P205" s="55">
        <v>0</v>
      </c>
    </row>
    <row r="206" spans="1:16" x14ac:dyDescent="0.25">
      <c r="A206" s="51">
        <v>6953156276468</v>
      </c>
      <c r="B206" s="52">
        <v>734918</v>
      </c>
      <c r="C206" s="52" t="s">
        <v>450</v>
      </c>
      <c r="D206" s="52"/>
      <c r="E206" s="52" t="s">
        <v>451</v>
      </c>
      <c r="F206" s="53">
        <v>22</v>
      </c>
      <c r="G206" s="53">
        <v>44.5</v>
      </c>
      <c r="H206" s="53">
        <v>99</v>
      </c>
      <c r="I206" s="53">
        <v>0</v>
      </c>
      <c r="J206" s="54">
        <v>3</v>
      </c>
      <c r="K206" s="54">
        <v>1</v>
      </c>
      <c r="L206" s="54">
        <v>2</v>
      </c>
      <c r="M206" s="55">
        <v>0</v>
      </c>
      <c r="N206" s="55">
        <v>0</v>
      </c>
      <c r="O206" s="55">
        <v>0</v>
      </c>
      <c r="P206" s="55">
        <v>0</v>
      </c>
    </row>
    <row r="207" spans="1:16" x14ac:dyDescent="0.25">
      <c r="A207" s="51">
        <v>6953156280793</v>
      </c>
      <c r="B207" s="52">
        <v>738073</v>
      </c>
      <c r="C207" s="52" t="s">
        <v>533</v>
      </c>
      <c r="D207" s="52"/>
      <c r="E207" s="52" t="s">
        <v>534</v>
      </c>
      <c r="F207" s="53">
        <v>12.63</v>
      </c>
      <c r="G207" s="53">
        <v>24.5</v>
      </c>
      <c r="H207" s="53">
        <v>49</v>
      </c>
      <c r="I207" s="53">
        <v>0</v>
      </c>
      <c r="J207" s="54">
        <v>1</v>
      </c>
      <c r="K207" s="54">
        <v>0</v>
      </c>
      <c r="L207" s="54">
        <v>2</v>
      </c>
      <c r="M207" s="55">
        <v>1</v>
      </c>
      <c r="N207" s="55">
        <v>0</v>
      </c>
      <c r="O207" s="55">
        <v>0</v>
      </c>
      <c r="P207" s="55">
        <v>0</v>
      </c>
    </row>
    <row r="208" spans="1:16" x14ac:dyDescent="0.25">
      <c r="A208" s="51">
        <v>6953156280809</v>
      </c>
      <c r="B208" s="52">
        <v>738072</v>
      </c>
      <c r="C208" s="52" t="s">
        <v>531</v>
      </c>
      <c r="D208" s="52"/>
      <c r="E208" s="52" t="s">
        <v>532</v>
      </c>
      <c r="F208" s="53">
        <v>12.62</v>
      </c>
      <c r="G208" s="53">
        <v>24.5</v>
      </c>
      <c r="H208" s="53">
        <v>49</v>
      </c>
      <c r="I208" s="53">
        <v>0</v>
      </c>
      <c r="J208" s="54">
        <v>2</v>
      </c>
      <c r="K208" s="54">
        <v>0</v>
      </c>
      <c r="L208" s="54">
        <v>0</v>
      </c>
      <c r="M208" s="55">
        <v>0</v>
      </c>
      <c r="N208" s="55">
        <v>1</v>
      </c>
      <c r="O208" s="55">
        <v>0</v>
      </c>
      <c r="P208" s="55">
        <v>0</v>
      </c>
    </row>
    <row r="209" spans="1:16" x14ac:dyDescent="0.25">
      <c r="A209" s="51">
        <v>6953156280816</v>
      </c>
      <c r="B209" s="52">
        <v>738071</v>
      </c>
      <c r="C209" s="52" t="s">
        <v>529</v>
      </c>
      <c r="D209" s="52"/>
      <c r="E209" s="52" t="s">
        <v>530</v>
      </c>
      <c r="F209" s="53">
        <v>12.619999999999996</v>
      </c>
      <c r="G209" s="53">
        <v>24.5</v>
      </c>
      <c r="H209" s="53">
        <v>49</v>
      </c>
      <c r="I209" s="53">
        <v>0</v>
      </c>
      <c r="J209" s="54">
        <v>2</v>
      </c>
      <c r="K209" s="54">
        <v>0</v>
      </c>
      <c r="L209" s="54">
        <v>0</v>
      </c>
      <c r="M209" s="55">
        <v>0</v>
      </c>
      <c r="N209" s="55">
        <v>0</v>
      </c>
      <c r="O209" s="55">
        <v>0</v>
      </c>
      <c r="P209" s="55">
        <v>0</v>
      </c>
    </row>
    <row r="210" spans="1:16" x14ac:dyDescent="0.25">
      <c r="A210" s="51">
        <v>6953156284814</v>
      </c>
      <c r="B210" s="52">
        <v>743953</v>
      </c>
      <c r="C210" s="52" t="s">
        <v>595</v>
      </c>
      <c r="D210" s="52"/>
      <c r="E210" s="52" t="s">
        <v>596</v>
      </c>
      <c r="F210" s="53">
        <v>11.700000000000045</v>
      </c>
      <c r="G210" s="53">
        <v>34.5</v>
      </c>
      <c r="H210" s="53">
        <v>69</v>
      </c>
      <c r="I210" s="53">
        <v>4</v>
      </c>
      <c r="J210" s="54">
        <v>16</v>
      </c>
      <c r="K210" s="54">
        <v>18</v>
      </c>
      <c r="L210" s="54">
        <v>24</v>
      </c>
      <c r="M210" s="56">
        <v>26</v>
      </c>
      <c r="N210" s="55">
        <v>17</v>
      </c>
      <c r="O210" s="55">
        <v>4</v>
      </c>
      <c r="P210" s="55">
        <v>1</v>
      </c>
    </row>
    <row r="211" spans="1:16" x14ac:dyDescent="0.25">
      <c r="A211" s="51">
        <v>6953156284845</v>
      </c>
      <c r="B211" s="52">
        <v>743958</v>
      </c>
      <c r="C211" s="52" t="s">
        <v>601</v>
      </c>
      <c r="D211" s="52"/>
      <c r="E211" s="52" t="s">
        <v>602</v>
      </c>
      <c r="F211" s="53">
        <v>12.38</v>
      </c>
      <c r="G211" s="53">
        <v>34.5</v>
      </c>
      <c r="H211" s="53">
        <v>69</v>
      </c>
      <c r="I211" s="53">
        <v>7</v>
      </c>
      <c r="J211" s="54">
        <v>10</v>
      </c>
      <c r="K211" s="54">
        <v>5</v>
      </c>
      <c r="L211" s="54">
        <v>9</v>
      </c>
      <c r="M211" s="56">
        <v>5</v>
      </c>
      <c r="N211" s="55">
        <v>3</v>
      </c>
      <c r="O211" s="55">
        <v>3</v>
      </c>
      <c r="P211" s="55">
        <v>3</v>
      </c>
    </row>
    <row r="212" spans="1:16" x14ac:dyDescent="0.25">
      <c r="A212" s="51">
        <v>6953156282001</v>
      </c>
      <c r="B212" s="52">
        <v>734931</v>
      </c>
      <c r="C212" s="52" t="s">
        <v>474</v>
      </c>
      <c r="D212" s="52"/>
      <c r="E212" s="52" t="s">
        <v>475</v>
      </c>
      <c r="F212" s="53">
        <v>7.8399999999999883</v>
      </c>
      <c r="G212" s="53">
        <v>24.5</v>
      </c>
      <c r="H212" s="53">
        <v>49</v>
      </c>
      <c r="I212" s="53">
        <v>0</v>
      </c>
      <c r="J212" s="54">
        <v>0</v>
      </c>
      <c r="K212" s="54">
        <v>0</v>
      </c>
      <c r="L212" s="54">
        <v>0</v>
      </c>
      <c r="M212" s="55">
        <v>0</v>
      </c>
      <c r="N212" s="55">
        <v>0</v>
      </c>
      <c r="O212" s="55">
        <v>0</v>
      </c>
      <c r="P212" s="55">
        <v>0</v>
      </c>
    </row>
    <row r="213" spans="1:16" x14ac:dyDescent="0.25">
      <c r="A213" s="51">
        <v>6953156282018</v>
      </c>
      <c r="B213" s="52">
        <v>734933</v>
      </c>
      <c r="C213" s="52" t="s">
        <v>476</v>
      </c>
      <c r="D213" s="52"/>
      <c r="E213" s="52" t="s">
        <v>477</v>
      </c>
      <c r="F213" s="53">
        <v>7.84</v>
      </c>
      <c r="G213" s="53">
        <v>24.5</v>
      </c>
      <c r="H213" s="53">
        <v>49</v>
      </c>
      <c r="I213" s="53">
        <v>0</v>
      </c>
      <c r="J213" s="54">
        <v>0</v>
      </c>
      <c r="K213" s="54">
        <v>0</v>
      </c>
      <c r="L213" s="54">
        <v>0</v>
      </c>
      <c r="M213" s="55">
        <v>0</v>
      </c>
      <c r="N213" s="55">
        <v>0</v>
      </c>
      <c r="O213" s="55">
        <v>0</v>
      </c>
      <c r="P213" s="55">
        <v>0</v>
      </c>
    </row>
    <row r="214" spans="1:16" x14ac:dyDescent="0.25">
      <c r="A214" s="51">
        <v>6953156282025</v>
      </c>
      <c r="B214" s="52">
        <v>734934</v>
      </c>
      <c r="C214" s="52" t="s">
        <v>478</v>
      </c>
      <c r="D214" s="52"/>
      <c r="E214" s="52" t="s">
        <v>479</v>
      </c>
      <c r="F214" s="53">
        <v>7.8400000000000007</v>
      </c>
      <c r="G214" s="53">
        <v>24.5</v>
      </c>
      <c r="H214" s="53">
        <v>49</v>
      </c>
      <c r="I214" s="53">
        <v>0</v>
      </c>
      <c r="J214" s="54">
        <v>0</v>
      </c>
      <c r="K214" s="54">
        <v>0</v>
      </c>
      <c r="L214" s="54">
        <v>0</v>
      </c>
      <c r="M214" s="55">
        <v>0</v>
      </c>
      <c r="N214" s="55">
        <v>0</v>
      </c>
      <c r="O214" s="55">
        <v>0</v>
      </c>
      <c r="P214" s="55">
        <v>0</v>
      </c>
    </row>
    <row r="215" spans="1:16" x14ac:dyDescent="0.25">
      <c r="A215" s="51">
        <v>6953156282032</v>
      </c>
      <c r="B215" s="52">
        <v>734966</v>
      </c>
      <c r="C215" s="52" t="s">
        <v>506</v>
      </c>
      <c r="D215" s="52"/>
      <c r="E215" s="52" t="s">
        <v>507</v>
      </c>
      <c r="F215" s="53">
        <v>7.8400000000000007</v>
      </c>
      <c r="G215" s="53">
        <v>24.5</v>
      </c>
      <c r="H215" s="53">
        <v>49</v>
      </c>
      <c r="I215" s="53">
        <v>0</v>
      </c>
      <c r="J215" s="54">
        <v>0</v>
      </c>
      <c r="K215" s="54">
        <v>0</v>
      </c>
      <c r="L215" s="54">
        <v>0</v>
      </c>
      <c r="M215" s="55">
        <v>0</v>
      </c>
      <c r="N215" s="55">
        <v>0</v>
      </c>
      <c r="O215" s="55">
        <v>0</v>
      </c>
      <c r="P215" s="55">
        <v>0</v>
      </c>
    </row>
    <row r="216" spans="1:16" x14ac:dyDescent="0.25">
      <c r="A216" s="51">
        <v>6953156282049</v>
      </c>
      <c r="B216" s="52">
        <v>734968</v>
      </c>
      <c r="C216" s="52" t="s">
        <v>508</v>
      </c>
      <c r="D216" s="52"/>
      <c r="E216" s="52" t="s">
        <v>509</v>
      </c>
      <c r="F216" s="53">
        <v>7.839999999999999</v>
      </c>
      <c r="G216" s="53">
        <v>24.5</v>
      </c>
      <c r="H216" s="53">
        <v>49</v>
      </c>
      <c r="I216" s="53">
        <v>0</v>
      </c>
      <c r="J216" s="54">
        <v>0</v>
      </c>
      <c r="K216" s="54">
        <v>0</v>
      </c>
      <c r="L216" s="54">
        <v>0</v>
      </c>
      <c r="M216" s="55">
        <v>0</v>
      </c>
      <c r="N216" s="55">
        <v>0</v>
      </c>
      <c r="O216" s="55">
        <v>0</v>
      </c>
      <c r="P216" s="55">
        <v>0</v>
      </c>
    </row>
    <row r="217" spans="1:16" x14ac:dyDescent="0.25">
      <c r="A217" s="51">
        <v>6953156282056</v>
      </c>
      <c r="B217" s="52">
        <v>734970</v>
      </c>
      <c r="C217" s="52" t="s">
        <v>510</v>
      </c>
      <c r="D217" s="52"/>
      <c r="E217" s="52" t="s">
        <v>511</v>
      </c>
      <c r="F217" s="53">
        <v>7.84</v>
      </c>
      <c r="G217" s="53">
        <v>24.5</v>
      </c>
      <c r="H217" s="53">
        <v>49</v>
      </c>
      <c r="I217" s="53">
        <v>0</v>
      </c>
      <c r="J217" s="54">
        <v>0</v>
      </c>
      <c r="K217" s="54">
        <v>0</v>
      </c>
      <c r="L217" s="54">
        <v>0</v>
      </c>
      <c r="M217" s="55">
        <v>0</v>
      </c>
      <c r="N217" s="55">
        <v>0</v>
      </c>
      <c r="O217" s="55">
        <v>0</v>
      </c>
      <c r="P217" s="55">
        <v>0</v>
      </c>
    </row>
    <row r="218" spans="1:16" x14ac:dyDescent="0.25">
      <c r="A218" s="51">
        <v>6953156284890</v>
      </c>
      <c r="B218" s="52">
        <v>743960</v>
      </c>
      <c r="C218" s="52" t="s">
        <v>603</v>
      </c>
      <c r="D218" s="52"/>
      <c r="E218" s="52" t="s">
        <v>604</v>
      </c>
      <c r="F218" s="53">
        <v>11.99000000000002</v>
      </c>
      <c r="G218" s="53">
        <v>34.5</v>
      </c>
      <c r="H218" s="53">
        <v>69</v>
      </c>
      <c r="I218" s="53">
        <v>6</v>
      </c>
      <c r="J218" s="54">
        <v>11</v>
      </c>
      <c r="K218" s="54">
        <v>12</v>
      </c>
      <c r="L218" s="54">
        <v>11</v>
      </c>
      <c r="M218" s="56">
        <v>8</v>
      </c>
      <c r="N218" s="55">
        <v>9</v>
      </c>
      <c r="O218" s="55">
        <v>8</v>
      </c>
      <c r="P218" s="55">
        <v>2</v>
      </c>
    </row>
    <row r="219" spans="1:16" x14ac:dyDescent="0.25">
      <c r="A219" s="51">
        <v>6953156284906</v>
      </c>
      <c r="B219" s="52">
        <v>743961</v>
      </c>
      <c r="C219" s="52" t="s">
        <v>605</v>
      </c>
      <c r="D219" s="52"/>
      <c r="E219" s="52" t="s">
        <v>606</v>
      </c>
      <c r="F219" s="53">
        <v>11.99</v>
      </c>
      <c r="G219" s="53">
        <v>34.5</v>
      </c>
      <c r="H219" s="53">
        <v>69</v>
      </c>
      <c r="I219" s="53">
        <v>1</v>
      </c>
      <c r="J219" s="54">
        <v>3</v>
      </c>
      <c r="K219" s="54">
        <v>5</v>
      </c>
      <c r="L219" s="54">
        <v>1</v>
      </c>
      <c r="M219" s="56">
        <v>3</v>
      </c>
      <c r="N219" s="55">
        <v>1</v>
      </c>
      <c r="O219" s="55">
        <v>0</v>
      </c>
      <c r="P219" s="55">
        <v>1</v>
      </c>
    </row>
    <row r="220" spans="1:16" x14ac:dyDescent="0.25">
      <c r="A220" s="51">
        <v>6953156284913</v>
      </c>
      <c r="B220" s="52">
        <v>743963</v>
      </c>
      <c r="C220" s="52" t="s">
        <v>607</v>
      </c>
      <c r="D220" s="52"/>
      <c r="E220" s="52" t="s">
        <v>608</v>
      </c>
      <c r="F220" s="53">
        <v>11.99</v>
      </c>
      <c r="G220" s="53">
        <v>34.5</v>
      </c>
      <c r="H220" s="53">
        <v>69</v>
      </c>
      <c r="I220" s="53">
        <v>0</v>
      </c>
      <c r="J220" s="54">
        <v>5</v>
      </c>
      <c r="K220" s="54">
        <v>4</v>
      </c>
      <c r="L220" s="54">
        <v>2</v>
      </c>
      <c r="M220" s="56">
        <v>4</v>
      </c>
      <c r="N220" s="55">
        <v>3</v>
      </c>
      <c r="O220" s="55">
        <v>0</v>
      </c>
      <c r="P220" s="55">
        <v>0</v>
      </c>
    </row>
    <row r="221" spans="1:16" x14ac:dyDescent="0.25">
      <c r="A221" s="51">
        <v>6953156284920</v>
      </c>
      <c r="B221" s="52">
        <v>743965</v>
      </c>
      <c r="C221" s="52" t="s">
        <v>609</v>
      </c>
      <c r="D221" s="52"/>
      <c r="E221" s="52" t="s">
        <v>610</v>
      </c>
      <c r="F221" s="53">
        <v>11.99</v>
      </c>
      <c r="G221" s="53">
        <v>34.5</v>
      </c>
      <c r="H221" s="53">
        <v>69</v>
      </c>
      <c r="I221" s="53">
        <v>0</v>
      </c>
      <c r="J221" s="54">
        <v>2</v>
      </c>
      <c r="K221" s="54">
        <v>3</v>
      </c>
      <c r="L221" s="54">
        <v>6</v>
      </c>
      <c r="M221" s="56">
        <v>0</v>
      </c>
      <c r="N221" s="55">
        <v>0</v>
      </c>
      <c r="O221" s="55">
        <v>0</v>
      </c>
      <c r="P221" s="55">
        <v>0</v>
      </c>
    </row>
    <row r="222" spans="1:16" x14ac:dyDescent="0.25">
      <c r="A222" s="51">
        <v>6953156282063</v>
      </c>
      <c r="B222" s="52">
        <v>734971</v>
      </c>
      <c r="C222" s="52" t="s">
        <v>512</v>
      </c>
      <c r="D222" s="52"/>
      <c r="E222" s="52" t="s">
        <v>513</v>
      </c>
      <c r="F222" s="53">
        <v>7.6199999999999992</v>
      </c>
      <c r="G222" s="53">
        <v>24.5</v>
      </c>
      <c r="H222" s="53">
        <v>49</v>
      </c>
      <c r="I222" s="53">
        <v>0</v>
      </c>
      <c r="J222" s="54">
        <v>0</v>
      </c>
      <c r="K222" s="54">
        <v>0</v>
      </c>
      <c r="L222" s="54">
        <v>0</v>
      </c>
      <c r="M222" s="55">
        <v>0</v>
      </c>
      <c r="N222" s="55">
        <v>0</v>
      </c>
      <c r="O222" s="55">
        <v>0</v>
      </c>
      <c r="P222" s="55">
        <v>0</v>
      </c>
    </row>
    <row r="223" spans="1:16" x14ac:dyDescent="0.25">
      <c r="A223" s="51">
        <v>6953156282070</v>
      </c>
      <c r="B223" s="52">
        <v>734973</v>
      </c>
      <c r="C223" s="52" t="s">
        <v>514</v>
      </c>
      <c r="D223" s="52"/>
      <c r="E223" s="52" t="s">
        <v>515</v>
      </c>
      <c r="F223" s="53">
        <v>7.62</v>
      </c>
      <c r="G223" s="53">
        <v>24.5</v>
      </c>
      <c r="H223" s="53">
        <v>49</v>
      </c>
      <c r="I223" s="53">
        <v>0</v>
      </c>
      <c r="J223" s="54">
        <v>0</v>
      </c>
      <c r="K223" s="54">
        <v>0</v>
      </c>
      <c r="L223" s="54">
        <v>0</v>
      </c>
      <c r="M223" s="55">
        <v>0</v>
      </c>
      <c r="N223" s="55">
        <v>0</v>
      </c>
      <c r="O223" s="55">
        <v>0</v>
      </c>
      <c r="P223" s="55">
        <v>0</v>
      </c>
    </row>
    <row r="224" spans="1:16" x14ac:dyDescent="0.25">
      <c r="A224" s="51">
        <v>6953156282087</v>
      </c>
      <c r="B224" s="52">
        <v>734975</v>
      </c>
      <c r="C224" s="52" t="s">
        <v>516</v>
      </c>
      <c r="D224" s="52"/>
      <c r="E224" s="52" t="s">
        <v>517</v>
      </c>
      <c r="F224" s="53">
        <v>7.7100000000000009</v>
      </c>
      <c r="G224" s="53">
        <v>24.5</v>
      </c>
      <c r="H224" s="53">
        <v>49</v>
      </c>
      <c r="I224" s="53">
        <v>0</v>
      </c>
      <c r="J224" s="54">
        <v>0</v>
      </c>
      <c r="K224" s="54">
        <v>0</v>
      </c>
      <c r="L224" s="54">
        <v>0</v>
      </c>
      <c r="M224" s="55">
        <v>0</v>
      </c>
      <c r="N224" s="55">
        <v>0</v>
      </c>
      <c r="O224" s="55">
        <v>0</v>
      </c>
      <c r="P224" s="55">
        <v>0</v>
      </c>
    </row>
    <row r="225" spans="1:16" x14ac:dyDescent="0.25">
      <c r="A225" s="51">
        <v>6953156277953</v>
      </c>
      <c r="B225" s="52">
        <v>734873</v>
      </c>
      <c r="C225" s="52" t="s">
        <v>363</v>
      </c>
      <c r="D225" s="52"/>
      <c r="E225" s="52" t="s">
        <v>364</v>
      </c>
      <c r="F225" s="53">
        <v>20.21</v>
      </c>
      <c r="G225" s="53">
        <v>44.5</v>
      </c>
      <c r="H225" s="53">
        <v>99</v>
      </c>
      <c r="I225" s="53">
        <v>0</v>
      </c>
      <c r="J225" s="54">
        <v>2</v>
      </c>
      <c r="K225" s="54">
        <v>1</v>
      </c>
      <c r="L225" s="54">
        <v>3</v>
      </c>
      <c r="M225" s="55">
        <v>0</v>
      </c>
      <c r="N225" s="55">
        <v>0</v>
      </c>
      <c r="O225" s="55">
        <v>0</v>
      </c>
      <c r="P225" s="55">
        <v>0</v>
      </c>
    </row>
    <row r="226" spans="1:16" x14ac:dyDescent="0.25">
      <c r="A226" s="51">
        <v>6953156277960</v>
      </c>
      <c r="B226" s="52">
        <v>734874</v>
      </c>
      <c r="C226" s="52" t="s">
        <v>365</v>
      </c>
      <c r="D226" s="52"/>
      <c r="E226" s="52" t="s">
        <v>366</v>
      </c>
      <c r="F226" s="53">
        <v>20.25</v>
      </c>
      <c r="G226" s="53">
        <v>44.5</v>
      </c>
      <c r="H226" s="53">
        <v>99</v>
      </c>
      <c r="I226" s="53">
        <v>0</v>
      </c>
      <c r="J226" s="54">
        <v>0</v>
      </c>
      <c r="K226" s="54">
        <v>0</v>
      </c>
      <c r="L226" s="54">
        <v>3</v>
      </c>
      <c r="M226" s="55">
        <v>0</v>
      </c>
      <c r="N226" s="55">
        <v>0</v>
      </c>
      <c r="O226" s="55">
        <v>0</v>
      </c>
      <c r="P226" s="55">
        <v>0</v>
      </c>
    </row>
    <row r="227" spans="1:16" x14ac:dyDescent="0.25">
      <c r="A227" s="51">
        <v>6953156277977</v>
      </c>
      <c r="B227" s="52">
        <v>734875</v>
      </c>
      <c r="C227" s="52" t="s">
        <v>367</v>
      </c>
      <c r="D227" s="52"/>
      <c r="E227" s="52" t="s">
        <v>368</v>
      </c>
      <c r="F227" s="53">
        <v>20.25</v>
      </c>
      <c r="G227" s="53">
        <v>44.5</v>
      </c>
      <c r="H227" s="53">
        <v>99</v>
      </c>
      <c r="I227" s="53">
        <v>0</v>
      </c>
      <c r="J227" s="54">
        <v>0</v>
      </c>
      <c r="K227" s="54">
        <v>0</v>
      </c>
      <c r="L227" s="54">
        <v>0</v>
      </c>
      <c r="M227" s="55">
        <v>0</v>
      </c>
      <c r="N227" s="55">
        <v>0</v>
      </c>
      <c r="O227" s="55">
        <v>0</v>
      </c>
      <c r="P227" s="55">
        <v>0</v>
      </c>
    </row>
    <row r="228" spans="1:16" x14ac:dyDescent="0.25">
      <c r="A228" s="51">
        <v>6953156278806</v>
      </c>
      <c r="B228" s="52">
        <v>734839</v>
      </c>
      <c r="C228" s="52" t="s">
        <v>333</v>
      </c>
      <c r="D228" s="52" t="s">
        <v>329</v>
      </c>
      <c r="E228" s="52" t="s">
        <v>334</v>
      </c>
      <c r="F228" s="53">
        <v>67.549999999999912</v>
      </c>
      <c r="G228" s="53">
        <v>129.5</v>
      </c>
      <c r="H228" s="53">
        <v>269</v>
      </c>
      <c r="I228" s="53">
        <v>0</v>
      </c>
      <c r="J228" s="54">
        <v>0</v>
      </c>
      <c r="K228" s="54">
        <v>0</v>
      </c>
      <c r="L228" s="54">
        <v>0</v>
      </c>
      <c r="M228" s="55">
        <v>0</v>
      </c>
      <c r="N228" s="55">
        <v>0</v>
      </c>
      <c r="O228" s="55">
        <v>0</v>
      </c>
      <c r="P228" s="55">
        <v>0</v>
      </c>
    </row>
    <row r="229" spans="1:16" x14ac:dyDescent="0.25">
      <c r="A229" s="51">
        <v>6953156278813</v>
      </c>
      <c r="B229" s="52">
        <v>734840</v>
      </c>
      <c r="C229" s="52" t="s">
        <v>335</v>
      </c>
      <c r="D229" s="52"/>
      <c r="E229" s="52" t="s">
        <v>336</v>
      </c>
      <c r="F229" s="53">
        <v>67.55</v>
      </c>
      <c r="G229" s="53">
        <v>129.5</v>
      </c>
      <c r="H229" s="53">
        <v>269</v>
      </c>
      <c r="I229" s="53">
        <v>0</v>
      </c>
      <c r="J229" s="54">
        <v>0</v>
      </c>
      <c r="K229" s="54">
        <v>0</v>
      </c>
      <c r="L229" s="54">
        <v>0</v>
      </c>
      <c r="M229" s="55">
        <v>0</v>
      </c>
      <c r="N229" s="55">
        <v>0</v>
      </c>
      <c r="O229" s="55">
        <v>0</v>
      </c>
      <c r="P229" s="55">
        <v>0</v>
      </c>
    </row>
    <row r="230" spans="1:16" x14ac:dyDescent="0.25">
      <c r="A230" s="51">
        <v>6953156275515</v>
      </c>
      <c r="B230" s="52">
        <v>738069</v>
      </c>
      <c r="C230" s="52" t="s">
        <v>527</v>
      </c>
      <c r="D230" s="52" t="s">
        <v>319</v>
      </c>
      <c r="E230" s="52" t="s">
        <v>528</v>
      </c>
      <c r="F230" s="53">
        <v>28.719999999999995</v>
      </c>
      <c r="G230" s="53">
        <v>59.5</v>
      </c>
      <c r="H230" s="53">
        <v>129</v>
      </c>
      <c r="I230" s="53">
        <v>0</v>
      </c>
      <c r="J230" s="54">
        <v>0</v>
      </c>
      <c r="K230" s="54">
        <v>0</v>
      </c>
      <c r="L230" s="54">
        <v>0</v>
      </c>
      <c r="M230" s="55">
        <v>0</v>
      </c>
      <c r="N230" s="55">
        <v>0</v>
      </c>
      <c r="O230" s="55">
        <v>0</v>
      </c>
      <c r="P230" s="55">
        <v>0</v>
      </c>
    </row>
    <row r="231" spans="1:16" x14ac:dyDescent="0.25">
      <c r="A231" s="51">
        <v>6953156275522</v>
      </c>
      <c r="B231" s="52">
        <v>738068</v>
      </c>
      <c r="C231" s="52" t="s">
        <v>525</v>
      </c>
      <c r="D231" s="52"/>
      <c r="E231" s="52" t="s">
        <v>526</v>
      </c>
      <c r="F231" s="53">
        <v>28.72</v>
      </c>
      <c r="G231" s="53">
        <v>59.5</v>
      </c>
      <c r="H231" s="53">
        <v>129</v>
      </c>
      <c r="I231" s="53">
        <v>0</v>
      </c>
      <c r="J231" s="54">
        <v>0</v>
      </c>
      <c r="K231" s="54">
        <v>1</v>
      </c>
      <c r="L231" s="54">
        <v>0</v>
      </c>
      <c r="M231" s="55">
        <v>0</v>
      </c>
      <c r="N231" s="55">
        <v>0</v>
      </c>
      <c r="O231" s="55">
        <v>0</v>
      </c>
      <c r="P231" s="55">
        <v>0</v>
      </c>
    </row>
    <row r="232" spans="1:16" x14ac:dyDescent="0.25">
      <c r="A232" s="51">
        <v>6953156271685</v>
      </c>
      <c r="B232" s="52">
        <v>734871</v>
      </c>
      <c r="C232" s="52" t="s">
        <v>359</v>
      </c>
      <c r="D232" s="52"/>
      <c r="E232" s="52" t="s">
        <v>360</v>
      </c>
      <c r="F232" s="53">
        <v>31.09</v>
      </c>
      <c r="G232" s="53">
        <v>79.5</v>
      </c>
      <c r="H232" s="53">
        <v>169</v>
      </c>
      <c r="I232" s="53">
        <v>0</v>
      </c>
      <c r="J232" s="54">
        <v>0</v>
      </c>
      <c r="K232" s="54">
        <v>1</v>
      </c>
      <c r="L232" s="54">
        <v>0</v>
      </c>
      <c r="M232" s="55">
        <v>0</v>
      </c>
      <c r="N232" s="55">
        <v>0</v>
      </c>
      <c r="O232" s="55">
        <v>0</v>
      </c>
      <c r="P232" s="55">
        <v>0</v>
      </c>
    </row>
    <row r="233" spans="1:16" x14ac:dyDescent="0.25">
      <c r="A233" s="51">
        <v>6953156271692</v>
      </c>
      <c r="B233" s="52">
        <v>734872</v>
      </c>
      <c r="C233" s="52" t="s">
        <v>361</v>
      </c>
      <c r="D233" s="52"/>
      <c r="E233" s="52" t="s">
        <v>362</v>
      </c>
      <c r="F233" s="53">
        <v>31.03</v>
      </c>
      <c r="G233" s="53">
        <v>79.5</v>
      </c>
      <c r="H233" s="53">
        <v>169</v>
      </c>
      <c r="I233" s="53">
        <v>0</v>
      </c>
      <c r="J233" s="54">
        <v>1</v>
      </c>
      <c r="K233" s="54">
        <v>0</v>
      </c>
      <c r="L233" s="54">
        <v>0</v>
      </c>
      <c r="M233" s="55">
        <v>0</v>
      </c>
      <c r="N233" s="55">
        <v>0</v>
      </c>
      <c r="O233" s="55">
        <v>0</v>
      </c>
      <c r="P233" s="55">
        <v>0</v>
      </c>
    </row>
    <row r="234" spans="1:16" x14ac:dyDescent="0.25">
      <c r="A234" s="51">
        <v>6953156276390</v>
      </c>
      <c r="B234" s="52">
        <v>734879</v>
      </c>
      <c r="C234" s="52" t="s">
        <v>375</v>
      </c>
      <c r="D234" s="52" t="s">
        <v>321</v>
      </c>
      <c r="E234" s="52" t="s">
        <v>376</v>
      </c>
      <c r="F234" s="53">
        <v>77.209999999999994</v>
      </c>
      <c r="G234" s="53">
        <v>139.5</v>
      </c>
      <c r="H234" s="53">
        <v>289</v>
      </c>
      <c r="I234" s="53">
        <v>0</v>
      </c>
      <c r="J234" s="54">
        <v>5</v>
      </c>
      <c r="K234" s="54">
        <v>1</v>
      </c>
      <c r="L234" s="54">
        <v>3</v>
      </c>
      <c r="M234" s="55">
        <v>0</v>
      </c>
      <c r="N234" s="55">
        <v>0</v>
      </c>
      <c r="O234" s="55">
        <v>0</v>
      </c>
      <c r="P234" s="55">
        <v>0</v>
      </c>
    </row>
    <row r="235" spans="1:16" x14ac:dyDescent="0.25">
      <c r="A235" s="51">
        <v>6953156276406</v>
      </c>
      <c r="B235" s="52">
        <v>734880</v>
      </c>
      <c r="C235" s="52" t="s">
        <v>377</v>
      </c>
      <c r="D235" s="52" t="s">
        <v>323</v>
      </c>
      <c r="E235" s="52" t="s">
        <v>378</v>
      </c>
      <c r="F235" s="53">
        <v>76.08</v>
      </c>
      <c r="G235" s="53">
        <v>139.5</v>
      </c>
      <c r="H235" s="53">
        <v>289</v>
      </c>
      <c r="I235" s="53">
        <v>16</v>
      </c>
      <c r="J235" s="54">
        <v>0</v>
      </c>
      <c r="K235" s="54">
        <v>0</v>
      </c>
      <c r="L235" s="54">
        <v>4</v>
      </c>
      <c r="M235" s="55">
        <v>8</v>
      </c>
      <c r="N235" s="55">
        <v>7</v>
      </c>
      <c r="O235" s="55">
        <v>12</v>
      </c>
      <c r="P235" s="55">
        <v>0</v>
      </c>
    </row>
    <row r="236" spans="1:16" x14ac:dyDescent="0.25">
      <c r="A236" s="51">
        <v>6953156281707</v>
      </c>
      <c r="B236" s="52">
        <v>734940</v>
      </c>
      <c r="C236" s="52" t="s">
        <v>490</v>
      </c>
      <c r="D236" s="52"/>
      <c r="E236" s="52" t="s">
        <v>491</v>
      </c>
      <c r="F236" s="53">
        <v>20.910000000000014</v>
      </c>
      <c r="G236" s="53">
        <v>44.5</v>
      </c>
      <c r="H236" s="53">
        <v>99</v>
      </c>
      <c r="I236" s="53">
        <v>1</v>
      </c>
      <c r="J236" s="54">
        <v>1</v>
      </c>
      <c r="K236" s="54">
        <v>0</v>
      </c>
      <c r="L236" s="54">
        <v>0</v>
      </c>
      <c r="M236" s="55">
        <v>0</v>
      </c>
      <c r="N236" s="55">
        <v>0</v>
      </c>
      <c r="O236" s="55">
        <v>0</v>
      </c>
      <c r="P236" s="55">
        <v>0</v>
      </c>
    </row>
  </sheetData>
  <autoFilter ref="A1:P1">
    <sortState ref="A2:P236">
      <sortCondition sortBy="cellColor" ref="C1" dxfId="368"/>
    </sortState>
  </autoFilter>
  <conditionalFormatting sqref="M2:M32 M36:M163">
    <cfRule type="cellIs" dxfId="335" priority="212" operator="equal">
      <formula>"Non Moving"</formula>
    </cfRule>
    <cfRule type="cellIs" dxfId="334" priority="213" operator="equal">
      <formula>"Slow Moving"</formula>
    </cfRule>
    <cfRule type="cellIs" dxfId="333" priority="214" operator="equal">
      <formula>"Fast Moving"</formula>
    </cfRule>
  </conditionalFormatting>
  <conditionalFormatting sqref="M2:M32">
    <cfRule type="cellIs" dxfId="332" priority="211" operator="equal">
      <formula>"Fast Moving"</formula>
    </cfRule>
  </conditionalFormatting>
  <conditionalFormatting sqref="N2:N32 N198:N199 N36:N186">
    <cfRule type="cellIs" dxfId="331" priority="208" operator="equal">
      <formula>"Non Moving"</formula>
    </cfRule>
    <cfRule type="cellIs" dxfId="330" priority="209" operator="equal">
      <formula>"Slow Moving"</formula>
    </cfRule>
    <cfRule type="cellIs" dxfId="329" priority="210" operator="equal">
      <formula>"Fast Moving"</formula>
    </cfRule>
  </conditionalFormatting>
  <conditionalFormatting sqref="N2:N32 N198:N199 N36:N186">
    <cfRule type="cellIs" dxfId="328" priority="207" operator="equal">
      <formula>"Fast Moving"</formula>
    </cfRule>
  </conditionalFormatting>
  <conditionalFormatting sqref="J200:J202 J36:N199 J2:N32">
    <cfRule type="cellIs" dxfId="327" priority="203" operator="equal">
      <formula>"Non Moving"</formula>
    </cfRule>
    <cfRule type="cellIs" dxfId="326" priority="204" operator="equal">
      <formula>"Slow Moving"</formula>
    </cfRule>
    <cfRule type="cellIs" dxfId="325" priority="205" operator="equal">
      <formula>"Fast Moving"</formula>
    </cfRule>
    <cfRule type="cellIs" dxfId="324" priority="206" operator="equal">
      <formula>"Slow Moving"</formula>
    </cfRule>
  </conditionalFormatting>
  <conditionalFormatting sqref="N200:N202">
    <cfRule type="cellIs" dxfId="323" priority="200" operator="equal">
      <formula>"Non Moving"</formula>
    </cfRule>
    <cfRule type="cellIs" dxfId="322" priority="201" operator="equal">
      <formula>"Slow Moving"</formula>
    </cfRule>
    <cfRule type="cellIs" dxfId="321" priority="202" operator="equal">
      <formula>"Fast Moving"</formula>
    </cfRule>
  </conditionalFormatting>
  <conditionalFormatting sqref="N200:N202">
    <cfRule type="cellIs" dxfId="320" priority="199" operator="equal">
      <formula>"Fast Moving"</formula>
    </cfRule>
  </conditionalFormatting>
  <conditionalFormatting sqref="K200:M200 N200:N202">
    <cfRule type="cellIs" dxfId="319" priority="195" operator="equal">
      <formula>"Non Moving"</formula>
    </cfRule>
    <cfRule type="cellIs" dxfId="318" priority="196" operator="equal">
      <formula>"Slow Moving"</formula>
    </cfRule>
    <cfRule type="cellIs" dxfId="317" priority="197" operator="equal">
      <formula>"Fast Moving"</formula>
    </cfRule>
    <cfRule type="cellIs" dxfId="316" priority="198" operator="equal">
      <formula>"Slow Moving"</formula>
    </cfRule>
  </conditionalFormatting>
  <conditionalFormatting sqref="M201:M202">
    <cfRule type="cellIs" dxfId="315" priority="191" operator="equal">
      <formula>"Non Moving"</formula>
    </cfRule>
    <cfRule type="cellIs" dxfId="314" priority="192" operator="equal">
      <formula>"Slow Moving"</formula>
    </cfRule>
    <cfRule type="cellIs" dxfId="313" priority="193" operator="equal">
      <formula>"Fast Moving"</formula>
    </cfRule>
    <cfRule type="cellIs" dxfId="312" priority="194" operator="equal">
      <formula>"Slow Moving"</formula>
    </cfRule>
  </conditionalFormatting>
  <conditionalFormatting sqref="L201:L202">
    <cfRule type="cellIs" dxfId="311" priority="187" operator="equal">
      <formula>"Non Moving"</formula>
    </cfRule>
    <cfRule type="cellIs" dxfId="310" priority="188" operator="equal">
      <formula>"Slow Moving"</formula>
    </cfRule>
    <cfRule type="cellIs" dxfId="309" priority="189" operator="equal">
      <formula>"Fast Moving"</formula>
    </cfRule>
    <cfRule type="cellIs" dxfId="308" priority="190" operator="equal">
      <formula>"Slow Moving"</formula>
    </cfRule>
  </conditionalFormatting>
  <conditionalFormatting sqref="K201:K202">
    <cfRule type="cellIs" dxfId="307" priority="183" operator="equal">
      <formula>"Non Moving"</formula>
    </cfRule>
    <cfRule type="cellIs" dxfId="306" priority="184" operator="equal">
      <formula>"Slow Moving"</formula>
    </cfRule>
    <cfRule type="cellIs" dxfId="305" priority="185" operator="equal">
      <formula>"Fast Moving"</formula>
    </cfRule>
    <cfRule type="cellIs" dxfId="304" priority="186" operator="equal">
      <formula>"Slow Moving"</formula>
    </cfRule>
  </conditionalFormatting>
  <conditionalFormatting sqref="J203:J223">
    <cfRule type="cellIs" dxfId="303" priority="179" operator="equal">
      <formula>"Non Moving"</formula>
    </cfRule>
    <cfRule type="cellIs" dxfId="302" priority="180" operator="equal">
      <formula>"Slow Moving"</formula>
    </cfRule>
    <cfRule type="cellIs" dxfId="301" priority="181" operator="equal">
      <formula>"Fast Moving"</formula>
    </cfRule>
    <cfRule type="cellIs" dxfId="300" priority="182" operator="equal">
      <formula>"Slow Moving"</formula>
    </cfRule>
  </conditionalFormatting>
  <conditionalFormatting sqref="N203:N223">
    <cfRule type="cellIs" dxfId="299" priority="176" operator="equal">
      <formula>"Non Moving"</formula>
    </cfRule>
    <cfRule type="cellIs" dxfId="298" priority="177" operator="equal">
      <formula>"Slow Moving"</formula>
    </cfRule>
    <cfRule type="cellIs" dxfId="297" priority="178" operator="equal">
      <formula>"Fast Moving"</formula>
    </cfRule>
  </conditionalFormatting>
  <conditionalFormatting sqref="N203:N223">
    <cfRule type="cellIs" dxfId="296" priority="175" operator="equal">
      <formula>"Fast Moving"</formula>
    </cfRule>
  </conditionalFormatting>
  <conditionalFormatting sqref="N203:N223">
    <cfRule type="cellIs" dxfId="295" priority="171" operator="equal">
      <formula>"Non Moving"</formula>
    </cfRule>
    <cfRule type="cellIs" dxfId="294" priority="172" operator="equal">
      <formula>"Slow Moving"</formula>
    </cfRule>
    <cfRule type="cellIs" dxfId="293" priority="173" operator="equal">
      <formula>"Fast Moving"</formula>
    </cfRule>
    <cfRule type="cellIs" dxfId="292" priority="174" operator="equal">
      <formula>"Slow Moving"</formula>
    </cfRule>
  </conditionalFormatting>
  <conditionalFormatting sqref="M203:M223">
    <cfRule type="cellIs" dxfId="291" priority="167" operator="equal">
      <formula>"Non Moving"</formula>
    </cfRule>
    <cfRule type="cellIs" dxfId="290" priority="168" operator="equal">
      <formula>"Slow Moving"</formula>
    </cfRule>
    <cfRule type="cellIs" dxfId="289" priority="169" operator="equal">
      <formula>"Fast Moving"</formula>
    </cfRule>
    <cfRule type="cellIs" dxfId="288" priority="170" operator="equal">
      <formula>"Slow Moving"</formula>
    </cfRule>
  </conditionalFormatting>
  <conditionalFormatting sqref="L203:L223">
    <cfRule type="cellIs" dxfId="287" priority="163" operator="equal">
      <formula>"Non Moving"</formula>
    </cfRule>
    <cfRule type="cellIs" dxfId="286" priority="164" operator="equal">
      <formula>"Slow Moving"</formula>
    </cfRule>
    <cfRule type="cellIs" dxfId="285" priority="165" operator="equal">
      <formula>"Fast Moving"</formula>
    </cfRule>
    <cfRule type="cellIs" dxfId="284" priority="166" operator="equal">
      <formula>"Slow Moving"</formula>
    </cfRule>
  </conditionalFormatting>
  <conditionalFormatting sqref="K203:K223">
    <cfRule type="cellIs" dxfId="283" priority="159" operator="equal">
      <formula>"Non Moving"</formula>
    </cfRule>
    <cfRule type="cellIs" dxfId="282" priority="160" operator="equal">
      <formula>"Slow Moving"</formula>
    </cfRule>
    <cfRule type="cellIs" dxfId="281" priority="161" operator="equal">
      <formula>"Fast Moving"</formula>
    </cfRule>
    <cfRule type="cellIs" dxfId="280" priority="162" operator="equal">
      <formula>"Slow Moving"</formula>
    </cfRule>
  </conditionalFormatting>
  <conditionalFormatting sqref="J224:J230">
    <cfRule type="cellIs" dxfId="279" priority="155" operator="equal">
      <formula>"Non Moving"</formula>
    </cfRule>
    <cfRule type="cellIs" dxfId="278" priority="156" operator="equal">
      <formula>"Slow Moving"</formula>
    </cfRule>
    <cfRule type="cellIs" dxfId="277" priority="157" operator="equal">
      <formula>"Fast Moving"</formula>
    </cfRule>
    <cfRule type="cellIs" dxfId="276" priority="158" operator="equal">
      <formula>"Slow Moving"</formula>
    </cfRule>
  </conditionalFormatting>
  <conditionalFormatting sqref="N224:N230">
    <cfRule type="cellIs" dxfId="275" priority="152" operator="equal">
      <formula>"Non Moving"</formula>
    </cfRule>
    <cfRule type="cellIs" dxfId="274" priority="153" operator="equal">
      <formula>"Slow Moving"</formula>
    </cfRule>
    <cfRule type="cellIs" dxfId="273" priority="154" operator="equal">
      <formula>"Fast Moving"</formula>
    </cfRule>
  </conditionalFormatting>
  <conditionalFormatting sqref="N224:N230">
    <cfRule type="cellIs" dxfId="272" priority="151" operator="equal">
      <formula>"Fast Moving"</formula>
    </cfRule>
  </conditionalFormatting>
  <conditionalFormatting sqref="N224:N230">
    <cfRule type="cellIs" dxfId="271" priority="147" operator="equal">
      <formula>"Non Moving"</formula>
    </cfRule>
    <cfRule type="cellIs" dxfId="270" priority="148" operator="equal">
      <formula>"Slow Moving"</formula>
    </cfRule>
    <cfRule type="cellIs" dxfId="269" priority="149" operator="equal">
      <formula>"Fast Moving"</formula>
    </cfRule>
    <cfRule type="cellIs" dxfId="268" priority="150" operator="equal">
      <formula>"Slow Moving"</formula>
    </cfRule>
  </conditionalFormatting>
  <conditionalFormatting sqref="M224:M230">
    <cfRule type="cellIs" dxfId="267" priority="143" operator="equal">
      <formula>"Non Moving"</formula>
    </cfRule>
    <cfRule type="cellIs" dxfId="266" priority="144" operator="equal">
      <formula>"Slow Moving"</formula>
    </cfRule>
    <cfRule type="cellIs" dxfId="265" priority="145" operator="equal">
      <formula>"Fast Moving"</formula>
    </cfRule>
    <cfRule type="cellIs" dxfId="264" priority="146" operator="equal">
      <formula>"Slow Moving"</formula>
    </cfRule>
  </conditionalFormatting>
  <conditionalFormatting sqref="L224:L230">
    <cfRule type="cellIs" dxfId="263" priority="139" operator="equal">
      <formula>"Non Moving"</formula>
    </cfRule>
    <cfRule type="cellIs" dxfId="262" priority="140" operator="equal">
      <formula>"Slow Moving"</formula>
    </cfRule>
    <cfRule type="cellIs" dxfId="261" priority="141" operator="equal">
      <formula>"Fast Moving"</formula>
    </cfRule>
    <cfRule type="cellIs" dxfId="260" priority="142" operator="equal">
      <formula>"Slow Moving"</formula>
    </cfRule>
  </conditionalFormatting>
  <conditionalFormatting sqref="K224:K230">
    <cfRule type="cellIs" dxfId="259" priority="135" operator="equal">
      <formula>"Non Moving"</formula>
    </cfRule>
    <cfRule type="cellIs" dxfId="258" priority="136" operator="equal">
      <formula>"Slow Moving"</formula>
    </cfRule>
    <cfRule type="cellIs" dxfId="257" priority="137" operator="equal">
      <formula>"Fast Moving"</formula>
    </cfRule>
    <cfRule type="cellIs" dxfId="256" priority="138" operator="equal">
      <formula>"Slow Moving"</formula>
    </cfRule>
  </conditionalFormatting>
  <conditionalFormatting sqref="O2:O32 O198:O199 O36:O186">
    <cfRule type="cellIs" dxfId="255" priority="132" operator="equal">
      <formula>"Non Moving"</formula>
    </cfRule>
    <cfRule type="cellIs" dxfId="254" priority="133" operator="equal">
      <formula>"Slow Moving"</formula>
    </cfRule>
    <cfRule type="cellIs" dxfId="253" priority="134" operator="equal">
      <formula>"Fast Moving"</formula>
    </cfRule>
  </conditionalFormatting>
  <conditionalFormatting sqref="O2:O32 O198:O199 O36:O186">
    <cfRule type="cellIs" dxfId="252" priority="131" operator="equal">
      <formula>"Fast Moving"</formula>
    </cfRule>
  </conditionalFormatting>
  <conditionalFormatting sqref="O2:O32 O36:O199">
    <cfRule type="cellIs" dxfId="251" priority="127" operator="equal">
      <formula>"Non Moving"</formula>
    </cfRule>
    <cfRule type="cellIs" dxfId="250" priority="128" operator="equal">
      <formula>"Slow Moving"</formula>
    </cfRule>
    <cfRule type="cellIs" dxfId="249" priority="129" operator="equal">
      <formula>"Fast Moving"</formula>
    </cfRule>
    <cfRule type="cellIs" dxfId="248" priority="130" operator="equal">
      <formula>"Slow Moving"</formula>
    </cfRule>
  </conditionalFormatting>
  <conditionalFormatting sqref="O200:O202">
    <cfRule type="cellIs" dxfId="247" priority="124" operator="equal">
      <formula>"Non Moving"</formula>
    </cfRule>
    <cfRule type="cellIs" dxfId="246" priority="125" operator="equal">
      <formula>"Slow Moving"</formula>
    </cfRule>
    <cfRule type="cellIs" dxfId="245" priority="126" operator="equal">
      <formula>"Fast Moving"</formula>
    </cfRule>
  </conditionalFormatting>
  <conditionalFormatting sqref="O200:O202">
    <cfRule type="cellIs" dxfId="244" priority="123" operator="equal">
      <formula>"Fast Moving"</formula>
    </cfRule>
  </conditionalFormatting>
  <conditionalFormatting sqref="O200:O202">
    <cfRule type="cellIs" dxfId="243" priority="119" operator="equal">
      <formula>"Non Moving"</formula>
    </cfRule>
    <cfRule type="cellIs" dxfId="242" priority="120" operator="equal">
      <formula>"Slow Moving"</formula>
    </cfRule>
    <cfRule type="cellIs" dxfId="241" priority="121" operator="equal">
      <formula>"Fast Moving"</formula>
    </cfRule>
    <cfRule type="cellIs" dxfId="240" priority="122" operator="equal">
      <formula>"Slow Moving"</formula>
    </cfRule>
  </conditionalFormatting>
  <conditionalFormatting sqref="O203:O223">
    <cfRule type="cellIs" dxfId="239" priority="116" operator="equal">
      <formula>"Non Moving"</formula>
    </cfRule>
    <cfRule type="cellIs" dxfId="238" priority="117" operator="equal">
      <formula>"Slow Moving"</formula>
    </cfRule>
    <cfRule type="cellIs" dxfId="237" priority="118" operator="equal">
      <formula>"Fast Moving"</formula>
    </cfRule>
  </conditionalFormatting>
  <conditionalFormatting sqref="O203:O223">
    <cfRule type="cellIs" dxfId="236" priority="115" operator="equal">
      <formula>"Fast Moving"</formula>
    </cfRule>
  </conditionalFormatting>
  <conditionalFormatting sqref="O203:O223">
    <cfRule type="cellIs" dxfId="235" priority="111" operator="equal">
      <formula>"Non Moving"</formula>
    </cfRule>
    <cfRule type="cellIs" dxfId="234" priority="112" operator="equal">
      <formula>"Slow Moving"</formula>
    </cfRule>
    <cfRule type="cellIs" dxfId="233" priority="113" operator="equal">
      <formula>"Fast Moving"</formula>
    </cfRule>
    <cfRule type="cellIs" dxfId="232" priority="114" operator="equal">
      <formula>"Slow Moving"</formula>
    </cfRule>
  </conditionalFormatting>
  <conditionalFormatting sqref="O224:O230">
    <cfRule type="cellIs" dxfId="231" priority="108" operator="equal">
      <formula>"Non Moving"</formula>
    </cfRule>
    <cfRule type="cellIs" dxfId="230" priority="109" operator="equal">
      <formula>"Slow Moving"</formula>
    </cfRule>
    <cfRule type="cellIs" dxfId="229" priority="110" operator="equal">
      <formula>"Fast Moving"</formula>
    </cfRule>
  </conditionalFormatting>
  <conditionalFormatting sqref="O224:O230">
    <cfRule type="cellIs" dxfId="228" priority="107" operator="equal">
      <formula>"Fast Moving"</formula>
    </cfRule>
  </conditionalFormatting>
  <conditionalFormatting sqref="O224:O230">
    <cfRule type="cellIs" dxfId="227" priority="103" operator="equal">
      <formula>"Non Moving"</formula>
    </cfRule>
    <cfRule type="cellIs" dxfId="226" priority="104" operator="equal">
      <formula>"Slow Moving"</formula>
    </cfRule>
    <cfRule type="cellIs" dxfId="225" priority="105" operator="equal">
      <formula>"Fast Moving"</formula>
    </cfRule>
    <cfRule type="cellIs" dxfId="224" priority="106" operator="equal">
      <formula>"Slow Moving"</formula>
    </cfRule>
  </conditionalFormatting>
  <conditionalFormatting sqref="P2:P32 P198:P199 P36:P186">
    <cfRule type="cellIs" dxfId="223" priority="100" operator="equal">
      <formula>"Non Moving"</formula>
    </cfRule>
    <cfRule type="cellIs" dxfId="222" priority="101" operator="equal">
      <formula>"Slow Moving"</formula>
    </cfRule>
    <cfRule type="cellIs" dxfId="221" priority="102" operator="equal">
      <formula>"Fast Moving"</formula>
    </cfRule>
  </conditionalFormatting>
  <conditionalFormatting sqref="P2:P32 P198:P199 P36:P186">
    <cfRule type="cellIs" dxfId="220" priority="99" operator="equal">
      <formula>"Fast Moving"</formula>
    </cfRule>
  </conditionalFormatting>
  <conditionalFormatting sqref="P2:P32 P36:P199">
    <cfRule type="cellIs" dxfId="219" priority="95" operator="equal">
      <formula>"Non Moving"</formula>
    </cfRule>
    <cfRule type="cellIs" dxfId="218" priority="96" operator="equal">
      <formula>"Slow Moving"</formula>
    </cfRule>
    <cfRule type="cellIs" dxfId="217" priority="97" operator="equal">
      <formula>"Fast Moving"</formula>
    </cfRule>
    <cfRule type="cellIs" dxfId="216" priority="98" operator="equal">
      <formula>"Slow Moving"</formula>
    </cfRule>
  </conditionalFormatting>
  <conditionalFormatting sqref="P200:P202">
    <cfRule type="cellIs" dxfId="215" priority="92" operator="equal">
      <formula>"Non Moving"</formula>
    </cfRule>
    <cfRule type="cellIs" dxfId="214" priority="93" operator="equal">
      <formula>"Slow Moving"</formula>
    </cfRule>
    <cfRule type="cellIs" dxfId="213" priority="94" operator="equal">
      <formula>"Fast Moving"</formula>
    </cfRule>
  </conditionalFormatting>
  <conditionalFormatting sqref="P200:P202">
    <cfRule type="cellIs" dxfId="212" priority="91" operator="equal">
      <formula>"Fast Moving"</formula>
    </cfRule>
  </conditionalFormatting>
  <conditionalFormatting sqref="P200:P202">
    <cfRule type="cellIs" dxfId="211" priority="87" operator="equal">
      <formula>"Non Moving"</formula>
    </cfRule>
    <cfRule type="cellIs" dxfId="210" priority="88" operator="equal">
      <formula>"Slow Moving"</formula>
    </cfRule>
    <cfRule type="cellIs" dxfId="209" priority="89" operator="equal">
      <formula>"Fast Moving"</formula>
    </cfRule>
    <cfRule type="cellIs" dxfId="208" priority="90" operator="equal">
      <formula>"Slow Moving"</formula>
    </cfRule>
  </conditionalFormatting>
  <conditionalFormatting sqref="P203:P223">
    <cfRule type="cellIs" dxfId="207" priority="84" operator="equal">
      <formula>"Non Moving"</formula>
    </cfRule>
    <cfRule type="cellIs" dxfId="206" priority="85" operator="equal">
      <formula>"Slow Moving"</formula>
    </cfRule>
    <cfRule type="cellIs" dxfId="205" priority="86" operator="equal">
      <formula>"Fast Moving"</formula>
    </cfRule>
  </conditionalFormatting>
  <conditionalFormatting sqref="P203:P223">
    <cfRule type="cellIs" dxfId="204" priority="83" operator="equal">
      <formula>"Fast Moving"</formula>
    </cfRule>
  </conditionalFormatting>
  <conditionalFormatting sqref="P203:P223">
    <cfRule type="cellIs" dxfId="203" priority="79" operator="equal">
      <formula>"Non Moving"</formula>
    </cfRule>
    <cfRule type="cellIs" dxfId="202" priority="80" operator="equal">
      <formula>"Slow Moving"</formula>
    </cfRule>
    <cfRule type="cellIs" dxfId="201" priority="81" operator="equal">
      <formula>"Fast Moving"</formula>
    </cfRule>
    <cfRule type="cellIs" dxfId="200" priority="82" operator="equal">
      <formula>"Slow Moving"</formula>
    </cfRule>
  </conditionalFormatting>
  <conditionalFormatting sqref="P224:P230">
    <cfRule type="cellIs" dxfId="199" priority="76" operator="equal">
      <formula>"Non Moving"</formula>
    </cfRule>
    <cfRule type="cellIs" dxfId="198" priority="77" operator="equal">
      <formula>"Slow Moving"</formula>
    </cfRule>
    <cfRule type="cellIs" dxfId="197" priority="78" operator="equal">
      <formula>"Fast Moving"</formula>
    </cfRule>
  </conditionalFormatting>
  <conditionalFormatting sqref="P224:P230">
    <cfRule type="cellIs" dxfId="196" priority="75" operator="equal">
      <formula>"Fast Moving"</formula>
    </cfRule>
  </conditionalFormatting>
  <conditionalFormatting sqref="P224:P230">
    <cfRule type="cellIs" dxfId="195" priority="71" operator="equal">
      <formula>"Non Moving"</formula>
    </cfRule>
    <cfRule type="cellIs" dxfId="194" priority="72" operator="equal">
      <formula>"Slow Moving"</formula>
    </cfRule>
    <cfRule type="cellIs" dxfId="193" priority="73" operator="equal">
      <formula>"Fast Moving"</formula>
    </cfRule>
    <cfRule type="cellIs" dxfId="192" priority="74" operator="equal">
      <formula>"Slow Moving"</formula>
    </cfRule>
  </conditionalFormatting>
  <conditionalFormatting sqref="J231:J236">
    <cfRule type="cellIs" dxfId="191" priority="67" operator="equal">
      <formula>"Non Moving"</formula>
    </cfRule>
    <cfRule type="cellIs" dxfId="190" priority="68" operator="equal">
      <formula>"Slow Moving"</formula>
    </cfRule>
    <cfRule type="cellIs" dxfId="189" priority="69" operator="equal">
      <formula>"Fast Moving"</formula>
    </cfRule>
    <cfRule type="cellIs" dxfId="188" priority="70" operator="equal">
      <formula>"Slow Moving"</formula>
    </cfRule>
  </conditionalFormatting>
  <conditionalFormatting sqref="N231:N236">
    <cfRule type="cellIs" dxfId="187" priority="64" operator="equal">
      <formula>"Non Moving"</formula>
    </cfRule>
    <cfRule type="cellIs" dxfId="186" priority="65" operator="equal">
      <formula>"Slow Moving"</formula>
    </cfRule>
    <cfRule type="cellIs" dxfId="185" priority="66" operator="equal">
      <formula>"Fast Moving"</formula>
    </cfRule>
  </conditionalFormatting>
  <conditionalFormatting sqref="N231:N236">
    <cfRule type="cellIs" dxfId="184" priority="63" operator="equal">
      <formula>"Fast Moving"</formula>
    </cfRule>
  </conditionalFormatting>
  <conditionalFormatting sqref="N231:N236">
    <cfRule type="cellIs" dxfId="183" priority="59" operator="equal">
      <formula>"Non Moving"</formula>
    </cfRule>
    <cfRule type="cellIs" dxfId="182" priority="60" operator="equal">
      <formula>"Slow Moving"</formula>
    </cfRule>
    <cfRule type="cellIs" dxfId="181" priority="61" operator="equal">
      <formula>"Fast Moving"</formula>
    </cfRule>
    <cfRule type="cellIs" dxfId="180" priority="62" operator="equal">
      <formula>"Slow Moving"</formula>
    </cfRule>
  </conditionalFormatting>
  <conditionalFormatting sqref="M231:M236">
    <cfRule type="cellIs" dxfId="179" priority="55" operator="equal">
      <formula>"Non Moving"</formula>
    </cfRule>
    <cfRule type="cellIs" dxfId="178" priority="56" operator="equal">
      <formula>"Slow Moving"</formula>
    </cfRule>
    <cfRule type="cellIs" dxfId="177" priority="57" operator="equal">
      <formula>"Fast Moving"</formula>
    </cfRule>
    <cfRule type="cellIs" dxfId="176" priority="58" operator="equal">
      <formula>"Slow Moving"</formula>
    </cfRule>
  </conditionalFormatting>
  <conditionalFormatting sqref="L231:L236">
    <cfRule type="cellIs" dxfId="175" priority="51" operator="equal">
      <formula>"Non Moving"</formula>
    </cfRule>
    <cfRule type="cellIs" dxfId="174" priority="52" operator="equal">
      <formula>"Slow Moving"</formula>
    </cfRule>
    <cfRule type="cellIs" dxfId="173" priority="53" operator="equal">
      <formula>"Fast Moving"</formula>
    </cfRule>
    <cfRule type="cellIs" dxfId="172" priority="54" operator="equal">
      <formula>"Slow Moving"</formula>
    </cfRule>
  </conditionalFormatting>
  <conditionalFormatting sqref="K231:K236">
    <cfRule type="cellIs" dxfId="171" priority="47" operator="equal">
      <formula>"Non Moving"</formula>
    </cfRule>
    <cfRule type="cellIs" dxfId="170" priority="48" operator="equal">
      <formula>"Slow Moving"</formula>
    </cfRule>
    <cfRule type="cellIs" dxfId="169" priority="49" operator="equal">
      <formula>"Fast Moving"</formula>
    </cfRule>
    <cfRule type="cellIs" dxfId="168" priority="50" operator="equal">
      <formula>"Slow Moving"</formula>
    </cfRule>
  </conditionalFormatting>
  <conditionalFormatting sqref="O231:O236">
    <cfRule type="cellIs" dxfId="167" priority="44" operator="equal">
      <formula>"Non Moving"</formula>
    </cfRule>
    <cfRule type="cellIs" dxfId="166" priority="45" operator="equal">
      <formula>"Slow Moving"</formula>
    </cfRule>
    <cfRule type="cellIs" dxfId="165" priority="46" operator="equal">
      <formula>"Fast Moving"</formula>
    </cfRule>
  </conditionalFormatting>
  <conditionalFormatting sqref="O231:O236">
    <cfRule type="cellIs" dxfId="164" priority="43" operator="equal">
      <formula>"Fast Moving"</formula>
    </cfRule>
  </conditionalFormatting>
  <conditionalFormatting sqref="O231:O236">
    <cfRule type="cellIs" dxfId="163" priority="39" operator="equal">
      <formula>"Non Moving"</formula>
    </cfRule>
    <cfRule type="cellIs" dxfId="162" priority="40" operator="equal">
      <formula>"Slow Moving"</formula>
    </cfRule>
    <cfRule type="cellIs" dxfId="161" priority="41" operator="equal">
      <formula>"Fast Moving"</formula>
    </cfRule>
    <cfRule type="cellIs" dxfId="160" priority="42" operator="equal">
      <formula>"Slow Moving"</formula>
    </cfRule>
  </conditionalFormatting>
  <conditionalFormatting sqref="P231:P236">
    <cfRule type="cellIs" dxfId="159" priority="36" operator="equal">
      <formula>"Non Moving"</formula>
    </cfRule>
    <cfRule type="cellIs" dxfId="158" priority="37" operator="equal">
      <formula>"Slow Moving"</formula>
    </cfRule>
    <cfRule type="cellIs" dxfId="157" priority="38" operator="equal">
      <formula>"Fast Moving"</formula>
    </cfRule>
  </conditionalFormatting>
  <conditionalFormatting sqref="P231:P236">
    <cfRule type="cellIs" dxfId="156" priority="35" operator="equal">
      <formula>"Fast Moving"</formula>
    </cfRule>
  </conditionalFormatting>
  <conditionalFormatting sqref="P231:P236">
    <cfRule type="cellIs" dxfId="155" priority="31" operator="equal">
      <formula>"Non Moving"</formula>
    </cfRule>
    <cfRule type="cellIs" dxfId="154" priority="32" operator="equal">
      <formula>"Slow Moving"</formula>
    </cfRule>
    <cfRule type="cellIs" dxfId="153" priority="33" operator="equal">
      <formula>"Fast Moving"</formula>
    </cfRule>
    <cfRule type="cellIs" dxfId="152" priority="34" operator="equal">
      <formula>"Slow Moving"</formula>
    </cfRule>
  </conditionalFormatting>
  <conditionalFormatting sqref="M33:M35">
    <cfRule type="cellIs" dxfId="151" priority="28" operator="equal">
      <formula>"Non Moving"</formula>
    </cfRule>
    <cfRule type="cellIs" dxfId="150" priority="29" operator="equal">
      <formula>"Slow Moving"</formula>
    </cfRule>
    <cfRule type="cellIs" dxfId="149" priority="30" operator="equal">
      <formula>"Fast Moving"</formula>
    </cfRule>
  </conditionalFormatting>
  <conditionalFormatting sqref="M33:M35">
    <cfRule type="cellIs" dxfId="148" priority="27" operator="equal">
      <formula>"Fast Moving"</formula>
    </cfRule>
  </conditionalFormatting>
  <conditionalFormatting sqref="N33:N35">
    <cfRule type="cellIs" dxfId="147" priority="24" operator="equal">
      <formula>"Non Moving"</formula>
    </cfRule>
    <cfRule type="cellIs" dxfId="146" priority="25" operator="equal">
      <formula>"Slow Moving"</formula>
    </cfRule>
    <cfRule type="cellIs" dxfId="145" priority="26" operator="equal">
      <formula>"Fast Moving"</formula>
    </cfRule>
  </conditionalFormatting>
  <conditionalFormatting sqref="N33:N35">
    <cfRule type="cellIs" dxfId="144" priority="23" operator="equal">
      <formula>"Fast Moving"</formula>
    </cfRule>
  </conditionalFormatting>
  <conditionalFormatting sqref="J33:N35">
    <cfRule type="cellIs" dxfId="143" priority="19" operator="equal">
      <formula>"Non Moving"</formula>
    </cfRule>
    <cfRule type="cellIs" dxfId="142" priority="20" operator="equal">
      <formula>"Slow Moving"</formula>
    </cfRule>
    <cfRule type="cellIs" dxfId="141" priority="21" operator="equal">
      <formula>"Fast Moving"</formula>
    </cfRule>
    <cfRule type="cellIs" dxfId="140" priority="22" operator="equal">
      <formula>"Slow Moving"</formula>
    </cfRule>
  </conditionalFormatting>
  <conditionalFormatting sqref="O33:O35">
    <cfRule type="cellIs" dxfId="139" priority="16" operator="equal">
      <formula>"Non Moving"</formula>
    </cfRule>
    <cfRule type="cellIs" dxfId="138" priority="17" operator="equal">
      <formula>"Slow Moving"</formula>
    </cfRule>
    <cfRule type="cellIs" dxfId="137" priority="18" operator="equal">
      <formula>"Fast Moving"</formula>
    </cfRule>
  </conditionalFormatting>
  <conditionalFormatting sqref="O33:O35">
    <cfRule type="cellIs" dxfId="136" priority="15" operator="equal">
      <formula>"Fast Moving"</formula>
    </cfRule>
  </conditionalFormatting>
  <conditionalFormatting sqref="O33:O35">
    <cfRule type="cellIs" dxfId="135" priority="11" operator="equal">
      <formula>"Non Moving"</formula>
    </cfRule>
    <cfRule type="cellIs" dxfId="134" priority="12" operator="equal">
      <formula>"Slow Moving"</formula>
    </cfRule>
    <cfRule type="cellIs" dxfId="133" priority="13" operator="equal">
      <formula>"Fast Moving"</formula>
    </cfRule>
    <cfRule type="cellIs" dxfId="132" priority="14" operator="equal">
      <formula>"Slow Moving"</formula>
    </cfRule>
  </conditionalFormatting>
  <conditionalFormatting sqref="P33:P35">
    <cfRule type="cellIs" dxfId="131" priority="8" operator="equal">
      <formula>"Non Moving"</formula>
    </cfRule>
    <cfRule type="cellIs" dxfId="130" priority="9" operator="equal">
      <formula>"Slow Moving"</formula>
    </cfRule>
    <cfRule type="cellIs" dxfId="129" priority="10" operator="equal">
      <formula>"Fast Moving"</formula>
    </cfRule>
  </conditionalFormatting>
  <conditionalFormatting sqref="P33:P35">
    <cfRule type="cellIs" dxfId="128" priority="7" operator="equal">
      <formula>"Fast Moving"</formula>
    </cfRule>
  </conditionalFormatting>
  <conditionalFormatting sqref="P33:P35">
    <cfRule type="cellIs" dxfId="127" priority="3" operator="equal">
      <formula>"Non Moving"</formula>
    </cfRule>
    <cfRule type="cellIs" dxfId="126" priority="4" operator="equal">
      <formula>"Slow Moving"</formula>
    </cfRule>
    <cfRule type="cellIs" dxfId="125" priority="5" operator="equal">
      <formula>"Fast Moving"</formula>
    </cfRule>
    <cfRule type="cellIs" dxfId="124" priority="6" operator="equal">
      <formula>"Slow Moving"</formula>
    </cfRule>
  </conditionalFormatting>
  <conditionalFormatting sqref="A1:A1048576">
    <cfRule type="duplicateValues" dxfId="123" priority="221"/>
  </conditionalFormatting>
  <conditionalFormatting sqref="C1:D1048576">
    <cfRule type="duplicateValues" dxfId="122" priority="1"/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workbookViewId="0">
      <selection sqref="A1:A108"/>
    </sheetView>
  </sheetViews>
  <sheetFormatPr defaultRowHeight="15" x14ac:dyDescent="0.25"/>
  <cols>
    <col min="1" max="1" width="16.5703125" style="8" bestFit="1" customWidth="1"/>
  </cols>
  <sheetData>
    <row r="1" spans="1:14" ht="24.75" thickBot="1" x14ac:dyDescent="0.3">
      <c r="A1" s="100" t="s">
        <v>2</v>
      </c>
      <c r="B1" s="21" t="s">
        <v>739</v>
      </c>
      <c r="C1" s="21" t="s">
        <v>740</v>
      </c>
      <c r="D1" s="22" t="s">
        <v>732</v>
      </c>
      <c r="E1" s="23" t="s">
        <v>733</v>
      </c>
      <c r="F1" s="24" t="s">
        <v>734</v>
      </c>
      <c r="G1" s="21" t="s">
        <v>735</v>
      </c>
      <c r="H1" s="19" t="s">
        <v>736</v>
      </c>
      <c r="I1" s="36" t="s">
        <v>743</v>
      </c>
      <c r="J1" s="36" t="s">
        <v>213</v>
      </c>
      <c r="K1" s="36" t="s">
        <v>214</v>
      </c>
      <c r="L1" s="36" t="s">
        <v>4</v>
      </c>
      <c r="M1" s="36" t="s">
        <v>5</v>
      </c>
      <c r="N1" s="37" t="s">
        <v>6</v>
      </c>
    </row>
    <row r="2" spans="1:14" ht="15.75" thickBot="1" x14ac:dyDescent="0.3">
      <c r="A2" s="42">
        <v>744790286205</v>
      </c>
      <c r="B2" s="25">
        <v>758119</v>
      </c>
      <c r="C2" s="26" t="s">
        <v>663</v>
      </c>
      <c r="D2" s="27" t="s">
        <v>664</v>
      </c>
      <c r="E2" s="28">
        <v>22</v>
      </c>
      <c r="F2" s="35">
        <v>49.5</v>
      </c>
      <c r="G2" s="35">
        <v>99</v>
      </c>
      <c r="H2" s="20">
        <v>22</v>
      </c>
      <c r="I2" s="38"/>
      <c r="J2" s="38"/>
      <c r="K2" s="38">
        <v>0</v>
      </c>
      <c r="L2" s="38">
        <v>0</v>
      </c>
      <c r="M2" s="38">
        <v>3</v>
      </c>
      <c r="N2" s="38">
        <v>1</v>
      </c>
    </row>
    <row r="3" spans="1:14" ht="15.75" thickBot="1" x14ac:dyDescent="0.3">
      <c r="A3" s="42">
        <v>4716076166941</v>
      </c>
      <c r="B3" s="25">
        <v>317278</v>
      </c>
      <c r="C3" s="26" t="s">
        <v>263</v>
      </c>
      <c r="D3" s="27" t="s">
        <v>264</v>
      </c>
      <c r="E3" s="28">
        <v>23.16</v>
      </c>
      <c r="F3" s="28">
        <v>44.5</v>
      </c>
      <c r="G3" s="28">
        <v>89</v>
      </c>
      <c r="H3" s="20">
        <v>6</v>
      </c>
      <c r="I3" s="39"/>
      <c r="J3" s="39"/>
      <c r="K3" s="39"/>
      <c r="L3" s="39"/>
      <c r="M3" s="39">
        <v>0</v>
      </c>
      <c r="N3" s="39">
        <v>2</v>
      </c>
    </row>
    <row r="4" spans="1:14" ht="15.75" thickBot="1" x14ac:dyDescent="0.3">
      <c r="A4" s="42">
        <v>4716076166958</v>
      </c>
      <c r="B4" s="25">
        <v>317277</v>
      </c>
      <c r="C4" s="26" t="s">
        <v>261</v>
      </c>
      <c r="D4" s="27" t="s">
        <v>262</v>
      </c>
      <c r="E4" s="28">
        <v>23.16</v>
      </c>
      <c r="F4" s="28">
        <v>44.5</v>
      </c>
      <c r="G4" s="28">
        <v>89</v>
      </c>
      <c r="H4" s="20">
        <v>0</v>
      </c>
      <c r="I4" s="39"/>
      <c r="J4" s="39"/>
      <c r="K4" s="39"/>
      <c r="L4" s="39"/>
      <c r="M4" s="39">
        <v>0</v>
      </c>
      <c r="N4" s="39">
        <v>0</v>
      </c>
    </row>
    <row r="5" spans="1:14" ht="15.75" thickBot="1" x14ac:dyDescent="0.3">
      <c r="A5" s="42">
        <v>4716076166965</v>
      </c>
      <c r="B5" s="25">
        <v>317280</v>
      </c>
      <c r="C5" s="26" t="s">
        <v>265</v>
      </c>
      <c r="D5" s="27" t="s">
        <v>266</v>
      </c>
      <c r="E5" s="28">
        <v>23.16</v>
      </c>
      <c r="F5" s="28">
        <v>44.5</v>
      </c>
      <c r="G5" s="28">
        <v>89</v>
      </c>
      <c r="H5" s="20">
        <v>8</v>
      </c>
      <c r="I5" s="39"/>
      <c r="J5" s="39"/>
      <c r="K5" s="39"/>
      <c r="L5" s="39"/>
      <c r="M5" s="39">
        <v>0</v>
      </c>
      <c r="N5" s="39">
        <v>0</v>
      </c>
    </row>
    <row r="6" spans="1:14" ht="15.75" thickBot="1" x14ac:dyDescent="0.3">
      <c r="A6" s="42">
        <v>4716076167313</v>
      </c>
      <c r="B6" s="25">
        <v>748129</v>
      </c>
      <c r="C6" s="26" t="s">
        <v>647</v>
      </c>
      <c r="D6" s="27" t="s">
        <v>741</v>
      </c>
      <c r="E6" s="28">
        <v>38.220000000000006</v>
      </c>
      <c r="F6" s="28">
        <v>58</v>
      </c>
      <c r="G6" s="28">
        <v>89</v>
      </c>
      <c r="H6" s="20">
        <v>25</v>
      </c>
      <c r="I6" s="39"/>
      <c r="J6" s="39"/>
      <c r="K6" s="39"/>
      <c r="L6" s="39"/>
      <c r="M6" s="39">
        <v>1</v>
      </c>
      <c r="N6" s="39">
        <v>0</v>
      </c>
    </row>
    <row r="7" spans="1:14" ht="15.75" thickBot="1" x14ac:dyDescent="0.3">
      <c r="A7" s="42">
        <v>4716076167337</v>
      </c>
      <c r="B7" s="25">
        <v>748131</v>
      </c>
      <c r="C7" s="26" t="s">
        <v>649</v>
      </c>
      <c r="D7" s="27" t="s">
        <v>742</v>
      </c>
      <c r="E7" s="28">
        <v>38.220000000000006</v>
      </c>
      <c r="F7" s="28">
        <v>58</v>
      </c>
      <c r="G7" s="28">
        <v>89</v>
      </c>
      <c r="H7" s="20">
        <v>26</v>
      </c>
      <c r="I7" s="39"/>
      <c r="J7" s="39"/>
      <c r="K7" s="39"/>
      <c r="L7" s="39"/>
      <c r="M7" s="39">
        <v>0</v>
      </c>
      <c r="N7" s="39">
        <v>0</v>
      </c>
    </row>
    <row r="8" spans="1:14" ht="15.75" thickBot="1" x14ac:dyDescent="0.3">
      <c r="A8" s="42">
        <v>4716076167450</v>
      </c>
      <c r="B8" s="25">
        <v>317301</v>
      </c>
      <c r="C8" s="26" t="s">
        <v>269</v>
      </c>
      <c r="D8" s="27" t="s">
        <v>270</v>
      </c>
      <c r="E8" s="28">
        <v>28.950000000000003</v>
      </c>
      <c r="F8" s="28">
        <v>49.5</v>
      </c>
      <c r="G8" s="28">
        <v>99</v>
      </c>
      <c r="H8" s="20">
        <v>9</v>
      </c>
      <c r="I8" s="39"/>
      <c r="J8" s="39"/>
      <c r="K8" s="39"/>
      <c r="L8" s="39"/>
      <c r="M8" s="39">
        <v>1</v>
      </c>
      <c r="N8" s="39">
        <v>0</v>
      </c>
    </row>
    <row r="9" spans="1:14" ht="15.75" thickBot="1" x14ac:dyDescent="0.3">
      <c r="A9" s="42">
        <v>4716076167467</v>
      </c>
      <c r="B9" s="25">
        <v>748127</v>
      </c>
      <c r="C9" s="26" t="s">
        <v>643</v>
      </c>
      <c r="D9" s="27" t="s">
        <v>644</v>
      </c>
      <c r="E9" s="28">
        <v>28.950000000000003</v>
      </c>
      <c r="F9" s="28">
        <v>49.5</v>
      </c>
      <c r="G9" s="28">
        <v>99</v>
      </c>
      <c r="H9" s="20">
        <v>5</v>
      </c>
      <c r="I9" s="39"/>
      <c r="J9" s="39"/>
      <c r="K9" s="39"/>
      <c r="L9" s="39"/>
      <c r="M9" s="39">
        <v>3</v>
      </c>
      <c r="N9" s="39">
        <v>0</v>
      </c>
    </row>
    <row r="10" spans="1:14" ht="15.75" thickBot="1" x14ac:dyDescent="0.3">
      <c r="A10" s="42">
        <v>4716076167474</v>
      </c>
      <c r="B10" s="25">
        <v>317296</v>
      </c>
      <c r="C10" s="26" t="s">
        <v>267</v>
      </c>
      <c r="D10" s="27" t="s">
        <v>268</v>
      </c>
      <c r="E10" s="28">
        <v>28.95</v>
      </c>
      <c r="F10" s="28">
        <v>49.5</v>
      </c>
      <c r="G10" s="28">
        <v>99</v>
      </c>
      <c r="H10" s="20">
        <v>25</v>
      </c>
      <c r="I10" s="39"/>
      <c r="J10" s="39"/>
      <c r="K10" s="39"/>
      <c r="L10" s="39"/>
      <c r="M10" s="39">
        <v>0</v>
      </c>
      <c r="N10" s="39">
        <v>1</v>
      </c>
    </row>
    <row r="11" spans="1:14" ht="15.75" thickBot="1" x14ac:dyDescent="0.3">
      <c r="A11" s="42">
        <v>4716076167856</v>
      </c>
      <c r="B11" s="25">
        <v>317320</v>
      </c>
      <c r="C11" s="26" t="s">
        <v>277</v>
      </c>
      <c r="D11" s="27" t="s">
        <v>278</v>
      </c>
      <c r="E11" s="28">
        <v>21.229999999999997</v>
      </c>
      <c r="F11" s="28">
        <v>34.5</v>
      </c>
      <c r="G11" s="28">
        <v>69</v>
      </c>
      <c r="H11" s="20">
        <v>16</v>
      </c>
      <c r="I11" s="39"/>
      <c r="J11" s="39"/>
      <c r="K11" s="39"/>
      <c r="L11" s="39"/>
      <c r="M11" s="39">
        <v>1</v>
      </c>
      <c r="N11" s="39">
        <v>3</v>
      </c>
    </row>
    <row r="12" spans="1:14" ht="15.75" thickBot="1" x14ac:dyDescent="0.3">
      <c r="A12" s="42">
        <v>4716076167863</v>
      </c>
      <c r="B12" s="25">
        <v>317324</v>
      </c>
      <c r="C12" s="26" t="s">
        <v>279</v>
      </c>
      <c r="D12" s="27" t="s">
        <v>280</v>
      </c>
      <c r="E12" s="28">
        <v>21.229999999999997</v>
      </c>
      <c r="F12" s="28">
        <v>34.5</v>
      </c>
      <c r="G12" s="28">
        <v>69</v>
      </c>
      <c r="H12" s="20">
        <v>0</v>
      </c>
      <c r="I12" s="39"/>
      <c r="J12" s="39"/>
      <c r="K12" s="39"/>
      <c r="L12" s="39"/>
      <c r="M12" s="39">
        <v>0</v>
      </c>
      <c r="N12" s="39">
        <v>0</v>
      </c>
    </row>
    <row r="13" spans="1:14" ht="15.75" thickBot="1" x14ac:dyDescent="0.3">
      <c r="A13" s="42">
        <v>4716076167870</v>
      </c>
      <c r="B13" s="25">
        <v>317327</v>
      </c>
      <c r="C13" s="26" t="s">
        <v>281</v>
      </c>
      <c r="D13" s="27" t="s">
        <v>282</v>
      </c>
      <c r="E13" s="28">
        <v>21.229999999999997</v>
      </c>
      <c r="F13" s="28">
        <v>34.5</v>
      </c>
      <c r="G13" s="28">
        <v>69</v>
      </c>
      <c r="H13" s="20">
        <v>12</v>
      </c>
      <c r="I13" s="39"/>
      <c r="J13" s="39"/>
      <c r="K13" s="39"/>
      <c r="L13" s="39"/>
      <c r="M13" s="39">
        <v>1</v>
      </c>
      <c r="N13" s="39">
        <v>4</v>
      </c>
    </row>
    <row r="14" spans="1:14" ht="15.75" thickBot="1" x14ac:dyDescent="0.3">
      <c r="A14" s="42">
        <v>4716076167924</v>
      </c>
      <c r="B14" s="25">
        <v>317333</v>
      </c>
      <c r="C14" s="26" t="s">
        <v>283</v>
      </c>
      <c r="D14" s="27" t="s">
        <v>284</v>
      </c>
      <c r="E14" s="28">
        <v>22.39</v>
      </c>
      <c r="F14" s="28">
        <v>34.5</v>
      </c>
      <c r="G14" s="28">
        <v>69</v>
      </c>
      <c r="H14" s="20">
        <v>5</v>
      </c>
      <c r="I14" s="39"/>
      <c r="J14" s="39"/>
      <c r="K14" s="39"/>
      <c r="L14" s="39"/>
      <c r="M14" s="39">
        <v>0</v>
      </c>
      <c r="N14" s="39">
        <v>0</v>
      </c>
    </row>
    <row r="15" spans="1:14" ht="15.75" thickBot="1" x14ac:dyDescent="0.3">
      <c r="A15" s="42">
        <v>4716076167931</v>
      </c>
      <c r="B15" s="25">
        <v>317335</v>
      </c>
      <c r="C15" s="26" t="s">
        <v>285</v>
      </c>
      <c r="D15" s="27" t="s">
        <v>286</v>
      </c>
      <c r="E15" s="28">
        <v>22.39</v>
      </c>
      <c r="F15" s="28">
        <v>34.5</v>
      </c>
      <c r="G15" s="28">
        <v>69</v>
      </c>
      <c r="H15" s="20">
        <v>18</v>
      </c>
      <c r="I15" s="39"/>
      <c r="J15" s="39"/>
      <c r="K15" s="39"/>
      <c r="L15" s="39"/>
      <c r="M15" s="39">
        <v>0</v>
      </c>
      <c r="N15" s="39">
        <v>0</v>
      </c>
    </row>
    <row r="16" spans="1:14" ht="15.75" thickBot="1" x14ac:dyDescent="0.3">
      <c r="A16" s="42">
        <v>4716076167948</v>
      </c>
      <c r="B16" s="25">
        <v>317336</v>
      </c>
      <c r="C16" s="26" t="s">
        <v>287</v>
      </c>
      <c r="D16" s="27" t="s">
        <v>288</v>
      </c>
      <c r="E16" s="28">
        <v>22.39</v>
      </c>
      <c r="F16" s="28">
        <v>34.5</v>
      </c>
      <c r="G16" s="28">
        <v>69</v>
      </c>
      <c r="H16" s="20">
        <v>7</v>
      </c>
      <c r="I16" s="39"/>
      <c r="J16" s="39"/>
      <c r="K16" s="39"/>
      <c r="L16" s="39"/>
      <c r="M16" s="39">
        <v>0</v>
      </c>
      <c r="N16" s="39">
        <v>1</v>
      </c>
    </row>
    <row r="17" spans="1:14" ht="15.75" thickBot="1" x14ac:dyDescent="0.3">
      <c r="A17" s="42">
        <v>4716076167955</v>
      </c>
      <c r="B17" s="25">
        <v>317339</v>
      </c>
      <c r="C17" s="26" t="s">
        <v>289</v>
      </c>
      <c r="D17" s="27" t="s">
        <v>290</v>
      </c>
      <c r="E17" s="28">
        <v>22.39</v>
      </c>
      <c r="F17" s="28">
        <v>34.5</v>
      </c>
      <c r="G17" s="28">
        <v>69</v>
      </c>
      <c r="H17" s="20">
        <v>10</v>
      </c>
      <c r="I17" s="39"/>
      <c r="J17" s="39"/>
      <c r="K17" s="39"/>
      <c r="L17" s="39"/>
      <c r="M17" s="39">
        <v>0</v>
      </c>
      <c r="N17" s="39">
        <v>3</v>
      </c>
    </row>
    <row r="18" spans="1:14" ht="15.75" thickBot="1" x14ac:dyDescent="0.3">
      <c r="A18" s="42">
        <v>4716076167979</v>
      </c>
      <c r="B18" s="25">
        <v>317343</v>
      </c>
      <c r="C18" s="26" t="s">
        <v>291</v>
      </c>
      <c r="D18" s="27" t="s">
        <v>292</v>
      </c>
      <c r="E18" s="28">
        <v>22.39</v>
      </c>
      <c r="F18" s="28">
        <v>34.5</v>
      </c>
      <c r="G18" s="28">
        <v>69</v>
      </c>
      <c r="H18" s="20">
        <v>25</v>
      </c>
      <c r="I18" s="39"/>
      <c r="J18" s="39"/>
      <c r="K18" s="39"/>
      <c r="L18" s="39"/>
      <c r="M18" s="39">
        <v>0</v>
      </c>
      <c r="N18" s="39">
        <v>1</v>
      </c>
    </row>
    <row r="19" spans="1:14" ht="15.75" thickBot="1" x14ac:dyDescent="0.3">
      <c r="A19" s="42">
        <v>4716076167993</v>
      </c>
      <c r="B19" s="25">
        <v>317345</v>
      </c>
      <c r="C19" s="26" t="s">
        <v>293</v>
      </c>
      <c r="D19" s="27" t="s">
        <v>294</v>
      </c>
      <c r="E19" s="28">
        <v>22.39</v>
      </c>
      <c r="F19" s="28">
        <v>34.5</v>
      </c>
      <c r="G19" s="28">
        <v>69</v>
      </c>
      <c r="H19" s="20">
        <v>19</v>
      </c>
      <c r="I19" s="39"/>
      <c r="J19" s="39"/>
      <c r="K19" s="39"/>
      <c r="L19" s="39"/>
      <c r="M19" s="39">
        <v>1</v>
      </c>
      <c r="N19" s="39">
        <v>1</v>
      </c>
    </row>
    <row r="20" spans="1:14" ht="15.75" thickBot="1" x14ac:dyDescent="0.3">
      <c r="A20" s="42">
        <v>4716076168341</v>
      </c>
      <c r="B20" s="25">
        <v>317311</v>
      </c>
      <c r="C20" s="26" t="s">
        <v>271</v>
      </c>
      <c r="D20" s="27" t="s">
        <v>272</v>
      </c>
      <c r="E20" s="28">
        <v>22.39</v>
      </c>
      <c r="F20" s="28">
        <v>34.5</v>
      </c>
      <c r="G20" s="28">
        <v>69</v>
      </c>
      <c r="H20" s="20">
        <v>20</v>
      </c>
      <c r="I20" s="39"/>
      <c r="J20" s="39"/>
      <c r="K20" s="39"/>
      <c r="L20" s="39"/>
      <c r="M20" s="39">
        <v>0</v>
      </c>
      <c r="N20" s="39">
        <v>0</v>
      </c>
    </row>
    <row r="21" spans="1:14" ht="15.75" thickBot="1" x14ac:dyDescent="0.3">
      <c r="A21" s="42">
        <v>4716076168358</v>
      </c>
      <c r="B21" s="25">
        <v>317312</v>
      </c>
      <c r="C21" s="26" t="s">
        <v>273</v>
      </c>
      <c r="D21" s="27" t="s">
        <v>274</v>
      </c>
      <c r="E21" s="28">
        <v>22.39</v>
      </c>
      <c r="F21" s="28">
        <v>34.5</v>
      </c>
      <c r="G21" s="28">
        <v>69</v>
      </c>
      <c r="H21" s="20">
        <v>1</v>
      </c>
      <c r="I21" s="39"/>
      <c r="J21" s="39"/>
      <c r="K21" s="39"/>
      <c r="L21" s="39"/>
      <c r="M21" s="39">
        <v>0</v>
      </c>
      <c r="N21" s="39">
        <v>1</v>
      </c>
    </row>
    <row r="22" spans="1:14" ht="15.75" thickBot="1" x14ac:dyDescent="0.3">
      <c r="A22" s="42">
        <v>4716076168365</v>
      </c>
      <c r="B22" s="25">
        <v>317316</v>
      </c>
      <c r="C22" s="26" t="s">
        <v>275</v>
      </c>
      <c r="D22" s="27" t="s">
        <v>276</v>
      </c>
      <c r="E22" s="28">
        <v>22.39</v>
      </c>
      <c r="F22" s="28">
        <v>34.5</v>
      </c>
      <c r="G22" s="28">
        <v>69</v>
      </c>
      <c r="H22" s="20">
        <v>5</v>
      </c>
      <c r="I22" s="39"/>
      <c r="J22" s="39"/>
      <c r="K22" s="39"/>
      <c r="L22" s="39"/>
      <c r="M22" s="39">
        <v>1</v>
      </c>
      <c r="N22" s="39">
        <v>1</v>
      </c>
    </row>
    <row r="23" spans="1:14" ht="15.75" thickBot="1" x14ac:dyDescent="0.3">
      <c r="A23" s="42">
        <v>6953156253025</v>
      </c>
      <c r="B23" s="25">
        <v>734909</v>
      </c>
      <c r="C23" s="26" t="s">
        <v>433</v>
      </c>
      <c r="D23" s="27" t="s">
        <v>434</v>
      </c>
      <c r="E23" s="28">
        <v>11.76</v>
      </c>
      <c r="F23" s="28">
        <v>24.5</v>
      </c>
      <c r="G23" s="28">
        <v>49</v>
      </c>
      <c r="H23" s="20">
        <v>7</v>
      </c>
      <c r="I23" s="39">
        <v>9</v>
      </c>
      <c r="J23" s="39">
        <v>5</v>
      </c>
      <c r="K23" s="39">
        <v>7</v>
      </c>
      <c r="L23" s="39">
        <v>5</v>
      </c>
      <c r="M23" s="39">
        <v>0</v>
      </c>
      <c r="N23" s="39">
        <v>3</v>
      </c>
    </row>
    <row r="24" spans="1:14" ht="15.75" thickBot="1" x14ac:dyDescent="0.3">
      <c r="A24" s="42">
        <v>6953156253032</v>
      </c>
      <c r="B24" s="25">
        <v>734911</v>
      </c>
      <c r="C24" s="26" t="s">
        <v>437</v>
      </c>
      <c r="D24" s="27" t="s">
        <v>438</v>
      </c>
      <c r="E24" s="28">
        <v>12.049999999999997</v>
      </c>
      <c r="F24" s="28">
        <v>24.5</v>
      </c>
      <c r="G24" s="28">
        <v>49</v>
      </c>
      <c r="H24" s="20">
        <v>6</v>
      </c>
      <c r="I24" s="39">
        <v>4</v>
      </c>
      <c r="J24" s="39">
        <v>5</v>
      </c>
      <c r="K24" s="39">
        <v>9</v>
      </c>
      <c r="L24" s="39">
        <v>4</v>
      </c>
      <c r="M24" s="39">
        <v>1</v>
      </c>
      <c r="N24" s="39">
        <v>1</v>
      </c>
    </row>
    <row r="25" spans="1:14" ht="15.75" thickBot="1" x14ac:dyDescent="0.3">
      <c r="A25" s="42">
        <v>6953156253063</v>
      </c>
      <c r="B25" s="25">
        <v>734927</v>
      </c>
      <c r="C25" s="26" t="s">
        <v>466</v>
      </c>
      <c r="D25" s="27" t="s">
        <v>467</v>
      </c>
      <c r="E25" s="28">
        <v>11.760000000000007</v>
      </c>
      <c r="F25" s="28">
        <v>24.5</v>
      </c>
      <c r="G25" s="28">
        <v>49</v>
      </c>
      <c r="H25" s="20">
        <v>9</v>
      </c>
      <c r="I25" s="39">
        <v>8</v>
      </c>
      <c r="J25" s="39">
        <v>8</v>
      </c>
      <c r="K25" s="39">
        <v>13</v>
      </c>
      <c r="L25" s="39">
        <v>4</v>
      </c>
      <c r="M25" s="39">
        <v>3</v>
      </c>
      <c r="N25" s="39">
        <v>8</v>
      </c>
    </row>
    <row r="26" spans="1:14" ht="15.75" thickBot="1" x14ac:dyDescent="0.3">
      <c r="A26" s="42">
        <v>6953156253070</v>
      </c>
      <c r="B26" s="25">
        <v>734928</v>
      </c>
      <c r="C26" s="26" t="s">
        <v>468</v>
      </c>
      <c r="D26" s="27" t="s">
        <v>469</v>
      </c>
      <c r="E26" s="28">
        <v>11.76</v>
      </c>
      <c r="F26" s="28">
        <v>24.5</v>
      </c>
      <c r="G26" s="28">
        <v>49</v>
      </c>
      <c r="H26" s="20">
        <v>18</v>
      </c>
      <c r="I26" s="39">
        <v>8</v>
      </c>
      <c r="J26" s="39">
        <v>5</v>
      </c>
      <c r="K26" s="39">
        <v>7</v>
      </c>
      <c r="L26" s="39">
        <v>3</v>
      </c>
      <c r="M26" s="39">
        <v>3</v>
      </c>
      <c r="N26" s="39">
        <v>1</v>
      </c>
    </row>
    <row r="27" spans="1:14" ht="15.75" thickBot="1" x14ac:dyDescent="0.3">
      <c r="A27" s="42">
        <v>6953156255814</v>
      </c>
      <c r="B27" s="25">
        <v>734907</v>
      </c>
      <c r="C27" s="26" t="s">
        <v>431</v>
      </c>
      <c r="D27" s="27" t="s">
        <v>432</v>
      </c>
      <c r="E27" s="28">
        <v>11</v>
      </c>
      <c r="F27" s="28">
        <v>24.5</v>
      </c>
      <c r="G27" s="28">
        <v>49</v>
      </c>
      <c r="H27" s="20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</row>
    <row r="28" spans="1:14" ht="15.75" thickBot="1" x14ac:dyDescent="0.3">
      <c r="A28" s="42">
        <v>6953156259850</v>
      </c>
      <c r="B28" s="25">
        <v>734916</v>
      </c>
      <c r="C28" s="26" t="s">
        <v>446</v>
      </c>
      <c r="D28" s="27" t="s">
        <v>447</v>
      </c>
      <c r="E28" s="28">
        <v>13.479999999999993</v>
      </c>
      <c r="F28" s="28">
        <v>29.5</v>
      </c>
      <c r="G28" s="28">
        <v>59</v>
      </c>
      <c r="H28" s="20">
        <v>18</v>
      </c>
      <c r="I28" s="39">
        <v>10</v>
      </c>
      <c r="J28" s="39">
        <v>2</v>
      </c>
      <c r="K28" s="39">
        <v>3</v>
      </c>
      <c r="L28" s="39">
        <v>1</v>
      </c>
      <c r="M28" s="39">
        <v>2</v>
      </c>
      <c r="N28" s="39">
        <v>0</v>
      </c>
    </row>
    <row r="29" spans="1:14" ht="15.75" thickBot="1" x14ac:dyDescent="0.3">
      <c r="A29" s="42">
        <v>6953156261358</v>
      </c>
      <c r="B29" s="25">
        <v>758228</v>
      </c>
      <c r="C29" s="26" t="s">
        <v>681</v>
      </c>
      <c r="D29" s="27" t="s">
        <v>682</v>
      </c>
      <c r="E29" s="28">
        <v>14</v>
      </c>
      <c r="F29" s="35">
        <v>39.5</v>
      </c>
      <c r="G29" s="35">
        <v>79</v>
      </c>
      <c r="H29" s="20">
        <v>13</v>
      </c>
      <c r="I29" s="39"/>
      <c r="J29" s="39"/>
      <c r="K29" s="39">
        <v>0</v>
      </c>
      <c r="L29" s="39">
        <v>0</v>
      </c>
      <c r="M29" s="39">
        <v>0</v>
      </c>
      <c r="N29" s="39">
        <v>2</v>
      </c>
    </row>
    <row r="30" spans="1:14" ht="15.75" thickBot="1" x14ac:dyDescent="0.3">
      <c r="A30" s="42">
        <v>6953156261365</v>
      </c>
      <c r="B30" s="25">
        <v>758229</v>
      </c>
      <c r="C30" s="26" t="s">
        <v>683</v>
      </c>
      <c r="D30" s="27" t="s">
        <v>684</v>
      </c>
      <c r="E30" s="28">
        <v>14</v>
      </c>
      <c r="F30" s="35">
        <v>39.5</v>
      </c>
      <c r="G30" s="35">
        <v>79</v>
      </c>
      <c r="H30" s="20">
        <v>0</v>
      </c>
      <c r="I30" s="39"/>
      <c r="J30" s="39"/>
      <c r="K30" s="39">
        <v>0</v>
      </c>
      <c r="L30" s="39">
        <v>0</v>
      </c>
      <c r="M30" s="39">
        <v>0</v>
      </c>
      <c r="N30" s="39">
        <v>0</v>
      </c>
    </row>
    <row r="31" spans="1:14" ht="15.75" thickBot="1" x14ac:dyDescent="0.3">
      <c r="A31" s="42">
        <v>6953156270640</v>
      </c>
      <c r="B31" s="25">
        <v>742298</v>
      </c>
      <c r="C31" s="26" t="s">
        <v>577</v>
      </c>
      <c r="D31" s="27" t="s">
        <v>578</v>
      </c>
      <c r="E31" s="28">
        <v>46.776027397260265</v>
      </c>
      <c r="F31" s="28">
        <v>94.5</v>
      </c>
      <c r="G31" s="28">
        <v>189</v>
      </c>
      <c r="H31" s="20">
        <v>10</v>
      </c>
      <c r="I31" s="39">
        <v>16</v>
      </c>
      <c r="J31" s="39">
        <v>7</v>
      </c>
      <c r="K31" s="39">
        <v>15</v>
      </c>
      <c r="L31" s="39">
        <v>6</v>
      </c>
      <c r="M31" s="39">
        <v>5</v>
      </c>
      <c r="N31" s="39">
        <v>6</v>
      </c>
    </row>
    <row r="32" spans="1:14" ht="15.75" thickBot="1" x14ac:dyDescent="0.3">
      <c r="A32" s="42">
        <v>6953156271791</v>
      </c>
      <c r="B32" s="25">
        <v>758125</v>
      </c>
      <c r="C32" s="26" t="s">
        <v>669</v>
      </c>
      <c r="D32" s="27" t="s">
        <v>670</v>
      </c>
      <c r="E32" s="28">
        <v>37.130000000000003</v>
      </c>
      <c r="F32" s="35">
        <v>79.5</v>
      </c>
      <c r="G32" s="35">
        <v>159</v>
      </c>
      <c r="H32" s="20">
        <v>16</v>
      </c>
      <c r="I32" s="39"/>
      <c r="J32" s="39"/>
      <c r="K32" s="39">
        <v>0</v>
      </c>
      <c r="L32" s="39">
        <v>0</v>
      </c>
      <c r="M32" s="39">
        <v>2</v>
      </c>
      <c r="N32" s="39">
        <v>2</v>
      </c>
    </row>
    <row r="33" spans="1:14" ht="15.75" thickBot="1" x14ac:dyDescent="0.3">
      <c r="A33" s="42">
        <v>6953156273030</v>
      </c>
      <c r="B33" s="25">
        <v>734899</v>
      </c>
      <c r="C33" s="26" t="s">
        <v>415</v>
      </c>
      <c r="D33" s="27" t="s">
        <v>416</v>
      </c>
      <c r="E33" s="28">
        <v>25.360000000000003</v>
      </c>
      <c r="F33" s="28">
        <v>54.5</v>
      </c>
      <c r="G33" s="28">
        <v>109</v>
      </c>
      <c r="H33" s="20">
        <v>3</v>
      </c>
      <c r="I33" s="39">
        <v>1</v>
      </c>
      <c r="J33" s="39">
        <v>5</v>
      </c>
      <c r="K33" s="39">
        <v>1</v>
      </c>
      <c r="L33" s="39">
        <v>2</v>
      </c>
      <c r="M33" s="39">
        <v>0</v>
      </c>
      <c r="N33" s="39">
        <v>1</v>
      </c>
    </row>
    <row r="34" spans="1:14" ht="15.75" thickBot="1" x14ac:dyDescent="0.3">
      <c r="A34" s="42">
        <v>6953156273085</v>
      </c>
      <c r="B34" s="25">
        <v>734920</v>
      </c>
      <c r="C34" s="26" t="s">
        <v>452</v>
      </c>
      <c r="D34" s="27" t="s">
        <v>453</v>
      </c>
      <c r="E34" s="28">
        <v>13.620000000000053</v>
      </c>
      <c r="F34" s="28">
        <v>34.5</v>
      </c>
      <c r="G34" s="28">
        <v>69</v>
      </c>
      <c r="H34" s="20">
        <v>11</v>
      </c>
      <c r="I34" s="39">
        <v>13</v>
      </c>
      <c r="J34" s="39">
        <v>11</v>
      </c>
      <c r="K34" s="39">
        <v>11</v>
      </c>
      <c r="L34" s="39">
        <v>9</v>
      </c>
      <c r="M34" s="39">
        <v>11</v>
      </c>
      <c r="N34" s="39">
        <v>6</v>
      </c>
    </row>
    <row r="35" spans="1:14" ht="15.75" thickBot="1" x14ac:dyDescent="0.3">
      <c r="A35" s="43">
        <v>6953156273092</v>
      </c>
      <c r="B35" s="29">
        <v>734921</v>
      </c>
      <c r="C35" s="30" t="s">
        <v>454</v>
      </c>
      <c r="D35" s="31" t="s">
        <v>455</v>
      </c>
      <c r="E35" s="28">
        <v>13.949999999999998</v>
      </c>
      <c r="F35" s="28">
        <v>34.5</v>
      </c>
      <c r="G35" s="28">
        <v>69</v>
      </c>
      <c r="H35" s="20">
        <v>4</v>
      </c>
      <c r="I35" s="39">
        <v>4</v>
      </c>
      <c r="J35" s="39">
        <v>7</v>
      </c>
      <c r="K35" s="39">
        <v>4</v>
      </c>
      <c r="L35" s="39">
        <v>6</v>
      </c>
      <c r="M35" s="39">
        <v>1</v>
      </c>
      <c r="N35" s="39">
        <v>2</v>
      </c>
    </row>
    <row r="36" spans="1:14" ht="15.75" thickBot="1" x14ac:dyDescent="0.3">
      <c r="A36" s="43">
        <v>6953156273108</v>
      </c>
      <c r="B36" s="29">
        <v>734922</v>
      </c>
      <c r="C36" s="30" t="s">
        <v>456</v>
      </c>
      <c r="D36" s="31" t="s">
        <v>457</v>
      </c>
      <c r="E36" s="28">
        <v>13.950000000000014</v>
      </c>
      <c r="F36" s="28">
        <v>34.5</v>
      </c>
      <c r="G36" s="28">
        <v>69</v>
      </c>
      <c r="H36" s="20">
        <v>20</v>
      </c>
      <c r="I36" s="39">
        <v>12</v>
      </c>
      <c r="J36" s="39">
        <v>5</v>
      </c>
      <c r="K36" s="39">
        <v>12</v>
      </c>
      <c r="L36" s="39">
        <v>3</v>
      </c>
      <c r="M36" s="39">
        <v>4</v>
      </c>
      <c r="N36" s="39">
        <v>11</v>
      </c>
    </row>
    <row r="37" spans="1:14" ht="15.75" thickBot="1" x14ac:dyDescent="0.3">
      <c r="A37" s="43">
        <v>6953156273887</v>
      </c>
      <c r="B37" s="29">
        <v>734867</v>
      </c>
      <c r="C37" s="30" t="s">
        <v>351</v>
      </c>
      <c r="D37" s="31" t="s">
        <v>352</v>
      </c>
      <c r="E37" s="28">
        <v>57.060000000000038</v>
      </c>
      <c r="F37" s="28">
        <v>109.5</v>
      </c>
      <c r="G37" s="28">
        <v>219</v>
      </c>
      <c r="H37" s="20">
        <v>12</v>
      </c>
      <c r="I37" s="39">
        <v>4</v>
      </c>
      <c r="J37" s="39">
        <v>10</v>
      </c>
      <c r="K37" s="39">
        <v>3</v>
      </c>
      <c r="L37" s="39">
        <v>2</v>
      </c>
      <c r="M37" s="39">
        <v>6</v>
      </c>
      <c r="N37" s="39">
        <v>2</v>
      </c>
    </row>
    <row r="38" spans="1:14" ht="15.75" thickBot="1" x14ac:dyDescent="0.3">
      <c r="A38" s="43">
        <v>6953156273894</v>
      </c>
      <c r="B38" s="29">
        <v>734868</v>
      </c>
      <c r="C38" s="30" t="s">
        <v>353</v>
      </c>
      <c r="D38" s="31" t="s">
        <v>354</v>
      </c>
      <c r="E38" s="28">
        <v>53.97</v>
      </c>
      <c r="F38" s="28">
        <v>109.5</v>
      </c>
      <c r="G38" s="28">
        <v>219</v>
      </c>
      <c r="H38" s="20">
        <v>6</v>
      </c>
      <c r="I38" s="39">
        <v>3</v>
      </c>
      <c r="J38" s="39">
        <v>7</v>
      </c>
      <c r="K38" s="39">
        <v>3</v>
      </c>
      <c r="L38" s="39">
        <v>3</v>
      </c>
      <c r="M38" s="39">
        <v>2</v>
      </c>
      <c r="N38" s="39">
        <v>5</v>
      </c>
    </row>
    <row r="39" spans="1:14" ht="15.75" thickBot="1" x14ac:dyDescent="0.3">
      <c r="A39" s="43">
        <v>6953156276413</v>
      </c>
      <c r="B39" s="29">
        <v>734895</v>
      </c>
      <c r="C39" s="30" t="s">
        <v>407</v>
      </c>
      <c r="D39" s="31" t="s">
        <v>408</v>
      </c>
      <c r="E39" s="28">
        <v>24.729999999999976</v>
      </c>
      <c r="F39" s="28">
        <v>49.5</v>
      </c>
      <c r="G39" s="28">
        <v>99</v>
      </c>
      <c r="H39" s="20">
        <v>19</v>
      </c>
      <c r="I39" s="39">
        <v>11</v>
      </c>
      <c r="J39" s="39">
        <v>6</v>
      </c>
      <c r="K39" s="39">
        <v>6</v>
      </c>
      <c r="L39" s="39">
        <v>5</v>
      </c>
      <c r="M39" s="39">
        <v>1</v>
      </c>
      <c r="N39" s="39">
        <v>7</v>
      </c>
    </row>
    <row r="40" spans="1:14" ht="15.75" thickBot="1" x14ac:dyDescent="0.3">
      <c r="A40" s="43">
        <v>6953156276673</v>
      </c>
      <c r="B40" s="29">
        <v>734948</v>
      </c>
      <c r="C40" s="30" t="s">
        <v>504</v>
      </c>
      <c r="D40" s="31" t="s">
        <v>505</v>
      </c>
      <c r="E40" s="28">
        <v>24.140000000000008</v>
      </c>
      <c r="F40" s="28">
        <v>54.5</v>
      </c>
      <c r="G40" s="28">
        <v>109</v>
      </c>
      <c r="H40" s="2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</row>
    <row r="41" spans="1:14" ht="15.75" thickBot="1" x14ac:dyDescent="0.3">
      <c r="A41" s="43">
        <v>6953156278585</v>
      </c>
      <c r="B41" s="29">
        <v>758126</v>
      </c>
      <c r="C41" s="30" t="s">
        <v>671</v>
      </c>
      <c r="D41" s="31" t="s">
        <v>672</v>
      </c>
      <c r="E41" s="28">
        <v>9.66</v>
      </c>
      <c r="F41" s="35">
        <v>34.5</v>
      </c>
      <c r="G41" s="35">
        <v>69</v>
      </c>
      <c r="H41" s="20">
        <v>0</v>
      </c>
      <c r="I41" s="40"/>
      <c r="J41" s="40"/>
      <c r="K41" s="40">
        <v>0</v>
      </c>
      <c r="L41" s="40">
        <v>0</v>
      </c>
      <c r="M41" s="40">
        <v>0</v>
      </c>
      <c r="N41" s="40">
        <v>0</v>
      </c>
    </row>
    <row r="42" spans="1:14" ht="15.75" thickBot="1" x14ac:dyDescent="0.3">
      <c r="A42" s="43">
        <v>6953156278622</v>
      </c>
      <c r="B42" s="29">
        <v>734904</v>
      </c>
      <c r="C42" s="30" t="s">
        <v>425</v>
      </c>
      <c r="D42" s="31" t="s">
        <v>426</v>
      </c>
      <c r="E42" s="28">
        <v>27</v>
      </c>
      <c r="F42" s="28">
        <v>64.5</v>
      </c>
      <c r="G42" s="28">
        <v>129</v>
      </c>
      <c r="H42" s="20">
        <v>5</v>
      </c>
      <c r="I42" s="40">
        <v>2</v>
      </c>
      <c r="J42" s="40">
        <v>2</v>
      </c>
      <c r="K42" s="40">
        <v>3</v>
      </c>
      <c r="L42" s="40">
        <v>3</v>
      </c>
      <c r="M42" s="40">
        <v>2</v>
      </c>
      <c r="N42" s="40">
        <v>1</v>
      </c>
    </row>
    <row r="43" spans="1:14" ht="15.75" thickBot="1" x14ac:dyDescent="0.3">
      <c r="A43" s="43">
        <v>6953156278844</v>
      </c>
      <c r="B43" s="29">
        <v>734882</v>
      </c>
      <c r="C43" s="30" t="s">
        <v>381</v>
      </c>
      <c r="D43" s="31" t="s">
        <v>382</v>
      </c>
      <c r="E43" s="28">
        <v>37.618672566371679</v>
      </c>
      <c r="F43" s="28">
        <v>69.5</v>
      </c>
      <c r="G43" s="28">
        <v>139</v>
      </c>
      <c r="H43" s="20">
        <v>18</v>
      </c>
      <c r="I43" s="40">
        <v>5</v>
      </c>
      <c r="J43" s="40">
        <v>3</v>
      </c>
      <c r="K43" s="40">
        <v>1</v>
      </c>
      <c r="L43" s="40">
        <v>1</v>
      </c>
      <c r="M43" s="40">
        <v>3</v>
      </c>
      <c r="N43" s="40">
        <v>0</v>
      </c>
    </row>
    <row r="44" spans="1:14" ht="15.75" thickBot="1" x14ac:dyDescent="0.3">
      <c r="A44" s="43">
        <v>6953156279018</v>
      </c>
      <c r="B44" s="29">
        <v>743975</v>
      </c>
      <c r="C44" s="30" t="s">
        <v>615</v>
      </c>
      <c r="D44" s="31" t="s">
        <v>616</v>
      </c>
      <c r="E44" s="28">
        <v>5.259999999999998</v>
      </c>
      <c r="F44" s="28">
        <v>24.5</v>
      </c>
      <c r="G44" s="28">
        <v>49</v>
      </c>
      <c r="H44" s="20">
        <v>7</v>
      </c>
      <c r="I44" s="40">
        <v>10</v>
      </c>
      <c r="J44" s="40">
        <v>6</v>
      </c>
      <c r="K44" s="40">
        <v>5</v>
      </c>
      <c r="L44" s="40">
        <v>5</v>
      </c>
      <c r="M44" s="40">
        <v>4</v>
      </c>
      <c r="N44" s="40">
        <v>1</v>
      </c>
    </row>
    <row r="45" spans="1:14" ht="15.75" thickBot="1" x14ac:dyDescent="0.3">
      <c r="A45" s="43">
        <v>6953156279025</v>
      </c>
      <c r="B45" s="29">
        <v>743968</v>
      </c>
      <c r="C45" s="30" t="s">
        <v>613</v>
      </c>
      <c r="D45" s="31" t="s">
        <v>614</v>
      </c>
      <c r="E45" s="28">
        <v>5.2599999999999989</v>
      </c>
      <c r="F45" s="28">
        <v>24.5</v>
      </c>
      <c r="G45" s="28">
        <v>49</v>
      </c>
      <c r="H45" s="20">
        <v>26</v>
      </c>
      <c r="I45" s="40">
        <v>11</v>
      </c>
      <c r="J45" s="40">
        <v>12</v>
      </c>
      <c r="K45" s="40">
        <v>12</v>
      </c>
      <c r="L45" s="40">
        <v>13</v>
      </c>
      <c r="M45" s="40">
        <v>8</v>
      </c>
      <c r="N45" s="40">
        <v>8</v>
      </c>
    </row>
    <row r="46" spans="1:14" ht="15.75" thickBot="1" x14ac:dyDescent="0.3">
      <c r="A46" s="43">
        <v>6953156279148</v>
      </c>
      <c r="B46" s="29">
        <v>742296</v>
      </c>
      <c r="C46" s="30" t="s">
        <v>573</v>
      </c>
      <c r="D46" s="31" t="s">
        <v>574</v>
      </c>
      <c r="E46" s="28">
        <v>17.770731707317079</v>
      </c>
      <c r="F46" s="28">
        <v>39.5</v>
      </c>
      <c r="G46" s="28">
        <v>79</v>
      </c>
      <c r="H46" s="20">
        <v>11</v>
      </c>
      <c r="I46" s="40">
        <v>4</v>
      </c>
      <c r="J46" s="40">
        <v>4</v>
      </c>
      <c r="K46" s="40">
        <v>7</v>
      </c>
      <c r="L46" s="40">
        <v>1</v>
      </c>
      <c r="M46" s="40">
        <v>1</v>
      </c>
      <c r="N46" s="40">
        <v>1</v>
      </c>
    </row>
    <row r="47" spans="1:14" ht="15.75" thickBot="1" x14ac:dyDescent="0.3">
      <c r="A47" s="43">
        <v>6953156279650</v>
      </c>
      <c r="B47" s="29">
        <v>742292</v>
      </c>
      <c r="C47" s="30" t="s">
        <v>565</v>
      </c>
      <c r="D47" s="31" t="s">
        <v>566</v>
      </c>
      <c r="E47" s="28">
        <v>14.434906542056074</v>
      </c>
      <c r="F47" s="28">
        <v>39.5</v>
      </c>
      <c r="G47" s="28">
        <v>79</v>
      </c>
      <c r="H47" s="20">
        <v>4</v>
      </c>
      <c r="I47" s="40">
        <v>8</v>
      </c>
      <c r="J47" s="40">
        <v>2</v>
      </c>
      <c r="K47" s="40">
        <v>0</v>
      </c>
      <c r="L47" s="40">
        <v>3</v>
      </c>
      <c r="M47" s="40">
        <v>0</v>
      </c>
      <c r="N47" s="40">
        <v>0</v>
      </c>
    </row>
    <row r="48" spans="1:14" ht="15.75" thickBot="1" x14ac:dyDescent="0.3">
      <c r="A48" s="43">
        <v>6953156279667</v>
      </c>
      <c r="B48" s="29">
        <v>742293</v>
      </c>
      <c r="C48" s="30" t="s">
        <v>567</v>
      </c>
      <c r="D48" s="31" t="s">
        <v>568</v>
      </c>
      <c r="E48" s="28">
        <v>16.32</v>
      </c>
      <c r="F48" s="28">
        <v>49.5</v>
      </c>
      <c r="G48" s="28">
        <v>99</v>
      </c>
      <c r="H48" s="20">
        <v>3</v>
      </c>
      <c r="I48" s="40">
        <v>1</v>
      </c>
      <c r="J48" s="40">
        <v>0</v>
      </c>
      <c r="K48" s="40">
        <v>1</v>
      </c>
      <c r="L48" s="40">
        <v>1</v>
      </c>
      <c r="M48" s="40">
        <v>0</v>
      </c>
      <c r="N48" s="40">
        <v>0</v>
      </c>
    </row>
    <row r="49" spans="1:14" ht="15.75" thickBot="1" x14ac:dyDescent="0.3">
      <c r="A49" s="43">
        <v>6953156280243</v>
      </c>
      <c r="B49" s="29">
        <v>734881</v>
      </c>
      <c r="C49" s="30" t="s">
        <v>379</v>
      </c>
      <c r="D49" s="31" t="s">
        <v>380</v>
      </c>
      <c r="E49" s="28">
        <v>41.149999999999771</v>
      </c>
      <c r="F49" s="28">
        <v>89.5</v>
      </c>
      <c r="G49" s="28">
        <v>179</v>
      </c>
      <c r="H49" s="20">
        <v>18</v>
      </c>
      <c r="I49" s="40">
        <v>0</v>
      </c>
      <c r="J49" s="40">
        <v>11</v>
      </c>
      <c r="K49" s="40">
        <v>12</v>
      </c>
      <c r="L49" s="40">
        <v>10</v>
      </c>
      <c r="M49" s="40">
        <v>9</v>
      </c>
      <c r="N49" s="40">
        <v>4</v>
      </c>
    </row>
    <row r="50" spans="1:14" ht="15.75" thickBot="1" x14ac:dyDescent="0.3">
      <c r="A50" s="43">
        <v>6953156281363</v>
      </c>
      <c r="B50" s="29">
        <v>734943</v>
      </c>
      <c r="C50" s="30" t="s">
        <v>496</v>
      </c>
      <c r="D50" s="31" t="s">
        <v>497</v>
      </c>
      <c r="E50" s="28">
        <v>7.6100000000000083</v>
      </c>
      <c r="F50" s="28">
        <v>24.5</v>
      </c>
      <c r="G50" s="28">
        <v>49</v>
      </c>
      <c r="H50" s="20">
        <v>5</v>
      </c>
      <c r="I50" s="40">
        <v>8</v>
      </c>
      <c r="J50" s="40">
        <v>7</v>
      </c>
      <c r="K50" s="40">
        <v>7</v>
      </c>
      <c r="L50" s="40">
        <v>10</v>
      </c>
      <c r="M50" s="40">
        <v>1</v>
      </c>
      <c r="N50" s="40">
        <v>5</v>
      </c>
    </row>
    <row r="51" spans="1:14" ht="15.75" thickBot="1" x14ac:dyDescent="0.3">
      <c r="A51" s="43">
        <v>6953156281370</v>
      </c>
      <c r="B51" s="29">
        <v>734942</v>
      </c>
      <c r="C51" s="30" t="s">
        <v>494</v>
      </c>
      <c r="D51" s="31" t="s">
        <v>495</v>
      </c>
      <c r="E51" s="28">
        <v>7.4611494252873589</v>
      </c>
      <c r="F51" s="28">
        <v>24.5</v>
      </c>
      <c r="G51" s="28">
        <v>49</v>
      </c>
      <c r="H51" s="20">
        <v>16</v>
      </c>
      <c r="I51" s="40">
        <v>8</v>
      </c>
      <c r="J51" s="40">
        <v>1</v>
      </c>
      <c r="K51" s="40">
        <v>4</v>
      </c>
      <c r="L51" s="40">
        <v>2</v>
      </c>
      <c r="M51" s="40">
        <v>5</v>
      </c>
      <c r="N51" s="40">
        <v>0</v>
      </c>
    </row>
    <row r="52" spans="1:14" ht="15.75" thickBot="1" x14ac:dyDescent="0.3">
      <c r="A52" s="43">
        <v>6953156281387</v>
      </c>
      <c r="B52" s="29">
        <v>734944</v>
      </c>
      <c r="C52" s="30" t="s">
        <v>498</v>
      </c>
      <c r="D52" s="31" t="s">
        <v>499</v>
      </c>
      <c r="E52" s="28">
        <v>7.6100000000000083</v>
      </c>
      <c r="F52" s="28">
        <v>24.5</v>
      </c>
      <c r="G52" s="28">
        <v>49</v>
      </c>
      <c r="H52" s="20">
        <v>28</v>
      </c>
      <c r="I52" s="40">
        <v>8</v>
      </c>
      <c r="J52" s="40">
        <v>2</v>
      </c>
      <c r="K52" s="40">
        <v>5</v>
      </c>
      <c r="L52" s="40">
        <v>4</v>
      </c>
      <c r="M52" s="40">
        <v>4</v>
      </c>
      <c r="N52" s="40">
        <v>3</v>
      </c>
    </row>
    <row r="53" spans="1:14" ht="15.75" thickBot="1" x14ac:dyDescent="0.3">
      <c r="A53" s="43">
        <v>6953156281479</v>
      </c>
      <c r="B53" s="29">
        <v>734836</v>
      </c>
      <c r="C53" s="30" t="s">
        <v>327</v>
      </c>
      <c r="D53" s="31" t="s">
        <v>328</v>
      </c>
      <c r="E53" s="28">
        <v>51.990000000000009</v>
      </c>
      <c r="F53" s="28">
        <v>74.5</v>
      </c>
      <c r="G53" s="28">
        <v>149</v>
      </c>
      <c r="H53" s="20">
        <v>16</v>
      </c>
      <c r="I53" s="40">
        <v>4</v>
      </c>
      <c r="J53" s="40">
        <v>5</v>
      </c>
      <c r="K53" s="40">
        <v>3</v>
      </c>
      <c r="L53" s="40">
        <v>6</v>
      </c>
      <c r="M53" s="40">
        <v>2</v>
      </c>
      <c r="N53" s="40">
        <v>3</v>
      </c>
    </row>
    <row r="54" spans="1:14" ht="15.75" thickBot="1" x14ac:dyDescent="0.3">
      <c r="A54" s="43">
        <v>6953156281691</v>
      </c>
      <c r="B54" s="29">
        <v>734941</v>
      </c>
      <c r="C54" s="30" t="s">
        <v>492</v>
      </c>
      <c r="D54" s="31" t="s">
        <v>493</v>
      </c>
      <c r="E54" s="28">
        <v>22.190000000000005</v>
      </c>
      <c r="F54" s="28">
        <v>44.5</v>
      </c>
      <c r="G54" s="28">
        <v>89</v>
      </c>
      <c r="H54" s="20">
        <v>3</v>
      </c>
      <c r="I54" s="40">
        <v>2</v>
      </c>
      <c r="J54" s="40">
        <v>4</v>
      </c>
      <c r="K54" s="40">
        <v>5</v>
      </c>
      <c r="L54" s="40">
        <v>1</v>
      </c>
      <c r="M54" s="40">
        <v>0</v>
      </c>
      <c r="N54" s="40">
        <v>0</v>
      </c>
    </row>
    <row r="55" spans="1:14" ht="15.75" thickBot="1" x14ac:dyDescent="0.3">
      <c r="A55" s="43">
        <v>6953156282100</v>
      </c>
      <c r="B55" s="29">
        <v>742294</v>
      </c>
      <c r="C55" s="30" t="s">
        <v>569</v>
      </c>
      <c r="D55" s="31" t="s">
        <v>570</v>
      </c>
      <c r="E55" s="28">
        <v>38.140000000000015</v>
      </c>
      <c r="F55" s="28">
        <v>79.5</v>
      </c>
      <c r="G55" s="28">
        <v>159</v>
      </c>
      <c r="H55" s="20">
        <v>11</v>
      </c>
      <c r="I55" s="40">
        <v>4</v>
      </c>
      <c r="J55" s="40">
        <v>0</v>
      </c>
      <c r="K55" s="40">
        <v>3</v>
      </c>
      <c r="L55" s="40">
        <v>0</v>
      </c>
      <c r="M55" s="40">
        <v>0</v>
      </c>
      <c r="N55" s="40">
        <v>0</v>
      </c>
    </row>
    <row r="56" spans="1:14" ht="15.75" thickBot="1" x14ac:dyDescent="0.3">
      <c r="A56" s="43">
        <v>6953156282247</v>
      </c>
      <c r="B56" s="29">
        <v>743939</v>
      </c>
      <c r="C56" s="30" t="s">
        <v>583</v>
      </c>
      <c r="D56" s="31" t="s">
        <v>584</v>
      </c>
      <c r="E56" s="28">
        <v>76</v>
      </c>
      <c r="F56" s="28">
        <v>144.5</v>
      </c>
      <c r="G56" s="28">
        <v>289</v>
      </c>
      <c r="H56" s="20">
        <v>7</v>
      </c>
      <c r="I56" s="40">
        <v>3</v>
      </c>
      <c r="J56" s="40">
        <v>6</v>
      </c>
      <c r="K56" s="40">
        <v>0</v>
      </c>
      <c r="L56" s="40">
        <v>1</v>
      </c>
      <c r="M56" s="40">
        <v>1</v>
      </c>
      <c r="N56" s="40">
        <v>2</v>
      </c>
    </row>
    <row r="57" spans="1:14" ht="15.75" thickBot="1" x14ac:dyDescent="0.3">
      <c r="A57" s="43">
        <v>6953156282278</v>
      </c>
      <c r="B57" s="29">
        <v>758127</v>
      </c>
      <c r="C57" s="30" t="s">
        <v>673</v>
      </c>
      <c r="D57" s="31" t="s">
        <v>674</v>
      </c>
      <c r="E57" s="28">
        <v>9.9</v>
      </c>
      <c r="F57" s="35">
        <v>34.5</v>
      </c>
      <c r="G57" s="35">
        <v>69</v>
      </c>
      <c r="H57" s="20">
        <v>0</v>
      </c>
      <c r="I57" s="40"/>
      <c r="J57" s="40"/>
      <c r="K57" s="40">
        <v>0</v>
      </c>
      <c r="L57" s="40">
        <v>0</v>
      </c>
      <c r="M57" s="40">
        <v>0</v>
      </c>
      <c r="N57" s="40">
        <v>0</v>
      </c>
    </row>
    <row r="58" spans="1:14" ht="15.75" thickBot="1" x14ac:dyDescent="0.3">
      <c r="A58" s="43">
        <v>6953156282940</v>
      </c>
      <c r="B58" s="29">
        <v>739727</v>
      </c>
      <c r="C58" s="30" t="s">
        <v>551</v>
      </c>
      <c r="D58" s="31" t="s">
        <v>552</v>
      </c>
      <c r="E58" s="28">
        <v>17.329999999999998</v>
      </c>
      <c r="F58" s="28">
        <v>49.5</v>
      </c>
      <c r="G58" s="28">
        <v>99</v>
      </c>
      <c r="H58" s="20">
        <v>12</v>
      </c>
      <c r="I58" s="40">
        <v>10</v>
      </c>
      <c r="J58" s="40">
        <v>17</v>
      </c>
      <c r="K58" s="40">
        <v>17</v>
      </c>
      <c r="L58" s="40">
        <v>6</v>
      </c>
      <c r="M58" s="40">
        <v>7</v>
      </c>
      <c r="N58" s="40">
        <v>6</v>
      </c>
    </row>
    <row r="59" spans="1:14" ht="15.75" thickBot="1" x14ac:dyDescent="0.3">
      <c r="A59" s="43">
        <v>6953156282957</v>
      </c>
      <c r="B59" s="29">
        <v>739728</v>
      </c>
      <c r="C59" s="30" t="s">
        <v>553</v>
      </c>
      <c r="D59" s="31" t="s">
        <v>554</v>
      </c>
      <c r="E59" s="28">
        <v>17.329999999999998</v>
      </c>
      <c r="F59" s="28">
        <v>49.5</v>
      </c>
      <c r="G59" s="28">
        <v>99</v>
      </c>
      <c r="H59" s="20">
        <v>9</v>
      </c>
      <c r="I59" s="40">
        <v>6</v>
      </c>
      <c r="J59" s="40">
        <v>8</v>
      </c>
      <c r="K59" s="40">
        <v>6</v>
      </c>
      <c r="L59" s="40">
        <v>2</v>
      </c>
      <c r="M59" s="40">
        <v>3</v>
      </c>
      <c r="N59" s="40">
        <v>4</v>
      </c>
    </row>
    <row r="60" spans="1:14" ht="15.75" thickBot="1" x14ac:dyDescent="0.3">
      <c r="A60" s="43">
        <v>6953156282964</v>
      </c>
      <c r="B60" s="29">
        <v>734837</v>
      </c>
      <c r="C60" s="30" t="s">
        <v>329</v>
      </c>
      <c r="D60" s="31" t="s">
        <v>330</v>
      </c>
      <c r="E60" s="28">
        <v>5.2600000000000016</v>
      </c>
      <c r="F60" s="28">
        <v>24.5</v>
      </c>
      <c r="G60" s="28">
        <v>49</v>
      </c>
      <c r="H60" s="20">
        <v>5</v>
      </c>
      <c r="I60" s="40">
        <v>18</v>
      </c>
      <c r="J60" s="40">
        <v>21</v>
      </c>
      <c r="K60" s="40">
        <v>14</v>
      </c>
      <c r="L60" s="40">
        <v>22</v>
      </c>
      <c r="M60" s="40">
        <v>19</v>
      </c>
      <c r="N60" s="40">
        <v>11</v>
      </c>
    </row>
    <row r="61" spans="1:14" ht="15.75" thickBot="1" x14ac:dyDescent="0.3">
      <c r="A61" s="43">
        <v>6953156282971</v>
      </c>
      <c r="B61" s="29">
        <v>734838</v>
      </c>
      <c r="C61" s="30" t="s">
        <v>331</v>
      </c>
      <c r="D61" s="31" t="s">
        <v>332</v>
      </c>
      <c r="E61" s="28">
        <v>5.3899999999999917</v>
      </c>
      <c r="F61" s="28">
        <v>24.5</v>
      </c>
      <c r="G61" s="28">
        <v>49</v>
      </c>
      <c r="H61" s="20">
        <v>10</v>
      </c>
      <c r="I61" s="40">
        <v>25</v>
      </c>
      <c r="J61" s="40">
        <v>14</v>
      </c>
      <c r="K61" s="40">
        <v>11</v>
      </c>
      <c r="L61" s="40">
        <v>11</v>
      </c>
      <c r="M61" s="40">
        <v>2</v>
      </c>
      <c r="N61" s="40">
        <v>9</v>
      </c>
    </row>
    <row r="62" spans="1:14" ht="15.75" thickBot="1" x14ac:dyDescent="0.3">
      <c r="A62" s="43">
        <v>6953156284401</v>
      </c>
      <c r="B62" s="29">
        <v>742300</v>
      </c>
      <c r="C62" s="30" t="s">
        <v>579</v>
      </c>
      <c r="D62" s="31" t="s">
        <v>580</v>
      </c>
      <c r="E62" s="28">
        <v>14.474971098265899</v>
      </c>
      <c r="F62" s="28">
        <v>29.5</v>
      </c>
      <c r="G62" s="28">
        <v>59</v>
      </c>
      <c r="H62" s="20">
        <v>13</v>
      </c>
      <c r="I62" s="40">
        <v>14</v>
      </c>
      <c r="J62" s="40">
        <v>15</v>
      </c>
      <c r="K62" s="40">
        <v>15</v>
      </c>
      <c r="L62" s="40">
        <v>13</v>
      </c>
      <c r="M62" s="40">
        <v>6</v>
      </c>
      <c r="N62" s="40">
        <v>1</v>
      </c>
    </row>
    <row r="63" spans="1:14" ht="15.75" thickBot="1" x14ac:dyDescent="0.3">
      <c r="A63" s="43">
        <v>6953156284630</v>
      </c>
      <c r="B63" s="29">
        <v>742248</v>
      </c>
      <c r="C63" s="30" t="s">
        <v>561</v>
      </c>
      <c r="D63" s="31" t="s">
        <v>562</v>
      </c>
      <c r="E63" s="28">
        <v>9.3133662145499425</v>
      </c>
      <c r="F63" s="28">
        <v>24.5</v>
      </c>
      <c r="G63" s="28">
        <v>49</v>
      </c>
      <c r="H63" s="20">
        <v>29</v>
      </c>
      <c r="I63" s="40">
        <v>17</v>
      </c>
      <c r="J63" s="40">
        <v>26</v>
      </c>
      <c r="K63" s="40">
        <v>14</v>
      </c>
      <c r="L63" s="40">
        <v>19</v>
      </c>
      <c r="M63" s="40">
        <v>26</v>
      </c>
      <c r="N63" s="40">
        <v>9</v>
      </c>
    </row>
    <row r="64" spans="1:14" ht="15.75" thickBot="1" x14ac:dyDescent="0.3">
      <c r="A64" s="43">
        <v>6953156284647</v>
      </c>
      <c r="B64" s="29">
        <v>738078</v>
      </c>
      <c r="C64" s="30" t="s">
        <v>543</v>
      </c>
      <c r="D64" s="31" t="s">
        <v>544</v>
      </c>
      <c r="E64" s="28">
        <v>9.509999999999998</v>
      </c>
      <c r="F64" s="28">
        <v>24.5</v>
      </c>
      <c r="G64" s="28">
        <v>49</v>
      </c>
      <c r="H64" s="20">
        <v>26</v>
      </c>
      <c r="I64" s="40">
        <v>11</v>
      </c>
      <c r="J64" s="40">
        <v>16</v>
      </c>
      <c r="K64" s="40">
        <v>10</v>
      </c>
      <c r="L64" s="40">
        <v>20</v>
      </c>
      <c r="M64" s="40">
        <v>10</v>
      </c>
      <c r="N64" s="40">
        <v>13</v>
      </c>
    </row>
    <row r="65" spans="1:14" ht="15.75" thickBot="1" x14ac:dyDescent="0.3">
      <c r="A65" s="43">
        <v>6953156284739</v>
      </c>
      <c r="B65" s="29">
        <v>762681</v>
      </c>
      <c r="C65" s="30" t="s">
        <v>712</v>
      </c>
      <c r="D65" s="31" t="s">
        <v>713</v>
      </c>
      <c r="E65" s="28">
        <v>8.43</v>
      </c>
      <c r="F65" s="35">
        <v>35</v>
      </c>
      <c r="G65" s="35">
        <v>69</v>
      </c>
      <c r="H65" s="20">
        <v>14</v>
      </c>
      <c r="I65" s="40"/>
      <c r="J65" s="40"/>
      <c r="K65" s="40"/>
      <c r="L65" s="40">
        <v>0</v>
      </c>
      <c r="M65" s="40">
        <v>5</v>
      </c>
      <c r="N65" s="40">
        <v>7</v>
      </c>
    </row>
    <row r="66" spans="1:14" ht="15.75" thickBot="1" x14ac:dyDescent="0.3">
      <c r="A66" s="43">
        <v>6953156284746</v>
      </c>
      <c r="B66" s="29">
        <v>762682</v>
      </c>
      <c r="C66" s="30" t="s">
        <v>714</v>
      </c>
      <c r="D66" s="31" t="s">
        <v>715</v>
      </c>
      <c r="E66" s="28">
        <v>8.43</v>
      </c>
      <c r="F66" s="35">
        <v>35</v>
      </c>
      <c r="G66" s="35">
        <v>69</v>
      </c>
      <c r="H66" s="20">
        <v>24</v>
      </c>
      <c r="I66" s="40"/>
      <c r="J66" s="40"/>
      <c r="K66" s="40"/>
      <c r="L66" s="40">
        <v>0</v>
      </c>
      <c r="M66" s="40">
        <v>1</v>
      </c>
      <c r="N66" s="40">
        <v>1</v>
      </c>
    </row>
    <row r="67" spans="1:14" ht="15.75" thickBot="1" x14ac:dyDescent="0.3">
      <c r="A67" s="43">
        <v>6953156284821</v>
      </c>
      <c r="B67" s="29">
        <v>743955</v>
      </c>
      <c r="C67" s="30" t="s">
        <v>597</v>
      </c>
      <c r="D67" s="31" t="s">
        <v>598</v>
      </c>
      <c r="E67" s="28">
        <v>12.379999999999997</v>
      </c>
      <c r="F67" s="28">
        <v>34.5</v>
      </c>
      <c r="G67" s="28">
        <v>69</v>
      </c>
      <c r="H67" s="20">
        <v>5</v>
      </c>
      <c r="I67" s="40">
        <v>1</v>
      </c>
      <c r="J67" s="40">
        <v>2</v>
      </c>
      <c r="K67" s="40">
        <v>4</v>
      </c>
      <c r="L67" s="40">
        <v>4</v>
      </c>
      <c r="M67" s="40">
        <v>7</v>
      </c>
      <c r="N67" s="40">
        <v>0</v>
      </c>
    </row>
    <row r="68" spans="1:14" ht="15.75" thickBot="1" x14ac:dyDescent="0.3">
      <c r="A68" s="43">
        <v>6953156284838</v>
      </c>
      <c r="B68" s="29">
        <v>743956</v>
      </c>
      <c r="C68" s="30" t="s">
        <v>599</v>
      </c>
      <c r="D68" s="31" t="s">
        <v>600</v>
      </c>
      <c r="E68" s="28">
        <v>12.679999999999998</v>
      </c>
      <c r="F68" s="28">
        <v>34.5</v>
      </c>
      <c r="G68" s="28">
        <v>69</v>
      </c>
      <c r="H68" s="20">
        <v>0</v>
      </c>
      <c r="I68" s="40">
        <v>12</v>
      </c>
      <c r="J68" s="40">
        <v>4</v>
      </c>
      <c r="K68" s="40">
        <v>14</v>
      </c>
      <c r="L68" s="40">
        <v>6</v>
      </c>
      <c r="M68" s="40">
        <v>0</v>
      </c>
      <c r="N68" s="40">
        <v>0</v>
      </c>
    </row>
    <row r="69" spans="1:14" ht="15.75" thickBot="1" x14ac:dyDescent="0.3">
      <c r="A69" s="43">
        <v>6953156285101</v>
      </c>
      <c r="B69" s="29">
        <v>758128</v>
      </c>
      <c r="C69" s="30" t="s">
        <v>675</v>
      </c>
      <c r="D69" s="31" t="s">
        <v>676</v>
      </c>
      <c r="E69" s="28">
        <v>52.61</v>
      </c>
      <c r="F69" s="35">
        <v>104.5</v>
      </c>
      <c r="G69" s="35">
        <v>209</v>
      </c>
      <c r="H69" s="20">
        <v>7</v>
      </c>
      <c r="I69" s="40"/>
      <c r="J69" s="40"/>
      <c r="K69" s="40">
        <v>0</v>
      </c>
      <c r="L69" s="40">
        <v>0</v>
      </c>
      <c r="M69" s="40">
        <v>0</v>
      </c>
      <c r="N69" s="40">
        <v>2</v>
      </c>
    </row>
    <row r="70" spans="1:14" ht="15.75" thickBot="1" x14ac:dyDescent="0.3">
      <c r="A70" s="43">
        <v>6953156286481</v>
      </c>
      <c r="B70" s="29">
        <v>676638</v>
      </c>
      <c r="C70" s="30" t="s">
        <v>319</v>
      </c>
      <c r="D70" s="31" t="s">
        <v>320</v>
      </c>
      <c r="E70" s="28">
        <v>45.32</v>
      </c>
      <c r="F70" s="28">
        <v>79.5</v>
      </c>
      <c r="G70" s="28">
        <v>159</v>
      </c>
      <c r="H70" s="20">
        <v>0</v>
      </c>
      <c r="I70" s="40"/>
      <c r="J70" s="40"/>
      <c r="K70" s="40"/>
      <c r="L70" s="40"/>
      <c r="M70" s="40">
        <v>0</v>
      </c>
      <c r="N70" s="40">
        <v>0</v>
      </c>
    </row>
    <row r="71" spans="1:14" ht="15.75" thickBot="1" x14ac:dyDescent="0.3">
      <c r="A71" s="43">
        <v>6953156286498</v>
      </c>
      <c r="B71" s="29">
        <v>676636</v>
      </c>
      <c r="C71" s="30" t="s">
        <v>317</v>
      </c>
      <c r="D71" s="31" t="s">
        <v>318</v>
      </c>
      <c r="E71" s="28">
        <v>45.32</v>
      </c>
      <c r="F71" s="28">
        <v>79.5</v>
      </c>
      <c r="G71" s="28">
        <v>159</v>
      </c>
      <c r="H71" s="20">
        <v>0</v>
      </c>
      <c r="I71" s="40"/>
      <c r="J71" s="40"/>
      <c r="K71" s="40"/>
      <c r="L71" s="40"/>
      <c r="M71" s="40">
        <v>0</v>
      </c>
      <c r="N71" s="40">
        <v>0</v>
      </c>
    </row>
    <row r="72" spans="1:14" ht="15.75" thickBot="1" x14ac:dyDescent="0.3">
      <c r="A72" s="43">
        <v>6953156286504</v>
      </c>
      <c r="B72" s="29">
        <v>674011</v>
      </c>
      <c r="C72" s="30" t="s">
        <v>315</v>
      </c>
      <c r="D72" s="31" t="s">
        <v>316</v>
      </c>
      <c r="E72" s="28">
        <v>45.32</v>
      </c>
      <c r="F72" s="28">
        <v>79.5</v>
      </c>
      <c r="G72" s="28">
        <v>159</v>
      </c>
      <c r="H72" s="20">
        <v>0</v>
      </c>
      <c r="I72" s="40"/>
      <c r="J72" s="40"/>
      <c r="K72" s="40"/>
      <c r="L72" s="40"/>
      <c r="M72" s="40">
        <v>0</v>
      </c>
      <c r="N72" s="40">
        <v>0</v>
      </c>
    </row>
    <row r="73" spans="1:14" ht="15.75" thickBot="1" x14ac:dyDescent="0.3">
      <c r="A73" s="43">
        <v>6953156286603</v>
      </c>
      <c r="B73" s="29">
        <v>742249</v>
      </c>
      <c r="C73" s="30" t="s">
        <v>563</v>
      </c>
      <c r="D73" s="31" t="s">
        <v>564</v>
      </c>
      <c r="E73" s="28">
        <v>21.039999999999992</v>
      </c>
      <c r="F73" s="28">
        <v>49.5</v>
      </c>
      <c r="G73" s="28">
        <v>99</v>
      </c>
      <c r="H73" s="20">
        <v>5</v>
      </c>
      <c r="I73" s="40">
        <v>4</v>
      </c>
      <c r="J73" s="40">
        <v>7</v>
      </c>
      <c r="K73" s="40">
        <v>5</v>
      </c>
      <c r="L73" s="40">
        <v>9</v>
      </c>
      <c r="M73" s="40">
        <v>7</v>
      </c>
      <c r="N73" s="40">
        <v>3</v>
      </c>
    </row>
    <row r="74" spans="1:14" ht="15.75" thickBot="1" x14ac:dyDescent="0.3">
      <c r="A74" s="44">
        <v>6953156286962</v>
      </c>
      <c r="B74" s="32">
        <v>762679</v>
      </c>
      <c r="C74" s="33" t="s">
        <v>708</v>
      </c>
      <c r="D74" s="34" t="s">
        <v>709</v>
      </c>
      <c r="E74" s="28">
        <v>14.390000000000038</v>
      </c>
      <c r="F74" s="35">
        <v>45</v>
      </c>
      <c r="G74" s="35">
        <v>89</v>
      </c>
      <c r="H74" s="20">
        <v>24</v>
      </c>
      <c r="I74" s="41"/>
      <c r="J74" s="41"/>
      <c r="K74" s="41"/>
      <c r="L74" s="41">
        <v>0</v>
      </c>
      <c r="M74" s="41">
        <v>2</v>
      </c>
      <c r="N74" s="41">
        <v>0</v>
      </c>
    </row>
    <row r="75" spans="1:14" ht="15.75" thickBot="1" x14ac:dyDescent="0.3">
      <c r="A75" s="44">
        <v>6953156286979</v>
      </c>
      <c r="B75" s="32">
        <v>762678</v>
      </c>
      <c r="C75" s="33" t="s">
        <v>706</v>
      </c>
      <c r="D75" s="34" t="s">
        <v>707</v>
      </c>
      <c r="E75" s="28">
        <v>14.404375000000011</v>
      </c>
      <c r="F75" s="35">
        <v>45</v>
      </c>
      <c r="G75" s="35">
        <v>89</v>
      </c>
      <c r="H75" s="20">
        <v>22</v>
      </c>
      <c r="I75" s="41"/>
      <c r="J75" s="41"/>
      <c r="K75" s="41"/>
      <c r="L75" s="41">
        <v>0</v>
      </c>
      <c r="M75" s="41">
        <v>3</v>
      </c>
      <c r="N75" s="41">
        <v>1</v>
      </c>
    </row>
    <row r="76" spans="1:14" ht="15.75" thickBot="1" x14ac:dyDescent="0.3">
      <c r="A76" s="44">
        <v>6953156286986</v>
      </c>
      <c r="B76" s="32">
        <v>762680</v>
      </c>
      <c r="C76" s="33" t="s">
        <v>710</v>
      </c>
      <c r="D76" s="34" t="s">
        <v>711</v>
      </c>
      <c r="E76" s="28">
        <v>14.39000000000002</v>
      </c>
      <c r="F76" s="35">
        <v>45</v>
      </c>
      <c r="G76" s="35">
        <v>89</v>
      </c>
      <c r="H76" s="20">
        <v>24</v>
      </c>
      <c r="I76" s="41"/>
      <c r="J76" s="41"/>
      <c r="K76" s="41"/>
      <c r="L76" s="41">
        <v>0</v>
      </c>
      <c r="M76" s="41">
        <v>1</v>
      </c>
      <c r="N76" s="41">
        <v>1</v>
      </c>
    </row>
    <row r="77" spans="1:14" ht="15.75" thickBot="1" x14ac:dyDescent="0.3">
      <c r="A77" s="44">
        <v>6953156288126</v>
      </c>
      <c r="B77" s="32">
        <v>758121</v>
      </c>
      <c r="C77" s="33" t="s">
        <v>665</v>
      </c>
      <c r="D77" s="34" t="s">
        <v>666</v>
      </c>
      <c r="E77" s="28">
        <v>7.61</v>
      </c>
      <c r="F77" s="35">
        <v>34.5</v>
      </c>
      <c r="G77" s="35">
        <v>69</v>
      </c>
      <c r="H77" s="20">
        <v>20</v>
      </c>
      <c r="I77" s="41"/>
      <c r="J77" s="41"/>
      <c r="K77" s="41">
        <v>0</v>
      </c>
      <c r="L77" s="41">
        <v>0</v>
      </c>
      <c r="M77" s="41">
        <v>0</v>
      </c>
      <c r="N77" s="41">
        <v>0</v>
      </c>
    </row>
    <row r="78" spans="1:14" ht="15.75" thickBot="1" x14ac:dyDescent="0.3">
      <c r="A78" s="44">
        <v>6953156288133</v>
      </c>
      <c r="B78" s="32">
        <v>758124</v>
      </c>
      <c r="C78" s="33" t="s">
        <v>667</v>
      </c>
      <c r="D78" s="34" t="s">
        <v>668</v>
      </c>
      <c r="E78" s="28">
        <v>7.61</v>
      </c>
      <c r="F78" s="35">
        <v>34.5</v>
      </c>
      <c r="G78" s="35">
        <v>69</v>
      </c>
      <c r="H78" s="20">
        <v>17</v>
      </c>
      <c r="I78" s="41"/>
      <c r="J78" s="41"/>
      <c r="K78" s="41">
        <v>0</v>
      </c>
      <c r="L78" s="41">
        <v>0</v>
      </c>
      <c r="M78" s="41">
        <v>0</v>
      </c>
      <c r="N78" s="41">
        <v>3</v>
      </c>
    </row>
    <row r="79" spans="1:14" ht="15.75" thickBot="1" x14ac:dyDescent="0.3">
      <c r="A79" s="44">
        <v>6953156288935</v>
      </c>
      <c r="B79" s="32">
        <v>758241</v>
      </c>
      <c r="C79" s="33" t="s">
        <v>696</v>
      </c>
      <c r="D79" s="34" t="s">
        <v>697</v>
      </c>
      <c r="E79" s="28">
        <v>55.18</v>
      </c>
      <c r="F79" s="35">
        <v>120</v>
      </c>
      <c r="G79" s="35">
        <v>239</v>
      </c>
      <c r="H79" s="20">
        <v>0</v>
      </c>
      <c r="I79" s="41"/>
      <c r="J79" s="41"/>
      <c r="K79" s="41">
        <v>0</v>
      </c>
      <c r="L79" s="41">
        <v>0</v>
      </c>
      <c r="M79" s="41">
        <v>0</v>
      </c>
      <c r="N79" s="41">
        <v>0</v>
      </c>
    </row>
    <row r="80" spans="1:14" ht="15.75" thickBot="1" x14ac:dyDescent="0.3">
      <c r="A80" s="44">
        <v>6953156289734</v>
      </c>
      <c r="B80" s="32">
        <v>758233</v>
      </c>
      <c r="C80" s="33" t="s">
        <v>688</v>
      </c>
      <c r="D80" s="34" t="s">
        <v>689</v>
      </c>
      <c r="E80" s="28">
        <v>9.66</v>
      </c>
      <c r="F80" s="35">
        <v>45</v>
      </c>
      <c r="G80" s="35">
        <v>89</v>
      </c>
      <c r="H80" s="20">
        <v>0</v>
      </c>
      <c r="I80" s="41"/>
      <c r="J80" s="41"/>
      <c r="K80" s="41">
        <v>0</v>
      </c>
      <c r="L80" s="41">
        <v>0</v>
      </c>
      <c r="M80" s="41">
        <v>0</v>
      </c>
      <c r="N80" s="41">
        <v>0</v>
      </c>
    </row>
    <row r="81" spans="1:14" ht="15.75" thickBot="1" x14ac:dyDescent="0.3">
      <c r="A81" s="44">
        <v>6953156289758</v>
      </c>
      <c r="B81" s="32">
        <v>758235</v>
      </c>
      <c r="C81" s="33" t="s">
        <v>692</v>
      </c>
      <c r="D81" s="34" t="s">
        <v>693</v>
      </c>
      <c r="E81" s="28">
        <v>15.69</v>
      </c>
      <c r="F81" s="35">
        <v>50</v>
      </c>
      <c r="G81" s="35">
        <v>99</v>
      </c>
      <c r="H81" s="20">
        <v>0</v>
      </c>
      <c r="I81" s="41"/>
      <c r="J81" s="41"/>
      <c r="K81" s="41">
        <v>0</v>
      </c>
      <c r="L81" s="41">
        <v>0</v>
      </c>
      <c r="M81" s="41">
        <v>0</v>
      </c>
      <c r="N81" s="41">
        <v>0</v>
      </c>
    </row>
    <row r="82" spans="1:14" ht="15.75" thickBot="1" x14ac:dyDescent="0.3">
      <c r="A82" s="44">
        <v>6953156289819</v>
      </c>
      <c r="B82" s="32">
        <v>758236</v>
      </c>
      <c r="C82" s="33" t="s">
        <v>694</v>
      </c>
      <c r="D82" s="34" t="s">
        <v>695</v>
      </c>
      <c r="E82" s="28">
        <v>16</v>
      </c>
      <c r="F82" s="35">
        <v>50</v>
      </c>
      <c r="G82" s="35">
        <v>99</v>
      </c>
      <c r="H82" s="20">
        <v>0</v>
      </c>
      <c r="I82" s="41"/>
      <c r="J82" s="41"/>
      <c r="K82" s="41">
        <v>0</v>
      </c>
      <c r="L82" s="41">
        <v>0</v>
      </c>
      <c r="M82" s="41">
        <v>0</v>
      </c>
      <c r="N82" s="41">
        <v>0</v>
      </c>
    </row>
    <row r="83" spans="1:14" ht="15.75" thickBot="1" x14ac:dyDescent="0.3">
      <c r="A83" s="44">
        <v>6953156290488</v>
      </c>
      <c r="B83" s="32">
        <v>758244</v>
      </c>
      <c r="C83" s="33" t="s">
        <v>698</v>
      </c>
      <c r="D83" s="34" t="s">
        <v>699</v>
      </c>
      <c r="E83" s="28">
        <v>18.32</v>
      </c>
      <c r="F83" s="35">
        <v>50</v>
      </c>
      <c r="G83" s="35">
        <v>99</v>
      </c>
      <c r="H83" s="20">
        <v>0</v>
      </c>
      <c r="I83" s="41"/>
      <c r="J83" s="41"/>
      <c r="K83" s="41">
        <v>0</v>
      </c>
      <c r="L83" s="41">
        <v>0</v>
      </c>
      <c r="M83" s="41">
        <v>0</v>
      </c>
      <c r="N83" s="41">
        <v>0</v>
      </c>
    </row>
    <row r="84" spans="1:14" ht="15.75" thickBot="1" x14ac:dyDescent="0.3">
      <c r="A84" s="44">
        <v>6953156290495</v>
      </c>
      <c r="B84" s="32">
        <v>758245</v>
      </c>
      <c r="C84" s="33" t="s">
        <v>700</v>
      </c>
      <c r="D84" s="34" t="s">
        <v>701</v>
      </c>
      <c r="E84" s="28">
        <v>18.32</v>
      </c>
      <c r="F84" s="35">
        <v>50</v>
      </c>
      <c r="G84" s="35">
        <v>99</v>
      </c>
      <c r="H84" s="20">
        <v>0</v>
      </c>
      <c r="I84" s="41"/>
      <c r="J84" s="41"/>
      <c r="K84" s="41">
        <v>0</v>
      </c>
      <c r="L84" s="41">
        <v>0</v>
      </c>
      <c r="M84" s="41">
        <v>0</v>
      </c>
      <c r="N84" s="41">
        <v>0</v>
      </c>
    </row>
    <row r="85" spans="1:14" ht="15.75" thickBot="1" x14ac:dyDescent="0.3">
      <c r="A85" s="44">
        <v>6953156290853</v>
      </c>
      <c r="B85" s="32">
        <v>758226</v>
      </c>
      <c r="C85" s="33" t="s">
        <v>677</v>
      </c>
      <c r="D85" s="34" t="s">
        <v>678</v>
      </c>
      <c r="E85" s="28">
        <v>26</v>
      </c>
      <c r="F85" s="35">
        <v>54.5</v>
      </c>
      <c r="G85" s="35">
        <v>109</v>
      </c>
      <c r="H85" s="20">
        <v>0</v>
      </c>
      <c r="I85" s="41"/>
      <c r="J85" s="41"/>
      <c r="K85" s="41">
        <v>0</v>
      </c>
      <c r="L85" s="41">
        <v>0</v>
      </c>
      <c r="M85" s="41">
        <v>0</v>
      </c>
      <c r="N85" s="41">
        <v>0</v>
      </c>
    </row>
    <row r="86" spans="1:14" ht="15.75" thickBot="1" x14ac:dyDescent="0.3">
      <c r="A86" s="44">
        <v>6953156290860</v>
      </c>
      <c r="B86" s="32">
        <v>758227</v>
      </c>
      <c r="C86" s="33" t="s">
        <v>679</v>
      </c>
      <c r="D86" s="34" t="s">
        <v>680</v>
      </c>
      <c r="E86" s="28">
        <v>26</v>
      </c>
      <c r="F86" s="35">
        <v>54.5</v>
      </c>
      <c r="G86" s="35">
        <v>109</v>
      </c>
      <c r="H86" s="20">
        <v>0</v>
      </c>
      <c r="I86" s="41"/>
      <c r="J86" s="41"/>
      <c r="K86" s="41">
        <v>0</v>
      </c>
      <c r="L86" s="41">
        <v>0</v>
      </c>
      <c r="M86" s="41">
        <v>0</v>
      </c>
      <c r="N86" s="41">
        <v>0</v>
      </c>
    </row>
    <row r="87" spans="1:14" ht="15.75" thickBot="1" x14ac:dyDescent="0.3">
      <c r="A87" s="44">
        <v>6953156291492</v>
      </c>
      <c r="B87" s="32">
        <v>762676</v>
      </c>
      <c r="C87" s="33" t="s">
        <v>702</v>
      </c>
      <c r="D87" s="34" t="s">
        <v>703</v>
      </c>
      <c r="E87" s="28">
        <v>107.83999999999989</v>
      </c>
      <c r="F87" s="35">
        <v>135</v>
      </c>
      <c r="G87" s="35">
        <v>269</v>
      </c>
      <c r="H87" s="20">
        <v>0</v>
      </c>
      <c r="I87" s="41"/>
      <c r="J87" s="41"/>
      <c r="K87" s="41"/>
      <c r="L87" s="41">
        <v>0</v>
      </c>
      <c r="M87" s="41">
        <v>0</v>
      </c>
      <c r="N87" s="41">
        <v>0</v>
      </c>
    </row>
    <row r="88" spans="1:14" ht="15.75" thickBot="1" x14ac:dyDescent="0.3">
      <c r="A88" s="44">
        <v>6953156291638</v>
      </c>
      <c r="B88" s="32">
        <v>762677</v>
      </c>
      <c r="C88" s="33" t="s">
        <v>704</v>
      </c>
      <c r="D88" s="34" t="s">
        <v>705</v>
      </c>
      <c r="E88" s="28">
        <v>21.070000000000007</v>
      </c>
      <c r="F88" s="35">
        <v>50</v>
      </c>
      <c r="G88" s="35">
        <v>99</v>
      </c>
      <c r="H88" s="20">
        <v>31</v>
      </c>
      <c r="I88" s="41"/>
      <c r="J88" s="41"/>
      <c r="K88" s="41"/>
      <c r="L88" s="41">
        <v>0</v>
      </c>
      <c r="M88" s="41">
        <v>4</v>
      </c>
      <c r="N88" s="41">
        <v>2</v>
      </c>
    </row>
    <row r="89" spans="1:14" ht="15.75" thickBot="1" x14ac:dyDescent="0.3">
      <c r="A89" s="44">
        <v>6953156292079</v>
      </c>
      <c r="B89" s="32">
        <v>671812</v>
      </c>
      <c r="C89" s="33" t="s">
        <v>313</v>
      </c>
      <c r="D89" s="34" t="s">
        <v>314</v>
      </c>
      <c r="E89" s="28">
        <v>88.91</v>
      </c>
      <c r="F89" s="28">
        <v>149.5</v>
      </c>
      <c r="G89" s="28">
        <v>299</v>
      </c>
      <c r="H89" s="20">
        <v>0</v>
      </c>
      <c r="I89" s="41"/>
      <c r="J89" s="41"/>
      <c r="K89" s="41"/>
      <c r="L89" s="41"/>
      <c r="M89" s="41">
        <v>0</v>
      </c>
      <c r="N89" s="41">
        <v>0</v>
      </c>
    </row>
    <row r="90" spans="1:14" ht="15.75" thickBot="1" x14ac:dyDescent="0.3">
      <c r="A90" s="44">
        <v>6953156292314</v>
      </c>
      <c r="B90" s="32">
        <v>663480</v>
      </c>
      <c r="C90" s="33" t="s">
        <v>297</v>
      </c>
      <c r="D90" s="34" t="s">
        <v>298</v>
      </c>
      <c r="E90" s="28">
        <v>18.130000000000013</v>
      </c>
      <c r="F90" s="28">
        <v>54.5</v>
      </c>
      <c r="G90" s="28">
        <v>109</v>
      </c>
      <c r="H90" s="20">
        <v>0</v>
      </c>
      <c r="I90" s="41"/>
      <c r="J90" s="41"/>
      <c r="K90" s="41"/>
      <c r="L90" s="41"/>
      <c r="M90" s="41">
        <v>0</v>
      </c>
      <c r="N90" s="41">
        <v>0</v>
      </c>
    </row>
    <row r="91" spans="1:14" ht="15.75" thickBot="1" x14ac:dyDescent="0.3">
      <c r="A91" s="44">
        <v>6953156292321</v>
      </c>
      <c r="B91" s="32">
        <v>663481</v>
      </c>
      <c r="C91" s="33" t="s">
        <v>299</v>
      </c>
      <c r="D91" s="34" t="s">
        <v>300</v>
      </c>
      <c r="E91" s="28">
        <v>18.13</v>
      </c>
      <c r="F91" s="28">
        <v>54.5</v>
      </c>
      <c r="G91" s="28">
        <v>109</v>
      </c>
      <c r="H91" s="20">
        <v>0</v>
      </c>
      <c r="I91" s="41"/>
      <c r="J91" s="41"/>
      <c r="K91" s="41"/>
      <c r="L91" s="41"/>
      <c r="M91" s="41">
        <v>0</v>
      </c>
      <c r="N91" s="41">
        <v>0</v>
      </c>
    </row>
    <row r="92" spans="1:14" ht="15.75" thickBot="1" x14ac:dyDescent="0.3">
      <c r="A92" s="44">
        <v>6953156293014</v>
      </c>
      <c r="B92" s="32">
        <v>663479</v>
      </c>
      <c r="C92" s="33" t="s">
        <v>295</v>
      </c>
      <c r="D92" s="34" t="s">
        <v>296</v>
      </c>
      <c r="E92" s="28">
        <v>102.13</v>
      </c>
      <c r="F92" s="28">
        <v>155</v>
      </c>
      <c r="G92" s="28">
        <v>309</v>
      </c>
      <c r="H92" s="20">
        <v>0</v>
      </c>
      <c r="I92" s="41"/>
      <c r="J92" s="41"/>
      <c r="K92" s="41"/>
      <c r="L92" s="41"/>
      <c r="M92" s="41">
        <v>0</v>
      </c>
      <c r="N92" s="41">
        <v>0</v>
      </c>
    </row>
    <row r="93" spans="1:14" ht="15.75" thickBot="1" x14ac:dyDescent="0.3">
      <c r="A93" s="44">
        <v>6953156293243</v>
      </c>
      <c r="B93" s="32">
        <v>665859</v>
      </c>
      <c r="C93" s="33" t="s">
        <v>305</v>
      </c>
      <c r="D93" s="34" t="s">
        <v>306</v>
      </c>
      <c r="E93" s="28">
        <v>30.820000000000391</v>
      </c>
      <c r="F93" s="28">
        <v>74.5</v>
      </c>
      <c r="G93" s="28">
        <v>149</v>
      </c>
      <c r="H93" s="20">
        <v>0</v>
      </c>
      <c r="I93" s="41"/>
      <c r="J93" s="41"/>
      <c r="K93" s="41"/>
      <c r="L93" s="41"/>
      <c r="M93" s="41">
        <v>0</v>
      </c>
      <c r="N93" s="41">
        <v>0</v>
      </c>
    </row>
    <row r="94" spans="1:14" ht="15.75" thickBot="1" x14ac:dyDescent="0.3">
      <c r="A94" s="44">
        <v>6953156293250</v>
      </c>
      <c r="B94" s="32">
        <v>665860</v>
      </c>
      <c r="C94" s="33" t="s">
        <v>307</v>
      </c>
      <c r="D94" s="34" t="s">
        <v>308</v>
      </c>
      <c r="E94" s="28">
        <v>27.19</v>
      </c>
      <c r="F94" s="28">
        <v>74.5</v>
      </c>
      <c r="G94" s="28">
        <v>149</v>
      </c>
      <c r="H94" s="20">
        <v>0</v>
      </c>
      <c r="I94" s="41"/>
      <c r="J94" s="41"/>
      <c r="K94" s="41"/>
      <c r="L94" s="41"/>
      <c r="M94" s="41">
        <v>0</v>
      </c>
      <c r="N94" s="41">
        <v>0</v>
      </c>
    </row>
    <row r="95" spans="1:14" ht="15.75" thickBot="1" x14ac:dyDescent="0.3">
      <c r="A95" s="44">
        <v>6953156293267</v>
      </c>
      <c r="B95" s="32">
        <v>663501</v>
      </c>
      <c r="C95" s="33" t="s">
        <v>301</v>
      </c>
      <c r="D95" s="34" t="s">
        <v>302</v>
      </c>
      <c r="E95" s="28">
        <v>66.22</v>
      </c>
      <c r="F95" s="28">
        <v>119.5</v>
      </c>
      <c r="G95" s="28">
        <v>239</v>
      </c>
      <c r="H95" s="20">
        <v>0</v>
      </c>
      <c r="I95" s="41"/>
      <c r="J95" s="41"/>
      <c r="K95" s="41"/>
      <c r="L95" s="41"/>
      <c r="M95" s="41">
        <v>0</v>
      </c>
      <c r="N95" s="41">
        <v>0</v>
      </c>
    </row>
    <row r="96" spans="1:14" ht="15.75" thickBot="1" x14ac:dyDescent="0.3">
      <c r="A96" s="44">
        <v>6953156293274</v>
      </c>
      <c r="B96" s="32">
        <v>665858</v>
      </c>
      <c r="C96" s="33" t="s">
        <v>303</v>
      </c>
      <c r="D96" s="34" t="s">
        <v>304</v>
      </c>
      <c r="E96" s="28">
        <v>66.220000000000013</v>
      </c>
      <c r="F96" s="28">
        <v>119.5</v>
      </c>
      <c r="G96" s="28">
        <v>239</v>
      </c>
      <c r="H96" s="20">
        <v>0</v>
      </c>
      <c r="I96" s="41"/>
      <c r="J96" s="41"/>
      <c r="K96" s="41"/>
      <c r="L96" s="41"/>
      <c r="M96" s="41">
        <v>0</v>
      </c>
      <c r="N96" s="41">
        <v>0</v>
      </c>
    </row>
    <row r="97" spans="1:14" ht="15.75" thickBot="1" x14ac:dyDescent="0.3">
      <c r="A97" s="44">
        <v>6953156293618</v>
      </c>
      <c r="B97" s="32">
        <v>766140</v>
      </c>
      <c r="C97" s="33" t="s">
        <v>722</v>
      </c>
      <c r="D97" s="34" t="s">
        <v>723</v>
      </c>
      <c r="E97" s="28">
        <v>28.962539682539674</v>
      </c>
      <c r="F97" s="35">
        <v>69.5</v>
      </c>
      <c r="G97" s="35">
        <v>139</v>
      </c>
      <c r="H97" s="20">
        <v>0</v>
      </c>
      <c r="I97" s="41"/>
      <c r="J97" s="41"/>
      <c r="K97" s="41"/>
      <c r="L97" s="41">
        <v>0</v>
      </c>
      <c r="M97" s="41">
        <v>0</v>
      </c>
      <c r="N97" s="41">
        <v>0</v>
      </c>
    </row>
    <row r="98" spans="1:14" ht="15.75" thickBot="1" x14ac:dyDescent="0.3">
      <c r="A98" s="44">
        <v>6953156294073</v>
      </c>
      <c r="B98" s="32">
        <v>665862</v>
      </c>
      <c r="C98" s="33" t="s">
        <v>309</v>
      </c>
      <c r="D98" s="34" t="s">
        <v>310</v>
      </c>
      <c r="E98" s="28">
        <v>23.570000000000004</v>
      </c>
      <c r="F98" s="28">
        <v>54.5</v>
      </c>
      <c r="G98" s="28">
        <v>109</v>
      </c>
      <c r="H98" s="20">
        <v>0</v>
      </c>
      <c r="I98" s="41"/>
      <c r="J98" s="41"/>
      <c r="K98" s="41"/>
      <c r="L98" s="41"/>
      <c r="M98" s="41">
        <v>0</v>
      </c>
      <c r="N98" s="41">
        <v>0</v>
      </c>
    </row>
    <row r="99" spans="1:14" ht="15.75" thickBot="1" x14ac:dyDescent="0.3">
      <c r="A99" s="44">
        <v>6953156294080</v>
      </c>
      <c r="B99" s="32">
        <v>671807</v>
      </c>
      <c r="C99" s="33" t="s">
        <v>311</v>
      </c>
      <c r="D99" s="34" t="s">
        <v>312</v>
      </c>
      <c r="E99" s="28">
        <v>23.569999999999997</v>
      </c>
      <c r="F99" s="28">
        <v>54.5</v>
      </c>
      <c r="G99" s="28">
        <v>109</v>
      </c>
      <c r="H99" s="20">
        <v>0</v>
      </c>
      <c r="I99" s="41"/>
      <c r="J99" s="41"/>
      <c r="K99" s="41"/>
      <c r="L99" s="41"/>
      <c r="M99" s="41">
        <v>0</v>
      </c>
      <c r="N99" s="41">
        <v>0</v>
      </c>
    </row>
    <row r="100" spans="1:14" ht="15.75" thickBot="1" x14ac:dyDescent="0.3">
      <c r="A100" s="44">
        <v>6953156295117</v>
      </c>
      <c r="B100" s="32">
        <v>766141</v>
      </c>
      <c r="C100" s="33" t="s">
        <v>724</v>
      </c>
      <c r="D100" s="34" t="s">
        <v>725</v>
      </c>
      <c r="E100" s="28">
        <v>6.5999999999999979</v>
      </c>
      <c r="F100" s="35">
        <v>34.5</v>
      </c>
      <c r="G100" s="35">
        <v>69</v>
      </c>
      <c r="H100" s="20">
        <v>0</v>
      </c>
      <c r="I100" s="41"/>
      <c r="J100" s="41"/>
      <c r="K100" s="41"/>
      <c r="L100" s="41">
        <v>0</v>
      </c>
      <c r="M100" s="41">
        <v>0</v>
      </c>
      <c r="N100" s="41">
        <v>0</v>
      </c>
    </row>
    <row r="101" spans="1:14" ht="15.75" thickBot="1" x14ac:dyDescent="0.3">
      <c r="A101" s="44">
        <v>6953156295124</v>
      </c>
      <c r="B101" s="32">
        <v>766142</v>
      </c>
      <c r="C101" s="33" t="s">
        <v>726</v>
      </c>
      <c r="D101" s="34" t="s">
        <v>727</v>
      </c>
      <c r="E101" s="28">
        <v>6.5999999999999988</v>
      </c>
      <c r="F101" s="35">
        <v>34.5</v>
      </c>
      <c r="G101" s="35">
        <v>69</v>
      </c>
      <c r="H101" s="20">
        <v>0</v>
      </c>
      <c r="I101" s="41"/>
      <c r="J101" s="41"/>
      <c r="K101" s="41"/>
      <c r="L101" s="41">
        <v>0</v>
      </c>
      <c r="M101" s="41">
        <v>0</v>
      </c>
      <c r="N101" s="41">
        <v>0</v>
      </c>
    </row>
    <row r="102" spans="1:14" ht="15.75" thickBot="1" x14ac:dyDescent="0.3">
      <c r="A102" s="44">
        <v>6953156295483</v>
      </c>
      <c r="B102" s="32">
        <v>766138</v>
      </c>
      <c r="C102" s="33" t="s">
        <v>718</v>
      </c>
      <c r="D102" s="34" t="s">
        <v>719</v>
      </c>
      <c r="E102" s="28">
        <v>51.18</v>
      </c>
      <c r="F102" s="35">
        <v>100</v>
      </c>
      <c r="G102" s="35">
        <v>199</v>
      </c>
      <c r="H102" s="20">
        <v>0</v>
      </c>
      <c r="I102" s="41"/>
      <c r="J102" s="41"/>
      <c r="K102" s="41"/>
      <c r="L102" s="41">
        <v>0</v>
      </c>
      <c r="M102" s="41">
        <v>0</v>
      </c>
      <c r="N102" s="41">
        <v>0</v>
      </c>
    </row>
    <row r="103" spans="1:14" ht="15.75" thickBot="1" x14ac:dyDescent="0.3">
      <c r="A103" s="44">
        <v>6953156295490</v>
      </c>
      <c r="B103" s="32">
        <v>766139</v>
      </c>
      <c r="C103" s="33" t="s">
        <v>720</v>
      </c>
      <c r="D103" s="34" t="s">
        <v>721</v>
      </c>
      <c r="E103" s="28">
        <v>55.169999999999845</v>
      </c>
      <c r="F103" s="35">
        <v>100</v>
      </c>
      <c r="G103" s="35">
        <v>199</v>
      </c>
      <c r="H103" s="20">
        <v>0</v>
      </c>
      <c r="I103" s="41"/>
      <c r="J103" s="41"/>
      <c r="K103" s="41"/>
      <c r="L103" s="41">
        <v>0</v>
      </c>
      <c r="M103" s="41">
        <v>0</v>
      </c>
      <c r="N103" s="41">
        <v>0</v>
      </c>
    </row>
    <row r="104" spans="1:14" ht="15.75" thickBot="1" x14ac:dyDescent="0.3">
      <c r="A104" s="44">
        <v>6971680477397</v>
      </c>
      <c r="B104" s="32">
        <v>758230</v>
      </c>
      <c r="C104" s="33" t="s">
        <v>685</v>
      </c>
      <c r="D104" s="34" t="s">
        <v>686</v>
      </c>
      <c r="E104" s="28">
        <v>18</v>
      </c>
      <c r="F104" s="35">
        <v>39.5</v>
      </c>
      <c r="G104" s="35">
        <v>79</v>
      </c>
      <c r="H104" s="20">
        <v>0</v>
      </c>
      <c r="I104" s="41"/>
      <c r="J104" s="41"/>
      <c r="K104" s="41">
        <v>0</v>
      </c>
      <c r="L104" s="41">
        <v>0</v>
      </c>
      <c r="M104" s="41">
        <v>0</v>
      </c>
      <c r="N104" s="41">
        <v>0</v>
      </c>
    </row>
    <row r="105" spans="1:14" ht="15.75" thickBot="1" x14ac:dyDescent="0.3">
      <c r="A105" s="44">
        <v>7447902860074</v>
      </c>
      <c r="B105" s="32">
        <v>676641</v>
      </c>
      <c r="C105" s="33" t="s">
        <v>321</v>
      </c>
      <c r="D105" s="34" t="s">
        <v>322</v>
      </c>
      <c r="E105" s="28">
        <v>15.43</v>
      </c>
      <c r="F105" s="28">
        <v>34.5</v>
      </c>
      <c r="G105" s="28">
        <v>69</v>
      </c>
      <c r="H105" s="20">
        <v>31</v>
      </c>
      <c r="I105" s="41"/>
      <c r="J105" s="41"/>
      <c r="K105" s="41"/>
      <c r="L105" s="41"/>
      <c r="M105" s="41">
        <v>0</v>
      </c>
      <c r="N105" s="41">
        <v>3</v>
      </c>
    </row>
    <row r="106" spans="1:14" ht="15.75" thickBot="1" x14ac:dyDescent="0.3">
      <c r="A106" s="44">
        <v>7447902861064</v>
      </c>
      <c r="B106" s="32">
        <v>762683</v>
      </c>
      <c r="C106" s="33" t="s">
        <v>716</v>
      </c>
      <c r="D106" s="34" t="s">
        <v>717</v>
      </c>
      <c r="E106" s="28">
        <v>13.44</v>
      </c>
      <c r="F106" s="35">
        <v>50</v>
      </c>
      <c r="G106" s="35">
        <v>99</v>
      </c>
      <c r="H106" s="20">
        <v>26</v>
      </c>
      <c r="I106" s="41"/>
      <c r="J106" s="41"/>
      <c r="K106" s="41"/>
      <c r="L106" s="41">
        <v>0</v>
      </c>
      <c r="M106" s="41">
        <v>0</v>
      </c>
      <c r="N106" s="41">
        <v>0</v>
      </c>
    </row>
    <row r="107" spans="1:14" ht="15.75" thickBot="1" x14ac:dyDescent="0.3">
      <c r="A107" s="44">
        <v>7447902861996</v>
      </c>
      <c r="B107" s="32">
        <v>758117</v>
      </c>
      <c r="C107" s="33" t="s">
        <v>661</v>
      </c>
      <c r="D107" s="34" t="s">
        <v>662</v>
      </c>
      <c r="E107" s="28">
        <v>23</v>
      </c>
      <c r="F107" s="35">
        <v>49.5</v>
      </c>
      <c r="G107" s="35">
        <v>99</v>
      </c>
      <c r="H107" s="20">
        <v>27</v>
      </c>
      <c r="I107" s="41"/>
      <c r="J107" s="41"/>
      <c r="K107" s="41">
        <v>0</v>
      </c>
      <c r="L107" s="41">
        <v>0</v>
      </c>
      <c r="M107" s="41">
        <v>8</v>
      </c>
      <c r="N107" s="41">
        <v>5</v>
      </c>
    </row>
    <row r="108" spans="1:14" ht="15.75" thickBot="1" x14ac:dyDescent="0.3">
      <c r="A108" s="44">
        <v>7447902862290</v>
      </c>
      <c r="B108" s="32">
        <v>758231</v>
      </c>
      <c r="C108" s="33" t="s">
        <v>687</v>
      </c>
      <c r="D108" s="34" t="s">
        <v>632</v>
      </c>
      <c r="E108" s="28">
        <v>12</v>
      </c>
      <c r="F108" s="35">
        <v>34.5</v>
      </c>
      <c r="G108" s="35">
        <v>69</v>
      </c>
      <c r="H108" s="20">
        <v>16</v>
      </c>
      <c r="I108" s="41"/>
      <c r="J108" s="41"/>
      <c r="K108" s="41">
        <v>0</v>
      </c>
      <c r="L108" s="41">
        <v>0</v>
      </c>
      <c r="M108" s="41">
        <v>17</v>
      </c>
      <c r="N108" s="41">
        <v>11</v>
      </c>
    </row>
    <row r="109" spans="1:14" x14ac:dyDescent="0.25">
      <c r="A109" s="44">
        <v>7447902862818</v>
      </c>
      <c r="B109" s="32">
        <v>676642</v>
      </c>
      <c r="C109" s="33" t="s">
        <v>323</v>
      </c>
      <c r="D109" s="34" t="s">
        <v>324</v>
      </c>
      <c r="E109" s="28">
        <v>15.43</v>
      </c>
      <c r="F109" s="28">
        <v>34.5</v>
      </c>
      <c r="G109" s="28">
        <v>69</v>
      </c>
      <c r="H109" s="20">
        <v>28</v>
      </c>
      <c r="I109" s="41"/>
      <c r="J109" s="41"/>
      <c r="K109" s="41"/>
      <c r="L109" s="41"/>
      <c r="M109" s="41">
        <v>0</v>
      </c>
      <c r="N109" s="41">
        <v>6</v>
      </c>
    </row>
  </sheetData>
  <autoFilter ref="A1:N1">
    <sortState ref="A2:N109">
      <sortCondition ref="A1"/>
    </sortState>
  </autoFilter>
  <conditionalFormatting sqref="I2:L30 I40:L103">
    <cfRule type="cellIs" dxfId="121" priority="120" operator="equal">
      <formula>"Non Moving"</formula>
    </cfRule>
    <cfRule type="cellIs" dxfId="120" priority="121" operator="equal">
      <formula>"Slow Moving"</formula>
    </cfRule>
    <cfRule type="cellIs" dxfId="119" priority="122" operator="equal">
      <formula>"Fast Moving"</formula>
    </cfRule>
  </conditionalFormatting>
  <conditionalFormatting sqref="I2:L30 I40:L103">
    <cfRule type="cellIs" dxfId="118" priority="119" operator="equal">
      <formula>"Fast Moving"</formula>
    </cfRule>
  </conditionalFormatting>
  <conditionalFormatting sqref="I2:L30 I40:L103">
    <cfRule type="cellIs" dxfId="117" priority="116" operator="equal">
      <formula>"Non Moving"</formula>
    </cfRule>
    <cfRule type="cellIs" dxfId="116" priority="117" operator="equal">
      <formula>"Fast Moving"</formula>
    </cfRule>
    <cfRule type="cellIs" dxfId="115" priority="118" operator="equal">
      <formula>"Slow Moving"</formula>
    </cfRule>
  </conditionalFormatting>
  <conditionalFormatting sqref="I2:L30 I40:L103">
    <cfRule type="cellIs" dxfId="114" priority="112" operator="equal">
      <formula>"Non Moving"</formula>
    </cfRule>
    <cfRule type="cellIs" dxfId="113" priority="113" operator="equal">
      <formula>"Slow Moving"</formula>
    </cfRule>
    <cfRule type="cellIs" dxfId="112" priority="114" operator="equal">
      <formula>"Fast Moving"</formula>
    </cfRule>
    <cfRule type="cellIs" dxfId="111" priority="115" operator="equal">
      <formula>"Slow Moving"</formula>
    </cfRule>
  </conditionalFormatting>
  <conditionalFormatting sqref="M40:M103 M2:M30">
    <cfRule type="cellIs" dxfId="110" priority="109" operator="equal">
      <formula>"Non Moving"</formula>
    </cfRule>
    <cfRule type="cellIs" dxfId="109" priority="110" operator="equal">
      <formula>"Slow Moving"</formula>
    </cfRule>
    <cfRule type="cellIs" dxfId="108" priority="111" operator="equal">
      <formula>"Fast Moving"</formula>
    </cfRule>
  </conditionalFormatting>
  <conditionalFormatting sqref="M40:M103 M2:M30">
    <cfRule type="cellIs" dxfId="107" priority="108" operator="equal">
      <formula>"Fast Moving"</formula>
    </cfRule>
  </conditionalFormatting>
  <conditionalFormatting sqref="M2:M30 M40:M103">
    <cfRule type="cellIs" dxfId="106" priority="105" operator="equal">
      <formula>"Non Moving"</formula>
    </cfRule>
    <cfRule type="cellIs" dxfId="105" priority="106" operator="equal">
      <formula>"Fast Moving"</formula>
    </cfRule>
    <cfRule type="cellIs" dxfId="104" priority="107" operator="equal">
      <formula>"Slow Moving"</formula>
    </cfRule>
  </conditionalFormatting>
  <conditionalFormatting sqref="M2:M30 M40:M103">
    <cfRule type="cellIs" dxfId="103" priority="101" operator="equal">
      <formula>"Non Moving"</formula>
    </cfRule>
    <cfRule type="cellIs" dxfId="102" priority="102" operator="equal">
      <formula>"Slow Moving"</formula>
    </cfRule>
    <cfRule type="cellIs" dxfId="101" priority="103" operator="equal">
      <formula>"Fast Moving"</formula>
    </cfRule>
    <cfRule type="cellIs" dxfId="100" priority="104" operator="equal">
      <formula>"Slow Moving"</formula>
    </cfRule>
  </conditionalFormatting>
  <conditionalFormatting sqref="N40:N103 N2:N30">
    <cfRule type="cellIs" dxfId="99" priority="98" operator="equal">
      <formula>"Non Moving"</formula>
    </cfRule>
    <cfRule type="cellIs" dxfId="98" priority="99" operator="equal">
      <formula>"Slow Moving"</formula>
    </cfRule>
    <cfRule type="cellIs" dxfId="97" priority="100" operator="equal">
      <formula>"Fast Moving"</formula>
    </cfRule>
  </conditionalFormatting>
  <conditionalFormatting sqref="N40:N103 N2:N30">
    <cfRule type="cellIs" dxfId="96" priority="97" operator="equal">
      <formula>"Fast Moving"</formula>
    </cfRule>
  </conditionalFormatting>
  <conditionalFormatting sqref="N2:N30 N40:N103">
    <cfRule type="cellIs" dxfId="95" priority="94" operator="equal">
      <formula>"Non Moving"</formula>
    </cfRule>
    <cfRule type="cellIs" dxfId="94" priority="95" operator="equal">
      <formula>"Fast Moving"</formula>
    </cfRule>
    <cfRule type="cellIs" dxfId="93" priority="96" operator="equal">
      <formula>"Slow Moving"</formula>
    </cfRule>
  </conditionalFormatting>
  <conditionalFormatting sqref="N2:N30 N40:N103">
    <cfRule type="cellIs" dxfId="92" priority="90" operator="equal">
      <formula>"Non Moving"</formula>
    </cfRule>
    <cfRule type="cellIs" dxfId="91" priority="91" operator="equal">
      <formula>"Slow Moving"</formula>
    </cfRule>
    <cfRule type="cellIs" dxfId="90" priority="92" operator="equal">
      <formula>"Fast Moving"</formula>
    </cfRule>
    <cfRule type="cellIs" dxfId="89" priority="93" operator="equal">
      <formula>"Slow Moving"</formula>
    </cfRule>
  </conditionalFormatting>
  <conditionalFormatting sqref="I104:L104 I105:K109">
    <cfRule type="cellIs" dxfId="88" priority="87" operator="equal">
      <formula>"Non Moving"</formula>
    </cfRule>
    <cfRule type="cellIs" dxfId="87" priority="88" operator="equal">
      <formula>"Slow Moving"</formula>
    </cfRule>
    <cfRule type="cellIs" dxfId="86" priority="89" operator="equal">
      <formula>"Fast Moving"</formula>
    </cfRule>
  </conditionalFormatting>
  <conditionalFormatting sqref="I104:L104 I105:K109">
    <cfRule type="cellIs" dxfId="85" priority="86" operator="equal">
      <formula>"Fast Moving"</formula>
    </cfRule>
  </conditionalFormatting>
  <conditionalFormatting sqref="I104:L104 I105:K109">
    <cfRule type="cellIs" dxfId="84" priority="83" operator="equal">
      <formula>"Non Moving"</formula>
    </cfRule>
    <cfRule type="cellIs" dxfId="83" priority="84" operator="equal">
      <formula>"Fast Moving"</formula>
    </cfRule>
    <cfRule type="cellIs" dxfId="82" priority="85" operator="equal">
      <formula>"Slow Moving"</formula>
    </cfRule>
  </conditionalFormatting>
  <conditionalFormatting sqref="I104:L104 I105:K109">
    <cfRule type="cellIs" dxfId="81" priority="79" operator="equal">
      <formula>"Non Moving"</formula>
    </cfRule>
    <cfRule type="cellIs" dxfId="80" priority="80" operator="equal">
      <formula>"Slow Moving"</formula>
    </cfRule>
    <cfRule type="cellIs" dxfId="79" priority="81" operator="equal">
      <formula>"Fast Moving"</formula>
    </cfRule>
    <cfRule type="cellIs" dxfId="78" priority="82" operator="equal">
      <formula>"Slow Moving"</formula>
    </cfRule>
  </conditionalFormatting>
  <conditionalFormatting sqref="M104">
    <cfRule type="cellIs" dxfId="77" priority="76" operator="equal">
      <formula>"Non Moving"</formula>
    </cfRule>
    <cfRule type="cellIs" dxfId="76" priority="77" operator="equal">
      <formula>"Slow Moving"</formula>
    </cfRule>
    <cfRule type="cellIs" dxfId="75" priority="78" operator="equal">
      <formula>"Fast Moving"</formula>
    </cfRule>
  </conditionalFormatting>
  <conditionalFormatting sqref="M104">
    <cfRule type="cellIs" dxfId="74" priority="75" operator="equal">
      <formula>"Fast Moving"</formula>
    </cfRule>
  </conditionalFormatting>
  <conditionalFormatting sqref="M104">
    <cfRule type="cellIs" dxfId="73" priority="72" operator="equal">
      <formula>"Non Moving"</formula>
    </cfRule>
    <cfRule type="cellIs" dxfId="72" priority="73" operator="equal">
      <formula>"Fast Moving"</formula>
    </cfRule>
    <cfRule type="cellIs" dxfId="71" priority="74" operator="equal">
      <formula>"Slow Moving"</formula>
    </cfRule>
  </conditionalFormatting>
  <conditionalFormatting sqref="M104">
    <cfRule type="cellIs" dxfId="70" priority="68" operator="equal">
      <formula>"Non Moving"</formula>
    </cfRule>
    <cfRule type="cellIs" dxfId="69" priority="69" operator="equal">
      <formula>"Slow Moving"</formula>
    </cfRule>
    <cfRule type="cellIs" dxfId="68" priority="70" operator="equal">
      <formula>"Fast Moving"</formula>
    </cfRule>
    <cfRule type="cellIs" dxfId="67" priority="71" operator="equal">
      <formula>"Slow Moving"</formula>
    </cfRule>
  </conditionalFormatting>
  <conditionalFormatting sqref="N104:N109">
    <cfRule type="cellIs" dxfId="66" priority="65" operator="equal">
      <formula>"Non Moving"</formula>
    </cfRule>
    <cfRule type="cellIs" dxfId="65" priority="66" operator="equal">
      <formula>"Slow Moving"</formula>
    </cfRule>
    <cfRule type="cellIs" dxfId="64" priority="67" operator="equal">
      <formula>"Fast Moving"</formula>
    </cfRule>
  </conditionalFormatting>
  <conditionalFormatting sqref="N104:N109">
    <cfRule type="cellIs" dxfId="63" priority="64" operator="equal">
      <formula>"Fast Moving"</formula>
    </cfRule>
  </conditionalFormatting>
  <conditionalFormatting sqref="N104:N109">
    <cfRule type="cellIs" dxfId="62" priority="61" operator="equal">
      <formula>"Non Moving"</formula>
    </cfRule>
    <cfRule type="cellIs" dxfId="61" priority="62" operator="equal">
      <formula>"Fast Moving"</formula>
    </cfRule>
    <cfRule type="cellIs" dxfId="60" priority="63" operator="equal">
      <formula>"Slow Moving"</formula>
    </cfRule>
  </conditionalFormatting>
  <conditionalFormatting sqref="N104:N109">
    <cfRule type="cellIs" dxfId="59" priority="57" operator="equal">
      <formula>"Non Moving"</formula>
    </cfRule>
    <cfRule type="cellIs" dxfId="58" priority="58" operator="equal">
      <formula>"Slow Moving"</formula>
    </cfRule>
    <cfRule type="cellIs" dxfId="57" priority="59" operator="equal">
      <formula>"Fast Moving"</formula>
    </cfRule>
    <cfRule type="cellIs" dxfId="56" priority="60" operator="equal">
      <formula>"Slow Moving"</formula>
    </cfRule>
  </conditionalFormatting>
  <conditionalFormatting sqref="I31:L39">
    <cfRule type="cellIs" dxfId="55" priority="54" operator="equal">
      <formula>"Non Moving"</formula>
    </cfRule>
    <cfRule type="cellIs" dxfId="54" priority="55" operator="equal">
      <formula>"Slow Moving"</formula>
    </cfRule>
    <cfRule type="cellIs" dxfId="53" priority="56" operator="equal">
      <formula>"Fast Moving"</formula>
    </cfRule>
  </conditionalFormatting>
  <conditionalFormatting sqref="I31:L39">
    <cfRule type="cellIs" dxfId="52" priority="53" operator="equal">
      <formula>"Fast Moving"</formula>
    </cfRule>
  </conditionalFormatting>
  <conditionalFormatting sqref="I31:L39">
    <cfRule type="cellIs" dxfId="51" priority="50" operator="equal">
      <formula>"Non Moving"</formula>
    </cfRule>
    <cfRule type="cellIs" dxfId="50" priority="51" operator="equal">
      <formula>"Fast Moving"</formula>
    </cfRule>
    <cfRule type="cellIs" dxfId="49" priority="52" operator="equal">
      <formula>"Slow Moving"</formula>
    </cfRule>
  </conditionalFormatting>
  <conditionalFormatting sqref="I31:L39">
    <cfRule type="cellIs" dxfId="48" priority="46" operator="equal">
      <formula>"Non Moving"</formula>
    </cfRule>
    <cfRule type="cellIs" dxfId="47" priority="47" operator="equal">
      <formula>"Slow Moving"</formula>
    </cfRule>
    <cfRule type="cellIs" dxfId="46" priority="48" operator="equal">
      <formula>"Fast Moving"</formula>
    </cfRule>
    <cfRule type="cellIs" dxfId="45" priority="49" operator="equal">
      <formula>"Slow Moving"</formula>
    </cfRule>
  </conditionalFormatting>
  <conditionalFormatting sqref="M31:M39">
    <cfRule type="cellIs" dxfId="44" priority="43" operator="equal">
      <formula>"Non Moving"</formula>
    </cfRule>
    <cfRule type="cellIs" dxfId="43" priority="44" operator="equal">
      <formula>"Slow Moving"</formula>
    </cfRule>
    <cfRule type="cellIs" dxfId="42" priority="45" operator="equal">
      <formula>"Fast Moving"</formula>
    </cfRule>
  </conditionalFormatting>
  <conditionalFormatting sqref="M31:M39">
    <cfRule type="cellIs" dxfId="41" priority="42" operator="equal">
      <formula>"Fast Moving"</formula>
    </cfRule>
  </conditionalFormatting>
  <conditionalFormatting sqref="M31:M39">
    <cfRule type="cellIs" dxfId="40" priority="39" operator="equal">
      <formula>"Non Moving"</formula>
    </cfRule>
    <cfRule type="cellIs" dxfId="39" priority="40" operator="equal">
      <formula>"Fast Moving"</formula>
    </cfRule>
    <cfRule type="cellIs" dxfId="38" priority="41" operator="equal">
      <formula>"Slow Moving"</formula>
    </cfRule>
  </conditionalFormatting>
  <conditionalFormatting sqref="M31:M39">
    <cfRule type="cellIs" dxfId="37" priority="35" operator="equal">
      <formula>"Non Moving"</formula>
    </cfRule>
    <cfRule type="cellIs" dxfId="36" priority="36" operator="equal">
      <formula>"Slow Moving"</formula>
    </cfRule>
    <cfRule type="cellIs" dxfId="35" priority="37" operator="equal">
      <formula>"Fast Moving"</formula>
    </cfRule>
    <cfRule type="cellIs" dxfId="34" priority="38" operator="equal">
      <formula>"Slow Moving"</formula>
    </cfRule>
  </conditionalFormatting>
  <conditionalFormatting sqref="N31:N39">
    <cfRule type="cellIs" dxfId="33" priority="32" operator="equal">
      <formula>"Non Moving"</formula>
    </cfRule>
    <cfRule type="cellIs" dxfId="32" priority="33" operator="equal">
      <formula>"Slow Moving"</formula>
    </cfRule>
    <cfRule type="cellIs" dxfId="31" priority="34" operator="equal">
      <formula>"Fast Moving"</formula>
    </cfRule>
  </conditionalFormatting>
  <conditionalFormatting sqref="N31:N39">
    <cfRule type="cellIs" dxfId="30" priority="31" operator="equal">
      <formula>"Fast Moving"</formula>
    </cfRule>
  </conditionalFormatting>
  <conditionalFormatting sqref="N31:N39">
    <cfRule type="cellIs" dxfId="29" priority="28" operator="equal">
      <formula>"Non Moving"</formula>
    </cfRule>
    <cfRule type="cellIs" dxfId="28" priority="29" operator="equal">
      <formula>"Fast Moving"</formula>
    </cfRule>
    <cfRule type="cellIs" dxfId="27" priority="30" operator="equal">
      <formula>"Slow Moving"</formula>
    </cfRule>
  </conditionalFormatting>
  <conditionalFormatting sqref="N31:N39">
    <cfRule type="cellIs" dxfId="26" priority="24" operator="equal">
      <formula>"Non Moving"</formula>
    </cfRule>
    <cfRule type="cellIs" dxfId="25" priority="25" operator="equal">
      <formula>"Slow Moving"</formula>
    </cfRule>
    <cfRule type="cellIs" dxfId="24" priority="26" operator="equal">
      <formula>"Fast Moving"</formula>
    </cfRule>
    <cfRule type="cellIs" dxfId="23" priority="27" operator="equal">
      <formula>"Slow Moving"</formula>
    </cfRule>
  </conditionalFormatting>
  <conditionalFormatting sqref="L105:L109">
    <cfRule type="cellIs" dxfId="22" priority="21" operator="equal">
      <formula>"Non Moving"</formula>
    </cfRule>
    <cfRule type="cellIs" dxfId="21" priority="22" operator="equal">
      <formula>"Slow Moving"</formula>
    </cfRule>
    <cfRule type="cellIs" dxfId="20" priority="23" operator="equal">
      <formula>"Fast Moving"</formula>
    </cfRule>
  </conditionalFormatting>
  <conditionalFormatting sqref="L105:L109">
    <cfRule type="cellIs" dxfId="19" priority="20" operator="equal">
      <formula>"Fast Moving"</formula>
    </cfRule>
  </conditionalFormatting>
  <conditionalFormatting sqref="L105:L109">
    <cfRule type="cellIs" dxfId="18" priority="17" operator="equal">
      <formula>"Non Moving"</formula>
    </cfRule>
    <cfRule type="cellIs" dxfId="17" priority="18" operator="equal">
      <formula>"Fast Moving"</formula>
    </cfRule>
    <cfRule type="cellIs" dxfId="16" priority="19" operator="equal">
      <formula>"Slow Moving"</formula>
    </cfRule>
  </conditionalFormatting>
  <conditionalFormatting sqref="L105:L109">
    <cfRule type="cellIs" dxfId="15" priority="13" operator="equal">
      <formula>"Non Moving"</formula>
    </cfRule>
    <cfRule type="cellIs" dxfId="14" priority="14" operator="equal">
      <formula>"Slow Moving"</formula>
    </cfRule>
    <cfRule type="cellIs" dxfId="13" priority="15" operator="equal">
      <formula>"Fast Moving"</formula>
    </cfRule>
    <cfRule type="cellIs" dxfId="12" priority="16" operator="equal">
      <formula>"Slow Moving"</formula>
    </cfRule>
  </conditionalFormatting>
  <conditionalFormatting sqref="M105:M109">
    <cfRule type="cellIs" dxfId="11" priority="10" operator="equal">
      <formula>"Non Moving"</formula>
    </cfRule>
    <cfRule type="cellIs" dxfId="10" priority="11" operator="equal">
      <formula>"Slow Moving"</formula>
    </cfRule>
    <cfRule type="cellIs" dxfId="9" priority="12" operator="equal">
      <formula>"Fast Moving"</formula>
    </cfRule>
  </conditionalFormatting>
  <conditionalFormatting sqref="M105:M109">
    <cfRule type="cellIs" dxfId="8" priority="9" operator="equal">
      <formula>"Fast Moving"</formula>
    </cfRule>
  </conditionalFormatting>
  <conditionalFormatting sqref="M105:M109">
    <cfRule type="cellIs" dxfId="7" priority="6" operator="equal">
      <formula>"Non Moving"</formula>
    </cfRule>
    <cfRule type="cellIs" dxfId="6" priority="7" operator="equal">
      <formula>"Fast Moving"</formula>
    </cfRule>
    <cfRule type="cellIs" dxfId="5" priority="8" operator="equal">
      <formula>"Slow Moving"</formula>
    </cfRule>
  </conditionalFormatting>
  <conditionalFormatting sqref="M105:M109">
    <cfRule type="cellIs" dxfId="4" priority="2" operator="equal">
      <formula>"Non Moving"</formula>
    </cfRule>
    <cfRule type="cellIs" dxfId="3" priority="3" operator="equal">
      <formula>"Slow Moving"</formula>
    </cfRule>
    <cfRule type="cellIs" dxfId="2" priority="4" operator="equal">
      <formula>"Fast Moving"</formula>
    </cfRule>
    <cfRule type="cellIs" dxfId="1" priority="5" operator="equal">
      <formula>"Slow Moving"</formula>
    </cfRule>
  </conditionalFormatting>
  <conditionalFormatting sqref="C1:C1048576">
    <cfRule type="duplicateValues" dxfId="0" priority="407"/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opLeftCell="A77" workbookViewId="0">
      <selection sqref="A1:A108"/>
    </sheetView>
  </sheetViews>
  <sheetFormatPr defaultRowHeight="15" x14ac:dyDescent="0.25"/>
  <cols>
    <col min="1" max="1" width="16.7109375" style="8" bestFit="1" customWidth="1"/>
  </cols>
  <sheetData>
    <row r="1" spans="1:2" x14ac:dyDescent="0.25">
      <c r="A1" s="8">
        <v>744790286205</v>
      </c>
    </row>
    <row r="2" spans="1:2" x14ac:dyDescent="0.25">
      <c r="A2" s="8">
        <v>4716076166941</v>
      </c>
      <c r="B2" t="s">
        <v>746</v>
      </c>
    </row>
    <row r="3" spans="1:2" x14ac:dyDescent="0.25">
      <c r="A3" s="8">
        <v>4716076166958</v>
      </c>
      <c r="B3" t="s">
        <v>746</v>
      </c>
    </row>
    <row r="4" spans="1:2" x14ac:dyDescent="0.25">
      <c r="A4" s="8">
        <v>4716076166965</v>
      </c>
      <c r="B4" t="s">
        <v>746</v>
      </c>
    </row>
    <row r="5" spans="1:2" x14ac:dyDescent="0.25">
      <c r="A5" s="8">
        <v>4716076167313</v>
      </c>
      <c r="B5" t="s">
        <v>746</v>
      </c>
    </row>
    <row r="6" spans="1:2" x14ac:dyDescent="0.25">
      <c r="A6" s="8">
        <v>4716076167337</v>
      </c>
      <c r="B6" t="s">
        <v>746</v>
      </c>
    </row>
    <row r="7" spans="1:2" x14ac:dyDescent="0.25">
      <c r="A7" s="8">
        <v>4716076167450</v>
      </c>
      <c r="B7" t="s">
        <v>746</v>
      </c>
    </row>
    <row r="8" spans="1:2" x14ac:dyDescent="0.25">
      <c r="A8" s="8">
        <v>4716076167467</v>
      </c>
      <c r="B8" t="s">
        <v>746</v>
      </c>
    </row>
    <row r="9" spans="1:2" x14ac:dyDescent="0.25">
      <c r="A9" s="8">
        <v>4716076167474</v>
      </c>
      <c r="B9" t="s">
        <v>746</v>
      </c>
    </row>
    <row r="10" spans="1:2" x14ac:dyDescent="0.25">
      <c r="A10" s="8">
        <v>4716076167856</v>
      </c>
      <c r="B10" t="s">
        <v>746</v>
      </c>
    </row>
    <row r="11" spans="1:2" x14ac:dyDescent="0.25">
      <c r="A11" s="8">
        <v>4716076167863</v>
      </c>
      <c r="B11" t="s">
        <v>746</v>
      </c>
    </row>
    <row r="12" spans="1:2" x14ac:dyDescent="0.25">
      <c r="A12" s="8">
        <v>4716076167870</v>
      </c>
      <c r="B12" t="s">
        <v>746</v>
      </c>
    </row>
    <row r="13" spans="1:2" x14ac:dyDescent="0.25">
      <c r="A13" s="8">
        <v>4716076167924</v>
      </c>
      <c r="B13" t="s">
        <v>746</v>
      </c>
    </row>
    <row r="14" spans="1:2" x14ac:dyDescent="0.25">
      <c r="A14" s="8">
        <v>4716076167931</v>
      </c>
      <c r="B14" t="s">
        <v>746</v>
      </c>
    </row>
    <row r="15" spans="1:2" x14ac:dyDescent="0.25">
      <c r="A15" s="8">
        <v>4716076167948</v>
      </c>
      <c r="B15" t="s">
        <v>746</v>
      </c>
    </row>
    <row r="16" spans="1:2" x14ac:dyDescent="0.25">
      <c r="A16" s="8">
        <v>4716076167955</v>
      </c>
      <c r="B16" t="s">
        <v>746</v>
      </c>
    </row>
    <row r="17" spans="1:2" x14ac:dyDescent="0.25">
      <c r="A17" s="8">
        <v>4716076167979</v>
      </c>
      <c r="B17" t="s">
        <v>746</v>
      </c>
    </row>
    <row r="18" spans="1:2" x14ac:dyDescent="0.25">
      <c r="A18" s="8">
        <v>4716076167993</v>
      </c>
      <c r="B18" t="s">
        <v>746</v>
      </c>
    </row>
    <row r="19" spans="1:2" x14ac:dyDescent="0.25">
      <c r="A19" s="8">
        <v>4716076168341</v>
      </c>
      <c r="B19" t="s">
        <v>746</v>
      </c>
    </row>
    <row r="20" spans="1:2" x14ac:dyDescent="0.25">
      <c r="A20" s="8">
        <v>4716076168358</v>
      </c>
      <c r="B20" t="s">
        <v>746</v>
      </c>
    </row>
    <row r="21" spans="1:2" x14ac:dyDescent="0.25">
      <c r="A21" s="8">
        <v>4716076168365</v>
      </c>
      <c r="B21" t="s">
        <v>746</v>
      </c>
    </row>
    <row r="22" spans="1:2" x14ac:dyDescent="0.25">
      <c r="A22" s="8">
        <v>6953156253025</v>
      </c>
      <c r="B22" t="s">
        <v>746</v>
      </c>
    </row>
    <row r="23" spans="1:2" x14ac:dyDescent="0.25">
      <c r="A23" s="8">
        <v>6953156253032</v>
      </c>
      <c r="B23" t="s">
        <v>746</v>
      </c>
    </row>
    <row r="24" spans="1:2" x14ac:dyDescent="0.25">
      <c r="A24" s="8">
        <v>6953156253063</v>
      </c>
      <c r="B24" t="s">
        <v>746</v>
      </c>
    </row>
    <row r="25" spans="1:2" x14ac:dyDescent="0.25">
      <c r="A25" s="8">
        <v>6953156253070</v>
      </c>
      <c r="B25" t="s">
        <v>746</v>
      </c>
    </row>
    <row r="26" spans="1:2" x14ac:dyDescent="0.25">
      <c r="A26" s="8">
        <v>6953156255814</v>
      </c>
      <c r="B26" t="s">
        <v>746</v>
      </c>
    </row>
    <row r="27" spans="1:2" x14ac:dyDescent="0.25">
      <c r="A27" s="8">
        <v>6953156259850</v>
      </c>
      <c r="B27" t="s">
        <v>746</v>
      </c>
    </row>
    <row r="28" spans="1:2" x14ac:dyDescent="0.25">
      <c r="A28" s="8">
        <v>6953156261358</v>
      </c>
      <c r="B28" t="s">
        <v>746</v>
      </c>
    </row>
    <row r="29" spans="1:2" x14ac:dyDescent="0.25">
      <c r="A29" s="8">
        <v>6953156261365</v>
      </c>
      <c r="B29" t="s">
        <v>746</v>
      </c>
    </row>
    <row r="30" spans="1:2" x14ac:dyDescent="0.25">
      <c r="A30" s="8">
        <v>6953156270640</v>
      </c>
      <c r="B30" t="s">
        <v>746</v>
      </c>
    </row>
    <row r="31" spans="1:2" x14ac:dyDescent="0.25">
      <c r="A31" s="8">
        <v>6953156271791</v>
      </c>
      <c r="B31" t="s">
        <v>746</v>
      </c>
    </row>
    <row r="32" spans="1:2" x14ac:dyDescent="0.25">
      <c r="A32" s="8">
        <v>6953156273030</v>
      </c>
      <c r="B32" t="s">
        <v>746</v>
      </c>
    </row>
    <row r="33" spans="1:2" x14ac:dyDescent="0.25">
      <c r="A33" s="8">
        <v>6953156273085</v>
      </c>
      <c r="B33" t="s">
        <v>746</v>
      </c>
    </row>
    <row r="34" spans="1:2" x14ac:dyDescent="0.25">
      <c r="A34" s="8">
        <v>6953156273092</v>
      </c>
      <c r="B34" t="s">
        <v>746</v>
      </c>
    </row>
    <row r="35" spans="1:2" x14ac:dyDescent="0.25">
      <c r="A35" s="8">
        <v>6953156273108</v>
      </c>
      <c r="B35" t="s">
        <v>746</v>
      </c>
    </row>
    <row r="36" spans="1:2" x14ac:dyDescent="0.25">
      <c r="A36" s="8">
        <v>6953156273887</v>
      </c>
      <c r="B36" t="s">
        <v>746</v>
      </c>
    </row>
    <row r="37" spans="1:2" x14ac:dyDescent="0.25">
      <c r="A37" s="8">
        <v>6953156273894</v>
      </c>
      <c r="B37" t="s">
        <v>746</v>
      </c>
    </row>
    <row r="38" spans="1:2" x14ac:dyDescent="0.25">
      <c r="A38" s="8">
        <v>6953156276413</v>
      </c>
      <c r="B38" t="s">
        <v>746</v>
      </c>
    </row>
    <row r="39" spans="1:2" x14ac:dyDescent="0.25">
      <c r="A39" s="8">
        <v>6953156276673</v>
      </c>
      <c r="B39" t="s">
        <v>746</v>
      </c>
    </row>
    <row r="40" spans="1:2" x14ac:dyDescent="0.25">
      <c r="A40" s="8">
        <v>6953156278585</v>
      </c>
      <c r="B40" t="s">
        <v>746</v>
      </c>
    </row>
    <row r="41" spans="1:2" x14ac:dyDescent="0.25">
      <c r="A41" s="8">
        <v>6953156278622</v>
      </c>
      <c r="B41" t="s">
        <v>746</v>
      </c>
    </row>
    <row r="42" spans="1:2" x14ac:dyDescent="0.25">
      <c r="A42" s="8">
        <v>6953156278844</v>
      </c>
      <c r="B42" t="s">
        <v>746</v>
      </c>
    </row>
    <row r="43" spans="1:2" x14ac:dyDescent="0.25">
      <c r="A43" s="8">
        <v>6953156279018</v>
      </c>
      <c r="B43" t="s">
        <v>746</v>
      </c>
    </row>
    <row r="44" spans="1:2" x14ac:dyDescent="0.25">
      <c r="A44" s="8">
        <v>6953156279025</v>
      </c>
      <c r="B44" t="s">
        <v>746</v>
      </c>
    </row>
    <row r="45" spans="1:2" x14ac:dyDescent="0.25">
      <c r="A45" s="8">
        <v>6953156279148</v>
      </c>
      <c r="B45" t="s">
        <v>746</v>
      </c>
    </row>
    <row r="46" spans="1:2" x14ac:dyDescent="0.25">
      <c r="A46" s="8">
        <v>6953156279650</v>
      </c>
      <c r="B46" t="s">
        <v>746</v>
      </c>
    </row>
    <row r="47" spans="1:2" x14ac:dyDescent="0.25">
      <c r="A47" s="8">
        <v>6953156279667</v>
      </c>
      <c r="B47" t="s">
        <v>746</v>
      </c>
    </row>
    <row r="48" spans="1:2" x14ac:dyDescent="0.25">
      <c r="A48" s="8">
        <v>6953156280243</v>
      </c>
      <c r="B48" t="s">
        <v>746</v>
      </c>
    </row>
    <row r="49" spans="1:2" x14ac:dyDescent="0.25">
      <c r="A49" s="8">
        <v>6953156281363</v>
      </c>
      <c r="B49" t="s">
        <v>746</v>
      </c>
    </row>
    <row r="50" spans="1:2" x14ac:dyDescent="0.25">
      <c r="A50" s="8">
        <v>6953156281370</v>
      </c>
      <c r="B50" t="s">
        <v>746</v>
      </c>
    </row>
    <row r="51" spans="1:2" x14ac:dyDescent="0.25">
      <c r="A51" s="8">
        <v>6953156281387</v>
      </c>
      <c r="B51" t="s">
        <v>746</v>
      </c>
    </row>
    <row r="52" spans="1:2" x14ac:dyDescent="0.25">
      <c r="A52" s="8">
        <v>6953156281479</v>
      </c>
      <c r="B52" t="s">
        <v>746</v>
      </c>
    </row>
    <row r="53" spans="1:2" x14ac:dyDescent="0.25">
      <c r="A53" s="8">
        <v>6953156281691</v>
      </c>
      <c r="B53" t="s">
        <v>746</v>
      </c>
    </row>
    <row r="54" spans="1:2" x14ac:dyDescent="0.25">
      <c r="A54" s="8">
        <v>6953156282100</v>
      </c>
      <c r="B54" t="s">
        <v>746</v>
      </c>
    </row>
    <row r="55" spans="1:2" x14ac:dyDescent="0.25">
      <c r="A55" s="8">
        <v>6953156282247</v>
      </c>
      <c r="B55" t="s">
        <v>746</v>
      </c>
    </row>
    <row r="56" spans="1:2" x14ac:dyDescent="0.25">
      <c r="A56" s="8">
        <v>6953156282278</v>
      </c>
      <c r="B56" t="s">
        <v>746</v>
      </c>
    </row>
    <row r="57" spans="1:2" x14ac:dyDescent="0.25">
      <c r="A57" s="8">
        <v>6953156282940</v>
      </c>
      <c r="B57" t="s">
        <v>746</v>
      </c>
    </row>
    <row r="58" spans="1:2" x14ac:dyDescent="0.25">
      <c r="A58" s="8">
        <v>6953156282957</v>
      </c>
      <c r="B58" t="s">
        <v>746</v>
      </c>
    </row>
    <row r="59" spans="1:2" x14ac:dyDescent="0.25">
      <c r="A59" s="8">
        <v>6953156282964</v>
      </c>
      <c r="B59" t="s">
        <v>746</v>
      </c>
    </row>
    <row r="60" spans="1:2" x14ac:dyDescent="0.25">
      <c r="A60" s="8">
        <v>6953156282971</v>
      </c>
      <c r="B60" t="s">
        <v>746</v>
      </c>
    </row>
    <row r="61" spans="1:2" x14ac:dyDescent="0.25">
      <c r="A61" s="8">
        <v>6953156284401</v>
      </c>
      <c r="B61" t="s">
        <v>746</v>
      </c>
    </row>
    <row r="62" spans="1:2" x14ac:dyDescent="0.25">
      <c r="A62" s="8">
        <v>6953156284630</v>
      </c>
      <c r="B62" t="s">
        <v>746</v>
      </c>
    </row>
    <row r="63" spans="1:2" x14ac:dyDescent="0.25">
      <c r="A63" s="8">
        <v>6953156284647</v>
      </c>
      <c r="B63" t="s">
        <v>746</v>
      </c>
    </row>
    <row r="64" spans="1:2" x14ac:dyDescent="0.25">
      <c r="A64" s="8">
        <v>6953156284739</v>
      </c>
      <c r="B64" t="s">
        <v>746</v>
      </c>
    </row>
    <row r="65" spans="1:2" x14ac:dyDescent="0.25">
      <c r="A65" s="8">
        <v>6953156284746</v>
      </c>
      <c r="B65" t="s">
        <v>746</v>
      </c>
    </row>
    <row r="66" spans="1:2" x14ac:dyDescent="0.25">
      <c r="A66" s="8">
        <v>6953156284821</v>
      </c>
      <c r="B66" t="s">
        <v>746</v>
      </c>
    </row>
    <row r="67" spans="1:2" x14ac:dyDescent="0.25">
      <c r="A67" s="8">
        <v>6953156284838</v>
      </c>
      <c r="B67" t="s">
        <v>746</v>
      </c>
    </row>
    <row r="68" spans="1:2" x14ac:dyDescent="0.25">
      <c r="A68" s="8">
        <v>6953156285101</v>
      </c>
      <c r="B68" t="s">
        <v>746</v>
      </c>
    </row>
    <row r="69" spans="1:2" x14ac:dyDescent="0.25">
      <c r="A69" s="8">
        <v>6953156286481</v>
      </c>
      <c r="B69" t="s">
        <v>746</v>
      </c>
    </row>
    <row r="70" spans="1:2" x14ac:dyDescent="0.25">
      <c r="A70" s="8">
        <v>6953156286498</v>
      </c>
      <c r="B70" t="s">
        <v>746</v>
      </c>
    </row>
    <row r="71" spans="1:2" x14ac:dyDescent="0.25">
      <c r="A71" s="8">
        <v>6953156286504</v>
      </c>
      <c r="B71" t="s">
        <v>746</v>
      </c>
    </row>
    <row r="72" spans="1:2" x14ac:dyDescent="0.25">
      <c r="A72" s="8">
        <v>6953156286603</v>
      </c>
      <c r="B72" t="s">
        <v>746</v>
      </c>
    </row>
    <row r="73" spans="1:2" x14ac:dyDescent="0.25">
      <c r="A73" s="8">
        <v>6953156286962</v>
      </c>
      <c r="B73" t="s">
        <v>746</v>
      </c>
    </row>
    <row r="74" spans="1:2" x14ac:dyDescent="0.25">
      <c r="A74" s="8">
        <v>6953156286979</v>
      </c>
      <c r="B74" t="s">
        <v>746</v>
      </c>
    </row>
    <row r="75" spans="1:2" x14ac:dyDescent="0.25">
      <c r="A75" s="8">
        <v>6953156286986</v>
      </c>
      <c r="B75" t="s">
        <v>746</v>
      </c>
    </row>
    <row r="76" spans="1:2" x14ac:dyDescent="0.25">
      <c r="A76" s="8">
        <v>6953156288126</v>
      </c>
      <c r="B76" t="s">
        <v>746</v>
      </c>
    </row>
    <row r="77" spans="1:2" x14ac:dyDescent="0.25">
      <c r="A77" s="8">
        <v>6953156288133</v>
      </c>
      <c r="B77" t="s">
        <v>746</v>
      </c>
    </row>
    <row r="78" spans="1:2" x14ac:dyDescent="0.25">
      <c r="A78" s="8">
        <v>6953156288935</v>
      </c>
      <c r="B78" t="s">
        <v>746</v>
      </c>
    </row>
    <row r="79" spans="1:2" x14ac:dyDescent="0.25">
      <c r="A79" s="8">
        <v>6953156289734</v>
      </c>
      <c r="B79" t="s">
        <v>746</v>
      </c>
    </row>
    <row r="80" spans="1:2" x14ac:dyDescent="0.25">
      <c r="A80" s="8">
        <v>6953156289758</v>
      </c>
      <c r="B80" t="s">
        <v>746</v>
      </c>
    </row>
    <row r="81" spans="1:2" x14ac:dyDescent="0.25">
      <c r="A81" s="8">
        <v>6953156289819</v>
      </c>
      <c r="B81" t="s">
        <v>746</v>
      </c>
    </row>
    <row r="82" spans="1:2" x14ac:dyDescent="0.25">
      <c r="A82" s="8">
        <v>6953156290488</v>
      </c>
      <c r="B82" t="s">
        <v>746</v>
      </c>
    </row>
    <row r="83" spans="1:2" x14ac:dyDescent="0.25">
      <c r="A83" s="8">
        <v>6953156290495</v>
      </c>
      <c r="B83" t="s">
        <v>746</v>
      </c>
    </row>
    <row r="84" spans="1:2" x14ac:dyDescent="0.25">
      <c r="A84" s="8">
        <v>6953156290853</v>
      </c>
      <c r="B84" t="s">
        <v>746</v>
      </c>
    </row>
    <row r="85" spans="1:2" x14ac:dyDescent="0.25">
      <c r="A85" s="8">
        <v>6953156290860</v>
      </c>
      <c r="B85" t="s">
        <v>746</v>
      </c>
    </row>
    <row r="86" spans="1:2" x14ac:dyDescent="0.25">
      <c r="A86" s="8">
        <v>6953156291492</v>
      </c>
      <c r="B86" t="s">
        <v>746</v>
      </c>
    </row>
    <row r="87" spans="1:2" x14ac:dyDescent="0.25">
      <c r="A87" s="8">
        <v>6953156291638</v>
      </c>
      <c r="B87" t="s">
        <v>746</v>
      </c>
    </row>
    <row r="88" spans="1:2" x14ac:dyDescent="0.25">
      <c r="A88" s="8">
        <v>6953156292079</v>
      </c>
      <c r="B88" t="s">
        <v>746</v>
      </c>
    </row>
    <row r="89" spans="1:2" x14ac:dyDescent="0.25">
      <c r="A89" s="8">
        <v>6953156292314</v>
      </c>
      <c r="B89" t="s">
        <v>746</v>
      </c>
    </row>
    <row r="90" spans="1:2" x14ac:dyDescent="0.25">
      <c r="A90" s="8">
        <v>6953156292321</v>
      </c>
      <c r="B90" t="s">
        <v>746</v>
      </c>
    </row>
    <row r="91" spans="1:2" x14ac:dyDescent="0.25">
      <c r="A91" s="8">
        <v>6953156293014</v>
      </c>
      <c r="B91" t="s">
        <v>746</v>
      </c>
    </row>
    <row r="92" spans="1:2" x14ac:dyDescent="0.25">
      <c r="A92" s="8">
        <v>6953156293243</v>
      </c>
      <c r="B92" t="s">
        <v>746</v>
      </c>
    </row>
    <row r="93" spans="1:2" x14ac:dyDescent="0.25">
      <c r="A93" s="8">
        <v>6953156293250</v>
      </c>
      <c r="B93" t="s">
        <v>746</v>
      </c>
    </row>
    <row r="94" spans="1:2" x14ac:dyDescent="0.25">
      <c r="A94" s="8">
        <v>6953156293267</v>
      </c>
      <c r="B94" t="s">
        <v>746</v>
      </c>
    </row>
    <row r="95" spans="1:2" x14ac:dyDescent="0.25">
      <c r="A95" s="8">
        <v>6953156293274</v>
      </c>
      <c r="B95" t="s">
        <v>746</v>
      </c>
    </row>
    <row r="96" spans="1:2" x14ac:dyDescent="0.25">
      <c r="A96" s="8">
        <v>6953156293618</v>
      </c>
      <c r="B96" t="s">
        <v>746</v>
      </c>
    </row>
    <row r="97" spans="1:2" x14ac:dyDescent="0.25">
      <c r="A97" s="8">
        <v>6953156294073</v>
      </c>
      <c r="B97" t="s">
        <v>746</v>
      </c>
    </row>
    <row r="98" spans="1:2" x14ac:dyDescent="0.25">
      <c r="A98" s="8">
        <v>6953156294080</v>
      </c>
      <c r="B98" t="s">
        <v>746</v>
      </c>
    </row>
    <row r="99" spans="1:2" x14ac:dyDescent="0.25">
      <c r="A99" s="8">
        <v>6953156295117</v>
      </c>
      <c r="B99" t="s">
        <v>746</v>
      </c>
    </row>
    <row r="100" spans="1:2" x14ac:dyDescent="0.25">
      <c r="A100" s="8">
        <v>6953156295124</v>
      </c>
      <c r="B100" t="s">
        <v>746</v>
      </c>
    </row>
    <row r="101" spans="1:2" x14ac:dyDescent="0.25">
      <c r="A101" s="8">
        <v>6953156295483</v>
      </c>
      <c r="B101" t="s">
        <v>746</v>
      </c>
    </row>
    <row r="102" spans="1:2" x14ac:dyDescent="0.25">
      <c r="A102" s="8">
        <v>6953156295490</v>
      </c>
      <c r="B102" t="s">
        <v>746</v>
      </c>
    </row>
    <row r="103" spans="1:2" x14ac:dyDescent="0.25">
      <c r="A103" s="8">
        <v>6971680477397</v>
      </c>
      <c r="B103" t="s">
        <v>746</v>
      </c>
    </row>
    <row r="104" spans="1:2" x14ac:dyDescent="0.25">
      <c r="A104" s="8">
        <v>7447902860074</v>
      </c>
      <c r="B104" t="s">
        <v>746</v>
      </c>
    </row>
    <row r="105" spans="1:2" x14ac:dyDescent="0.25">
      <c r="A105" s="8">
        <v>7447902861064</v>
      </c>
      <c r="B105" t="s">
        <v>746</v>
      </c>
    </row>
    <row r="106" spans="1:2" x14ac:dyDescent="0.25">
      <c r="A106" s="8">
        <v>7447902861996</v>
      </c>
      <c r="B106" t="s">
        <v>746</v>
      </c>
    </row>
    <row r="107" spans="1:2" x14ac:dyDescent="0.25">
      <c r="A107" s="8">
        <v>7447902862290</v>
      </c>
      <c r="B107" t="s">
        <v>746</v>
      </c>
    </row>
    <row r="108" spans="1:2" x14ac:dyDescent="0.25">
      <c r="A108" s="8">
        <v>7447902862818</v>
      </c>
      <c r="B108" t="s">
        <v>746</v>
      </c>
    </row>
    <row r="109" spans="1:2" x14ac:dyDescent="0.25">
      <c r="B109" t="s">
        <v>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Consolidate Sales Reports</vt:lpstr>
      <vt:lpstr>Supplier Forecast -UAE</vt:lpstr>
      <vt:lpstr>Uae</vt:lpstr>
      <vt:lpstr>Qat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2019-08-13T07:08:54Z</dcterms:modified>
</cp:coreProperties>
</file>