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externalLink+xml" PartName="/xl/externalLinks/externalLink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1310" windowWidth="20730" xWindow="-120" yWindow="-120"/>
  </bookViews>
  <sheets>
    <sheet xmlns:r="http://schemas.openxmlformats.org/officeDocument/2006/relationships" name="PO" sheetId="1" state="visible" r:id="rId1"/>
  </sheets>
  <externalReferences>
    <externalReference xmlns:r="http://schemas.openxmlformats.org/officeDocument/2006/relationships" r:id="rId2"/>
  </externalReferences>
  <definedNames>
    <definedName hidden="1" name="ADVANCES.JUN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hidden="1"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valuevx">42.314159</definedName>
    <definedName hidden="1" name="vertex42_copyright">"© 2011-2014 Vertex42 LLC"</definedName>
    <definedName hidden="1" name="vertex42_id">"proforma-invoice.xlsx"</definedName>
    <definedName hidden="1" name="vertex42_title">"Pro Forma Invoice Template"</definedName>
    <definedName localSheetId="0" name="_xlnm.Print_Area">'PO'!$A$1:$M$52</definedName>
  </definedNames>
  <calcPr calcId="162913" fullCalcOnLoad="1"/>
</workbook>
</file>

<file path=xl/styles.xml><?xml version="1.0" encoding="utf-8"?>
<styleSheet xmlns="http://schemas.openxmlformats.org/spreadsheetml/2006/main">
  <numFmts count="1">
    <numFmt formatCode="_([$AED]\ * #,##0.00_);_([$AED]\ * \(#,##0.00\);_([$AED]\ * &quot;-&quot;??_);_(@_)" numFmtId="164"/>
  </numFmts>
  <fonts count="15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rgb="FF000000"/>
      <sz val="11"/>
    </font>
    <font>
      <name val="Calibri"/>
      <color rgb="FF000000"/>
      <sz val="11"/>
    </font>
    <font>
      <name val="Calibri"/>
      <family val="2"/>
      <b val="1"/>
      <color theme="0"/>
      <sz val="11"/>
      <scheme val="minor"/>
    </font>
    <font>
      <name val="Calibri"/>
      <family val="2"/>
      <color theme="0"/>
      <sz val="11"/>
      <scheme val="minor"/>
    </font>
    <font>
      <name val="Trebuchet MS"/>
      <family val="2"/>
      <sz val="10"/>
    </font>
    <font>
      <name val="Calibri"/>
      <family val="2"/>
      <sz val="11"/>
      <scheme val="minor"/>
    </font>
    <font>
      <name val="Calibri"/>
      <family val="2"/>
      <b val="1"/>
      <color indexed="52"/>
      <sz val="11"/>
      <scheme val="minor"/>
    </font>
    <font>
      <name val="Cambria"/>
      <family val="2"/>
      <b val="1"/>
      <color theme="4" tint="0.3999755851924192"/>
      <sz val="36"/>
      <scheme val="major"/>
    </font>
    <font>
      <name val="Calibri"/>
      <family val="2"/>
      <b val="1"/>
      <sz val="11"/>
      <scheme val="minor"/>
    </font>
    <font>
      <name val="Calibri"/>
      <family val="2"/>
      <sz val="11.5"/>
    </font>
    <font>
      <name val="Calibri"/>
      <family val="2"/>
      <color theme="3"/>
      <sz val="11"/>
      <scheme val="minor"/>
    </font>
    <font>
      <name val="Calibri"/>
      <family val="2"/>
      <color indexed="9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4" tint="0.799981688894314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0499893185216834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499984740745262"/>
      </left>
      <right/>
      <top/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borderId="0" fillId="0" fontId="1" numFmtId="0"/>
    <xf borderId="0" fillId="0" fontId="4" numFmtId="0"/>
    <xf borderId="0" fillId="0" fontId="3" numFmtId="43"/>
    <xf borderId="0" fillId="0" fontId="7" numFmtId="0"/>
    <xf borderId="0" fillId="0" fontId="7" numFmtId="0"/>
  </cellStyleXfs>
  <cellXfs count="57">
    <xf borderId="0" fillId="0" fontId="0" numFmtId="0" pivotButton="0" quotePrefix="0" xfId="0"/>
    <xf applyAlignment="1" borderId="0" fillId="0" fontId="8" numFmtId="0" pivotButton="0" quotePrefix="0" xfId="3">
      <alignment vertical="center"/>
    </xf>
    <xf applyAlignment="1" applyProtection="1" borderId="0" fillId="0" fontId="8" numFmtId="0" pivotButton="0" quotePrefix="0" xfId="3">
      <alignment vertical="center"/>
      <protection hidden="0" locked="0"/>
    </xf>
    <xf applyAlignment="1" borderId="0" fillId="0" fontId="9" numFmtId="0" pivotButton="0" quotePrefix="0" xfId="3">
      <alignment vertical="center"/>
    </xf>
    <xf applyAlignment="1" borderId="0" fillId="0" fontId="10" numFmtId="0" pivotButton="0" quotePrefix="0" xfId="3">
      <alignment horizontal="right" vertical="center"/>
    </xf>
    <xf applyAlignment="1" borderId="0" fillId="0" fontId="11" numFmtId="0" pivotButton="0" quotePrefix="0" xfId="3">
      <alignment vertical="center"/>
    </xf>
    <xf applyAlignment="1" borderId="0" fillId="0" fontId="13" numFmtId="0" pivotButton="0" quotePrefix="0" xfId="3">
      <alignment vertical="center"/>
    </xf>
    <xf applyAlignment="1" borderId="1" fillId="3" fontId="5" numFmtId="0" pivotButton="0" quotePrefix="0" xfId="3">
      <alignment horizontal="center" vertical="center" wrapText="1"/>
    </xf>
    <xf applyAlignment="1" applyProtection="1" borderId="6" fillId="0" fontId="8" numFmtId="0" pivotButton="0" quotePrefix="0" xfId="3">
      <alignment horizontal="center" vertical="center"/>
      <protection hidden="0" locked="0"/>
    </xf>
    <xf applyAlignment="1" applyProtection="1" borderId="9" fillId="0" fontId="8" numFmtId="0" pivotButton="0" quotePrefix="0" xfId="3">
      <alignment horizontal="center" vertical="center"/>
      <protection hidden="0" locked="0"/>
    </xf>
    <xf applyAlignment="1" applyProtection="1" borderId="6" fillId="0" fontId="8" numFmtId="164" pivotButton="0" quotePrefix="0" xfId="4">
      <alignment vertical="center"/>
      <protection hidden="0" locked="0"/>
    </xf>
    <xf applyAlignment="1" applyProtection="1" borderId="11" fillId="0" fontId="8" numFmtId="0" pivotButton="0" quotePrefix="0" xfId="3">
      <alignment horizontal="center" vertical="center"/>
      <protection hidden="0" locked="0"/>
    </xf>
    <xf applyAlignment="1" applyProtection="1" borderId="13" fillId="0" fontId="8" numFmtId="0" pivotButton="0" quotePrefix="0" xfId="3">
      <alignment horizontal="center" vertical="center"/>
      <protection hidden="0" locked="0"/>
    </xf>
    <xf applyAlignment="1" applyProtection="1" borderId="11" fillId="0" fontId="8" numFmtId="164" pivotButton="0" quotePrefix="0" xfId="4">
      <alignment horizontal="center" vertical="center"/>
      <protection hidden="0" locked="0"/>
    </xf>
    <xf applyAlignment="1" borderId="14" fillId="0" fontId="11" numFmtId="0" pivotButton="0" quotePrefix="0" xfId="3">
      <alignment horizontal="right" vertical="center"/>
    </xf>
    <xf applyAlignment="1" borderId="14" fillId="2" fontId="11" numFmtId="164" pivotButton="0" quotePrefix="0" xfId="4">
      <alignment vertical="center"/>
    </xf>
    <xf applyAlignment="1" applyProtection="1" borderId="0" fillId="0" fontId="11" numFmtId="0" pivotButton="0" quotePrefix="0" xfId="3">
      <alignment horizontal="center" vertical="center"/>
      <protection hidden="0" locked="0"/>
    </xf>
    <xf applyAlignment="1" borderId="0" fillId="0" fontId="1" numFmtId="0" pivotButton="0" quotePrefix="0" xfId="3">
      <alignment vertical="center"/>
    </xf>
    <xf applyAlignment="1" applyProtection="1" borderId="6" fillId="0" fontId="8" numFmtId="164" pivotButton="0" quotePrefix="0" xfId="4">
      <alignment horizontal="center" vertical="center"/>
      <protection hidden="0" locked="0"/>
    </xf>
    <xf applyAlignment="1" borderId="0" fillId="0" fontId="1" numFmtId="0" pivotButton="0" quotePrefix="0" xfId="3">
      <alignment horizontal="left" vertical="center"/>
    </xf>
    <xf applyAlignment="1" borderId="0" fillId="0" fontId="8" numFmtId="0" pivotButton="0" quotePrefix="0" xfId="3">
      <alignment horizontal="left" vertical="center"/>
    </xf>
    <xf applyAlignment="1" applyProtection="1" borderId="0" fillId="0" fontId="8" numFmtId="0" pivotButton="0" quotePrefix="0" xfId="3">
      <alignment horizontal="left" vertical="center"/>
      <protection hidden="0" locked="0"/>
    </xf>
    <xf applyAlignment="1" borderId="2" fillId="3" fontId="5" numFmtId="0" pivotButton="0" quotePrefix="0" xfId="3">
      <alignment horizontal="center" vertical="center" wrapText="1"/>
    </xf>
    <xf applyAlignment="1" borderId="0" fillId="0" fontId="11" numFmtId="0" pivotButton="0" quotePrefix="0" xfId="3">
      <alignment horizontal="left" vertical="center"/>
    </xf>
    <xf applyAlignment="1" borderId="0" fillId="0" fontId="8" numFmtId="0" pivotButton="0" quotePrefix="0" xfId="3">
      <alignment vertical="center" wrapText="1"/>
    </xf>
    <xf applyAlignment="1" borderId="0" fillId="0" fontId="6" numFmtId="0" pivotButton="0" quotePrefix="0" xfId="3">
      <alignment vertical="center"/>
    </xf>
    <xf applyAlignment="1" borderId="0" fillId="0" fontId="5" numFmtId="0" pivotButton="0" quotePrefix="0" xfId="3">
      <alignment horizontal="left" vertical="center"/>
    </xf>
    <xf applyAlignment="1" borderId="6" fillId="4" fontId="8" numFmtId="164" pivotButton="0" quotePrefix="0" xfId="4">
      <alignment horizontal="center" vertical="center"/>
    </xf>
    <xf applyAlignment="1" borderId="6" fillId="4" fontId="8" numFmtId="164" pivotButton="0" quotePrefix="0" xfId="4">
      <alignment vertical="center"/>
    </xf>
    <xf applyAlignment="1" borderId="11" fillId="4" fontId="8" numFmtId="164" pivotButton="0" quotePrefix="0" xfId="4">
      <alignment vertical="center"/>
    </xf>
    <xf applyAlignment="1" borderId="0" fillId="0" fontId="14" numFmtId="0" pivotButton="0" quotePrefix="0" xfId="3">
      <alignment vertical="center"/>
    </xf>
    <xf applyAlignment="1" borderId="0" fillId="0" fontId="8" numFmtId="0" pivotButton="0" quotePrefix="0" xfId="3">
      <alignment horizontal="right" vertical="center"/>
    </xf>
    <xf applyAlignment="1" borderId="0" fillId="0" fontId="8" numFmtId="164" pivotButton="0" quotePrefix="0" xfId="4">
      <alignment vertical="center"/>
    </xf>
    <xf applyAlignment="1" borderId="0" fillId="0" fontId="2" numFmtId="0" pivotButton="0" quotePrefix="0" xfId="3">
      <alignment horizontal="left" vertical="center"/>
    </xf>
    <xf applyAlignment="1" borderId="0" fillId="0" fontId="5" numFmtId="0" pivotButton="0" quotePrefix="0" xfId="3">
      <alignment vertical="center"/>
    </xf>
    <xf applyAlignment="1" borderId="0" fillId="0" fontId="8" numFmtId="43" pivotButton="0" quotePrefix="0" xfId="3">
      <alignment vertical="center"/>
    </xf>
    <xf applyAlignment="1" borderId="0" fillId="0" fontId="2" numFmtId="0" pivotButton="0" quotePrefix="0" xfId="3">
      <alignment vertical="center"/>
    </xf>
    <xf applyAlignment="1" borderId="0" fillId="3" fontId="5" numFmtId="0" pivotButton="0" quotePrefix="0" xfId="3">
      <alignment horizontal="left" vertical="center"/>
    </xf>
    <xf applyAlignment="1" borderId="0" fillId="0" fontId="8" numFmtId="0" pivotButton="0" quotePrefix="0" xfId="3">
      <alignment vertical="center"/>
    </xf>
    <xf applyAlignment="1" applyProtection="1" borderId="1" fillId="2" fontId="12" numFmtId="14" pivotButton="0" quotePrefix="0" xfId="3">
      <alignment horizontal="center" vertical="center"/>
      <protection hidden="0" locked="0"/>
    </xf>
    <xf borderId="3" fillId="0" fontId="0" numFmtId="0" pivotButton="0" quotePrefix="0" xfId="0"/>
    <xf applyAlignment="1" applyProtection="1" borderId="1" fillId="0" fontId="12" numFmtId="0" pivotButton="0" quotePrefix="0" xfId="3">
      <alignment horizontal="center" vertical="center"/>
      <protection hidden="0" locked="0"/>
    </xf>
    <xf applyAlignment="1" borderId="1" fillId="0" fontId="12" numFmtId="0" pivotButton="0" quotePrefix="0" xfId="3">
      <alignment horizontal="center" vertical="center"/>
    </xf>
    <xf applyAlignment="1" applyProtection="1" borderId="10" fillId="0" fontId="8" numFmtId="0" pivotButton="0" quotePrefix="0" xfId="3">
      <alignment horizontal="center" vertical="center" wrapText="1"/>
      <protection hidden="0" locked="0"/>
    </xf>
    <xf borderId="10" fillId="0" fontId="0" numFmtId="0" pivotButton="0" quotePrefix="0" xfId="0"/>
    <xf applyAlignment="1" applyProtection="1" borderId="12" fillId="0" fontId="8" numFmtId="0" pivotButton="0" quotePrefix="0" xfId="3">
      <alignment horizontal="center" vertical="center" wrapText="1"/>
      <protection hidden="0" locked="0"/>
    </xf>
    <xf borderId="5" fillId="0" fontId="0" numFmtId="0" pivotButton="0" quotePrefix="0" xfId="0"/>
    <xf borderId="12" fillId="0" fontId="0" numFmtId="0" pivotButton="0" quotePrefix="0" xfId="0"/>
    <xf applyAlignment="1" applyProtection="1" borderId="8" fillId="0" fontId="8" numFmtId="0" pivotButton="0" quotePrefix="0" xfId="3">
      <alignment horizontal="left" vertical="center" wrapText="1"/>
      <protection hidden="0" locked="0"/>
    </xf>
    <xf borderId="7" fillId="0" fontId="0" numFmtId="0" pivotButton="0" quotePrefix="0" xfId="0"/>
    <xf borderId="8" fillId="0" fontId="0" numFmtId="0" pivotButton="0" quotePrefix="0" xfId="0"/>
    <xf applyAlignment="1" applyProtection="1" borderId="0" fillId="0" fontId="8" numFmtId="0" pivotButton="0" quotePrefix="0" xfId="3">
      <alignment horizontal="left" vertical="center"/>
      <protection hidden="0" locked="0"/>
    </xf>
    <xf applyAlignment="1" borderId="0" fillId="0" fontId="8" numFmtId="0" pivotButton="0" quotePrefix="0" xfId="3">
      <alignment horizontal="left" vertical="center"/>
    </xf>
    <xf applyAlignment="1" borderId="1" fillId="3" fontId="5" numFmtId="0" pivotButton="0" quotePrefix="0" xfId="3">
      <alignment horizontal="center" vertical="center" wrapText="1"/>
    </xf>
    <xf borderId="4" fillId="0" fontId="0" numFmtId="0" pivotButton="0" quotePrefix="0" xfId="0"/>
    <xf borderId="18" fillId="0" fontId="0" numFmtId="0" pivotButton="0" quotePrefix="0" xfId="0"/>
    <xf borderId="17" fillId="0" fontId="0" numFmtId="0" pivotButton="0" quotePrefix="0" xfId="0"/>
  </cellXfs>
  <cellStyles count="5">
    <cellStyle builtinId="0" name="Normal" xfId="0"/>
    <cellStyle name="Normal 2" xfId="1"/>
    <cellStyle name="Comma 2" xfId="2"/>
    <cellStyle name="Normal 3" xfId="3"/>
    <cellStyle name="Percent 2" xfId="4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externalLinks/externalLink1.xml" Type="http://schemas.openxmlformats.org/officeDocument/2006/relationships/externalLink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/><Relationship Id="rId2" Target="/xl/media/image2.png" Type="http://schemas.openxmlformats.org/officeDocument/2006/relationships/image"/><Relationship Id="rId3" Target="/xl/media/image3.png" Type="http://schemas.openxmlformats.org/officeDocument/2006/relationships/image"/><Relationship Id="rId4" Target="/xl/media/image4.png" Type="http://schemas.openxmlformats.org/officeDocument/2006/relationships/image"/></Relationships>
</file>

<file path=xl/drawings/drawing1.xml><?xml version="1.0" encoding="utf-8"?>
<wsDr xmlns="http://schemas.openxmlformats.org/drawingml/2006/spreadsheetDrawing">
  <twoCellAnchor editAs="oneCell">
    <from>
      <col>7</col>
      <colOff>530679</colOff>
      <row>40</row>
      <rowOff>68035</rowOff>
    </from>
    <to>
      <col>10</col>
      <colOff>863660</colOff>
      <row>49</row>
      <rowOff>182106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 rot="21029553">
          <a:off x="6988629" y="10974160"/>
          <a:ext cx="2917913" cy="1877557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5</col>
      <colOff>15347</colOff>
      <row>38</row>
      <rowOff>150250</rowOff>
    </from>
    <to>
      <col>6</col>
      <colOff>666020</colOff>
      <row>49</row>
      <rowOff>6867</rowOff>
    </to>
    <pic>
      <nvPicPr>
        <cNvPr id="3" name="Picture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xfrm xmlns:a="http://schemas.openxmlformats.org/drawingml/2006/main" rot="19420048">
          <a:off x="4606397" y="10637275"/>
          <a:ext cx="1688898" cy="2006546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7</col>
      <colOff>530679</colOff>
      <row>40</row>
      <rowOff>68035</rowOff>
    </from>
    <to>
      <col>10</col>
      <colOff>863660</colOff>
      <row>49</row>
      <rowOff>182106</rowOff>
    </to>
    <pic>
      <nvPicPr>
        <cNvPr id="4" name="Picture 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 rot="21029553">
          <a:off x="6750504" y="10678885"/>
          <a:ext cx="2923781" cy="1828571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5</col>
      <colOff>15347</colOff>
      <row>38</row>
      <rowOff>150250</rowOff>
    </from>
    <to>
      <col>6</col>
      <colOff>666020</colOff>
      <row>49</row>
      <rowOff>6867</rowOff>
    </to>
    <pic>
      <nvPicPr>
        <cNvPr id="5" name="Picture 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4"/>
        <a:stretch xmlns:a="http://schemas.openxmlformats.org/drawingml/2006/main">
          <a:fillRect/>
        </a:stretch>
      </blipFill>
      <spPr>
        <a:xfrm xmlns:a="http://schemas.openxmlformats.org/drawingml/2006/main" rot="19420048">
          <a:off x="4368272" y="10380100"/>
          <a:ext cx="1688898" cy="1952118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Id="rId1" Target="Tracking%20Sheet%20output.csv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racking Sheet output"/>
    </sheetNames>
    <sheetDataSet>
      <sheetData sheetId="0">
        <row r="1">
          <cell r="A1" t="str">
            <v>REF</v>
          </cell>
          <cell r="B1" t="str">
            <v>repExporter</v>
          </cell>
          <cell r="C1" t="str">
            <v>cityOfRepExporter</v>
          </cell>
          <cell r="D1" t="str">
            <v>exporter</v>
          </cell>
          <cell r="E1" t="str">
            <v>cityOfExporter</v>
          </cell>
          <cell r="F1" t="str">
            <v>importer</v>
          </cell>
          <cell r="G1" t="str">
            <v>cityOfImporter</v>
          </cell>
          <cell r="H1" t="str">
            <v>repImporter</v>
          </cell>
          <cell r="I1" t="str">
            <v>cityOfrepImporter</v>
          </cell>
          <cell r="J1" t="str">
            <v>Origin</v>
          </cell>
          <cell r="K1" t="str">
            <v>laoding</v>
          </cell>
          <cell r="L1" t="str">
            <v>Discharge</v>
          </cell>
          <cell r="M1" t="str">
            <v>totalAmount</v>
          </cell>
          <cell r="N1" t="str">
            <v>amountToWord</v>
          </cell>
          <cell r="O1" t="str">
            <v>p1name</v>
          </cell>
          <cell r="P1" t="str">
            <v>p1qty</v>
          </cell>
          <cell r="Q1" t="str">
            <v>p1unit</v>
          </cell>
          <cell r="R1" t="str">
            <v>p1unitp</v>
          </cell>
          <cell r="S1" t="str">
            <v>p1total</v>
          </cell>
          <cell r="T1" t="str">
            <v>p2name</v>
          </cell>
          <cell r="U1" t="str">
            <v>p2qty</v>
          </cell>
          <cell r="V1" t="str">
            <v>p2unit</v>
          </cell>
          <cell r="W1" t="str">
            <v>p2unitp</v>
          </cell>
          <cell r="X1" t="str">
            <v>p2total</v>
          </cell>
          <cell r="Y1" t="str">
            <v>p3name</v>
          </cell>
          <cell r="Z1" t="str">
            <v>p3qty</v>
          </cell>
          <cell r="AA1" t="str">
            <v>p3unit</v>
          </cell>
          <cell r="AB1" t="str">
            <v>p3unitp</v>
          </cell>
          <cell r="AC1" t="str">
            <v>p3total</v>
          </cell>
          <cell r="AD1" t="str">
            <v>p4name</v>
          </cell>
          <cell r="AE1" t="str">
            <v>p4qty</v>
          </cell>
          <cell r="AF1" t="str">
            <v>p4unit</v>
          </cell>
          <cell r="AG1" t="str">
            <v>p4unitp</v>
          </cell>
          <cell r="AH1" t="str">
            <v>p4total</v>
          </cell>
          <cell r="AI1" t="str">
            <v>p5name</v>
          </cell>
          <cell r="AJ1" t="str">
            <v>p5qty</v>
          </cell>
          <cell r="AK1" t="str">
            <v>p5unit</v>
          </cell>
          <cell r="AL1" t="str">
            <v>p5unitp</v>
          </cell>
          <cell r="AM1" t="str">
            <v>p5total</v>
          </cell>
          <cell r="AN1" t="str">
            <v>numOfClient</v>
          </cell>
          <cell r="AO1" t="str">
            <v>currency</v>
          </cell>
          <cell r="AP1" t="str">
            <v>date</v>
          </cell>
        </row>
        <row r="2">
          <cell r="A2" t="str">
            <v>HLG,0689</v>
          </cell>
          <cell r="B2" t="str">
            <v>AL FEEL TRADING LLC</v>
          </cell>
          <cell r="C2" t="str">
            <v>Dubai, U.A.E</v>
          </cell>
          <cell r="D2" t="str">
            <v>Nutreco</v>
          </cell>
          <cell r="E2" t="str">
            <v>Boxmeer, Netherlands</v>
          </cell>
          <cell r="F2" t="str">
            <v>TANGSHAN YIFEI TRADING CO.</v>
          </cell>
          <cell r="G2" t="str">
            <v>Tangshan City, China</v>
          </cell>
          <cell r="H2" t="str">
            <v>HORIZONE LINE GENERAL TRADING LLC</v>
          </cell>
          <cell r="I2" t="str">
            <v>Dubai, U.A.E</v>
          </cell>
          <cell r="J2" t="str">
            <v>Origin:  Netherlands</v>
          </cell>
          <cell r="K2" t="str">
            <v>Loading: Boxmeer, Netherlands</v>
          </cell>
          <cell r="L2" t="str">
            <v>Discharge: Tangshan City, China</v>
          </cell>
          <cell r="M2">
            <v>93421</v>
          </cell>
          <cell r="N2" t="str">
            <v>Ninety Three Thousand Four Hundred Twenty One Dirhams Only</v>
          </cell>
          <cell r="O2" t="str">
            <v>AC DC Power Adapter 24V 7A Tattoo</v>
          </cell>
          <cell r="P2">
            <v>2919</v>
          </cell>
          <cell r="Q2" t="str">
            <v>PCS</v>
          </cell>
          <cell r="R2">
            <v>32.004453579993097</v>
          </cell>
          <cell r="S2">
            <v>93421</v>
          </cell>
          <cell r="AO2" t="str">
            <v>AED</v>
          </cell>
          <cell r="AP2">
            <v>43526</v>
          </cell>
        </row>
        <row r="3">
          <cell r="A3" t="str">
            <v>HLG,0754</v>
          </cell>
          <cell r="B3" t="str">
            <v>AL FEEL TRADING LLC</v>
          </cell>
          <cell r="C3" t="str">
            <v>Dubai, U.A.E</v>
          </cell>
          <cell r="D3" t="str">
            <v>ARAYMOND FLUID CONNECTION</v>
          </cell>
          <cell r="E3" t="str">
            <v>Grenoble, France</v>
          </cell>
          <cell r="F3" t="str">
            <v>TANGSHAN YIFEI TRADING CO.</v>
          </cell>
          <cell r="G3" t="str">
            <v>Tangshan City, China</v>
          </cell>
          <cell r="H3" t="str">
            <v>HORIZONE LINE GENERAL TRADING LLC</v>
          </cell>
          <cell r="I3" t="str">
            <v>Dubai, UAE</v>
          </cell>
          <cell r="J3" t="str">
            <v>Origin:  France</v>
          </cell>
          <cell r="K3" t="str">
            <v>Loading: Grenoble, France</v>
          </cell>
          <cell r="L3" t="str">
            <v>Discharge: Tangshan City, China</v>
          </cell>
          <cell r="M3">
            <v>700000</v>
          </cell>
          <cell r="N3" t="str">
            <v>Seven Hundred Thousand Dirhams Only</v>
          </cell>
          <cell r="O3" t="str">
            <v>Paper Cup Stripping Machine</v>
          </cell>
          <cell r="P3">
            <v>46</v>
          </cell>
          <cell r="Q3" t="str">
            <v>SETS</v>
          </cell>
          <cell r="R3">
            <v>15217.391304347801</v>
          </cell>
          <cell r="S3">
            <v>700000</v>
          </cell>
          <cell r="AO3" t="str">
            <v>AED</v>
          </cell>
          <cell r="AP3">
            <v>43543</v>
          </cell>
        </row>
        <row r="4">
          <cell r="A4" t="str">
            <v>HLG,0690</v>
          </cell>
          <cell r="B4" t="str">
            <v>ALKHALSAN GENERAL TRADING LLC</v>
          </cell>
          <cell r="C4" t="str">
            <v>Dubai, U.A.E</v>
          </cell>
          <cell r="D4" t="str">
            <v>AUTOMATION CO. UNITED</v>
          </cell>
          <cell r="E4" t="str">
            <v>Liverpool, United Kingdom</v>
          </cell>
          <cell r="F4" t="str">
            <v>TANGSHAN YIFEI TRADING CO.</v>
          </cell>
          <cell r="G4" t="str">
            <v>Tangshan City, China</v>
          </cell>
          <cell r="H4" t="str">
            <v>HORIZONE LINE GENERAL TRADING LLC</v>
          </cell>
          <cell r="I4" t="str">
            <v>Dubai, UAE</v>
          </cell>
          <cell r="J4" t="str">
            <v>Origin:  United Kingdom</v>
          </cell>
          <cell r="K4" t="str">
            <v>Loading: Liverpool, United Kingdom</v>
          </cell>
          <cell r="L4" t="str">
            <v>Discharge: Tangshan City, China</v>
          </cell>
          <cell r="M4">
            <v>309701</v>
          </cell>
          <cell r="N4" t="str">
            <v>Three Hundred Nine Thousand Seven Hundred One Dirhams Only</v>
          </cell>
          <cell r="O4" t="str">
            <v>Outdoor Full Color 7000 CD P6/P8/P10 LED Display</v>
          </cell>
          <cell r="P4">
            <v>691</v>
          </cell>
          <cell r="Q4" t="str">
            <v>M2</v>
          </cell>
          <cell r="R4">
            <v>448.19247467438402</v>
          </cell>
          <cell r="S4">
            <v>309701</v>
          </cell>
          <cell r="AO4" t="str">
            <v>AED</v>
          </cell>
          <cell r="AP4">
            <v>43526</v>
          </cell>
        </row>
        <row r="5">
          <cell r="A5" t="str">
            <v>HLG,0725</v>
          </cell>
          <cell r="D5" t="str">
            <v>ANVERALLY AND SONS</v>
          </cell>
          <cell r="E5" t="str">
            <v>Colombo, Sri Lanka</v>
          </cell>
          <cell r="F5" t="str">
            <v>TANGSHAN YIFEI TRADING CO.</v>
          </cell>
          <cell r="G5" t="str">
            <v>Tangshan City, China</v>
          </cell>
          <cell r="H5" t="str">
            <v>HORIZONE LINE GENERAL TRADING LLC</v>
          </cell>
          <cell r="I5" t="str">
            <v>Dubai, UAE</v>
          </cell>
          <cell r="J5" t="str">
            <v>Origin:  Sri Lanka</v>
          </cell>
          <cell r="K5" t="str">
            <v>Loading: Colombo, Sri Lanka</v>
          </cell>
          <cell r="L5" t="str">
            <v>Discharge: Tangshan City, China</v>
          </cell>
          <cell r="M5">
            <v>94486.59</v>
          </cell>
          <cell r="N5" t="str">
            <v>Ninety Four Thousand Four Hundred Eighty Six 59.0/100 Euros Only</v>
          </cell>
          <cell r="O5" t="str">
            <v>Rtk GPS Receiver Surveying Instrument G992</v>
          </cell>
          <cell r="P5">
            <v>8</v>
          </cell>
          <cell r="Q5" t="str">
            <v>PCS</v>
          </cell>
          <cell r="R5">
            <v>11810.82375</v>
          </cell>
          <cell r="S5">
            <v>94486.59</v>
          </cell>
          <cell r="AO5" t="str">
            <v>EURO</v>
          </cell>
          <cell r="AP5">
            <v>43536</v>
          </cell>
        </row>
        <row r="6">
          <cell r="A6" t="str">
            <v>HLG,0756</v>
          </cell>
          <cell r="B6" t="str">
            <v>ANWAAR MEDICAL CENTER LLC</v>
          </cell>
          <cell r="C6" t="str">
            <v>Dubai, U.A.E</v>
          </cell>
          <cell r="D6" t="str">
            <v>GUANGDONG ZHONGBAO KITCHENWARE CO. LTD</v>
          </cell>
          <cell r="E6" t="str">
            <v>Guandong China</v>
          </cell>
          <cell r="F6" t="str">
            <v>TANGSHAN YIFEI TRADING CO.</v>
          </cell>
          <cell r="G6" t="str">
            <v>Tangshan City, China</v>
          </cell>
          <cell r="H6" t="str">
            <v>HORIZONE LINE GENERAL TRADING LLC</v>
          </cell>
          <cell r="I6" t="str">
            <v>Dubai, UAE</v>
          </cell>
          <cell r="J6" t="str">
            <v>Origin: Guandong China</v>
          </cell>
          <cell r="K6" t="str">
            <v>Loading: Guandong China</v>
          </cell>
          <cell r="L6" t="str">
            <v>Discharge: Tangshan City, China</v>
          </cell>
          <cell r="M6">
            <v>150000</v>
          </cell>
          <cell r="N6" t="str">
            <v>One Hundred Fifty Thousand Dirhams Only</v>
          </cell>
          <cell r="O6" t="str">
            <v>4D Color Doppler Ultrasound Scanner System</v>
          </cell>
          <cell r="P6">
            <v>6</v>
          </cell>
          <cell r="Q6" t="str">
            <v>PCS</v>
          </cell>
          <cell r="R6">
            <v>6811.98910081743</v>
          </cell>
          <cell r="S6">
            <v>150000</v>
          </cell>
          <cell r="AO6" t="str">
            <v>AED</v>
          </cell>
          <cell r="AP6">
            <v>43545</v>
          </cell>
        </row>
        <row r="7">
          <cell r="A7" t="str">
            <v>HLG,0746</v>
          </cell>
          <cell r="D7" t="str">
            <v>BGRS TEXTILE SERVICES LLP</v>
          </cell>
          <cell r="E7" t="str">
            <v>Gujarat, India</v>
          </cell>
          <cell r="F7" t="str">
            <v>TANGSHAN YIFEI TRADING CO.</v>
          </cell>
          <cell r="G7" t="str">
            <v>Tangshan City, China</v>
          </cell>
          <cell r="H7" t="str">
            <v>HORIZONE LINE GENERAL TRADING LLC</v>
          </cell>
          <cell r="I7" t="str">
            <v>Dubai, UAE</v>
          </cell>
          <cell r="J7" t="str">
            <v>Origin:  India</v>
          </cell>
          <cell r="K7" t="str">
            <v>Loading: Gujarat, India</v>
          </cell>
          <cell r="L7" t="str">
            <v>Discharge: Tangshan City, China</v>
          </cell>
          <cell r="M7">
            <v>15059.37</v>
          </cell>
          <cell r="N7" t="str">
            <v>Fifteen Thousand Fifty Nine 37.0/100 Euros Only</v>
          </cell>
          <cell r="O7" t="str">
            <v>Outdoor Full Color 7000 CD P6/P8/P10 LED Display</v>
          </cell>
          <cell r="P7">
            <v>33</v>
          </cell>
          <cell r="Q7" t="str">
            <v>M2</v>
          </cell>
          <cell r="R7">
            <v>456.34454545454503</v>
          </cell>
          <cell r="S7">
            <v>15059.37</v>
          </cell>
          <cell r="AO7" t="str">
            <v>EURO</v>
          </cell>
          <cell r="AP7">
            <v>43545</v>
          </cell>
        </row>
        <row r="8">
          <cell r="A8" t="str">
            <v>HLG,0684</v>
          </cell>
          <cell r="B8" t="str">
            <v>BRIGHT POINT HEAVY EQUIPMENT TRADING LLC</v>
          </cell>
          <cell r="C8" t="str">
            <v>Dubai, United Arab Emirates</v>
          </cell>
          <cell r="D8" t="str">
            <v>SANDBOX GENERAL TRADING LIMITED</v>
          </cell>
          <cell r="E8" t="str">
            <v>Hong Kong, China</v>
          </cell>
          <cell r="F8" t="str">
            <v>TANGSHAN YIFEI TRADING CO.</v>
          </cell>
          <cell r="G8" t="str">
            <v>Tangshan City, China</v>
          </cell>
          <cell r="H8" t="str">
            <v>HORIZONE LINE GENERAL TRADING LLC</v>
          </cell>
          <cell r="I8" t="str">
            <v>Dubai, UAE</v>
          </cell>
          <cell r="J8" t="str">
            <v>Origin:  China</v>
          </cell>
          <cell r="K8" t="str">
            <v>Loading: Hong Kong, China</v>
          </cell>
          <cell r="L8" t="str">
            <v>Discharge: Tangshan City, China</v>
          </cell>
          <cell r="M8">
            <v>350000</v>
          </cell>
          <cell r="N8" t="str">
            <v>Three Hundred Fifty Thousand Dirhams Only</v>
          </cell>
          <cell r="O8" t="str">
            <v>UL Listed OS&amp;Y Type Cast Steel Flanged Gate Valve</v>
          </cell>
          <cell r="P8">
            <v>1598</v>
          </cell>
          <cell r="Q8" t="str">
            <v>PCS</v>
          </cell>
          <cell r="R8">
            <v>219.02377972465499</v>
          </cell>
          <cell r="S8">
            <v>350000</v>
          </cell>
          <cell r="AN8">
            <v>3.7</v>
          </cell>
          <cell r="AO8" t="str">
            <v>AED</v>
          </cell>
          <cell r="AP8">
            <v>43542</v>
          </cell>
        </row>
        <row r="9">
          <cell r="A9" t="str">
            <v>HLG,0713</v>
          </cell>
          <cell r="B9" t="str">
            <v>BRIGHT POINT HEAVY EQUIPMENT TRADING LLC</v>
          </cell>
          <cell r="C9" t="str">
            <v>Dubai, United Arab Emirates</v>
          </cell>
          <cell r="D9" t="str">
            <v>SANDBOX GENERAL TRADING LIMITED</v>
          </cell>
          <cell r="E9" t="str">
            <v>Hong Kong, China</v>
          </cell>
          <cell r="F9" t="str">
            <v>TANGSHAN YIFEI TRADING CO.</v>
          </cell>
          <cell r="G9" t="str">
            <v>Tangshan City, China</v>
          </cell>
          <cell r="H9" t="str">
            <v>HORIZONE LINE GENERAL TRADING LLC</v>
          </cell>
          <cell r="I9" t="str">
            <v>Dubai, UAE</v>
          </cell>
          <cell r="J9" t="str">
            <v>Origin:  China</v>
          </cell>
          <cell r="K9" t="str">
            <v>Loading: Hong Kong, China</v>
          </cell>
          <cell r="L9" t="str">
            <v>Discharge: Tangshan City, China</v>
          </cell>
          <cell r="M9">
            <v>300000</v>
          </cell>
          <cell r="N9" t="str">
            <v>Three Hundred Thousand Dirhams Only</v>
          </cell>
          <cell r="O9" t="str">
            <v>Ductile Iron Flanged Gate Valve for Drinking Water</v>
          </cell>
          <cell r="P9">
            <v>1500</v>
          </cell>
          <cell r="Q9" t="str">
            <v>PCS</v>
          </cell>
          <cell r="R9">
            <v>54.495912806539501</v>
          </cell>
          <cell r="S9">
            <v>300000</v>
          </cell>
          <cell r="AN9">
            <v>3.7</v>
          </cell>
          <cell r="AO9" t="str">
            <v>AED</v>
          </cell>
          <cell r="AP9">
            <v>43543</v>
          </cell>
        </row>
        <row r="10">
          <cell r="A10" t="str">
            <v>HLG,0714</v>
          </cell>
          <cell r="B10" t="str">
            <v>BRIGHT POINT HEAVY EQUIPMENT TRADING LLC</v>
          </cell>
          <cell r="C10" t="str">
            <v>Dubai, United Arab Emirates</v>
          </cell>
          <cell r="D10" t="str">
            <v>SANDBOX GENERAL TRADING LIMITED</v>
          </cell>
          <cell r="E10" t="str">
            <v>Hong Kong, China</v>
          </cell>
          <cell r="F10" t="str">
            <v>TANGSHAN YIFEI TRADING CO.</v>
          </cell>
          <cell r="G10" t="str">
            <v>Tangshan City, China</v>
          </cell>
          <cell r="H10" t="str">
            <v>HORIZONE LINE GENERAL TRADING LLC</v>
          </cell>
          <cell r="I10" t="str">
            <v>Dubai, UAE</v>
          </cell>
          <cell r="J10" t="str">
            <v>Origin:  China</v>
          </cell>
          <cell r="K10" t="str">
            <v>Loading: Hong Kong, China</v>
          </cell>
          <cell r="L10" t="str">
            <v>Discharge: Tangshan City, China</v>
          </cell>
          <cell r="M10">
            <v>450000</v>
          </cell>
          <cell r="N10" t="str">
            <v>Four Hundred Fifty Thousand Dirhams Only</v>
          </cell>
          <cell r="O10" t="str">
            <v>Powder Coating Gun Spare Part</v>
          </cell>
          <cell r="P10">
            <v>9846</v>
          </cell>
          <cell r="Q10" t="str">
            <v>PCS</v>
          </cell>
          <cell r="R10">
            <v>45.703839122486201</v>
          </cell>
          <cell r="S10">
            <v>450000</v>
          </cell>
          <cell r="AN10">
            <v>3.7</v>
          </cell>
          <cell r="AO10" t="str">
            <v>AED</v>
          </cell>
          <cell r="AP10">
            <v>43545</v>
          </cell>
        </row>
        <row r="11">
          <cell r="A11" t="str">
            <v>HLG,0761</v>
          </cell>
          <cell r="B11" t="str">
            <v>BRIGHT POINT HEAVY EQUIPMENT TRADING LLC</v>
          </cell>
          <cell r="C11" t="str">
            <v>Dubai, United Arab Emirates</v>
          </cell>
          <cell r="D11" t="str">
            <v>SANDBOX GENERAL TRADING LIMITED</v>
          </cell>
          <cell r="E11" t="str">
            <v>Hong Kong, China</v>
          </cell>
          <cell r="F11" t="str">
            <v>TANGSHAN YIFEI TRADING CO.</v>
          </cell>
          <cell r="G11" t="str">
            <v>Tangshan City, China</v>
          </cell>
          <cell r="H11" t="str">
            <v>HORIZONE LINE GENERAL TRADING LLC</v>
          </cell>
          <cell r="I11" t="str">
            <v>Dubai, UAE</v>
          </cell>
          <cell r="J11" t="str">
            <v>Origin:  China</v>
          </cell>
          <cell r="K11" t="str">
            <v>Loading: Hong Kong, China</v>
          </cell>
          <cell r="L11" t="str">
            <v>Discharge: Tangshan City, China</v>
          </cell>
          <cell r="M11">
            <v>400000</v>
          </cell>
          <cell r="N11" t="str">
            <v>Four Hundred Thousand Dirhams Only</v>
          </cell>
          <cell r="O11" t="str">
            <v>Flange RF or Bw Cast &amp; Forged Wedge Gate Valve</v>
          </cell>
          <cell r="P11">
            <v>2758</v>
          </cell>
          <cell r="Q11" t="str">
            <v>PCS</v>
          </cell>
          <cell r="R11">
            <v>145.032632342277</v>
          </cell>
          <cell r="S11">
            <v>400000</v>
          </cell>
          <cell r="AN11">
            <v>3.7</v>
          </cell>
          <cell r="AO11" t="str">
            <v>AED</v>
          </cell>
          <cell r="AP11">
            <v>43536</v>
          </cell>
        </row>
        <row r="12">
          <cell r="A12" t="str">
            <v>HLG,0764</v>
          </cell>
          <cell r="B12" t="str">
            <v>BRIGHT POINT HEAVY EQUIPMENT TRADING LLC</v>
          </cell>
          <cell r="C12" t="str">
            <v>Dubai, United Arab Emirates</v>
          </cell>
          <cell r="D12" t="str">
            <v>SANDBOX GENERAL TRADING LIMITED</v>
          </cell>
          <cell r="E12" t="str">
            <v>Hong Kong, China</v>
          </cell>
          <cell r="F12" t="str">
            <v>TANGSHAN YIFEI TRADING CO.</v>
          </cell>
          <cell r="G12" t="str">
            <v>Tangshan City, China</v>
          </cell>
          <cell r="H12" t="str">
            <v>HORIZONE LINE GENERAL TRADING LLC</v>
          </cell>
          <cell r="I12" t="str">
            <v>Dubai, UAE</v>
          </cell>
          <cell r="J12" t="str">
            <v>Origin:  China</v>
          </cell>
          <cell r="K12" t="str">
            <v>Loading: Hong Kong, China</v>
          </cell>
          <cell r="L12" t="str">
            <v>Discharge: Tangshan City, China</v>
          </cell>
          <cell r="M12">
            <v>350000</v>
          </cell>
          <cell r="N12" t="str">
            <v>Three Hundred Fifty Thousand Dirhams Only</v>
          </cell>
          <cell r="O12" t="str">
            <v>PVC Plastic Diaphragm Valve/Ball</v>
          </cell>
          <cell r="P12">
            <v>2916</v>
          </cell>
          <cell r="Q12" t="str">
            <v>PCS</v>
          </cell>
          <cell r="R12">
            <v>120.02743484224899</v>
          </cell>
          <cell r="S12">
            <v>350000</v>
          </cell>
          <cell r="AN12">
            <v>3.7</v>
          </cell>
          <cell r="AO12" t="str">
            <v>AED</v>
          </cell>
          <cell r="AP12">
            <v>43545</v>
          </cell>
        </row>
        <row r="13">
          <cell r="A13" t="str">
            <v>HLG,0673</v>
          </cell>
          <cell r="B13" t="str">
            <v xml:space="preserve">BUZWAIR GENERAL TRADING LLC </v>
          </cell>
          <cell r="C13" t="str">
            <v>Dubai, U.A.E</v>
          </cell>
          <cell r="D13" t="str">
            <v>GUANGDONG ZHONGBAO KITCHENWARE CO. LTD</v>
          </cell>
          <cell r="E13" t="str">
            <v>Guandong China</v>
          </cell>
          <cell r="F13" t="str">
            <v>TANGSHAN YIFEI TRADING CO.</v>
          </cell>
          <cell r="G13" t="str">
            <v>Tangshan City, China</v>
          </cell>
          <cell r="H13" t="str">
            <v>HORIZONE LINE GENERAL TRADING LLC</v>
          </cell>
          <cell r="I13" t="str">
            <v>Dubai, UAE</v>
          </cell>
          <cell r="J13" t="str">
            <v>Origin: Guandong China</v>
          </cell>
          <cell r="K13" t="str">
            <v>Loading: Guandong China</v>
          </cell>
          <cell r="L13" t="str">
            <v>Discharge: Tangshan City, China</v>
          </cell>
          <cell r="M13">
            <v>183750</v>
          </cell>
          <cell r="N13" t="str">
            <v>One Hundred Eighty Three Thousand Seven Hundred Fifty Dirhams Only</v>
          </cell>
          <cell r="O13" t="str">
            <v>SF6 Plus O2 Infrared Gas Sensor IR NDIR Leak Alarm</v>
          </cell>
          <cell r="P13">
            <v>735</v>
          </cell>
          <cell r="Q13" t="str">
            <v>PCS</v>
          </cell>
          <cell r="R13">
            <v>68.119891008174307</v>
          </cell>
          <cell r="S13">
            <v>183750</v>
          </cell>
          <cell r="AO13" t="str">
            <v>AED</v>
          </cell>
          <cell r="AP13">
            <v>43530</v>
          </cell>
        </row>
        <row r="14">
          <cell r="A14" t="str">
            <v>HLG,0715</v>
          </cell>
          <cell r="D14" t="str">
            <v>DMV,FONTERRA EXCIPIENTS GMBH &amp; CO. KG</v>
          </cell>
          <cell r="E14" t="str">
            <v>Goch, Germany</v>
          </cell>
          <cell r="F14" t="str">
            <v>TANGSHAN YIFEI TRADING CO.</v>
          </cell>
          <cell r="G14" t="str">
            <v>Tangshan City, China</v>
          </cell>
          <cell r="H14" t="str">
            <v>HORIZONE LINE GENERAL TRADING LLC</v>
          </cell>
          <cell r="I14" t="str">
            <v>Dubai, UAE</v>
          </cell>
          <cell r="J14" t="str">
            <v>Origin:  Germany</v>
          </cell>
          <cell r="K14" t="str">
            <v>Loading: Goch, Germany</v>
          </cell>
          <cell r="L14" t="str">
            <v>Discharge: Tangshan City, China</v>
          </cell>
          <cell r="M14">
            <v>220013.55</v>
          </cell>
          <cell r="N14" t="str">
            <v>Two Hundred Twenty Thousand Thirteen 55.0/100 Euros Only</v>
          </cell>
          <cell r="O14" t="str">
            <v>Rtk GPS Surveying System</v>
          </cell>
          <cell r="P14">
            <v>19</v>
          </cell>
          <cell r="Q14" t="str">
            <v>SETS</v>
          </cell>
          <cell r="R14">
            <v>11579.6605263157</v>
          </cell>
          <cell r="S14">
            <v>220013.55</v>
          </cell>
          <cell r="AO14" t="str">
            <v>EURO</v>
          </cell>
          <cell r="AP14">
            <v>43530</v>
          </cell>
        </row>
        <row r="15">
          <cell r="A15" t="str">
            <v>HLG,0747</v>
          </cell>
          <cell r="D15" t="str">
            <v>DMV,FONTERRA EXCIPIENTS GMBH &amp; CO. KG</v>
          </cell>
          <cell r="E15" t="str">
            <v>Goch, Germany</v>
          </cell>
          <cell r="F15" t="str">
            <v>TANGSHAN YIFEI TRADING CO.</v>
          </cell>
          <cell r="G15" t="str">
            <v>Tangshan City, China</v>
          </cell>
          <cell r="H15" t="str">
            <v>HORIZONE LINE GENERAL TRADING LLC</v>
          </cell>
          <cell r="I15" t="str">
            <v>Dubai, UAE</v>
          </cell>
          <cell r="J15" t="str">
            <v>Origin:  Germany</v>
          </cell>
          <cell r="K15" t="str">
            <v>Loading: Goch, Germany</v>
          </cell>
          <cell r="L15" t="str">
            <v>Discharge: Tangshan City, China</v>
          </cell>
          <cell r="M15">
            <v>285013.37</v>
          </cell>
          <cell r="N15" t="str">
            <v>Two Hundred Eighty Five Thousand Thirteen 37.0/100 Euros Only</v>
          </cell>
          <cell r="O15" t="str">
            <v>Five Wires Stripping Cutting Machine (DNBX-40)</v>
          </cell>
          <cell r="P15">
            <v>89</v>
          </cell>
          <cell r="Q15" t="str">
            <v>PCS</v>
          </cell>
          <cell r="R15">
            <v>3202.3974157303301</v>
          </cell>
          <cell r="S15">
            <v>285013.37</v>
          </cell>
          <cell r="AO15" t="str">
            <v>EURO</v>
          </cell>
          <cell r="AP15">
            <v>43545</v>
          </cell>
        </row>
        <row r="16">
          <cell r="A16" t="str">
            <v>HLG,0668</v>
          </cell>
          <cell r="B16" t="str">
            <v xml:space="preserve">EMAC ENGINEERING SERVICES LLC </v>
          </cell>
          <cell r="C16" t="str">
            <v>Dubai, U.A.E</v>
          </cell>
          <cell r="D16" t="str">
            <v>FIMAR SPA</v>
          </cell>
          <cell r="E16" t="str">
            <v>Villa Verucchio, Italy</v>
          </cell>
          <cell r="F16" t="str">
            <v>TANGSHAN YIFEI TRADING CO.</v>
          </cell>
          <cell r="G16" t="str">
            <v>Tangshan City, China</v>
          </cell>
          <cell r="H16" t="str">
            <v>HORIZONE LINE GENERAL TRADING LLC</v>
          </cell>
          <cell r="I16" t="str">
            <v>Dubai, UAE</v>
          </cell>
          <cell r="J16" t="str">
            <v>Origin:  Italy</v>
          </cell>
          <cell r="K16" t="str">
            <v>Loading: Villa Verucchio, Italy</v>
          </cell>
          <cell r="L16" t="str">
            <v>Discharge: Tangshan City, China</v>
          </cell>
          <cell r="M16">
            <v>101283</v>
          </cell>
          <cell r="N16" t="str">
            <v>One Hundred One Thousand Two Hundred Eighty Three Dirhams Only</v>
          </cell>
          <cell r="O16" t="str">
            <v>7500CD LED Screen Advertising Display (P4 P5 P6 P8 P10)</v>
          </cell>
          <cell r="P16">
            <v>202</v>
          </cell>
          <cell r="Q16" t="str">
            <v>BOXES</v>
          </cell>
          <cell r="R16">
            <v>501.40099009900899</v>
          </cell>
          <cell r="S16">
            <v>101283</v>
          </cell>
          <cell r="AO16" t="str">
            <v>AED</v>
          </cell>
          <cell r="AP16">
            <v>43526</v>
          </cell>
        </row>
        <row r="17">
          <cell r="A17" t="str">
            <v>HLG,0672</v>
          </cell>
          <cell r="B17" t="str">
            <v xml:space="preserve">FARAHI GENERAL TRADING LLC </v>
          </cell>
          <cell r="C17" t="str">
            <v>Dubai, U.A.E</v>
          </cell>
          <cell r="D17" t="str">
            <v>GRAVINA TUFI</v>
          </cell>
          <cell r="E17" t="str">
            <v>Puglia, Italy</v>
          </cell>
          <cell r="F17" t="str">
            <v>TANGSHAN YIFEI TRADING CO.</v>
          </cell>
          <cell r="G17" t="str">
            <v>Tangshan City, China</v>
          </cell>
          <cell r="H17" t="str">
            <v>HORIZONE LINE GENERAL TRADING LLC</v>
          </cell>
          <cell r="I17" t="str">
            <v>Dubai, UAE</v>
          </cell>
          <cell r="J17" t="str">
            <v>Origin:  Italy</v>
          </cell>
          <cell r="K17" t="str">
            <v>Loading: Puglia, Italy</v>
          </cell>
          <cell r="L17" t="str">
            <v>Discharge: Tangshan City, China</v>
          </cell>
          <cell r="M17">
            <v>139555</v>
          </cell>
          <cell r="N17" t="str">
            <v>One Hundred Thirty Nine Thousand Five Hundred Fifty Five Dirhams Only</v>
          </cell>
          <cell r="O17" t="str">
            <v>Low Power Consumption Stage LED Display</v>
          </cell>
          <cell r="P17">
            <v>69</v>
          </cell>
          <cell r="Q17" t="str">
            <v>M2</v>
          </cell>
          <cell r="R17">
            <v>2022.53623188405</v>
          </cell>
          <cell r="S17">
            <v>139555</v>
          </cell>
          <cell r="AO17" t="str">
            <v>AED</v>
          </cell>
          <cell r="AP17">
            <v>43530</v>
          </cell>
        </row>
        <row r="18">
          <cell r="A18" t="str">
            <v>HLG,0736</v>
          </cell>
          <cell r="D18" t="str">
            <v xml:space="preserve">GEOCLIMA S.R.L  </v>
          </cell>
          <cell r="E18" t="str">
            <v>Gorizia, Italy</v>
          </cell>
          <cell r="F18" t="str">
            <v>TANGSHAN YIFEI TRADING CO.</v>
          </cell>
          <cell r="G18" t="str">
            <v>Tangshan City, China</v>
          </cell>
          <cell r="H18" t="str">
            <v>HORIZONE LINE GENERAL TRADING LLC</v>
          </cell>
          <cell r="I18" t="str">
            <v>Dubai, UAE</v>
          </cell>
          <cell r="J18" t="str">
            <v>Origin:  Italy</v>
          </cell>
          <cell r="K18" t="str">
            <v>Loading: Gorizia, Italy</v>
          </cell>
          <cell r="L18" t="str">
            <v>Discharge: Tangshan City, China</v>
          </cell>
          <cell r="M18">
            <v>82109.78</v>
          </cell>
          <cell r="N18" t="str">
            <v>Eighty Two Thousand One Hundred Nine 78.0/100 Euros Only</v>
          </cell>
          <cell r="O18" t="str">
            <v>Power Transformer/Voltage Regulating Transfomer</v>
          </cell>
          <cell r="P18">
            <v>3</v>
          </cell>
          <cell r="Q18" t="str">
            <v>PCS</v>
          </cell>
          <cell r="R18">
            <v>27369.926666666601</v>
          </cell>
          <cell r="S18">
            <v>82109.78</v>
          </cell>
          <cell r="AO18" t="str">
            <v>EURO</v>
          </cell>
          <cell r="AP18">
            <v>43542</v>
          </cell>
        </row>
        <row r="19">
          <cell r="A19" t="str">
            <v>HLG,0659</v>
          </cell>
          <cell r="B19" t="str">
            <v xml:space="preserve">GULF PROMPT PARTNERS GENERAL TRADING LLC </v>
          </cell>
          <cell r="C19" t="str">
            <v>Dubai, U.A.E</v>
          </cell>
          <cell r="D19" t="str">
            <v>ARAYMOND FLUID CONNECTION</v>
          </cell>
          <cell r="E19" t="str">
            <v>Grenoble, France</v>
          </cell>
          <cell r="F19" t="str">
            <v>TANGSHAN YIFEI TRADING CO.</v>
          </cell>
          <cell r="G19" t="str">
            <v>Tangshan City, China</v>
          </cell>
          <cell r="H19" t="str">
            <v>HORIZONE LINE GENERAL TRADING LLC</v>
          </cell>
          <cell r="I19" t="str">
            <v>Dubai, UAE</v>
          </cell>
          <cell r="J19" t="str">
            <v>Origin:  France</v>
          </cell>
          <cell r="K19" t="str">
            <v>Loading: Grenoble, France</v>
          </cell>
          <cell r="L19" t="str">
            <v>Discharge: Tangshan City, China</v>
          </cell>
          <cell r="M19">
            <v>1042600</v>
          </cell>
          <cell r="N19" t="str">
            <v>One Million Forty Two Thousand Six Hundred Dirhams Only</v>
          </cell>
          <cell r="O19" t="str">
            <v>Outdoor Full Color 7000 CD P6/P8/P10 LED Display</v>
          </cell>
          <cell r="P19">
            <v>2327</v>
          </cell>
          <cell r="Q19" t="str">
            <v>M2</v>
          </cell>
          <cell r="R19">
            <v>448.04469273743001</v>
          </cell>
          <cell r="S19">
            <v>1042600</v>
          </cell>
          <cell r="AO19" t="str">
            <v>AED</v>
          </cell>
          <cell r="AP19">
            <v>43528</v>
          </cell>
        </row>
        <row r="20">
          <cell r="A20" t="str">
            <v>HLG,0765</v>
          </cell>
          <cell r="D20" t="str">
            <v>HARDY EXPORT COMPANY (PVT) LTD</v>
          </cell>
          <cell r="E20" t="str">
            <v>Panadura, Sri Lanka</v>
          </cell>
          <cell r="F20" t="str">
            <v>TANGSHAN YIFEI TRADING CO.</v>
          </cell>
          <cell r="G20" t="str">
            <v>Tangshan City, China</v>
          </cell>
          <cell r="H20" t="str">
            <v>HORIZONE LINE GENERAL TRADING LLC</v>
          </cell>
          <cell r="I20" t="str">
            <v>Dubai, UAE</v>
          </cell>
          <cell r="J20" t="str">
            <v>Origin:  Sri Lanka</v>
          </cell>
          <cell r="K20" t="str">
            <v>Loading: Panadura, Sri Lanka</v>
          </cell>
          <cell r="L20" t="str">
            <v>Discharge: Tangshan City, China</v>
          </cell>
          <cell r="M20">
            <v>9175.1200000000008</v>
          </cell>
          <cell r="N20" t="str">
            <v>Nine Thousand One Hundred Seventy Five 12.0/100 U.S.Dollars Only</v>
          </cell>
          <cell r="O20" t="str">
            <v>holder for cylindrical fuses  10x38 / 1P / LED</v>
          </cell>
          <cell r="P20">
            <v>788</v>
          </cell>
          <cell r="Q20" t="str">
            <v>SETS</v>
          </cell>
          <cell r="R20">
            <v>11.6435532994923</v>
          </cell>
          <cell r="S20">
            <v>9175.1200000000008</v>
          </cell>
          <cell r="AO20" t="str">
            <v>USD</v>
          </cell>
          <cell r="AP20">
            <v>43531</v>
          </cell>
        </row>
        <row r="21">
          <cell r="A21" t="str">
            <v>HLG,0729</v>
          </cell>
          <cell r="D21" t="str">
            <v>JET PROFIT CO.,LTD</v>
          </cell>
          <cell r="E21" t="str">
            <v>Hong Kong, China</v>
          </cell>
          <cell r="F21" t="str">
            <v>TANGSHAN YIFEI TRADING CO.</v>
          </cell>
          <cell r="G21" t="str">
            <v>Tangshan City, China</v>
          </cell>
          <cell r="H21" t="str">
            <v>HORIZONE LINE GENERAL TRADING LLC</v>
          </cell>
          <cell r="I21" t="str">
            <v>Dubai, UAE</v>
          </cell>
          <cell r="J21" t="str">
            <v>Origin:  China</v>
          </cell>
          <cell r="K21" t="str">
            <v>Loading: Hong Kong, China</v>
          </cell>
          <cell r="L21" t="str">
            <v>Discharge: Tangshan City, China</v>
          </cell>
          <cell r="M21">
            <v>32466.5</v>
          </cell>
          <cell r="N21" t="str">
            <v>Thirty Two Thousand Four Hundred Sixty Six 50.0/100 Euros Only</v>
          </cell>
          <cell r="O21" t="str">
            <v>Three-Phase Oil-Immersed Distributing Transformer</v>
          </cell>
          <cell r="P21">
            <v>2</v>
          </cell>
          <cell r="Q21" t="str">
            <v>PCS</v>
          </cell>
          <cell r="R21">
            <v>16233.25</v>
          </cell>
          <cell r="S21">
            <v>32466.5</v>
          </cell>
          <cell r="AO21" t="str">
            <v>EURO</v>
          </cell>
          <cell r="AP21">
            <v>43538</v>
          </cell>
        </row>
        <row r="22">
          <cell r="A22" t="str">
            <v>HLG,0667</v>
          </cell>
          <cell r="D22" t="str">
            <v>KLEBCHEMIE M. G. BECKER GMBH &amp; CO. KG</v>
          </cell>
          <cell r="E22" t="str">
            <v>Weingarten, Germany</v>
          </cell>
          <cell r="F22" t="str">
            <v>TANGSHAN YIFEI TRADING CO.</v>
          </cell>
          <cell r="G22" t="str">
            <v>Tangshan City, China</v>
          </cell>
          <cell r="H22" t="str">
            <v>HORIZONE LINE GENERAL TRADING LLC</v>
          </cell>
          <cell r="I22" t="str">
            <v>Dubai, UAE</v>
          </cell>
          <cell r="J22" t="str">
            <v>Origin:  Germany</v>
          </cell>
          <cell r="K22" t="str">
            <v>Loading: Weingarten, Germany</v>
          </cell>
          <cell r="L22" t="str">
            <v>Discharge: Tangshan City, China</v>
          </cell>
          <cell r="M22">
            <v>97560</v>
          </cell>
          <cell r="N22" t="str">
            <v>Ninety Seven Thousand Five Hundred Sixty Euros Only</v>
          </cell>
          <cell r="O22" t="str">
            <v>35kv Find Power Distribution Transformer</v>
          </cell>
          <cell r="P22">
            <v>6</v>
          </cell>
          <cell r="Q22" t="str">
            <v>PCS</v>
          </cell>
          <cell r="R22">
            <v>16260</v>
          </cell>
          <cell r="S22">
            <v>97560</v>
          </cell>
          <cell r="AO22" t="str">
            <v>EURO</v>
          </cell>
          <cell r="AP22">
            <v>43528</v>
          </cell>
        </row>
        <row r="23">
          <cell r="A23" t="str">
            <v>HLG,0711</v>
          </cell>
          <cell r="B23" t="str">
            <v xml:space="preserve">MAGIC BRICK BUILDING MATERIAL TRADING LLC </v>
          </cell>
          <cell r="C23" t="str">
            <v>Dubai, United Arab Emirates</v>
          </cell>
          <cell r="D23" t="str">
            <v>COLORGRES BUILDING MATERIAL CO LTD</v>
          </cell>
          <cell r="E23" t="str">
            <v>Foshan City, China</v>
          </cell>
          <cell r="F23" t="str">
            <v>TANGSHAN YIFEI TRADING CO.</v>
          </cell>
          <cell r="G23" t="str">
            <v>Tangshan City, China</v>
          </cell>
          <cell r="H23" t="str">
            <v>HORIZONE LINE GENERAL TRADING LLC</v>
          </cell>
          <cell r="I23" t="str">
            <v>Dubai, UAE</v>
          </cell>
          <cell r="J23" t="str">
            <v>Origin:  China</v>
          </cell>
          <cell r="K23" t="str">
            <v>Loading: Foshan City, China</v>
          </cell>
          <cell r="L23" t="str">
            <v>Discharge: Tangshan City, China</v>
          </cell>
          <cell r="M23">
            <v>1378000</v>
          </cell>
          <cell r="N23" t="str">
            <v>One Million Three Hundred Seventy Eight Thousand Dirhams Only</v>
          </cell>
          <cell r="O23" t="str">
            <v>Various Color Coated PPGI</v>
          </cell>
          <cell r="P23">
            <v>127</v>
          </cell>
          <cell r="Q23" t="str">
            <v>TONS</v>
          </cell>
          <cell r="R23">
            <v>217.983651226158</v>
          </cell>
          <cell r="S23">
            <v>27683.923705722002</v>
          </cell>
          <cell r="T23" t="str">
            <v>Decorative Building Material Stone Aluminum Honeycomb Panel</v>
          </cell>
          <cell r="U23">
            <v>15003</v>
          </cell>
          <cell r="V23" t="str">
            <v>SQUARE METERS</v>
          </cell>
          <cell r="W23">
            <v>90.003071138724096</v>
          </cell>
          <cell r="X23">
            <v>1350316.0762942701</v>
          </cell>
          <cell r="AN23">
            <v>14.9</v>
          </cell>
          <cell r="AO23" t="str">
            <v>AED</v>
          </cell>
          <cell r="AP23">
            <v>43541</v>
          </cell>
        </row>
        <row r="24">
          <cell r="A24" t="str">
            <v>HLG,0742</v>
          </cell>
          <cell r="D24" t="str">
            <v xml:space="preserve">MARBO ITALIA SPA  </v>
          </cell>
          <cell r="E24" t="str">
            <v>Pavia, Italy</v>
          </cell>
          <cell r="F24" t="str">
            <v>TANGSHAN YIFEI TRADING CO.</v>
          </cell>
          <cell r="G24" t="str">
            <v>Tangshan City, China</v>
          </cell>
          <cell r="H24" t="str">
            <v>HORIZONE LINE GENERAL TRADING LLC</v>
          </cell>
          <cell r="I24" t="str">
            <v>Dubai, UAE</v>
          </cell>
          <cell r="J24" t="str">
            <v>Origin:  Italy</v>
          </cell>
          <cell r="K24" t="str">
            <v>Loading: Pavia, Italy</v>
          </cell>
          <cell r="L24" t="str">
            <v>Discharge: Tangshan City, China</v>
          </cell>
          <cell r="M24">
            <v>96617</v>
          </cell>
          <cell r="N24" t="str">
            <v>Ninety Six Thousand Six Hundred Seventeen Euros Only</v>
          </cell>
          <cell r="O24" t="str">
            <v>Waterproof LED Triac Dimmable</v>
          </cell>
          <cell r="P24">
            <v>1558</v>
          </cell>
          <cell r="Q24" t="str">
            <v>PCS</v>
          </cell>
          <cell r="R24">
            <v>62.013478818998699</v>
          </cell>
          <cell r="S24">
            <v>96617</v>
          </cell>
          <cell r="AO24" t="str">
            <v>EURO</v>
          </cell>
          <cell r="AP24">
            <v>43544</v>
          </cell>
        </row>
        <row r="25">
          <cell r="A25" t="str">
            <v>HLG,0738</v>
          </cell>
          <cell r="B25" t="str">
            <v>MONTE STELLA TRADING LLC</v>
          </cell>
          <cell r="C25" t="str">
            <v>Dubai, U.A.E</v>
          </cell>
          <cell r="D25" t="str">
            <v>MENGYANG GROUP</v>
          </cell>
          <cell r="E25" t="str">
            <v>Jiangsu, China</v>
          </cell>
          <cell r="F25" t="str">
            <v>TANGSHAN YIFEI TRADING CO.</v>
          </cell>
          <cell r="G25" t="str">
            <v>Tangshan City, China</v>
          </cell>
          <cell r="H25" t="str">
            <v>HORIZONE LINE GENERAL TRADING LLC</v>
          </cell>
          <cell r="I25" t="str">
            <v>Dubai, UAE</v>
          </cell>
          <cell r="J25" t="str">
            <v>Origin:  China</v>
          </cell>
          <cell r="K25" t="str">
            <v>Loading: Jiangsu, China</v>
          </cell>
          <cell r="L25" t="str">
            <v>Discharge: Tangshan City, China</v>
          </cell>
          <cell r="M25">
            <v>95566</v>
          </cell>
          <cell r="N25" t="str">
            <v>Ninety Five Thousand Five Hundred Sixty Six Euros Only</v>
          </cell>
          <cell r="O25" t="str">
            <v>Power Transformer/Voltage Regulating Transfomer</v>
          </cell>
          <cell r="P25">
            <v>3</v>
          </cell>
          <cell r="Q25" t="str">
            <v>PCS</v>
          </cell>
          <cell r="R25">
            <v>31855.333333333299</v>
          </cell>
          <cell r="S25">
            <v>95566</v>
          </cell>
          <cell r="AO25" t="str">
            <v>EURO</v>
          </cell>
          <cell r="AP25">
            <v>43543</v>
          </cell>
        </row>
        <row r="26">
          <cell r="A26" t="str">
            <v>HLG,0675</v>
          </cell>
          <cell r="B26" t="str">
            <v xml:space="preserve">NEWROZ BANEH TRADING LLC </v>
          </cell>
          <cell r="C26" t="str">
            <v>Dubai, U.A.E</v>
          </cell>
          <cell r="D26" t="str">
            <v>SENECA SRL</v>
          </cell>
          <cell r="E26" t="str">
            <v>Padua, Italy</v>
          </cell>
          <cell r="F26" t="str">
            <v>TANGSHAN YIFEI TRADING CO.</v>
          </cell>
          <cell r="G26" t="str">
            <v>Tangshan City, China</v>
          </cell>
          <cell r="H26" t="str">
            <v>HORIZONE LINE GENERAL TRADING LLC</v>
          </cell>
          <cell r="I26" t="str">
            <v>Dubai, UAE</v>
          </cell>
          <cell r="J26" t="str">
            <v>Origin:  Italy</v>
          </cell>
          <cell r="K26" t="str">
            <v>Loading: Padua, Italy</v>
          </cell>
          <cell r="L26" t="str">
            <v>Discharge: Tangshan City, China</v>
          </cell>
          <cell r="M26">
            <v>433850</v>
          </cell>
          <cell r="N26" t="str">
            <v>Four Hundred Thirty Three Thousand Eight Hundred Fifty Dirhams Only</v>
          </cell>
          <cell r="O26" t="str">
            <v>Transformer 3 Phase Dry Type Power Distribution Transformer</v>
          </cell>
          <cell r="P26">
            <v>22</v>
          </cell>
          <cell r="Q26" t="str">
            <v>PCS</v>
          </cell>
          <cell r="R26">
            <v>19720.4545454545</v>
          </cell>
          <cell r="S26">
            <v>433850</v>
          </cell>
          <cell r="AO26" t="str">
            <v>AED</v>
          </cell>
          <cell r="AP26">
            <v>43530</v>
          </cell>
        </row>
        <row r="27">
          <cell r="A27" t="str">
            <v>HLG,0702</v>
          </cell>
          <cell r="B27" t="str">
            <v>OPAL INTERNATIONALTRADING FZE</v>
          </cell>
          <cell r="C27" t="str">
            <v>Dubai, U.A.E</v>
          </cell>
          <cell r="D27" t="str">
            <v>GUANGDONG ZHONGBAO KITCHENWARE CO. LTD</v>
          </cell>
          <cell r="E27" t="str">
            <v>Guandong China</v>
          </cell>
          <cell r="F27" t="str">
            <v>TANGSHAN YIFEI TRADING CO.</v>
          </cell>
          <cell r="G27" t="str">
            <v>Tangshan City, China</v>
          </cell>
          <cell r="H27" t="str">
            <v>HORIZONE LINE GENERAL TRADING LLC</v>
          </cell>
          <cell r="I27" t="str">
            <v>Dubai, UAE</v>
          </cell>
          <cell r="J27" t="str">
            <v>Origin: Guandong China</v>
          </cell>
          <cell r="K27" t="str">
            <v>Loading: Guandong China</v>
          </cell>
          <cell r="L27" t="str">
            <v>Discharge: Tangshan City, China</v>
          </cell>
          <cell r="M27">
            <v>901204</v>
          </cell>
          <cell r="N27" t="str">
            <v>Nine Hundred One Thousand Two Hundred Four Dirhams Only</v>
          </cell>
          <cell r="O27" t="str">
            <v>Auto SMT Machine Special for Limitless LED Strip</v>
          </cell>
          <cell r="P27">
            <v>10</v>
          </cell>
          <cell r="Q27" t="str">
            <v>SETS</v>
          </cell>
          <cell r="R27">
            <v>90120.4</v>
          </cell>
          <cell r="S27">
            <v>901204</v>
          </cell>
          <cell r="AO27" t="str">
            <v>AED</v>
          </cell>
          <cell r="AP27">
            <v>43537</v>
          </cell>
        </row>
        <row r="28">
          <cell r="A28" t="str">
            <v>HLG,0721</v>
          </cell>
          <cell r="D28" t="str">
            <v>P&amp;A CORPORATION</v>
          </cell>
          <cell r="E28" t="str">
            <v>Seoul, South Korea</v>
          </cell>
          <cell r="F28" t="str">
            <v>TANGSHAN YIFEI TRADING CO.</v>
          </cell>
          <cell r="G28" t="str">
            <v>Tangshan City, China</v>
          </cell>
          <cell r="H28" t="str">
            <v>HORIZONE LINE GENERAL TRADING LLC</v>
          </cell>
          <cell r="I28" t="str">
            <v>Dubai, UAE</v>
          </cell>
          <cell r="J28" t="str">
            <v>Origin:  South Korea</v>
          </cell>
          <cell r="K28" t="str">
            <v>Loading: Seoul, South Korea</v>
          </cell>
          <cell r="L28" t="str">
            <v>Discharge: Tangshan City, China</v>
          </cell>
          <cell r="M28">
            <v>111676.7</v>
          </cell>
          <cell r="N28" t="str">
            <v>One Hundred Eleven Thousand Six Hundred Seventy Six 70.0/100 Euros Only</v>
          </cell>
          <cell r="O28" t="str">
            <v>Rtk GPS Receiver Surveying Instrument G992</v>
          </cell>
          <cell r="P28">
            <v>9</v>
          </cell>
          <cell r="Q28" t="str">
            <v>PCS</v>
          </cell>
          <cell r="R28">
            <v>12408.5222222222</v>
          </cell>
          <cell r="S28">
            <v>111676.7</v>
          </cell>
          <cell r="AO28" t="str">
            <v>EURO</v>
          </cell>
          <cell r="AP28">
            <v>43533</v>
          </cell>
        </row>
        <row r="29">
          <cell r="A29" t="str">
            <v>HLG,0731</v>
          </cell>
          <cell r="D29" t="str">
            <v>POINT MOBILE CO.,LTD</v>
          </cell>
          <cell r="E29" t="str">
            <v>Seoul, South Korea</v>
          </cell>
          <cell r="F29" t="str">
            <v>TANGSHAN YIFEI TRADING CO.</v>
          </cell>
          <cell r="G29" t="str">
            <v>Tangshan City, China</v>
          </cell>
          <cell r="H29" t="str">
            <v>HORIZONE LINE GENERAL TRADING LLC</v>
          </cell>
          <cell r="I29" t="str">
            <v>Dubai, UAE</v>
          </cell>
          <cell r="J29" t="str">
            <v>Origin:  South Korea</v>
          </cell>
          <cell r="K29" t="str">
            <v>Loading: Seoul, South Korea</v>
          </cell>
          <cell r="L29" t="str">
            <v>Discharge: Tangshan City, China</v>
          </cell>
          <cell r="M29">
            <v>65208.5</v>
          </cell>
          <cell r="N29" t="str">
            <v>Sixty Five Thousand Two Hundred Eight 50.0/100 Euros Only</v>
          </cell>
          <cell r="O29" t="str">
            <v>GPS Tracker for Car and Motorcycle  Acc Monitor (TK115)</v>
          </cell>
          <cell r="P29">
            <v>2328</v>
          </cell>
          <cell r="Q29" t="str">
            <v>PCS</v>
          </cell>
          <cell r="R29">
            <v>28.010524054982799</v>
          </cell>
          <cell r="S29">
            <v>65208.5</v>
          </cell>
          <cell r="AO29" t="str">
            <v>EURO</v>
          </cell>
          <cell r="AP29">
            <v>43538</v>
          </cell>
        </row>
        <row r="30">
          <cell r="A30" t="str">
            <v>HLG,0739</v>
          </cell>
          <cell r="B30" t="str">
            <v xml:space="preserve">RAMZ AL HAQEEGA GENERAL TRADING LLC </v>
          </cell>
          <cell r="C30" t="str">
            <v>Dubai, U.A.E</v>
          </cell>
          <cell r="D30" t="str">
            <v>JIANGSU KELIDA DECORATION MATERIAL CO ., LTD</v>
          </cell>
          <cell r="E30" t="str">
            <v>Jiangsu, China</v>
          </cell>
          <cell r="F30" t="str">
            <v>TANGSHAN YIFEI TRADING CO.</v>
          </cell>
          <cell r="G30" t="str">
            <v>Tangshan City, China</v>
          </cell>
          <cell r="H30" t="str">
            <v>HORIZONE LINE GENERAL TRADING LLC</v>
          </cell>
          <cell r="I30" t="str">
            <v>Dubai, UAE</v>
          </cell>
          <cell r="J30" t="str">
            <v>Origin:  China</v>
          </cell>
          <cell r="K30" t="str">
            <v>Loading: Jiangsu, China</v>
          </cell>
          <cell r="L30" t="str">
            <v>Discharge: Tangshan City, China</v>
          </cell>
          <cell r="M30">
            <v>20592</v>
          </cell>
          <cell r="N30" t="str">
            <v>Twenty Thousand Five Hundred Ninety Two Euros Only</v>
          </cell>
          <cell r="O30" t="str">
            <v>GPS Tracker for Car and Motorcycle  Acc Monitor (TK115)</v>
          </cell>
          <cell r="P30">
            <v>735</v>
          </cell>
          <cell r="Q30" t="str">
            <v>PCS</v>
          </cell>
          <cell r="R30">
            <v>28.016326530612201</v>
          </cell>
          <cell r="S30">
            <v>20592</v>
          </cell>
          <cell r="AO30" t="str">
            <v>EURO</v>
          </cell>
          <cell r="AP30">
            <v>43543</v>
          </cell>
        </row>
        <row r="31">
          <cell r="A31" t="str">
            <v>HLG,0701</v>
          </cell>
          <cell r="B31" t="str">
            <v xml:space="preserve">RECAZ STAR GENERAL TRADING LLC </v>
          </cell>
          <cell r="C31" t="str">
            <v>Dubai, U.A.E</v>
          </cell>
          <cell r="D31" t="str">
            <v>ORLUX IMPORT,EXPORT GMBH</v>
          </cell>
          <cell r="E31" t="str">
            <v>Frankfurt Am Main, Germany</v>
          </cell>
          <cell r="F31" t="str">
            <v>TANGSHAN YIFEI TRADING CO.</v>
          </cell>
          <cell r="G31" t="str">
            <v>Tangshan City, China</v>
          </cell>
          <cell r="H31" t="str">
            <v>HORIZONE LINE GENERAL TRADING LLC</v>
          </cell>
          <cell r="I31" t="str">
            <v>Dubai, UAE</v>
          </cell>
          <cell r="J31" t="str">
            <v>Origin:  Germany</v>
          </cell>
          <cell r="K31" t="str">
            <v>Loading: Frankfurt Am Main, Germany</v>
          </cell>
          <cell r="L31" t="str">
            <v>Discharge: Tangshan City, China</v>
          </cell>
          <cell r="M31">
            <v>623186</v>
          </cell>
          <cell r="N31" t="str">
            <v>Six Hundred Twenty Three Thousand One Hundred Eighty Six Dirhams Only</v>
          </cell>
          <cell r="O31" t="str">
            <v>Digital Radar Oil Diesel Fuel Tank Level Sensor</v>
          </cell>
          <cell r="P31">
            <v>733</v>
          </cell>
          <cell r="Q31" t="str">
            <v>PCS</v>
          </cell>
          <cell r="R31">
            <v>850.18553888130896</v>
          </cell>
          <cell r="S31">
            <v>623186</v>
          </cell>
          <cell r="AO31" t="str">
            <v>AED</v>
          </cell>
          <cell r="AP31">
            <v>43537</v>
          </cell>
        </row>
        <row r="32">
          <cell r="A32" t="str">
            <v>HLG,0743</v>
          </cell>
          <cell r="D32" t="str">
            <v>RENNER ITALIA S.P.A</v>
          </cell>
          <cell r="E32" t="str">
            <v>Minerbio, Italy</v>
          </cell>
          <cell r="F32" t="str">
            <v>TANGSHAN YIFEI TRADING CO.</v>
          </cell>
          <cell r="G32" t="str">
            <v>Tangshan City, China</v>
          </cell>
          <cell r="H32" t="str">
            <v>HORIZONE LINE GENERAL TRADING LLC</v>
          </cell>
          <cell r="I32" t="str">
            <v>Dubai, UAE</v>
          </cell>
          <cell r="J32" t="str">
            <v>Origin:  Italy</v>
          </cell>
          <cell r="K32" t="str">
            <v>Loading: Minerbio, Italy</v>
          </cell>
          <cell r="L32" t="str">
            <v>Discharge: Tangshan City, China</v>
          </cell>
          <cell r="M32">
            <v>50000</v>
          </cell>
          <cell r="N32" t="str">
            <v>Fifty Thousand Euros Only</v>
          </cell>
          <cell r="O32" t="str">
            <v>Outdoor Full Color 7000 CD P6/P8/P10 LED Display</v>
          </cell>
          <cell r="P32">
            <v>111</v>
          </cell>
          <cell r="Q32" t="str">
            <v>M2</v>
          </cell>
          <cell r="R32">
            <v>450.45045045044998</v>
          </cell>
          <cell r="S32">
            <v>50000</v>
          </cell>
          <cell r="AO32" t="str">
            <v>EURO</v>
          </cell>
          <cell r="AP32">
            <v>43544</v>
          </cell>
        </row>
        <row r="33">
          <cell r="A33" t="str">
            <v>HLG,0722</v>
          </cell>
          <cell r="D33" t="str">
            <v>SAMSUNG POLYMER CO</v>
          </cell>
          <cell r="E33" t="str">
            <v>Seoul, South Korea</v>
          </cell>
          <cell r="F33" t="str">
            <v>TANGSHAN YIFEI TRADING CO.</v>
          </cell>
          <cell r="G33" t="str">
            <v>Tangshan City, China</v>
          </cell>
          <cell r="H33" t="str">
            <v>HORIZONE LINE GENERAL TRADING LLC</v>
          </cell>
          <cell r="I33" t="str">
            <v>Dubai, UAE</v>
          </cell>
          <cell r="J33" t="str">
            <v>Origin:  South Korea</v>
          </cell>
          <cell r="K33" t="str">
            <v>Loading: Seoul, South Korea</v>
          </cell>
          <cell r="L33" t="str">
            <v>Discharge: Tangshan City, China</v>
          </cell>
          <cell r="M33">
            <v>241012.78</v>
          </cell>
          <cell r="N33" t="str">
            <v>Two Hundred Forty One Thousand Twelve 78.0/100 Euros Only</v>
          </cell>
          <cell r="O33" t="str">
            <v>Outdoor Full Color 7000 CD P6/P8/P10 LED Display</v>
          </cell>
          <cell r="P33">
            <v>537</v>
          </cell>
          <cell r="Q33" t="str">
            <v>M2</v>
          </cell>
          <cell r="R33">
            <v>448.81337057728098</v>
          </cell>
          <cell r="S33">
            <v>241012.78</v>
          </cell>
          <cell r="AO33" t="str">
            <v>EURO</v>
          </cell>
          <cell r="AP33">
            <v>43533</v>
          </cell>
        </row>
        <row r="34">
          <cell r="A34" t="str">
            <v>HLG,0744</v>
          </cell>
          <cell r="D34" t="str">
            <v>SMURFIT KAPPA  UK LTD</v>
          </cell>
          <cell r="E34" t="str">
            <v>Liverpool, England</v>
          </cell>
          <cell r="F34" t="str">
            <v>TANGSHAN YIFEI TRADING CO.</v>
          </cell>
          <cell r="G34" t="str">
            <v>Tangshan City, China</v>
          </cell>
          <cell r="H34" t="str">
            <v>HORIZONE LINE GENERAL TRADING LLC</v>
          </cell>
          <cell r="I34" t="str">
            <v>Dubai, UAE</v>
          </cell>
          <cell r="J34" t="str">
            <v>Origin:  England</v>
          </cell>
          <cell r="K34" t="str">
            <v>Loading: Liverpool, England</v>
          </cell>
          <cell r="L34" t="str">
            <v>Discharge: Tangshan City, China</v>
          </cell>
          <cell r="M34">
            <v>160009.37</v>
          </cell>
          <cell r="N34" t="str">
            <v>One Hundred Sixty Thousand Nine 37.0/100 Euros Only</v>
          </cell>
          <cell r="O34" t="str">
            <v>10/0.4kv Dry Type Transformer</v>
          </cell>
          <cell r="P34">
            <v>188</v>
          </cell>
          <cell r="Q34" t="str">
            <v>PCS</v>
          </cell>
          <cell r="R34">
            <v>851.11367021276499</v>
          </cell>
          <cell r="S34">
            <v>160009.37</v>
          </cell>
          <cell r="AO34" t="str">
            <v>EURO</v>
          </cell>
          <cell r="AP34">
            <v>43545</v>
          </cell>
        </row>
        <row r="35">
          <cell r="A35" t="str">
            <v>HLG,0691</v>
          </cell>
          <cell r="B35" t="str">
            <v>STRONG VIEW TRADING FZE</v>
          </cell>
          <cell r="C35" t="str">
            <v>Ras Al Khaimah, United Arab Emirates</v>
          </cell>
          <cell r="D35" t="str">
            <v>ZHONGSHAN LIQIN TRADE CO LTD</v>
          </cell>
          <cell r="E35" t="str">
            <v>Guandong, China</v>
          </cell>
          <cell r="F35" t="str">
            <v>TANGSHAN YIFEI TRADING CO.</v>
          </cell>
          <cell r="G35" t="str">
            <v>Tangshan City, China</v>
          </cell>
          <cell r="H35" t="str">
            <v>HORIZONE LINE GENERAL TRADING LLC</v>
          </cell>
          <cell r="I35" t="str">
            <v>Dubai, UAE</v>
          </cell>
          <cell r="J35" t="str">
            <v>Origin:  China</v>
          </cell>
          <cell r="K35" t="str">
            <v>Loading: Guandong, China</v>
          </cell>
          <cell r="L35" t="str">
            <v>Discharge: Tangshan City, China</v>
          </cell>
          <cell r="M35">
            <v>225200</v>
          </cell>
          <cell r="N35" t="str">
            <v>Two Hundred Twenty Five Thousand Two Hundred Dirhams Only</v>
          </cell>
          <cell r="O35" t="str">
            <v>Outdoor LED Driver 250W 36V IP65</v>
          </cell>
          <cell r="P35">
            <v>5774</v>
          </cell>
          <cell r="Q35" t="str">
            <v>PCS</v>
          </cell>
          <cell r="R35">
            <v>39.002424662279097</v>
          </cell>
          <cell r="S35">
            <v>225200</v>
          </cell>
          <cell r="AN35">
            <v>3.5</v>
          </cell>
          <cell r="AO35" t="str">
            <v>AED</v>
          </cell>
          <cell r="AP35">
            <v>43526</v>
          </cell>
        </row>
        <row r="36">
          <cell r="A36" t="str">
            <v>HLG,0728</v>
          </cell>
          <cell r="D36" t="str">
            <v>UNITERRA  TRADING GMBH</v>
          </cell>
          <cell r="E36" t="str">
            <v>Stuttgart, Germany</v>
          </cell>
          <cell r="F36" t="str">
            <v>TANGSHAN YIFEI TRADING CO.</v>
          </cell>
          <cell r="G36" t="str">
            <v>Tangshan City, China</v>
          </cell>
          <cell r="H36" t="str">
            <v>HORIZONE LINE GENERAL TRADING LLC</v>
          </cell>
          <cell r="I36" t="str">
            <v>Dubai, UAE</v>
          </cell>
          <cell r="J36" t="str">
            <v>Origin:  Germany</v>
          </cell>
          <cell r="K36" t="str">
            <v>Loading: Stuttgart, Germany</v>
          </cell>
          <cell r="L36" t="str">
            <v>Discharge: Tangshan City, China</v>
          </cell>
          <cell r="M36">
            <v>102804.86</v>
          </cell>
          <cell r="N36" t="str">
            <v>One Hundred Two Thousand Eight Hundred Four 86.0/100 Euros Only</v>
          </cell>
          <cell r="O36" t="str">
            <v xml:space="preserve">2.8V~3.6 V  Ultra-Low Power Pressure Sensor </v>
          </cell>
          <cell r="P36">
            <v>1209</v>
          </cell>
          <cell r="Q36" t="str">
            <v>PCS</v>
          </cell>
          <cell r="R36">
            <v>85.032969396195199</v>
          </cell>
          <cell r="S36">
            <v>102804.86</v>
          </cell>
          <cell r="AO36" t="str">
            <v>EURO</v>
          </cell>
          <cell r="AP36">
            <v>43537</v>
          </cell>
        </row>
        <row r="37">
          <cell r="A37" t="str">
            <v>HLG,0724</v>
          </cell>
          <cell r="D37" t="str">
            <v>VAN REES CEYLON LTD</v>
          </cell>
          <cell r="E37" t="str">
            <v>Peliyagoda, Sri Lanka</v>
          </cell>
          <cell r="F37" t="str">
            <v>TANGSHAN YIFEI TRADING CO.</v>
          </cell>
          <cell r="G37" t="str">
            <v>Tangshan City, China</v>
          </cell>
          <cell r="H37" t="str">
            <v>HORIZONE LINE GENERAL TRADING LLC</v>
          </cell>
          <cell r="I37" t="str">
            <v>Dubai, UAE</v>
          </cell>
          <cell r="J37" t="str">
            <v>Origin:  Sri Lanka</v>
          </cell>
          <cell r="K37" t="str">
            <v>Loading: Peliyagoda, Sri Lanka</v>
          </cell>
          <cell r="L37" t="str">
            <v>Discharge: Tangshan City, China</v>
          </cell>
          <cell r="M37">
            <v>104805.59</v>
          </cell>
          <cell r="N37" t="str">
            <v>One Hundred Four Thousand Eight Hundred Five 59.0/100 Euros Only</v>
          </cell>
          <cell r="O37" t="str">
            <v xml:space="preserve">2.8V~3.6 V  Ultra-Low Power Pressure Sensor </v>
          </cell>
          <cell r="P37">
            <v>1233</v>
          </cell>
          <cell r="Q37" t="str">
            <v>PCS</v>
          </cell>
          <cell r="R37">
            <v>85.000478507704699</v>
          </cell>
          <cell r="S37">
            <v>104805.59</v>
          </cell>
          <cell r="AO37" t="str">
            <v>EURO</v>
          </cell>
          <cell r="AP37">
            <v>43536</v>
          </cell>
        </row>
        <row r="38">
          <cell r="A38" t="str">
            <v>HLG,0674</v>
          </cell>
          <cell r="B38" t="str">
            <v>VIVOTEK MIDDLE EAST</v>
          </cell>
          <cell r="C38" t="str">
            <v>Dubai, U.A.E</v>
          </cell>
          <cell r="D38" t="str">
            <v>KERAMOULD S.R.L</v>
          </cell>
          <cell r="E38" t="str">
            <v>Castellarano, Italy</v>
          </cell>
          <cell r="F38" t="str">
            <v>TANGSHAN YIFEI TRADING CO.</v>
          </cell>
          <cell r="G38" t="str">
            <v>Tangshan City, China</v>
          </cell>
          <cell r="H38" t="str">
            <v>HORIZONE LINE GENERAL TRADING LLC</v>
          </cell>
          <cell r="I38" t="str">
            <v>Dubai, UAE</v>
          </cell>
          <cell r="J38" t="str">
            <v>Origin:  Italy</v>
          </cell>
          <cell r="K38" t="str">
            <v>Loading: Castellarano, Italy</v>
          </cell>
          <cell r="L38" t="str">
            <v>Discharge: Tangshan City, China</v>
          </cell>
          <cell r="M38">
            <v>400000</v>
          </cell>
          <cell r="N38" t="str">
            <v>Four Hundred Thousand Dirhams Only</v>
          </cell>
          <cell r="O38" t="str">
            <v>Foif A90 Gnss Rtk Receiver 555 Channels GPS (A90+)</v>
          </cell>
          <cell r="P38">
            <v>75</v>
          </cell>
          <cell r="Q38" t="str">
            <v>PCS</v>
          </cell>
          <cell r="R38">
            <v>5333.3333333333303</v>
          </cell>
          <cell r="S38">
            <v>400000</v>
          </cell>
          <cell r="AO38" t="str">
            <v>AED</v>
          </cell>
          <cell r="AP38">
            <v>43530</v>
          </cell>
        </row>
        <row r="39">
          <cell r="A39" t="str">
            <v>HLG,0720</v>
          </cell>
          <cell r="D39" t="str">
            <v>ZYTOMED SYSTEM GMBH</v>
          </cell>
          <cell r="E39" t="str">
            <v>Berlin, Germany</v>
          </cell>
          <cell r="F39" t="str">
            <v>TANGSHAN YIFEI TRADING CO.</v>
          </cell>
          <cell r="G39" t="str">
            <v>Tangshan City, China</v>
          </cell>
          <cell r="H39" t="str">
            <v>HORIZONE LINE GENERAL TRADING LLC</v>
          </cell>
          <cell r="I39" t="str">
            <v>Dubai, UAE</v>
          </cell>
          <cell r="J39" t="str">
            <v>Origin:  Germany</v>
          </cell>
          <cell r="K39" t="str">
            <v>Loading: Berlin, Germany</v>
          </cell>
          <cell r="L39" t="str">
            <v>Discharge: Tangshan City, China</v>
          </cell>
          <cell r="M39">
            <v>38377.85</v>
          </cell>
          <cell r="N39" t="str">
            <v>Thirty Eight Thousand Three Hundred Seventy Seven 85.0/100 Euros Only</v>
          </cell>
          <cell r="O39" t="str">
            <v>Outdoor LED Driver 250W 36V IP65</v>
          </cell>
          <cell r="P39">
            <v>984</v>
          </cell>
          <cell r="Q39" t="str">
            <v>PCS</v>
          </cell>
          <cell r="R39">
            <v>39.001880081300797</v>
          </cell>
          <cell r="S39">
            <v>38377.85</v>
          </cell>
          <cell r="AO39" t="str">
            <v>EURO</v>
          </cell>
          <cell r="AP39">
            <v>43531</v>
          </cell>
        </row>
        <row r="40">
          <cell r="A40" t="str">
            <v>HLG,0681,CL</v>
          </cell>
          <cell r="B40" t="str">
            <v>TUF COMMODITIES DMCC</v>
          </cell>
          <cell r="C40" t="str">
            <v>Dubai, U.A.E</v>
          </cell>
          <cell r="D40" t="str">
            <v>HOWELL CLEAN APPLIANCES (HK) LIMITED</v>
          </cell>
          <cell r="E40" t="str">
            <v>Hong Kong , China</v>
          </cell>
          <cell r="F40" t="str">
            <v>TANGSHAN YIFEI TRADING CO.</v>
          </cell>
          <cell r="G40" t="str">
            <v>Tangshan City, China</v>
          </cell>
          <cell r="H40" t="str">
            <v>HORIZONE LINE GENERAL TRADING LLC</v>
          </cell>
          <cell r="I40" t="str">
            <v>Dubai, UAE</v>
          </cell>
          <cell r="J40" t="str">
            <v>Origin:  China</v>
          </cell>
          <cell r="K40" t="str">
            <v>Loading: Hong Kong , China</v>
          </cell>
          <cell r="L40" t="str">
            <v>Discharge: Tangshan City, China</v>
          </cell>
          <cell r="M40">
            <v>730880</v>
          </cell>
          <cell r="N40" t="str">
            <v>Seven Hundred Thirty Thousand Eight Hundred Eighty Dirhams Only</v>
          </cell>
          <cell r="O40" t="str">
            <v>Three Phase Dry Type Variable Transformer</v>
          </cell>
          <cell r="P40">
            <v>3636</v>
          </cell>
          <cell r="Q40" t="str">
            <v>PCS</v>
          </cell>
          <cell r="R40">
            <v>201.01210121012099</v>
          </cell>
          <cell r="S40">
            <v>730880</v>
          </cell>
          <cell r="AO40" t="str">
            <v>AED</v>
          </cell>
          <cell r="AP40">
            <v>43542</v>
          </cell>
        </row>
        <row r="41">
          <cell r="A41" t="str">
            <v>HLG,0763,CL</v>
          </cell>
          <cell r="B41" t="str">
            <v>TOURANTO FLAVOURS AND FRAGRANCES FZE</v>
          </cell>
          <cell r="C41" t="str">
            <v>Dubai, U.A.E</v>
          </cell>
          <cell r="D41" t="str">
            <v>SHANDONG FUPPON AGRICULTURAL MACHINERY EQUIPMENT CO., LTD.</v>
          </cell>
          <cell r="E41" t="str">
            <v>Liaocheng, China</v>
          </cell>
          <cell r="F41" t="str">
            <v>TANGSHAN YIFEI TRADING CO.</v>
          </cell>
          <cell r="G41" t="str">
            <v>Tangshan City, China</v>
          </cell>
          <cell r="H41" t="str">
            <v>HORIZONE LINE GENERAL TRADING LLC</v>
          </cell>
          <cell r="I41" t="str">
            <v>Dubai, UAE</v>
          </cell>
          <cell r="J41" t="str">
            <v>Origin:  China</v>
          </cell>
          <cell r="K41" t="str">
            <v>Loading: Liaocheng, China</v>
          </cell>
          <cell r="L41" t="str">
            <v>Discharge: Tangshan City, China</v>
          </cell>
          <cell r="M41">
            <v>1433602</v>
          </cell>
          <cell r="N41" t="str">
            <v>One Million Four Hundred Thirty Three Thousand Six Hundred Two Dirhams Only</v>
          </cell>
          <cell r="O41" t="str">
            <v>Digital Radar Oil Diesel Fuel Tank Level Sensor</v>
          </cell>
          <cell r="P41">
            <v>1686</v>
          </cell>
          <cell r="Q41" t="str">
            <v>PCS</v>
          </cell>
          <cell r="R41">
            <v>850.29774614472103</v>
          </cell>
          <cell r="S41">
            <v>1433602</v>
          </cell>
          <cell r="AO41" t="str">
            <v>AED</v>
          </cell>
          <cell r="AP41">
            <v>43543</v>
          </cell>
        </row>
        <row r="42">
          <cell r="A42" t="str">
            <v>HLG,0750,CL</v>
          </cell>
          <cell r="B42" t="str">
            <v>TOURANTO FLAVOURS AND FRAGRANCES FZE</v>
          </cell>
          <cell r="C42" t="str">
            <v>Dubai, U.A.E</v>
          </cell>
          <cell r="D42" t="str">
            <v>HAINING RIXIN PROTECTIVE MATERIAL INDUSTRIAL CO. LTD.</v>
          </cell>
          <cell r="E42" t="str">
            <v>Zheijiang China</v>
          </cell>
          <cell r="F42" t="str">
            <v>TANGSHAN YIFEI TRADING CO.</v>
          </cell>
          <cell r="G42" t="str">
            <v>Tangshan City, China</v>
          </cell>
          <cell r="H42" t="str">
            <v>HORIZONE LINE GENERAL TRADING LLC</v>
          </cell>
          <cell r="I42" t="str">
            <v>Dubai, UAE</v>
          </cell>
          <cell r="J42" t="str">
            <v>Origin: Zheijiang China</v>
          </cell>
          <cell r="K42" t="str">
            <v>Loading: Zheijiang China</v>
          </cell>
          <cell r="L42" t="str">
            <v>Discharge: Tangshan City, China</v>
          </cell>
          <cell r="M42">
            <v>1523268</v>
          </cell>
          <cell r="N42" t="str">
            <v>One Million Five Hundred Twenty Three Thousand Two Hundred Sixty Eight Dirhams Only</v>
          </cell>
          <cell r="O42" t="str">
            <v>IP65 Waterproof P6 SMD Outdoor LED Display Screen</v>
          </cell>
          <cell r="P42">
            <v>1523</v>
          </cell>
          <cell r="Q42" t="str">
            <v>M2</v>
          </cell>
          <cell r="R42">
            <v>1000.17596848325</v>
          </cell>
          <cell r="S42">
            <v>1523268</v>
          </cell>
          <cell r="AO42" t="str">
            <v>AED</v>
          </cell>
          <cell r="AP42">
            <v>43542</v>
          </cell>
        </row>
        <row r="43">
          <cell r="A43" t="str">
            <v>HLG,0758,CL</v>
          </cell>
          <cell r="B43" t="str">
            <v xml:space="preserve">TAJ AL MULOOK GENERAL TRADING LLC </v>
          </cell>
          <cell r="C43" t="str">
            <v>Dubai, U.A.E</v>
          </cell>
          <cell r="D43" t="str">
            <v>New Hope Group</v>
          </cell>
          <cell r="E43" t="str">
            <v>Gansu Sheng, China</v>
          </cell>
          <cell r="F43" t="str">
            <v>TANGSHAN YIFEI TRADING CO.</v>
          </cell>
          <cell r="G43" t="str">
            <v>Tangshan City, China</v>
          </cell>
          <cell r="H43" t="str">
            <v>HORIZONE LINE GENERAL TRADING LLC</v>
          </cell>
          <cell r="I43" t="str">
            <v>Dubai, UAE</v>
          </cell>
          <cell r="J43" t="str">
            <v>Origin:  China</v>
          </cell>
          <cell r="K43" t="str">
            <v>Loading: Gansu Sheng, China</v>
          </cell>
          <cell r="L43" t="str">
            <v>Discharge: Tangshan City, China</v>
          </cell>
          <cell r="M43">
            <v>578366</v>
          </cell>
          <cell r="N43" t="str">
            <v>Five Hundred Seventy Eight Thousand Three Hundred Sixty Six Dirhams Only</v>
          </cell>
          <cell r="O43" t="str">
            <v xml:space="preserve">Three Phase Asynchronous AC Induction Electric Gear </v>
          </cell>
          <cell r="P43">
            <v>2065</v>
          </cell>
          <cell r="Q43" t="str">
            <v>PCS</v>
          </cell>
          <cell r="R43">
            <v>280.0803874092</v>
          </cell>
          <cell r="S43">
            <v>578366</v>
          </cell>
          <cell r="AO43" t="str">
            <v>AED</v>
          </cell>
          <cell r="AP43">
            <v>43529</v>
          </cell>
        </row>
        <row r="44">
          <cell r="A44" t="str">
            <v>HLG,0692,CL</v>
          </cell>
          <cell r="B44" t="str">
            <v xml:space="preserve">SOREN SKY VIEW TRADING LLC </v>
          </cell>
          <cell r="C44" t="str">
            <v>Dubai, U.A.E</v>
          </cell>
          <cell r="D44" t="str">
            <v>BRF</v>
          </cell>
          <cell r="E44" t="str">
            <v>Ponta Grossa , Pr, Brazil</v>
          </cell>
          <cell r="F44" t="str">
            <v>TANGSHAN YIFEI TRADING CO.</v>
          </cell>
          <cell r="G44" t="str">
            <v>Tangshan City, China</v>
          </cell>
          <cell r="H44" t="str">
            <v>HORIZONE LINE GENERAL TRADING LLC</v>
          </cell>
          <cell r="I44" t="str">
            <v>Dubai, UAE</v>
          </cell>
          <cell r="J44" t="str">
            <v>Origin:  Pr, Brazil</v>
          </cell>
          <cell r="K44" t="str">
            <v>Loading: Ponta Grossa , Pr, Brazil</v>
          </cell>
          <cell r="L44" t="str">
            <v>Discharge: Tangshan City, China</v>
          </cell>
          <cell r="M44">
            <v>1500000</v>
          </cell>
          <cell r="N44" t="str">
            <v>One Million Five Hundred Thousand Dirhams Only</v>
          </cell>
          <cell r="O44" t="str">
            <v>Box Type Power Transformer Distribution Substation</v>
          </cell>
          <cell r="P44">
            <v>3000</v>
          </cell>
          <cell r="Q44" t="str">
            <v>SETS</v>
          </cell>
          <cell r="R44">
            <v>136.23978201634799</v>
          </cell>
          <cell r="S44">
            <v>1500000</v>
          </cell>
          <cell r="AO44" t="str">
            <v>AED</v>
          </cell>
          <cell r="AP44">
            <v>43528</v>
          </cell>
        </row>
        <row r="45">
          <cell r="A45" t="str">
            <v>HLG,0696,CL</v>
          </cell>
          <cell r="B45" t="str">
            <v>POLY BRAND FZCO</v>
          </cell>
          <cell r="C45" t="str">
            <v>Dubai, U.A.E</v>
          </cell>
          <cell r="D45" t="str">
            <v>MENGYANG GROUP</v>
          </cell>
          <cell r="E45" t="str">
            <v>Jiangsu, China</v>
          </cell>
          <cell r="F45" t="str">
            <v>TANGSHAN YIFEI TRADING CO.</v>
          </cell>
          <cell r="G45" t="str">
            <v>Tangshan City, China</v>
          </cell>
          <cell r="H45" t="str">
            <v>HORIZONE LINE GENERAL TRADING LLC</v>
          </cell>
          <cell r="I45" t="str">
            <v>Dubai, UAE</v>
          </cell>
          <cell r="J45" t="str">
            <v>Origin:  China</v>
          </cell>
          <cell r="K45" t="str">
            <v>Loading: Jiangsu, China</v>
          </cell>
          <cell r="L45" t="str">
            <v>Discharge: Tangshan City, China</v>
          </cell>
          <cell r="M45">
            <v>878647</v>
          </cell>
          <cell r="N45" t="str">
            <v>Eight Hundred Seventy Eight Thousand Six Hundred Forty Seven Dirhams Only</v>
          </cell>
          <cell r="O45" t="str">
            <v>Super Light Portable LED Display (P4.81  P5.95  P6.25)</v>
          </cell>
          <cell r="P45">
            <v>1757</v>
          </cell>
          <cell r="Q45" t="str">
            <v>M2</v>
          </cell>
          <cell r="R45">
            <v>500.08366533864501</v>
          </cell>
          <cell r="S45">
            <v>878647</v>
          </cell>
          <cell r="AO45" t="str">
            <v>AED</v>
          </cell>
          <cell r="AP45">
            <v>43530</v>
          </cell>
        </row>
        <row r="46">
          <cell r="A46" t="str">
            <v>HLG,0717,CL</v>
          </cell>
          <cell r="B46" t="str">
            <v>PETROCHEMICALS &amp; SOLVENTS MIDDLE EAST DMCC</v>
          </cell>
          <cell r="C46" t="str">
            <v>Dubai, U.A.E</v>
          </cell>
          <cell r="D46" t="str">
            <v>GUANGDONG ZHONGBAO KITCHENWARE CO. LTD</v>
          </cell>
          <cell r="E46" t="str">
            <v>Guandong China</v>
          </cell>
          <cell r="F46" t="str">
            <v>TANGSHAN YIFEI TRADING CO.</v>
          </cell>
          <cell r="G46" t="str">
            <v>Tangshan City, China</v>
          </cell>
          <cell r="H46" t="str">
            <v>HORIZONE LINE GENERAL TRADING LLC</v>
          </cell>
          <cell r="I46" t="str">
            <v>Dubai, UAE</v>
          </cell>
          <cell r="J46" t="str">
            <v>Origin: Guandong China</v>
          </cell>
          <cell r="K46" t="str">
            <v>Loading: Guandong China</v>
          </cell>
          <cell r="L46" t="str">
            <v>Discharge: Tangshan City, China</v>
          </cell>
          <cell r="M46">
            <v>138208</v>
          </cell>
          <cell r="N46" t="str">
            <v>One Hundred Thirty Eight Thousand Two Hundred Eight Euros Only</v>
          </cell>
          <cell r="O46" t="str">
            <v>Low Power Consumption Stage LED Display</v>
          </cell>
          <cell r="P46">
            <v>69</v>
          </cell>
          <cell r="Q46" t="str">
            <v>M2</v>
          </cell>
          <cell r="R46">
            <v>2003.0144927536201</v>
          </cell>
          <cell r="S46">
            <v>138208</v>
          </cell>
          <cell r="AO46" t="str">
            <v>EURO</v>
          </cell>
          <cell r="AP46">
            <v>43531</v>
          </cell>
        </row>
        <row r="47">
          <cell r="A47" t="str">
            <v>HLG,0727,CL</v>
          </cell>
          <cell r="D47" t="str">
            <v>PENTAX INDUSTRIES SPA</v>
          </cell>
          <cell r="E47" t="str">
            <v>Verona, Italy</v>
          </cell>
          <cell r="F47" t="str">
            <v>TANGSHAN YIFEI TRADING CO.</v>
          </cell>
          <cell r="G47" t="str">
            <v>Tangshan City, China</v>
          </cell>
          <cell r="H47" t="str">
            <v>HORIZONE LINE GENERAL TRADING LLC</v>
          </cell>
          <cell r="I47" t="str">
            <v>Dubai, UAE</v>
          </cell>
          <cell r="J47" t="str">
            <v>Origin:  Italy</v>
          </cell>
          <cell r="K47" t="str">
            <v>Loading: Verona, Italy</v>
          </cell>
          <cell r="L47" t="str">
            <v>Discharge: Tangshan City, China</v>
          </cell>
          <cell r="M47">
            <v>293495.46000000002</v>
          </cell>
          <cell r="N47" t="str">
            <v>Two Hundred Ninety Three Thousand Four Hundred Ninety Five 46.0/100 Euros Only</v>
          </cell>
          <cell r="O47" t="str">
            <v>Super Light Portable LED Display (P4.81  P5.95  P6.25)</v>
          </cell>
          <cell r="P47">
            <v>586</v>
          </cell>
          <cell r="Q47" t="str">
            <v>M2</v>
          </cell>
          <cell r="R47">
            <v>500.84549488054603</v>
          </cell>
          <cell r="S47">
            <v>293495.46000000002</v>
          </cell>
          <cell r="AO47" t="str">
            <v>EURO</v>
          </cell>
          <cell r="AP47">
            <v>43531</v>
          </cell>
        </row>
        <row r="48">
          <cell r="A48" t="str">
            <v>HLG,0748,CL</v>
          </cell>
          <cell r="D48" t="str">
            <v>EURO OTC PHARMA GMBH</v>
          </cell>
          <cell r="E48" t="str">
            <v>BÃ¶nen, Germany</v>
          </cell>
          <cell r="F48" t="str">
            <v>TANGSHAN YIFEI TRADING CO.</v>
          </cell>
          <cell r="G48" t="str">
            <v>Tangshan City, China</v>
          </cell>
          <cell r="H48" t="str">
            <v>HORIZONE LINE GENERAL TRADING LLC</v>
          </cell>
          <cell r="I48" t="str">
            <v>Dubai, UAE</v>
          </cell>
          <cell r="J48" t="str">
            <v>Origin:  Germany</v>
          </cell>
          <cell r="K48" t="str">
            <v>Loading: BÃ¶nen, Germany</v>
          </cell>
          <cell r="L48" t="str">
            <v>Discharge: Tangshan City, China</v>
          </cell>
          <cell r="M48">
            <v>741711.29</v>
          </cell>
          <cell r="N48" t="str">
            <v>Seven Hundred Forty One Thousand Seven Hundred Eleven 29.0/100 Euros Only</v>
          </cell>
          <cell r="O48" t="str">
            <v>Cast Iron Housing Three Phase Electric Motor</v>
          </cell>
          <cell r="P48">
            <v>1738</v>
          </cell>
          <cell r="Q48" t="str">
            <v>PCS</v>
          </cell>
          <cell r="R48">
            <v>112.35955056179699</v>
          </cell>
          <cell r="S48">
            <v>195280.89887640401</v>
          </cell>
          <cell r="T48" t="str">
            <v>Five Wires Stripping Cutting Machine (DNBX-40)</v>
          </cell>
          <cell r="U48">
            <v>170</v>
          </cell>
          <cell r="V48" t="str">
            <v>PCS</v>
          </cell>
          <cell r="W48">
            <v>3214.2964183740901</v>
          </cell>
          <cell r="X48">
            <v>546430.39112359495</v>
          </cell>
          <cell r="AO48" t="str">
            <v>EURO</v>
          </cell>
          <cell r="AP48">
            <v>43537</v>
          </cell>
        </row>
        <row r="49">
          <cell r="A49" t="str">
            <v>HLG,0755,CL</v>
          </cell>
          <cell r="B49" t="str">
            <v>NORTH WEST TRADING LLC</v>
          </cell>
          <cell r="C49" t="str">
            <v>Dubai, U.A.E</v>
          </cell>
          <cell r="D49" t="str">
            <v>HOWELL CLEAN APPLIANCES (HK) LIMITED</v>
          </cell>
          <cell r="E49" t="str">
            <v>Hong Kong , China</v>
          </cell>
          <cell r="F49" t="str">
            <v>TANGSHAN YIFEI TRADING CO.</v>
          </cell>
          <cell r="G49" t="str">
            <v>Tangshan City, China</v>
          </cell>
          <cell r="H49" t="str">
            <v>HORIZONE LINE GENERAL TRADING LLC</v>
          </cell>
          <cell r="I49" t="str">
            <v>Dubai, UAE</v>
          </cell>
          <cell r="J49" t="str">
            <v>Origin:  China</v>
          </cell>
          <cell r="K49" t="str">
            <v>Loading: Hong Kong , China</v>
          </cell>
          <cell r="L49" t="str">
            <v>Discharge: Tangshan City, China</v>
          </cell>
          <cell r="M49">
            <v>743980</v>
          </cell>
          <cell r="N49" t="str">
            <v>Seven Hundred Forty Three Thousand Nine Hundred Eighty Dirhams Only</v>
          </cell>
          <cell r="O49" t="str">
            <v xml:space="preserve">3 Phase Asynchronous AC Induction Electrical Geared </v>
          </cell>
          <cell r="P49">
            <v>3719</v>
          </cell>
          <cell r="Q49" t="str">
            <v>PCS</v>
          </cell>
          <cell r="R49">
            <v>200.04840010755501</v>
          </cell>
          <cell r="S49">
            <v>743980</v>
          </cell>
          <cell r="AO49" t="str">
            <v>AED</v>
          </cell>
          <cell r="AP49">
            <v>43537</v>
          </cell>
        </row>
        <row r="50">
          <cell r="A50" t="str">
            <v>HLG,0654,CL</v>
          </cell>
          <cell r="B50" t="str">
            <v>MOON STONE HOME ELECTRICAL APPLIANCES TRADING LLC</v>
          </cell>
          <cell r="C50" t="str">
            <v>Dubai, U.A.E</v>
          </cell>
          <cell r="D50" t="str">
            <v>INDIA CEMENT</v>
          </cell>
          <cell r="E50" t="str">
            <v>Tamil Nadu, India</v>
          </cell>
          <cell r="F50" t="str">
            <v>TANGSHAN YIFEI TRADING CO.</v>
          </cell>
          <cell r="G50" t="str">
            <v>Tangshan City, China</v>
          </cell>
          <cell r="H50" t="str">
            <v>HORIZONE LINE GENERAL TRADING LLC</v>
          </cell>
          <cell r="I50" t="str">
            <v>Dubai, UAE</v>
          </cell>
          <cell r="J50" t="str">
            <v>Origin:  India</v>
          </cell>
          <cell r="K50" t="str">
            <v>Loading: Tamil Nadu, India</v>
          </cell>
          <cell r="L50" t="str">
            <v>Discharge: Tangshan City, China</v>
          </cell>
          <cell r="M50">
            <v>3000000</v>
          </cell>
          <cell r="N50" t="str">
            <v>Three Million Dirhams Only</v>
          </cell>
          <cell r="O50" t="str">
            <v>P10 Full Color Outdoor LED Display</v>
          </cell>
          <cell r="P50">
            <v>3156</v>
          </cell>
          <cell r="Q50" t="str">
            <v>M2</v>
          </cell>
          <cell r="R50">
            <v>163.48773841961801</v>
          </cell>
          <cell r="S50">
            <v>515967.30245231598</v>
          </cell>
          <cell r="T50" t="str">
            <v>Three Phase Dry Type Variable Transformer</v>
          </cell>
          <cell r="U50">
            <v>12358</v>
          </cell>
          <cell r="V50" t="str">
            <v>PCS</v>
          </cell>
          <cell r="W50">
            <v>201.006044468982</v>
          </cell>
          <cell r="X50">
            <v>2484032.6975476802</v>
          </cell>
          <cell r="AO50" t="str">
            <v>AED</v>
          </cell>
          <cell r="AP50">
            <v>43528</v>
          </cell>
        </row>
        <row r="51">
          <cell r="A51" t="str">
            <v>HLG,0708,CL</v>
          </cell>
          <cell r="B51" t="str">
            <v xml:space="preserve">MDKT TRADING FZE                 </v>
          </cell>
          <cell r="C51" t="str">
            <v>Dubai, U.A.E</v>
          </cell>
          <cell r="D51" t="str">
            <v>LAMBRECHT HOUT</v>
          </cell>
          <cell r="E51" t="str">
            <v>Mortsel, Belgium</v>
          </cell>
          <cell r="F51" t="str">
            <v>TANGSHAN YIFEI TRADING CO.</v>
          </cell>
          <cell r="G51" t="str">
            <v>Tangshan City, China</v>
          </cell>
          <cell r="H51" t="str">
            <v>HORIZONE LINE GENERAL TRADING LLC</v>
          </cell>
          <cell r="I51" t="str">
            <v>Dubai, UAE</v>
          </cell>
          <cell r="J51" t="str">
            <v>Origin:  Belgium</v>
          </cell>
          <cell r="K51" t="str">
            <v>Loading: Mortsel, Belgium</v>
          </cell>
          <cell r="L51" t="str">
            <v>Discharge: Tangshan City, China</v>
          </cell>
          <cell r="M51">
            <v>4362955</v>
          </cell>
          <cell r="N51" t="str">
            <v>Four Million Three Hundred Sixty Two Thousand Nine Hundred Fifty Five Dirhams Only</v>
          </cell>
          <cell r="O51" t="str">
            <v>Power Transformer/Voltage Regulating Transfomer</v>
          </cell>
          <cell r="P51">
            <v>56</v>
          </cell>
          <cell r="Q51" t="str">
            <v>PCS</v>
          </cell>
          <cell r="R51">
            <v>7084.4686648501302</v>
          </cell>
          <cell r="S51">
            <v>396730.245231607</v>
          </cell>
          <cell r="T51" t="str">
            <v>Rtk GPS Receiver Surveying Instrument G992</v>
          </cell>
          <cell r="U51">
            <v>175</v>
          </cell>
          <cell r="V51" t="str">
            <v>PCS</v>
          </cell>
          <cell r="W51">
            <v>3133.5149863760198</v>
          </cell>
          <cell r="X51">
            <v>548365.12261580303</v>
          </cell>
          <cell r="Y51" t="str">
            <v>Transformer 3 Phase Dry Type Power Distribution Transformer</v>
          </cell>
          <cell r="Z51">
            <v>179</v>
          </cell>
          <cell r="AA51" t="str">
            <v>PCS</v>
          </cell>
          <cell r="AB51">
            <v>19094.1878891206</v>
          </cell>
          <cell r="AC51">
            <v>3417859.6321525802</v>
          </cell>
          <cell r="AO51" t="str">
            <v>AED</v>
          </cell>
          <cell r="AP51">
            <v>43529</v>
          </cell>
        </row>
        <row r="52">
          <cell r="A52" t="str">
            <v>HLG,0663,CL</v>
          </cell>
          <cell r="B52" t="str">
            <v xml:space="preserve">MDKT TRADING FZE                 </v>
          </cell>
          <cell r="C52" t="str">
            <v>Dubai, U.A.E</v>
          </cell>
          <cell r="D52" t="str">
            <v>Land O'Lakes</v>
          </cell>
          <cell r="E52" t="str">
            <v>Florida, United States</v>
          </cell>
          <cell r="F52" t="str">
            <v>TANGSHAN YIFEI TRADING CO.</v>
          </cell>
          <cell r="G52" t="str">
            <v>Tangshan City, China</v>
          </cell>
          <cell r="H52" t="str">
            <v>HORIZONE LINE GENERAL TRADING LLC</v>
          </cell>
          <cell r="I52" t="str">
            <v>Dubai, UAE</v>
          </cell>
          <cell r="J52" t="str">
            <v>Origin:  United States</v>
          </cell>
          <cell r="K52" t="str">
            <v>Loading: Florida, United States</v>
          </cell>
          <cell r="L52" t="str">
            <v>Discharge: Tangshan City, China</v>
          </cell>
          <cell r="M52">
            <v>4204435</v>
          </cell>
          <cell r="N52" t="str">
            <v>Four Million Two Hundred Four Thousand Four Hundred Thirty Five Dirhams Only</v>
          </cell>
          <cell r="O52" t="str">
            <v>Stonex S9 Gnss Rtk GPS</v>
          </cell>
          <cell r="P52">
            <v>847</v>
          </cell>
          <cell r="Q52" t="str">
            <v>PCS</v>
          </cell>
          <cell r="R52">
            <v>871.93460490463201</v>
          </cell>
          <cell r="S52">
            <v>738528.61035422306</v>
          </cell>
          <cell r="T52" t="str">
            <v>7500CD LED Screen Advertising Display (P4 P5 P6 P8 P10)</v>
          </cell>
          <cell r="U52">
            <v>4208</v>
          </cell>
          <cell r="V52" t="str">
            <v>BOXES</v>
          </cell>
          <cell r="W52">
            <v>135.96730245231601</v>
          </cell>
          <cell r="X52">
            <v>572150.40871934604</v>
          </cell>
          <cell r="Y52" t="str">
            <v>Recover Type Position Linear Sensor</v>
          </cell>
          <cell r="Z52">
            <v>24114</v>
          </cell>
          <cell r="AA52" t="str">
            <v>PCS</v>
          </cell>
          <cell r="AB52">
            <v>120.003150905135</v>
          </cell>
          <cell r="AC52">
            <v>2893755.9809264299</v>
          </cell>
          <cell r="AO52" t="str">
            <v>AED</v>
          </cell>
          <cell r="AP52">
            <v>43540</v>
          </cell>
        </row>
        <row r="53">
          <cell r="A53" t="str">
            <v>HLG,0749,CL</v>
          </cell>
          <cell r="B53" t="str">
            <v xml:space="preserve">LAKE VIEW BUILDING MATERIALS TRADING LLC  </v>
          </cell>
          <cell r="C53" t="str">
            <v>Dubai, U.A.E</v>
          </cell>
          <cell r="D53" t="str">
            <v>KAITO ENTERPRISES COMPANY LIMITED</v>
          </cell>
          <cell r="E53" t="str">
            <v>Hong Kong, China</v>
          </cell>
          <cell r="F53" t="str">
            <v>TANGSHAN YIFEI TRADING CO.</v>
          </cell>
          <cell r="G53" t="str">
            <v>Tangshan City, China</v>
          </cell>
          <cell r="H53" t="str">
            <v>HORIZONE LINE GENERAL TRADING LLC</v>
          </cell>
          <cell r="I53" t="str">
            <v>Dubai, UAE</v>
          </cell>
          <cell r="J53" t="str">
            <v>Origin:  China</v>
          </cell>
          <cell r="K53" t="str">
            <v>Loading: Hong Kong, China</v>
          </cell>
          <cell r="L53" t="str">
            <v>Discharge: Tangshan City, China</v>
          </cell>
          <cell r="M53">
            <v>2827000</v>
          </cell>
          <cell r="N53" t="str">
            <v>Two Million Eight Hundred Twenty Seven Thousand Dirhams Only</v>
          </cell>
          <cell r="O53" t="str">
            <v>Competitive Price Steel StructureÃ˜Â¢Ã‚Â ConstructionÃ˜Â¢Ã‚Â Hangar</v>
          </cell>
          <cell r="P53">
            <v>10709</v>
          </cell>
          <cell r="Q53" t="str">
            <v>SQUARE METERS</v>
          </cell>
          <cell r="R53">
            <v>21.798365122615799</v>
          </cell>
          <cell r="S53">
            <v>233438.692098092</v>
          </cell>
          <cell r="T53" t="str">
            <v>White Marble Hollow Column Stone Column</v>
          </cell>
          <cell r="U53">
            <v>3051</v>
          </cell>
          <cell r="V53" t="str">
            <v>PCS</v>
          </cell>
          <cell r="W53">
            <v>850.06925857158501</v>
          </cell>
          <cell r="X53">
            <v>2593561.3079018998</v>
          </cell>
          <cell r="AO53" t="str">
            <v>AED</v>
          </cell>
          <cell r="AP53">
            <v>43537</v>
          </cell>
        </row>
        <row r="54">
          <cell r="A54" t="str">
            <v>HLG,0700,CL</v>
          </cell>
          <cell r="B54" t="str">
            <v xml:space="preserve">LAKE VIEW BUILDING MATERIALS LLC    </v>
          </cell>
          <cell r="C54" t="str">
            <v>Dubai, U.A.E</v>
          </cell>
          <cell r="D54" t="str">
            <v>CONSTRUMAT</v>
          </cell>
          <cell r="E54" t="str">
            <v>Saulnot, France</v>
          </cell>
          <cell r="F54" t="str">
            <v>TANGSHAN YIFEI TRADING CO.</v>
          </cell>
          <cell r="G54" t="str">
            <v>Tangshan City, China</v>
          </cell>
          <cell r="H54" t="str">
            <v>HORIZONE LINE GENERAL TRADING LLC</v>
          </cell>
          <cell r="I54" t="str">
            <v>Dubai, UAE</v>
          </cell>
          <cell r="J54" t="str">
            <v>Origin:  France</v>
          </cell>
          <cell r="K54" t="str">
            <v>Loading: Saulnot, France</v>
          </cell>
          <cell r="L54" t="str">
            <v>Discharge: Tangshan City, China</v>
          </cell>
          <cell r="M54">
            <v>759440</v>
          </cell>
          <cell r="N54" t="str">
            <v>Seven Hundred Fifty Nine Thousand Four Hundred Forty Dirhams Only</v>
          </cell>
          <cell r="O54" t="str">
            <v>Artificial Quartz STONSe forÃ˜Â¢Ã‚Â BuildingÃ˜Â¢Ã‚Â MaterialÃ˜Â¢Ã‚Â with SGS Report &amp; Ce Certificate (Calacatta)</v>
          </cell>
          <cell r="P54">
            <v>6328</v>
          </cell>
          <cell r="Q54" t="str">
            <v>SQUARE METERS</v>
          </cell>
          <cell r="R54">
            <v>120.012642225031</v>
          </cell>
          <cell r="S54">
            <v>759440</v>
          </cell>
          <cell r="AO54" t="str">
            <v>AED</v>
          </cell>
          <cell r="AP54">
            <v>43526</v>
          </cell>
        </row>
        <row r="55">
          <cell r="A55" t="str">
            <v>HLG,0682,CL</v>
          </cell>
          <cell r="B55" t="str">
            <v>GREEN CITY GENERAL TRADING LLC</v>
          </cell>
          <cell r="C55" t="str">
            <v>Dubai, U.A.E</v>
          </cell>
          <cell r="D55" t="str">
            <v>AUTOMATION CO. UNITED</v>
          </cell>
          <cell r="E55" t="str">
            <v>Liverpool, United Kingdom</v>
          </cell>
          <cell r="F55" t="str">
            <v>TANGSHAN YIFEI TRADING CO.</v>
          </cell>
          <cell r="G55" t="str">
            <v>Tangshan City, China</v>
          </cell>
          <cell r="H55" t="str">
            <v>HORIZONE LINE GENERAL TRADING LLC</v>
          </cell>
          <cell r="I55" t="str">
            <v>Dubai, UAE</v>
          </cell>
          <cell r="J55" t="str">
            <v>Origin:  United Kingdom</v>
          </cell>
          <cell r="K55" t="str">
            <v>Loading: Liverpool, United Kingdom</v>
          </cell>
          <cell r="L55" t="str">
            <v>Discharge: Tangshan City, China</v>
          </cell>
          <cell r="M55">
            <v>877000</v>
          </cell>
          <cell r="N55" t="str">
            <v>Eight Hundred Seventy Seven Thousand Dirhams Only</v>
          </cell>
          <cell r="O55" t="str">
            <v>Rtk GPS Receiver Surveying Instrument G992</v>
          </cell>
          <cell r="P55">
            <v>76</v>
          </cell>
          <cell r="Q55" t="str">
            <v>PCS</v>
          </cell>
          <cell r="R55">
            <v>11539.473684210499</v>
          </cell>
          <cell r="S55">
            <v>877000</v>
          </cell>
          <cell r="AO55" t="str">
            <v>AED</v>
          </cell>
          <cell r="AP55">
            <v>43542</v>
          </cell>
        </row>
        <row r="56">
          <cell r="A56" t="str">
            <v>HLG,0759,CL</v>
          </cell>
          <cell r="B56" t="str">
            <v>GREEN CITY GENERAL TRADING LLC</v>
          </cell>
          <cell r="C56" t="str">
            <v>Dubai, U.A.E</v>
          </cell>
          <cell r="D56" t="str">
            <v>ECOLEX SDN BHD</v>
          </cell>
          <cell r="E56" t="str">
            <v>Pulau Indah, Malaysia</v>
          </cell>
          <cell r="F56" t="str">
            <v>TANGSHAN YIFEI TRADING CO.</v>
          </cell>
          <cell r="G56" t="str">
            <v>Tangshan City, China</v>
          </cell>
          <cell r="H56" t="str">
            <v>HORIZONE LINE GENERAL TRADING LLC</v>
          </cell>
          <cell r="I56" t="str">
            <v>Dubai, UAE</v>
          </cell>
          <cell r="J56" t="str">
            <v>Origin:  Malaysia</v>
          </cell>
          <cell r="K56" t="str">
            <v>Loading: Pulau Indah, Malaysia</v>
          </cell>
          <cell r="L56" t="str">
            <v>Discharge: Tangshan City, China</v>
          </cell>
          <cell r="M56">
            <v>1600000</v>
          </cell>
          <cell r="N56" t="str">
            <v>One Million Six Hundred Thousand Dirhams Only</v>
          </cell>
          <cell r="O56" t="str">
            <v>GPS Rtk Receiver Base+Rover (V30)</v>
          </cell>
          <cell r="P56">
            <v>536</v>
          </cell>
          <cell r="Q56" t="str">
            <v>PCS</v>
          </cell>
          <cell r="R56">
            <v>2985.0746268656699</v>
          </cell>
          <cell r="S56">
            <v>1600000</v>
          </cell>
          <cell r="AO56" t="str">
            <v>AED</v>
          </cell>
          <cell r="AP56">
            <v>43531</v>
          </cell>
        </row>
        <row r="57">
          <cell r="A57" t="str">
            <v>HLG,0745,CL</v>
          </cell>
          <cell r="D57" t="str">
            <v xml:space="preserve">EBC KOREA CO.,LTD </v>
          </cell>
          <cell r="E57" t="str">
            <v>Gyeonggi,Do, South Korea</v>
          </cell>
          <cell r="F57" t="str">
            <v>TANGSHAN YIFEI TRADING CO.</v>
          </cell>
          <cell r="G57" t="str">
            <v>Tangshan City, China</v>
          </cell>
          <cell r="H57" t="str">
            <v>HORIZONE LINE GENERAL TRADING LLC</v>
          </cell>
          <cell r="I57" t="str">
            <v>Dubai, UAE</v>
          </cell>
          <cell r="J57" t="str">
            <v>Origin: Do, South Korea</v>
          </cell>
          <cell r="K57" t="str">
            <v>Loading: Gyeonggi,Do, South Korea</v>
          </cell>
          <cell r="L57" t="str">
            <v>Discharge: Tangshan City, China</v>
          </cell>
          <cell r="M57">
            <v>491655.15</v>
          </cell>
          <cell r="N57" t="str">
            <v>Four Hundred Ninety One Thousand Six Hundred Fifty Five 15.0/100 Euros Only</v>
          </cell>
          <cell r="O57" t="str">
            <v>P10mm 7500CD Advertising LED Display Screen</v>
          </cell>
          <cell r="P57">
            <v>158</v>
          </cell>
          <cell r="Q57" t="str">
            <v>M2</v>
          </cell>
          <cell r="R57">
            <v>552.80898876404399</v>
          </cell>
          <cell r="S57">
            <v>87343.820224719093</v>
          </cell>
          <cell r="T57" t="str">
            <v>Plastic Recycling Packing Strip Making Machine</v>
          </cell>
          <cell r="U57">
            <v>3</v>
          </cell>
          <cell r="V57" t="str">
            <v>SETS</v>
          </cell>
          <cell r="W57">
            <v>134770.44325842601</v>
          </cell>
          <cell r="X57">
            <v>404311.32977528003</v>
          </cell>
          <cell r="AO57" t="str">
            <v>EURO</v>
          </cell>
          <cell r="AP57">
            <v>43543</v>
          </cell>
        </row>
        <row r="58">
          <cell r="A58" t="str">
            <v>HLG,0737,CL</v>
          </cell>
          <cell r="D58" t="str">
            <v xml:space="preserve">DRALON GMBH   </v>
          </cell>
          <cell r="E58" t="str">
            <v>Lingen, Germany</v>
          </cell>
          <cell r="F58" t="str">
            <v>TANGSHAN YIFEI TRADING CO.</v>
          </cell>
          <cell r="G58" t="str">
            <v>Tangshan City, China</v>
          </cell>
          <cell r="H58" t="str">
            <v>HORIZONE LINE GENERAL TRADING LLC</v>
          </cell>
          <cell r="I58" t="str">
            <v>Dubai, UAE</v>
          </cell>
          <cell r="J58" t="str">
            <v>Origin:  Germany</v>
          </cell>
          <cell r="K58" t="str">
            <v>Loading: Lingen, Germany</v>
          </cell>
          <cell r="L58" t="str">
            <v>Discharge: Tangshan City, China</v>
          </cell>
          <cell r="M58">
            <v>145019.4</v>
          </cell>
          <cell r="N58" t="str">
            <v>One Hundred Forty Five Thousand Nineteen 40.0/100 Euros Only</v>
          </cell>
          <cell r="O58" t="str">
            <v>Rtk GPS Receiver Surveying Instrument G992</v>
          </cell>
          <cell r="P58">
            <v>12</v>
          </cell>
          <cell r="Q58" t="str">
            <v>PCS</v>
          </cell>
          <cell r="R58">
            <v>12084.949999999901</v>
          </cell>
          <cell r="S58">
            <v>145019.4</v>
          </cell>
          <cell r="AO58" t="str">
            <v>EURO</v>
          </cell>
          <cell r="AP58">
            <v>43540</v>
          </cell>
        </row>
        <row r="59">
          <cell r="A59" t="str">
            <v>HLG,0760,CL</v>
          </cell>
          <cell r="B59" t="str">
            <v>DOX TECHNOLOGIES LLC</v>
          </cell>
          <cell r="C59" t="str">
            <v>Dubai, U.A.E</v>
          </cell>
          <cell r="D59" t="str">
            <v>GUANGDONG ZHONGBAO KITCHENWARE CO. LTD</v>
          </cell>
          <cell r="E59" t="str">
            <v>Guandong China</v>
          </cell>
          <cell r="F59" t="str">
            <v>TANGSHAN YIFEI TRADING CO.</v>
          </cell>
          <cell r="G59" t="str">
            <v>Tangshan City, China</v>
          </cell>
          <cell r="H59" t="str">
            <v>HORIZONE LINE GENERAL TRADING LLC</v>
          </cell>
          <cell r="I59" t="str">
            <v>Dubai, UAE</v>
          </cell>
          <cell r="J59" t="str">
            <v>Origin: Guandong China</v>
          </cell>
          <cell r="K59" t="str">
            <v>Loading: Guandong China</v>
          </cell>
          <cell r="L59" t="str">
            <v>Discharge: Tangshan City, China</v>
          </cell>
          <cell r="M59">
            <v>1000000</v>
          </cell>
          <cell r="N59" t="str">
            <v>One Million Dirhams Only</v>
          </cell>
          <cell r="O59" t="str">
            <v>P10 Full Color Outdoor LED Display</v>
          </cell>
          <cell r="P59">
            <v>1666</v>
          </cell>
          <cell r="Q59" t="str">
            <v>M2</v>
          </cell>
          <cell r="R59">
            <v>600.240096038415</v>
          </cell>
          <cell r="S59">
            <v>1000000</v>
          </cell>
          <cell r="AO59" t="str">
            <v>AED</v>
          </cell>
          <cell r="AP59">
            <v>43533</v>
          </cell>
        </row>
        <row r="60">
          <cell r="A60" t="str">
            <v>HLG,0676,CL</v>
          </cell>
          <cell r="B60" t="str">
            <v xml:space="preserve">DANO INTERNATIONAL TRADING LLC         </v>
          </cell>
          <cell r="C60" t="str">
            <v>Dubai, U.A.E</v>
          </cell>
          <cell r="D60" t="str">
            <v>HONGKONG WILL INTERNATIONAL INVESTMENT LIMITED</v>
          </cell>
          <cell r="E60" t="str">
            <v>Changchung, China</v>
          </cell>
          <cell r="F60" t="str">
            <v>TANGSHAN YIFEI TRADING CO.</v>
          </cell>
          <cell r="G60" t="str">
            <v>Tangshan City, China</v>
          </cell>
          <cell r="H60" t="str">
            <v>HORIZONE LINE GENERAL TRADING LLC</v>
          </cell>
          <cell r="I60" t="str">
            <v>Dubai, UAE</v>
          </cell>
          <cell r="J60" t="str">
            <v>Origin:  China</v>
          </cell>
          <cell r="K60" t="str">
            <v>Loading: Changchung, China</v>
          </cell>
          <cell r="L60" t="str">
            <v>Discharge: Tangshan City, China</v>
          </cell>
          <cell r="M60">
            <v>4610000</v>
          </cell>
          <cell r="N60" t="str">
            <v>Four Million Six Hundred Ten Thousand Dirhams Only</v>
          </cell>
          <cell r="O60" t="str">
            <v>Three-Phase Oil-Immersed Distributing Transformer</v>
          </cell>
          <cell r="P60">
            <v>10</v>
          </cell>
          <cell r="Q60" t="str">
            <v>PCS</v>
          </cell>
          <cell r="R60">
            <v>4359.6730245231602</v>
          </cell>
          <cell r="S60">
            <v>43596.7302452316</v>
          </cell>
          <cell r="T60" t="str">
            <v>Stonex S9 Gnss Rtk GPS</v>
          </cell>
          <cell r="U60">
            <v>868</v>
          </cell>
          <cell r="V60" t="str">
            <v>PCS</v>
          </cell>
          <cell r="W60">
            <v>871.93460490463201</v>
          </cell>
          <cell r="X60">
            <v>756839.23705721996</v>
          </cell>
          <cell r="Y60" t="str">
            <v>Five Wires Stripping Cutting Machine (DNBX-40)</v>
          </cell>
          <cell r="Z60">
            <v>1190</v>
          </cell>
          <cell r="AA60" t="str">
            <v>PCS</v>
          </cell>
          <cell r="AB60">
            <v>3201.3143131912102</v>
          </cell>
          <cell r="AC60">
            <v>3809564.0326975398</v>
          </cell>
          <cell r="AO60" t="str">
            <v>AED</v>
          </cell>
          <cell r="AP60">
            <v>43529</v>
          </cell>
        </row>
        <row r="61">
          <cell r="A61" t="str">
            <v>HLG,0657,CL</v>
          </cell>
          <cell r="B61" t="str">
            <v xml:space="preserve">DANO INTERNATIONAL TRADING LLC         </v>
          </cell>
          <cell r="C61" t="str">
            <v>Dubai, U.A.E</v>
          </cell>
          <cell r="D61" t="str">
            <v>SUZHOU CLEANSTAR ELECTRIC APPLIANCE CO. LTD</v>
          </cell>
          <cell r="E61" t="str">
            <v>Shanghai, China</v>
          </cell>
          <cell r="F61" t="str">
            <v>TANGSHAN YIFEI TRADING CO.</v>
          </cell>
          <cell r="G61" t="str">
            <v>Tangshan City, China</v>
          </cell>
          <cell r="H61" t="str">
            <v>HORIZONE LINE GENERAL TRADING LLC</v>
          </cell>
          <cell r="I61" t="str">
            <v>Dubai, UAE</v>
          </cell>
          <cell r="J61" t="str">
            <v>Origin:  China</v>
          </cell>
          <cell r="K61" t="str">
            <v>Loading: Shanghai, China</v>
          </cell>
          <cell r="L61" t="str">
            <v>Discharge: Tangshan City, China</v>
          </cell>
          <cell r="M61">
            <v>5684238</v>
          </cell>
          <cell r="N61" t="str">
            <v>Five Million Six Hundred Eighty Four Thousand Two Hundred Thirty Eight Dirhams Only</v>
          </cell>
          <cell r="O61" t="str">
            <v xml:space="preserve">2.8V~3.6 V  Ultra-Low Power Pressure Sensor </v>
          </cell>
          <cell r="P61">
            <v>1122</v>
          </cell>
          <cell r="Q61" t="str">
            <v>PCS</v>
          </cell>
          <cell r="R61">
            <v>23.160762942779201</v>
          </cell>
          <cell r="S61">
            <v>25986.3760217983</v>
          </cell>
          <cell r="T61" t="str">
            <v>35kv Find Power Distribution Transformer</v>
          </cell>
          <cell r="U61">
            <v>404</v>
          </cell>
          <cell r="V61" t="str">
            <v>PCS</v>
          </cell>
          <cell r="W61">
            <v>14005.573326678699</v>
          </cell>
          <cell r="X61">
            <v>5658251.6239782004</v>
          </cell>
          <cell r="AO61" t="str">
            <v>AED</v>
          </cell>
          <cell r="AP61">
            <v>43529</v>
          </cell>
        </row>
        <row r="62">
          <cell r="A62" t="str">
            <v>HLG,0735,CL</v>
          </cell>
          <cell r="D62" t="str">
            <v>CY PRECISION INDUSTRY CO LTD</v>
          </cell>
          <cell r="E62" t="str">
            <v>Taipei, Taiwan</v>
          </cell>
          <cell r="F62" t="str">
            <v>TANGSHAN YIFEI TRADING CO.</v>
          </cell>
          <cell r="G62" t="str">
            <v>Tangshan City, China</v>
          </cell>
          <cell r="H62" t="str">
            <v>HORIZONE LINE GENERAL TRADING LLC</v>
          </cell>
          <cell r="I62" t="str">
            <v>Dubai, UAE</v>
          </cell>
          <cell r="J62" t="str">
            <v>Origin:  Taiwan</v>
          </cell>
          <cell r="K62" t="str">
            <v>Loading: Taipei, Taiwan</v>
          </cell>
          <cell r="L62" t="str">
            <v>Discharge: Tangshan City, China</v>
          </cell>
          <cell r="M62">
            <v>205448.94</v>
          </cell>
          <cell r="N62" t="str">
            <v>Two Hundred Five Thousand Four Hundred Forty Eight 94.0/100 Euros Only</v>
          </cell>
          <cell r="O62" t="str">
            <v>GPS Rtk Receiver Base+Rover (V30)</v>
          </cell>
          <cell r="P62">
            <v>68</v>
          </cell>
          <cell r="Q62" t="str">
            <v>PCS</v>
          </cell>
          <cell r="R62">
            <v>3021.3079411764702</v>
          </cell>
          <cell r="S62">
            <v>205448.94</v>
          </cell>
          <cell r="AO62" t="str">
            <v>EURO</v>
          </cell>
          <cell r="AP62">
            <v>43538</v>
          </cell>
        </row>
        <row r="63">
          <cell r="A63" t="str">
            <v>HLG,0753,CL</v>
          </cell>
          <cell r="B63" t="str">
            <v xml:space="preserve">CENTURY LINK GENERAL TRADING LLC </v>
          </cell>
          <cell r="C63" t="str">
            <v>Dubai, U.A.E</v>
          </cell>
          <cell r="D63" t="str">
            <v>GRAVINA TUFI</v>
          </cell>
          <cell r="E63" t="str">
            <v>Puglia, Italy</v>
          </cell>
          <cell r="F63" t="str">
            <v>TANGSHAN YIFEI TRADING CO.</v>
          </cell>
          <cell r="G63" t="str">
            <v>Tangshan City, China</v>
          </cell>
          <cell r="H63" t="str">
            <v>HORIZONE LINE GENERAL TRADING LLC</v>
          </cell>
          <cell r="I63" t="str">
            <v>Dubai, UAE</v>
          </cell>
          <cell r="J63" t="str">
            <v>Origin:  Italy</v>
          </cell>
          <cell r="K63" t="str">
            <v>Loading: Puglia, Italy</v>
          </cell>
          <cell r="L63" t="str">
            <v>Discharge: Tangshan City, China</v>
          </cell>
          <cell r="M63">
            <v>1054691</v>
          </cell>
          <cell r="N63" t="str">
            <v>One Million Fifty Four Thousand Six Hundred Ninety One Dirhams Only</v>
          </cell>
          <cell r="O63" t="str">
            <v xml:space="preserve">Thermostat Holder for Isuzu Truck 5-13716009-0 </v>
          </cell>
          <cell r="P63">
            <v>7031</v>
          </cell>
          <cell r="Q63" t="str">
            <v>PCS</v>
          </cell>
          <cell r="R63">
            <v>150.00583131844601</v>
          </cell>
          <cell r="S63">
            <v>1054691</v>
          </cell>
          <cell r="AO63" t="str">
            <v>AED</v>
          </cell>
          <cell r="AP63">
            <v>43543</v>
          </cell>
        </row>
        <row r="64">
          <cell r="A64" t="str">
            <v>HLG,0677,CL</v>
          </cell>
          <cell r="D64" t="str">
            <v>IAM GMBH</v>
          </cell>
          <cell r="E64" t="str">
            <v>Kaarst, Germany</v>
          </cell>
          <cell r="F64" t="str">
            <v>TANGSHAN YIFEI TRADING CO.</v>
          </cell>
          <cell r="G64" t="str">
            <v>Tangshan City, China</v>
          </cell>
          <cell r="H64" t="str">
            <v>HORIZONE LINE GENERAL TRADING LLC</v>
          </cell>
          <cell r="I64" t="str">
            <v>Dubai, UAE</v>
          </cell>
          <cell r="J64" t="str">
            <v>Origin:  Germany</v>
          </cell>
          <cell r="K64" t="str">
            <v>Loading: Kaarst, Germany</v>
          </cell>
          <cell r="L64" t="str">
            <v>Discharge: Tangshan City, China</v>
          </cell>
          <cell r="M64">
            <v>5500000</v>
          </cell>
          <cell r="N64" t="str">
            <v>Five Million Five Hundred Thousand Dirhams Only</v>
          </cell>
          <cell r="O64" t="str">
            <v>SF6 Plus O2 Infrared Gas Sensor IR NDIR Leak Alarm</v>
          </cell>
          <cell r="P64">
            <v>2819</v>
          </cell>
          <cell r="Q64" t="str">
            <v>PCS</v>
          </cell>
          <cell r="R64">
            <v>68.119891008174307</v>
          </cell>
          <cell r="S64">
            <v>192029.97275204299</v>
          </cell>
          <cell r="T64" t="str">
            <v>Rtk GPS Receiver Surveying Instrument G992</v>
          </cell>
          <cell r="U64">
            <v>461</v>
          </cell>
          <cell r="V64" t="str">
            <v>PCS</v>
          </cell>
          <cell r="W64">
            <v>11514.0347662645</v>
          </cell>
          <cell r="X64">
            <v>5307970.0272479504</v>
          </cell>
          <cell r="AO64" t="str">
            <v>AED</v>
          </cell>
          <cell r="AP64">
            <v>43528</v>
          </cell>
        </row>
        <row r="65">
          <cell r="A65" t="str">
            <v>HLG,0762,CL</v>
          </cell>
          <cell r="B65" t="str">
            <v>BEHOVER INFORMATION TECHNOLOGY LLC</v>
          </cell>
          <cell r="C65" t="str">
            <v>Dubai, U.A.E</v>
          </cell>
          <cell r="D65" t="str">
            <v>FIMAR SPA</v>
          </cell>
          <cell r="E65" t="str">
            <v>Villa Verucchio, Italy</v>
          </cell>
          <cell r="F65" t="str">
            <v>TANGSHAN YIFEI TRADING CO.</v>
          </cell>
          <cell r="G65" t="str">
            <v>Tangshan City, China</v>
          </cell>
          <cell r="H65" t="str">
            <v>HORIZONE LINE GENERAL TRADING LLC</v>
          </cell>
          <cell r="I65" t="str">
            <v>Dubai, UAE</v>
          </cell>
          <cell r="J65" t="str">
            <v>Origin:  Italy</v>
          </cell>
          <cell r="K65" t="str">
            <v>Loading: Villa Verucchio, Italy</v>
          </cell>
          <cell r="L65" t="str">
            <v>Discharge: Tangshan City, China</v>
          </cell>
          <cell r="M65">
            <v>3736859</v>
          </cell>
          <cell r="N65" t="str">
            <v>Three Million Seven Hundred Thirty Six Thousand Eight Hundred Fifty Nine Dirhams Only</v>
          </cell>
          <cell r="O65" t="str">
            <v>Power Transformer/Voltage Regulating Transfomer</v>
          </cell>
          <cell r="P65">
            <v>61</v>
          </cell>
          <cell r="Q65" t="str">
            <v>PCS</v>
          </cell>
          <cell r="R65">
            <v>7084.4686648501302</v>
          </cell>
          <cell r="S65">
            <v>432152.588555858</v>
          </cell>
          <cell r="T65" t="str">
            <v>Full Stripping Paper Die Cutting Machine</v>
          </cell>
          <cell r="U65">
            <v>4</v>
          </cell>
          <cell r="V65" t="str">
            <v>PCS</v>
          </cell>
          <cell r="W65">
            <v>54495.912806539498</v>
          </cell>
          <cell r="X65">
            <v>217983.65122615799</v>
          </cell>
          <cell r="Y65" t="str">
            <v>Plastic Recycling Packing Strip Making Machine</v>
          </cell>
          <cell r="Z65">
            <v>25</v>
          </cell>
          <cell r="AA65" t="str">
            <v>SETS</v>
          </cell>
          <cell r="AB65">
            <v>123468.91040871901</v>
          </cell>
          <cell r="AC65">
            <v>3086722.76021798</v>
          </cell>
          <cell r="AO65" t="str">
            <v>AED</v>
          </cell>
          <cell r="AP65">
            <v>43541</v>
          </cell>
        </row>
        <row r="66">
          <cell r="A66" t="str">
            <v>HLG,0685,CL</v>
          </cell>
          <cell r="B66" t="str">
            <v>ADVANCE  BANKING SOLUTIONS TRADING DMCC</v>
          </cell>
          <cell r="C66" t="str">
            <v>Dubai, U.A.E</v>
          </cell>
          <cell r="D66" t="str">
            <v>GOTAJ CERAMIC SDN BHD</v>
          </cell>
          <cell r="E66" t="str">
            <v>Selangor, Malaysia</v>
          </cell>
          <cell r="F66" t="str">
            <v>TANGSHAN YIFEI TRADING CO.</v>
          </cell>
          <cell r="G66" t="str">
            <v>Tangshan City, China</v>
          </cell>
          <cell r="H66" t="str">
            <v>HORIZONE LINE GENERAL TRADING LLC</v>
          </cell>
          <cell r="I66" t="str">
            <v>Dubai, UAE</v>
          </cell>
          <cell r="J66" t="str">
            <v>Origin:  Malaysia</v>
          </cell>
          <cell r="K66" t="str">
            <v>Loading: Selangor, Malaysia</v>
          </cell>
          <cell r="L66" t="str">
            <v>Discharge: Tangshan City, China</v>
          </cell>
          <cell r="M66">
            <v>649842</v>
          </cell>
          <cell r="N66" t="str">
            <v>Six Hundred Forty Nine Thousand Eight Hundred Forty Two Dirhams Only</v>
          </cell>
          <cell r="O66" t="str">
            <v xml:space="preserve">3 Phase Asynchronous AC Induction Electrical Geared </v>
          </cell>
          <cell r="P66">
            <v>3249</v>
          </cell>
          <cell r="Q66" t="str">
            <v>PCS</v>
          </cell>
          <cell r="R66">
            <v>200.01292705447801</v>
          </cell>
          <cell r="S66">
            <v>649842</v>
          </cell>
          <cell r="AO66" t="str">
            <v>AED</v>
          </cell>
          <cell r="AP66">
            <v>43543</v>
          </cell>
        </row>
        <row r="67">
          <cell r="A67" t="str">
            <v>HLG,0699,CL</v>
          </cell>
          <cell r="D67" t="str">
            <v xml:space="preserve">ABU DHABI FERTILIZER INDUSTRIES CO WLL </v>
          </cell>
          <cell r="E67" t="str">
            <v>Abu Dhabi , United Arab Emirates</v>
          </cell>
          <cell r="F67" t="str">
            <v>TANGSHAN YIFEI TRADING CO.</v>
          </cell>
          <cell r="G67" t="str">
            <v>Tangshan City, China</v>
          </cell>
          <cell r="H67" t="str">
            <v>HORIZONE LINE GENERAL TRADING LLC</v>
          </cell>
          <cell r="I67" t="str">
            <v>Dubai, UAE</v>
          </cell>
          <cell r="J67" t="str">
            <v>Origin:  United Arab Emirates</v>
          </cell>
          <cell r="K67" t="str">
            <v>Loading: Abu Dhabi , United Arab Emirates</v>
          </cell>
          <cell r="L67" t="str">
            <v>Discharge: Tangshan City, China</v>
          </cell>
          <cell r="M67">
            <v>635764</v>
          </cell>
          <cell r="N67" t="str">
            <v>Six Hundred Thirty Five Thousand Seven Hundred Sixty Four Dirhams Only</v>
          </cell>
          <cell r="O67" t="str">
            <v>Trimble R2 GPS Gnss Rtk Rover Trimble GPS w</v>
          </cell>
          <cell r="P67">
            <v>96</v>
          </cell>
          <cell r="Q67" t="str">
            <v>PCS</v>
          </cell>
          <cell r="R67">
            <v>6622.5416666666597</v>
          </cell>
          <cell r="S67">
            <v>635764</v>
          </cell>
          <cell r="AO67" t="str">
            <v>AED</v>
          </cell>
          <cell r="AP67">
            <v>43530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 codeName="Sheet3">
    <outlinePr summaryBelow="1" summaryRight="1"/>
    <pageSetUpPr fitToPage="1"/>
  </sheetPr>
  <dimension ref="A1:M43"/>
  <sheetViews>
    <sheetView showGridLines="0" tabSelected="1" view="pageBreakPreview" workbookViewId="0" zoomScale="77" zoomScaleNormal="80" zoomScaleSheetLayoutView="77">
      <selection activeCell="K8" sqref="K8:L8"/>
    </sheetView>
  </sheetViews>
  <sheetFormatPr baseColWidth="8" defaultRowHeight="15"/>
  <cols>
    <col customWidth="1" max="1" min="1" style="38" width="1.42578125"/>
    <col customWidth="1" max="2" min="2" style="38" width="17.7109375"/>
    <col customWidth="1" max="3" min="3" style="38" width="11.85546875"/>
    <col customWidth="1" max="4" min="4" style="38" width="28.140625"/>
    <col customWidth="1" max="5" min="5" style="38" width="6.140625"/>
    <col customWidth="1" max="6" min="6" style="38" width="15.5703125"/>
    <col customWidth="1" max="7" min="7" style="38" width="12.42578125"/>
    <col customWidth="1" max="8" min="8" style="38" width="11.7109375"/>
    <col customWidth="1" max="9" min="9" style="38" width="10.28515625"/>
    <col customWidth="1" max="10" min="10" style="38" width="16.85546875"/>
    <col customWidth="1" max="11" min="11" style="38" width="19.5703125"/>
    <col customWidth="1" max="12" min="12" style="38" width="19.140625"/>
    <col customWidth="1" max="13" min="13" style="38" width="1.5703125"/>
    <col customWidth="1" max="16384" min="14" style="38" width="9.140625"/>
  </cols>
  <sheetData>
    <row r="1"/>
    <row r="2"/>
    <row r="3"/>
    <row customHeight="1" ht="89.25" r="4"/>
    <row customHeight="1" ht="45" r="5">
      <c r="J5" s="2" t="n"/>
      <c r="K5" s="3" t="n"/>
      <c r="L5" s="4" t="inlineStr">
        <is>
          <t>PURCHASE ORDER</t>
        </is>
      </c>
    </row>
    <row r="6">
      <c r="J6" s="2" t="n"/>
    </row>
    <row r="7">
      <c r="J7" s="23" t="inlineStr">
        <is>
          <t>DATE</t>
        </is>
      </c>
      <c r="K7" s="39">
        <f>VLOOKUP(K8,'[1]Tracking Sheet output'!$A$1:$AP$67,42,0)</f>
        <v/>
      </c>
      <c r="L7" s="55" t="n"/>
    </row>
    <row r="8">
      <c r="B8" s="2" t="n"/>
      <c r="C8" s="2" t="n"/>
      <c r="D8" s="2" t="n"/>
      <c r="E8" s="2" t="n"/>
      <c r="F8" s="2" t="n"/>
      <c r="J8" s="23" t="inlineStr">
        <is>
          <t>REFERENCE</t>
        </is>
      </c>
      <c r="K8" s="41" t="inlineStr">
        <is>
          <t>HLG,0735,CL</t>
        </is>
      </c>
      <c r="L8" s="55" t="n"/>
    </row>
    <row r="9">
      <c r="D9" s="2" t="n"/>
      <c r="E9" s="2" t="n"/>
      <c r="F9" s="2" t="n"/>
      <c r="J9" s="5" t="inlineStr">
        <is>
          <t>PAYMENT TERMS</t>
        </is>
      </c>
      <c r="K9" s="41" t="inlineStr">
        <is>
          <t>100 % CASH ADVANCE</t>
        </is>
      </c>
      <c r="L9" s="55" t="n"/>
    </row>
    <row r="10">
      <c r="D10" s="51" t="n"/>
      <c r="E10" s="51" t="n"/>
      <c r="F10" s="51" t="n"/>
      <c r="J10" s="5" t="inlineStr">
        <is>
          <t>SHIPMENT MODE</t>
        </is>
      </c>
      <c r="K10" s="41" t="inlineStr">
        <is>
          <t>BY SEA</t>
        </is>
      </c>
      <c r="L10" s="55" t="n"/>
    </row>
    <row customHeight="1" ht="15" r="11">
      <c r="D11" s="51" t="n"/>
      <c r="E11" s="51" t="n"/>
      <c r="F11" s="51" t="n"/>
      <c r="G11" s="51" t="n"/>
      <c r="J11" s="5" t="inlineStr">
        <is>
          <t>SHIPMENT TERMS</t>
        </is>
      </c>
      <c r="K11" s="42" t="inlineStr">
        <is>
          <t>EX FACTORY</t>
        </is>
      </c>
      <c r="L11" s="55" t="n"/>
      <c r="M11" s="6" t="n"/>
    </row>
    <row r="12">
      <c r="B12" s="2" t="n"/>
      <c r="C12" s="2" t="n"/>
      <c r="D12" s="24" t="n"/>
      <c r="E12" s="24" t="n"/>
      <c r="F12" s="24" t="n"/>
      <c r="G12" s="24" t="n"/>
      <c r="M12" s="6" t="n"/>
    </row>
    <row r="13">
      <c r="B13" s="2" t="n"/>
      <c r="C13" s="2" t="n"/>
      <c r="D13" s="24" t="n"/>
      <c r="E13" s="24" t="n"/>
      <c r="F13" s="24" t="n"/>
      <c r="G13" s="24" t="n"/>
      <c r="H13" s="24" t="n"/>
      <c r="M13" s="6" t="n"/>
    </row>
    <row r="14">
      <c r="B14" s="37" t="inlineStr">
        <is>
          <t>EXPORTER</t>
        </is>
      </c>
      <c r="F14" s="37" t="inlineStr">
        <is>
          <t>SHIP TO</t>
        </is>
      </c>
    </row>
    <row r="15">
      <c r="B15" s="52">
        <f>VLOOKUP(K8,'[1]Tracking Sheet output'!$A$1:$AP$67,4,0)</f>
        <v/>
      </c>
      <c r="F15" s="52">
        <f>VLOOKUP(K8,'[1]Tracking Sheet output'!$A$1:$AP$67,6,0)</f>
        <v/>
      </c>
      <c r="G15" s="25" t="n"/>
      <c r="H15" s="25" t="n"/>
      <c r="I15" s="26" t="n"/>
      <c r="J15" s="26" t="n"/>
      <c r="K15" s="26" t="n"/>
    </row>
    <row r="16">
      <c r="B16" s="51">
        <f>VLOOKUP(K8,'[1]Tracking Sheet output'!$A$1:$AP$67,5,0)</f>
        <v/>
      </c>
      <c r="E16" s="2" t="n"/>
      <c r="F16" s="51">
        <f>VLOOKUP(K8,'[1]Tracking Sheet output'!$A$1:$AP$67,7,0)</f>
        <v/>
      </c>
    </row>
    <row r="17">
      <c r="B17" s="2" t="n"/>
      <c r="C17" s="2" t="n"/>
      <c r="E17" s="2" t="n"/>
      <c r="F17" s="2" t="n"/>
      <c r="G17" s="2" t="n"/>
      <c r="H17" s="2" t="n"/>
      <c r="I17" s="2" t="n"/>
    </row>
    <row r="18">
      <c r="B18" s="37" t="inlineStr">
        <is>
          <t>BILL TO THE REPRESENTATIVE OF EXPORTER</t>
        </is>
      </c>
      <c r="E18" s="2" t="n"/>
      <c r="F18" s="2" t="n"/>
      <c r="G18" s="2" t="n"/>
      <c r="H18" s="2" t="n"/>
      <c r="I18" s="2" t="n"/>
    </row>
    <row r="19">
      <c r="B19" s="51">
        <f>VLOOKUP(K8,'[1]Tracking Sheet output'!$A$1:$AP$67,2,0)</f>
        <v/>
      </c>
      <c r="E19" s="2" t="n"/>
      <c r="F19" s="2" t="n"/>
      <c r="G19" s="2" t="n"/>
      <c r="H19" s="2" t="n"/>
      <c r="I19" s="2" t="n"/>
    </row>
    <row r="20">
      <c r="B20" s="51">
        <f>VLOOKUP(K8,'[1]Tracking Sheet output'!$A$1:$AP$67,3,0)</f>
        <v/>
      </c>
      <c r="E20" s="2" t="n"/>
      <c r="F20" s="2" t="n"/>
      <c r="G20" s="2" t="n"/>
      <c r="H20" s="2" t="n"/>
      <c r="I20" s="2" t="n"/>
    </row>
    <row r="21"/>
    <row customHeight="1" ht="32.25" r="22">
      <c r="B22" s="53" t="inlineStr">
        <is>
          <t>SR.NO.</t>
        </is>
      </c>
      <c r="C22" s="53" t="inlineStr">
        <is>
          <t>UNIT OF MEASURE</t>
        </is>
      </c>
      <c r="D22" s="53" t="inlineStr">
        <is>
          <t>DESCRIPTION</t>
        </is>
      </c>
      <c r="E22" s="56" t="n"/>
      <c r="F22" s="56" t="n"/>
      <c r="G22" s="56" t="n"/>
      <c r="H22" s="56" t="n"/>
      <c r="I22" s="55" t="n"/>
      <c r="J22" s="22" t="inlineStr">
        <is>
          <t>QTY</t>
        </is>
      </c>
      <c r="K22" s="53" t="inlineStr">
        <is>
          <t>UNIT PRICE</t>
        </is>
      </c>
      <c r="L22" s="53" t="inlineStr">
        <is>
          <t>TOTAL AMOUNT</t>
        </is>
      </c>
    </row>
    <row customHeight="1" ht="35.25" r="23">
      <c r="B23" s="8" t="n">
        <v>1</v>
      </c>
      <c r="C23" s="8">
        <f>VLOOKUP(K8,'[1]Tracking Sheet output'!$A$1:$AP$67,17,0)</f>
        <v/>
      </c>
      <c r="D23" s="48">
        <f>VLOOKUP(K8,'[1]Tracking Sheet output'!$A$1:$AP$67,15,0)</f>
        <v/>
      </c>
      <c r="E23" s="49" t="n"/>
      <c r="F23" s="49" t="n"/>
      <c r="G23" s="49" t="n"/>
      <c r="H23" s="49" t="n"/>
      <c r="I23" s="50" t="n"/>
      <c r="J23" s="9">
        <f>VLOOKUP(K8,'[1]Tracking Sheet output'!$A$1:$AP$67,16,0)</f>
        <v/>
      </c>
      <c r="K23" s="18">
        <f>VLOOKUP(K8,'[1]Tracking Sheet output'!$A$1:$AP$67,18,0)</f>
        <v/>
      </c>
      <c r="L23" s="27">
        <f>K23*J23</f>
        <v/>
      </c>
    </row>
    <row customHeight="1" ht="36" r="24">
      <c r="B24" s="8">
        <f>IF(VLOOKUP(K8,'[1]Tracking Sheet output'!$A$1:$AP$67,22,0)&lt;&gt;0,B23+1,  0 )</f>
        <v/>
      </c>
      <c r="C24" s="8">
        <f>IF(VLOOKUP(K8,'[1]Tracking Sheet output'!$A$1:$AP$67,22,0)&lt;&gt;0,VLOOKUP(K8,'[1]Tracking Sheet output'!$A$1:$AP$67,22,0),  0 )</f>
        <v/>
      </c>
      <c r="D24" s="48">
        <f>IF(VLOOKUP(K8,'[1]Tracking Sheet output'!$A$1:$AP$67,22,0)&lt;&gt;0,VLOOKUP(K8,'[1]Tracking Sheet output'!$A$1:$AP$67,20,0),  0 )</f>
        <v/>
      </c>
      <c r="E24" s="49" t="n"/>
      <c r="F24" s="49" t="n"/>
      <c r="G24" s="49" t="n"/>
      <c r="H24" s="49" t="n"/>
      <c r="I24" s="50" t="n"/>
      <c r="J24" s="9">
        <f>IF(VLOOKUP(K8,'[1]Tracking Sheet output'!$A$1:$AP$67,22,0)&lt;&gt;0,VLOOKUP(K8,'[1]Tracking Sheet output'!$A$1:$AP$67,21,0),  0 )</f>
        <v/>
      </c>
      <c r="K24" s="18">
        <f>IF(VLOOKUP(K8,'[1]Tracking Sheet output'!$A$1:$AP$67,22,0)&lt;&gt;0,VLOOKUP(K8,'[1]Tracking Sheet output'!$A$1:$AP$67,23,0),  0 )</f>
        <v/>
      </c>
      <c r="L24" s="27">
        <f>K24*J24</f>
        <v/>
      </c>
      <c r="M24" s="38" t="n">
        <v>4</v>
      </c>
    </row>
    <row customHeight="1" ht="35.25" r="25">
      <c r="B25" s="8">
        <f>IF(VLOOKUP(K8,'[1]Tracking Sheet output'!$A$1:$AP$67,22,0)&lt;&gt;0,B24+1,  0 )</f>
        <v/>
      </c>
      <c r="C25" s="8">
        <f>IF(VLOOKUP(K8,'[1]Tracking Sheet output'!$A$1:$AP$67,22,0)&lt;&gt;0,VLOOKUP(K8,'[1]Tracking Sheet output'!$A$1:$AP$67,27,0),  0 )</f>
        <v/>
      </c>
      <c r="D25" s="48">
        <f>IF(VLOOKUP(K8,'[1]Tracking Sheet output'!$A$1:$AP$67,22,0)&lt;&gt;0,VLOOKUP(K8,'[1]Tracking Sheet output'!$A$1:$AP$67,25,0),  0 )</f>
        <v/>
      </c>
      <c r="E25" s="49" t="n"/>
      <c r="F25" s="49" t="n"/>
      <c r="G25" s="49" t="n"/>
      <c r="H25" s="49" t="n"/>
      <c r="I25" s="50" t="n"/>
      <c r="J25" s="9">
        <f>IF(VLOOKUP(K8,'[1]Tracking Sheet output'!$A$1:$AP$67,22,0)&lt;&gt;0,VLOOKUP(K8,'[1]Tracking Sheet output'!$A$1:$AP$67,26,0),  0 )</f>
        <v/>
      </c>
      <c r="K25" s="18">
        <f>IF(VLOOKUP(K8,'[1]Tracking Sheet output'!$A$1:$AP$67,22,0)&lt;&gt;0,VLOOKUP(K8,'[1]Tracking Sheet output'!$A$1:$AP$67,28,0),  0 )</f>
        <v/>
      </c>
      <c r="L25" s="27">
        <f>K25*J25</f>
        <v/>
      </c>
    </row>
    <row customHeight="1" ht="36.75" r="26">
      <c r="B26" s="8">
        <f>IF(VLOOKUP(K8,'[1]Tracking Sheet output'!$A$1:$AP$67,22,0)&lt;&gt;0,B25+1,  0 )</f>
        <v/>
      </c>
      <c r="C26" s="8">
        <f>IF(VLOOKUP(K8,'[1]Tracking Sheet output'!$A$1:$AP$67,22,0)&lt;&gt;0,VLOOKUP(K8,'[1]Tracking Sheet output'!$A$1:$AP$67,32,0),  0 )</f>
        <v/>
      </c>
      <c r="D26" s="48">
        <f>IF(VLOOKUP(K8,'[1]Tracking Sheet output'!$A$1:$AP$67,22,0)&lt;&gt;0,VLOOKUP(K8,'[1]Tracking Sheet output'!$A$1:$AP$67,30,0),  0 )</f>
        <v/>
      </c>
      <c r="E26" s="49" t="n"/>
      <c r="F26" s="49" t="n"/>
      <c r="G26" s="49" t="n"/>
      <c r="H26" s="49" t="n"/>
      <c r="I26" s="50" t="n"/>
      <c r="J26" s="9">
        <f>IF(VLOOKUP(K8,'[1]Tracking Sheet output'!$A$1:$AP$67,22,0)&lt;&gt;0,VLOOKUP(K8,'[1]Tracking Sheet output'!$A$1:$AP$67,31,0),  0 )</f>
        <v/>
      </c>
      <c r="K26" s="18">
        <f>IF(VLOOKUP(K8,'[1]Tracking Sheet output'!$A$1:$AP$67,22,0)&lt;&gt;0,VLOOKUP(K8,'[1]Tracking Sheet output'!$A$1:$AP$67,33,0),  0 )</f>
        <v/>
      </c>
      <c r="L26" s="27">
        <f>K26*J26</f>
        <v/>
      </c>
    </row>
    <row customHeight="1" ht="30" r="27">
      <c r="B27" s="8">
        <f>IF(VLOOKUP(K8,'[1]Tracking Sheet output'!$A$1:$AP$67,22,0)&lt;&gt;0,B26+1,  0 )</f>
        <v/>
      </c>
      <c r="C27" s="8">
        <f>IF(VLOOKUP(K8,'[1]Tracking Sheet output'!$A$1:$AP$67,22,0)&lt;&gt;0,VLOOKUP(K8,'[1]Tracking Sheet output'!$A$1:$AP$67,37,0),  0 )</f>
        <v/>
      </c>
      <c r="D27" s="48">
        <f>IF(VLOOKUP(K8,'[1]Tracking Sheet output'!$A$1:$AP$67,22,0)&lt;&gt;0,VLOOKUP(K8,'[1]Tracking Sheet output'!$A$1:$AP$67,35,0),  0 )</f>
        <v/>
      </c>
      <c r="E27" s="49" t="n"/>
      <c r="F27" s="49" t="n"/>
      <c r="G27" s="49" t="n"/>
      <c r="H27" s="49" t="n"/>
      <c r="I27" s="50" t="n"/>
      <c r="J27" s="9">
        <f>IF(VLOOKUP(K8,'[1]Tracking Sheet output'!$A$1:$AP$67,22,0)&lt;&gt;0,VLOOKUP(K8,'[1]Tracking Sheet output'!$A$1:$AP$67,36,0),  0 )</f>
        <v/>
      </c>
      <c r="K27" s="18">
        <f>IF(VLOOKUP(K8,'[1]Tracking Sheet output'!$A$1:$AP$67,22,0)&lt;&gt;0,VLOOKUP(K8,'[1]Tracking Sheet output'!$A$1:$AP$67,38,0),  0 )</f>
        <v/>
      </c>
      <c r="L27" s="27">
        <f>K27*J27</f>
        <v/>
      </c>
      <c r="M27" s="6" t="n"/>
    </row>
    <row r="28">
      <c r="B28" s="8" t="n"/>
      <c r="C28" s="8" t="n"/>
      <c r="D28" s="43" t="n"/>
      <c r="I28" s="44" t="n"/>
      <c r="J28" s="9" t="n"/>
      <c r="K28" s="10" t="n"/>
      <c r="L28" s="28" t="n"/>
      <c r="M28" s="6" t="n"/>
    </row>
    <row r="29">
      <c r="B29" s="8" t="n"/>
      <c r="C29" s="8" t="n"/>
      <c r="D29" s="43" t="n"/>
      <c r="I29" s="44" t="n"/>
      <c r="J29" s="9" t="n"/>
      <c r="K29" s="10" t="n"/>
      <c r="L29" s="28" t="n"/>
      <c r="M29" s="6" t="n"/>
    </row>
    <row r="30">
      <c r="B30" s="8" t="n"/>
      <c r="C30" s="8" t="n"/>
      <c r="D30" s="43" t="n"/>
      <c r="I30" s="44" t="n"/>
      <c r="J30" s="9" t="n"/>
      <c r="K30" s="10" t="n"/>
      <c r="L30" s="28" t="n"/>
      <c r="M30" s="6" t="n"/>
    </row>
    <row r="31">
      <c r="B31" s="8" t="n"/>
      <c r="C31" s="8" t="n"/>
      <c r="D31" s="43" t="n"/>
      <c r="I31" s="44" t="n"/>
      <c r="J31" s="9" t="n"/>
      <c r="K31" s="10" t="n"/>
      <c r="L31" s="28" t="n"/>
      <c r="M31" s="6" t="n"/>
    </row>
    <row r="32">
      <c r="B32" s="8" t="n"/>
      <c r="C32" s="8" t="n"/>
      <c r="D32" s="43" t="n"/>
      <c r="I32" s="44" t="n"/>
      <c r="J32" s="9" t="n"/>
      <c r="K32" s="10" t="n"/>
      <c r="L32" s="28" t="n"/>
      <c r="M32" s="6" t="n"/>
    </row>
    <row r="33">
      <c r="B33" s="11" t="n"/>
      <c r="C33" s="11" t="n"/>
      <c r="D33" s="45" t="n"/>
      <c r="E33" s="46" t="n"/>
      <c r="F33" s="46" t="n"/>
      <c r="G33" s="46" t="n"/>
      <c r="H33" s="46" t="n"/>
      <c r="I33" s="47" t="n"/>
      <c r="J33" s="12" t="n"/>
      <c r="K33" s="13" t="n"/>
      <c r="L33" s="29" t="n"/>
      <c r="M33" s="6" t="n"/>
    </row>
    <row r="34">
      <c r="J34" s="30" t="inlineStr">
        <is>
          <t>[42]</t>
        </is>
      </c>
      <c r="K34" s="31" t="inlineStr">
        <is>
          <t>SUB TOTAL:</t>
        </is>
      </c>
      <c r="L34" s="32">
        <f>SUM(L23:L33)</f>
        <v/>
      </c>
      <c r="M34" s="6" t="n"/>
    </row>
    <row customHeight="1" ht="15.75" r="35" thickBot="1">
      <c r="B35" s="33">
        <f>VLOOKUP(K8,'[1]Tracking Sheet output'!$A$1:$AP$67,14,0)</f>
        <v/>
      </c>
      <c r="C35" s="34" t="n"/>
      <c r="D35" s="34" t="n"/>
      <c r="E35" s="34" t="n"/>
      <c r="F35" s="34" t="n"/>
      <c r="G35" s="34" t="n"/>
      <c r="H35" s="34" t="n"/>
      <c r="K35" s="31" t="inlineStr">
        <is>
          <t>OTHER:</t>
        </is>
      </c>
      <c r="L35" s="35" t="n">
        <v>0</v>
      </c>
      <c r="M35" s="6" t="n"/>
    </row>
    <row customHeight="1" ht="16.5" r="36" thickTop="1">
      <c r="B36" s="36" t="n"/>
      <c r="C36" s="2" t="n"/>
      <c r="D36" s="2" t="n"/>
      <c r="E36" s="2" t="n"/>
      <c r="F36" s="2" t="n"/>
      <c r="G36" s="2" t="n"/>
      <c r="H36" s="2" t="n"/>
      <c r="K36" s="14" t="inlineStr">
        <is>
          <t>TOTAL:</t>
        </is>
      </c>
      <c r="L36" s="15">
        <f>SUM(L34)</f>
        <v/>
      </c>
      <c r="M36" s="6" t="n"/>
    </row>
    <row r="37">
      <c r="B37" s="36" t="n"/>
      <c r="E37" s="51" t="n"/>
      <c r="F37" s="51" t="n"/>
      <c r="G37" s="51" t="n"/>
      <c r="H37" s="51" t="n"/>
      <c r="M37" s="6" t="n"/>
    </row>
    <row r="38">
      <c r="B38" s="36" t="n"/>
      <c r="J38" s="51" t="n"/>
      <c r="K38" s="16" t="n"/>
      <c r="M38" s="6" t="n"/>
    </row>
    <row r="39">
      <c r="B39" s="36" t="n"/>
      <c r="J39" s="51" t="n"/>
      <c r="K39" s="16" t="n"/>
      <c r="M39" s="6" t="n"/>
    </row>
    <row r="40">
      <c r="B40" s="17" t="inlineStr">
        <is>
          <t>PACKING: CONTAINER</t>
        </is>
      </c>
      <c r="J40" s="16" t="n"/>
      <c r="K40" s="16" t="n"/>
      <c r="M40" s="6" t="n"/>
    </row>
    <row r="41">
      <c r="B41" s="19">
        <f>VLOOKUP(K8,'[1]Tracking Sheet output'!$A$1:$AP$67,10,0)</f>
        <v/>
      </c>
      <c r="J41" s="16" t="n"/>
      <c r="K41" s="16" t="n"/>
      <c r="M41" s="6" t="n"/>
    </row>
    <row r="42">
      <c r="B42" s="19">
        <f>VLOOKUP(K8,'[1]Tracking Sheet output'!$A$1:$AP$67,11,0)</f>
        <v/>
      </c>
    </row>
    <row r="43">
      <c r="B43" s="19">
        <f>VLOOKUP(K8,'[1]Tracking Sheet output'!$A$1:$AP$67,12,0)</f>
        <v/>
      </c>
    </row>
  </sheetData>
  <mergeCells count="25">
    <mergeCell ref="F16:H16"/>
    <mergeCell ref="B15:D15"/>
    <mergeCell ref="B16:D16"/>
    <mergeCell ref="D28:I28"/>
    <mergeCell ref="D29:I29"/>
    <mergeCell ref="B18:D18"/>
    <mergeCell ref="D22:I22"/>
    <mergeCell ref="D23:I23"/>
    <mergeCell ref="D24:I24"/>
    <mergeCell ref="D25:I25"/>
    <mergeCell ref="D26:I26"/>
    <mergeCell ref="B19:D19"/>
    <mergeCell ref="B20:D20"/>
    <mergeCell ref="D30:I30"/>
    <mergeCell ref="D31:I31"/>
    <mergeCell ref="D32:I32"/>
    <mergeCell ref="D33:I33"/>
    <mergeCell ref="D27:I27"/>
    <mergeCell ref="B14:D14"/>
    <mergeCell ref="F14:H14"/>
    <mergeCell ref="K7:L7"/>
    <mergeCell ref="K8:L8"/>
    <mergeCell ref="K9:L9"/>
    <mergeCell ref="K10:L10"/>
    <mergeCell ref="K11:L11"/>
  </mergeCells>
  <printOptions horizontalCentered="1"/>
  <pageMargins bottom="0.75" footer="0.3" header="0.3" left="0.25" right="0.25" top="0.75"/>
  <pageSetup orientation="portrait" paperSize="9" scale="57"/>
  <headerFooter scaleWithDoc="0">
    <oddHeader>&amp;C&amp;G</oddHeader>
    <oddFooter>&amp;C&amp;G</oddFooter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gb1</dc:creator>
  <dcterms:created xmlns:dcterms="http://purl.org/dc/terms/" xmlns:xsi="http://www.w3.org/2001/XMLSchema-instance" xsi:type="dcterms:W3CDTF">2018-04-24T11:47:18Z</dcterms:created>
  <dcterms:modified xmlns:dcterms="http://purl.org/dc/terms/" xmlns:xsi="http://www.w3.org/2001/XMLSchema-instance" xsi:type="dcterms:W3CDTF">2019-05-04T07:12:44Z</dcterms:modified>
  <cp:lastModifiedBy>admin</cp:lastModifiedBy>
  <cp:lastPrinted>2019-04-18T09:04:15Z</cp:lastPrinted>
</cp:coreProperties>
</file>