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225" windowWidth="28800" xWindow="0" yWindow="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__IntlFixup">TRUE</definedName>
    <definedName hidden="1" name="_Order1">0</definedName>
    <definedName hidden="1" localSheetId="0" name="aa">OFFSET([0]!Data.Top.Left,1,0)</definedName>
    <definedName hidden="1" name="aa">OFFSET([0]!Data.Top.Left,1,0)</definedName>
    <definedName hidden="1" localSheetId="0" name="BGJHNG">OFFSET([0]!Data.Top.Left,1,0)</definedName>
    <definedName hidden="1" name="BGJHNG">OFFSET([0]!Data.Top.Left,1,0)</definedName>
    <definedName name="CC">[0]!CC</definedName>
    <definedName hidden="1" localSheetId="0" name="Data.Dump">OFFSET([0]!Data.Top.Left,1,0)</definedName>
    <definedName hidden="1" name="Data.Dump">OFFSET([0]!Data.Top.Left,1,0)</definedName>
    <definedName hidden="1" localSheetId="0" name="FHFGH">OFFSET([0]!Data.Top.Left,1,0)</definedName>
    <definedName hidden="1" name="FHFGH">OFFSET([0]!Data.Top.Left,1,0)</definedName>
    <definedName hidden="1" localSheetId="0" name="HFGHFG">OFFSET([0]!Data.Top.Left,1,0)</definedName>
    <definedName hidden="1" name="HFGHFG">OFFSET([0]!Data.Top.Left,1,0)</definedName>
    <definedName hidden="1" name="HTML_CodePage">1252</definedName>
    <definedName hidden="1" localSheetId="0" name="HTML_Control">{"'Leverage'!$B$2:$M$418"}</definedName>
    <definedName hidden="1" name="HTML_Control">{"'Leverage'!$B$2:$M$418"}</definedName>
    <definedName hidden="1" name="HTML_Description">""</definedName>
    <definedName hidden="1" name="HTML_Email">""</definedName>
    <definedName hidden="1" name="HTML_Header">"Leverage"</definedName>
    <definedName hidden="1" name="HTML_LastUpdate">"8/21/00"</definedName>
    <definedName hidden="1" name="HTML_LineAfter">FALSE</definedName>
    <definedName hidden="1" name="HTML_LineBefore">FALSE</definedName>
    <definedName hidden="1" name="HTML_Name">"Frank Vickers"</definedName>
    <definedName hidden="1" name="HTML_OBDlg2">TRUE</definedName>
    <definedName hidden="1" name="HTML_OBDlg4">TRUE</definedName>
    <definedName hidden="1" name="HTML_OS">0</definedName>
    <definedName hidden="1" name="HTML_PathFile">"C:\my documents\lever.htm"</definedName>
    <definedName hidden="1" name="HTML_Title">"leverage"</definedName>
    <definedName hidden="1" name="jujuy">{"'Leverage'!$B$2:$M$418"}</definedName>
    <definedName localSheetId="0" name="Macro1">PO!Macro1</definedName>
    <definedName name="Macro1">[0]!Macro1</definedName>
    <definedName localSheetId="0" name="Macro2">PO!Macro2</definedName>
    <definedName name="Macro2">[0]!Macro2</definedName>
    <definedName hidden="1" localSheetId="0" name="Ownership">OFFSET([0]!Data.Top.Left,1,0)</definedName>
    <definedName hidden="1" name="Ownership">OFFSET([0]!Data.Top.Left,1,0)</definedName>
    <definedName name="P">[0]!P</definedName>
    <definedName hidden="1" localSheetId="0" name="PACK">OFFSET([0]!Data.Top.Left,1,0)</definedName>
    <definedName hidden="1" name="PACK">OFFSET([0]!Data.Top.Left,1,0)</definedName>
    <definedName hidden="1" localSheetId="0" name="qwdwqdqw">OFFSET([0]!Data.Top.Left,1,0)</definedName>
    <definedName hidden="1" name="qwdwqdqw">OFFSET([0]!Data.Top.Left,1,0)</definedName>
    <definedName hidden="1" localSheetId="0" name="SDGVDFGV">OFFSET([0]!Data.Top.Left,1,0)</definedName>
    <definedName hidden="1" name="SDGVDFGV">OFFSET([0]!Data.Top.Left,1,0)</definedName>
    <definedName name="sq">[0]!sq</definedName>
    <definedName name="valuevx">42.314159</definedName>
    <definedName localSheetId="0" name="_xlnm.Print_Area">'PO'!$A$1:$I$42</definedName>
  </definedNames>
  <calcPr calcId="162913" fullCalcOnLoad="1"/>
</workbook>
</file>

<file path=xl/styles.xml><?xml version="1.0" encoding="utf-8"?>
<styleSheet xmlns="http://schemas.openxmlformats.org/spreadsheetml/2006/main">
  <numFmts count="4">
    <numFmt formatCode="_-* #,##0.00_-;\-* #,##0.00_-;_-* &quot;-&quot;??_-;_-@_-" numFmtId="164"/>
    <numFmt formatCode="_([$€-2]\ * #,##0.00_);_([$€-2]\ * \(#,##0.00\);_([$€-2]\ * &quot;-&quot;??_);_(@_)" numFmtId="165"/>
    <numFmt formatCode="_([$AED]\ * #,##0.00_);_([$AED]\ * \(#,##0.00\);_([$AED]\ * &quot;-&quot;??_);_(@_)" numFmtId="166"/>
    <numFmt formatCode="_-&quot;£&quot;* #,##0.00_-;\-&quot;£&quot;* #,##0.00_-;_-&quot;£&quot;* &quot;-&quot;??_-;_-@_-" numFmtId="167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entury Gothic"/>
      <family val="2"/>
      <color theme="1"/>
      <sz val="11"/>
    </font>
    <font>
      <name val="Arial Unicode MS"/>
      <family val="2"/>
      <color theme="1"/>
      <sz val="11"/>
    </font>
    <font>
      <name val="Century Gothic"/>
      <family val="2"/>
      <b val="1"/>
      <color theme="0"/>
      <sz val="28"/>
    </font>
    <font>
      <name val="Century Gothic"/>
      <family val="2"/>
      <color theme="1"/>
      <sz val="10"/>
    </font>
    <font>
      <name val="Century Gothic"/>
      <family val="2"/>
      <b val="1"/>
      <color theme="1"/>
      <sz val="10"/>
    </font>
    <font>
      <name val="Century Gothic"/>
      <family val="2"/>
      <b val="1"/>
      <color theme="0"/>
      <sz val="10"/>
    </font>
    <font>
      <name val="Century Gothic"/>
      <family val="2"/>
      <color theme="1"/>
      <sz val="9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0"/>
      <scheme val="minor"/>
    </font>
    <font>
      <name val="Century Gothic"/>
      <family val="2"/>
      <b val="1"/>
      <color theme="1"/>
      <sz val="10"/>
      <u val="single"/>
    </font>
    <font>
      <name val="Century Gothic"/>
      <family val="2"/>
      <b val="1"/>
      <color theme="0"/>
      <sz val="11"/>
    </font>
    <font>
      <name val="Arial"/>
      <family val="2"/>
      <sz val="10"/>
    </font>
    <font>
      <name val="Trebuchet MS"/>
      <family val="2"/>
      <sz val="10"/>
    </font>
    <font>
      <name val="Verdana"/>
      <family val="2"/>
      <sz val="10"/>
    </font>
    <font>
      <name val="Century Gothic"/>
      <family val="2"/>
      <color theme="1"/>
      <sz val="8"/>
    </font>
    <font>
      <name val="Century Gothic"/>
      <family val="2"/>
      <b val="1"/>
      <color theme="1"/>
      <sz val="8"/>
    </font>
    <font>
      <name val="Calibri"/>
      <family val="2"/>
      <b val="1"/>
      <color theme="1"/>
      <sz val="11"/>
      <scheme val="minor"/>
    </font>
    <font>
      <name val="Calibri"/>
      <family val="2"/>
      <sz val="11.5"/>
    </font>
    <font>
      <name val="Calibri"/>
      <family val="2"/>
      <sz val="11"/>
      <scheme val="minor"/>
    </font>
    <font>
      <name val="Century Gothic"/>
      <family val="2"/>
      <b val="1"/>
      <sz val="10"/>
    </font>
    <font>
      <name val="Century Gothic"/>
      <family val="2"/>
      <sz val="10"/>
    </font>
  </fonts>
  <fills count="4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049989318521683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borderId="0" fillId="0" fontId="1" numFmtId="0"/>
    <xf borderId="0" fillId="0" fontId="1" numFmtId="164"/>
    <xf borderId="0" fillId="0" fontId="1" numFmtId="167"/>
    <xf borderId="0" fillId="0" fontId="13" numFmtId="0"/>
    <xf borderId="0" fillId="0" fontId="14" numFmtId="0"/>
    <xf borderId="0" fillId="0" fontId="13" numFmtId="164"/>
    <xf borderId="0" fillId="0" fontId="15" numFmtId="164"/>
    <xf borderId="0" fillId="0" fontId="14" numFmtId="0"/>
  </cellStyleXfs>
  <cellXfs count="69">
    <xf borderId="0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0" numFmtId="164" pivotButton="0" quotePrefix="0" xfId="1">
      <alignment vertical="center"/>
    </xf>
    <xf applyAlignment="1" borderId="0" fillId="0" fontId="5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" fillId="2" fontId="7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3" fillId="0" fontId="6" numFmtId="0" pivotButton="0" quotePrefix="0" xfId="0">
      <alignment vertical="center"/>
    </xf>
    <xf applyAlignment="1" borderId="3" fillId="0" fontId="8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2" fillId="2" fontId="7" numFmtId="0" pivotButton="0" quotePrefix="0" xfId="0">
      <alignment horizontal="center" vertical="center"/>
    </xf>
    <xf applyAlignment="1" borderId="9" fillId="0" fontId="5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1" numFmtId="0" pivotButton="0" quotePrefix="0" xfId="0">
      <alignment vertical="center"/>
    </xf>
    <xf applyAlignment="1" borderId="0" fillId="0" fontId="6" numFmtId="165" pivotButton="0" quotePrefix="0" xfId="0">
      <alignment horizontal="right" vertical="center"/>
    </xf>
    <xf applyAlignment="1" borderId="6" fillId="2" fontId="7" numFmtId="0" pivotButton="0" quotePrefix="0" xfId="0">
      <alignment vertical="center"/>
    </xf>
    <xf applyAlignment="1" borderId="3" fillId="2" fontId="7" numFmtId="0" pivotButton="0" quotePrefix="0" xfId="0">
      <alignment vertical="center"/>
    </xf>
    <xf applyAlignment="1" borderId="3" fillId="2" fontId="12" numFmtId="0" pivotButton="0" quotePrefix="0" xfId="0">
      <alignment vertical="center"/>
    </xf>
    <xf applyAlignment="1" borderId="7" fillId="2" fontId="12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0" fillId="0" fontId="2" numFmtId="0" pivotButton="0" quotePrefix="0" xfId="0">
      <alignment vertical="center"/>
    </xf>
    <xf applyAlignment="1" borderId="6" fillId="0" fontId="17" numFmtId="0" pivotButton="0" quotePrefix="0" xfId="0">
      <alignment vertical="center"/>
    </xf>
    <xf applyAlignment="1" borderId="14" fillId="0" fontId="17" numFmtId="0" pivotButton="0" quotePrefix="0" xfId="0">
      <alignment vertical="center"/>
    </xf>
    <xf applyAlignment="1" borderId="8" fillId="0" fontId="17" numFmtId="0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applyProtection="1" borderId="2" fillId="0" fontId="19" numFmtId="0" pivotButton="0" quotePrefix="0" xfId="4">
      <alignment vertical="center"/>
      <protection hidden="0" locked="0"/>
    </xf>
    <xf applyAlignment="1" borderId="0" fillId="0" fontId="20" numFmtId="0" pivotButton="0" quotePrefix="0" xfId="4">
      <alignment vertical="center"/>
    </xf>
    <xf applyAlignment="1" applyProtection="1" borderId="2" fillId="0" fontId="20" numFmtId="0" pivotButton="0" quotePrefix="0" xfId="4">
      <alignment horizontal="center" vertical="center"/>
      <protection hidden="0" locked="0"/>
    </xf>
    <xf applyAlignment="1" applyProtection="1" borderId="2" fillId="0" fontId="20" numFmtId="166" pivotButton="0" quotePrefix="0" xfId="7">
      <alignment horizontal="center" vertical="center"/>
      <protection hidden="0" locked="0"/>
    </xf>
    <xf applyAlignment="1" borderId="2" fillId="3" fontId="20" numFmtId="166" pivotButton="0" quotePrefix="0" xfId="7">
      <alignment horizontal="center" vertical="center"/>
    </xf>
    <xf applyAlignment="1" borderId="13" fillId="0" fontId="1" numFmtId="0" pivotButton="0" quotePrefix="0" xfId="4">
      <alignment horizontal="left" vertical="center"/>
    </xf>
    <xf applyAlignment="1" borderId="11" fillId="0" fontId="1" numFmtId="0" pivotButton="0" quotePrefix="0" xfId="4">
      <alignment horizontal="left" vertical="center"/>
    </xf>
    <xf applyAlignment="1" borderId="0" fillId="0" fontId="6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applyProtection="1" borderId="0" fillId="0" fontId="22" numFmtId="0" pivotButton="0" quotePrefix="0" xfId="4">
      <alignment horizontal="left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applyProtection="1" borderId="0" fillId="0" fontId="21" numFmtId="0" pivotButton="0" quotePrefix="0" xfId="4">
      <alignment horizontal="left" vertical="center"/>
      <protection hidden="0" locked="0"/>
    </xf>
    <xf applyAlignment="1" borderId="8" fillId="0" fontId="18" numFmtId="0" pivotButton="0" quotePrefix="0" xfId="4">
      <alignment horizontal="left" vertical="center"/>
    </xf>
    <xf applyAlignment="1" borderId="2" fillId="2" fontId="7" numFmtId="166" pivotButton="0" quotePrefix="0" xfId="0">
      <alignment horizontal="center" vertical="center"/>
    </xf>
    <xf applyAlignment="1" borderId="12" fillId="0" fontId="5" numFmtId="166" pivotButton="0" quotePrefix="0" xfId="2">
      <alignment horizontal="center" vertical="center"/>
    </xf>
    <xf applyAlignment="1" borderId="13" fillId="0" fontId="5" numFmtId="166" pivotButton="0" quotePrefix="0" xfId="2">
      <alignment horizontal="center" vertical="center"/>
    </xf>
    <xf applyAlignment="1" borderId="2" fillId="2" fontId="7" numFmtId="166" pivotButton="0" quotePrefix="0" xfId="2">
      <alignment horizontal="center" vertical="center"/>
    </xf>
    <xf applyAlignment="1" borderId="2" fillId="0" fontId="8" numFmtId="14" pivotButton="0" quotePrefix="1" xfId="0">
      <alignment horizontal="left" vertical="center"/>
    </xf>
    <xf applyAlignment="1" borderId="0" fillId="2" fontId="4" numFmtId="0" pivotButton="0" quotePrefix="0" xfId="0">
      <alignment horizontal="center" vertical="center"/>
    </xf>
    <xf applyAlignment="1" borderId="1" fillId="2" fontId="7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7" numFmtId="0" pivotButton="0" quotePrefix="0" xfId="0">
      <alignment horizontal="center" vertical="center"/>
    </xf>
    <xf applyAlignment="1" applyProtection="1" borderId="2" fillId="0" fontId="20" numFmtId="0" pivotButton="0" quotePrefix="0" xfId="4">
      <alignment horizontal="left" vertical="center" wrapText="1"/>
      <protection hidden="0" locked="0"/>
    </xf>
    <xf applyAlignment="1" borderId="12" fillId="0" fontId="10" numFmtId="0" pivotButton="0" quotePrefix="0" xfId="0">
      <alignment vertical="center"/>
    </xf>
    <xf applyAlignment="1" borderId="13" fillId="0" fontId="10" numFmtId="0" pivotButton="0" quotePrefix="0" xfId="0">
      <alignment vertical="center"/>
    </xf>
    <xf applyAlignment="1" borderId="11" fillId="0" fontId="10" numFmtId="0" pivotButton="0" quotePrefix="0" xfId="0">
      <alignment vertical="center"/>
    </xf>
    <xf applyAlignment="1" borderId="0" fillId="0" fontId="0" numFmtId="164" pivotButton="0" quotePrefix="0" xfId="1">
      <alignment vertical="center"/>
    </xf>
    <xf borderId="4" fillId="0" fontId="0" numFmtId="0" pivotButton="0" quotePrefix="0" xfId="0"/>
    <xf borderId="5" fillId="0" fontId="0" numFmtId="0" pivotButton="0" quotePrefix="0" xfId="0"/>
    <xf applyAlignment="1" borderId="2" fillId="2" fontId="7" numFmtId="166" pivotButton="0" quotePrefix="0" xfId="0">
      <alignment horizontal="center" vertical="center"/>
    </xf>
    <xf applyAlignment="1" applyProtection="1" borderId="2" fillId="0" fontId="20" numFmtId="166" pivotButton="0" quotePrefix="0" xfId="7">
      <alignment horizontal="center" vertical="center"/>
      <protection hidden="0" locked="0"/>
    </xf>
    <xf applyAlignment="1" borderId="2" fillId="3" fontId="20" numFmtId="166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6" pivotButton="0" quotePrefix="0" xfId="2">
      <alignment horizontal="center" vertical="center"/>
    </xf>
    <xf applyAlignment="1" borderId="13" fillId="0" fontId="5" numFmtId="166" pivotButton="0" quotePrefix="0" xfId="2">
      <alignment horizontal="center" vertical="center"/>
    </xf>
    <xf applyAlignment="1" borderId="2" fillId="2" fontId="7" numFmtId="166" pivotButton="0" quotePrefix="0" xfId="2">
      <alignment horizontal="center" vertical="center"/>
    </xf>
  </cellXfs>
  <cellStyles count="8">
    <cellStyle builtinId="0" name="Normal" xfId="0"/>
    <cellStyle builtinId="3" name="Comma" xfId="1"/>
    <cellStyle builtinId="4" name="Currency" xfId="2"/>
    <cellStyle name="Normal 2" xfId="3"/>
    <cellStyle name="Normal 3" xfId="4"/>
    <cellStyle name="Comma 2" xfId="5"/>
    <cellStyle name="Comma 4" xfId="6"/>
    <cellStyle name="Percent 2" xfId="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2</col>
      <colOff>247650</colOff>
      <row>36</row>
      <rowOff>104775</rowOff>
    </from>
    <to>
      <col>4</col>
      <colOff>1718697</colOff>
      <row>40</row>
      <rowOff>71249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1050" y="7353300"/>
          <a:ext cx="2871222" cy="8046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369600</colOff>
      <row>31</row>
      <rowOff>43483</rowOff>
    </from>
    <to>
      <col>4</col>
      <colOff>221779</colOff>
      <row>38</row>
      <rowOff>151236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21136685">
          <a:off x="531525" y="6244258"/>
          <a:ext cx="1623829" cy="157460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VT-240</v>
          </cell>
          <cell r="B2" t="str">
            <v>WATRIN TRADING DWC LLC</v>
          </cell>
          <cell r="C2" t="str">
            <v>Dubai, U.A.E</v>
          </cell>
          <cell r="D2" t="str">
            <v>GRAVINA TUFI</v>
          </cell>
          <cell r="E2" t="str">
            <v>Puglia, Italy</v>
          </cell>
          <cell r="F2" t="str">
            <v>SHANGHAI TOHAN INTERNATIONAL TRADING CO., LTD</v>
          </cell>
          <cell r="G2" t="str">
            <v>Shanghai, China</v>
          </cell>
          <cell r="H2" t="str">
            <v>VISION TRADING INTERNATIONAL FZE</v>
          </cell>
          <cell r="I2" t="str">
            <v>Dubai, U.A.E</v>
          </cell>
          <cell r="J2" t="str">
            <v xml:space="preserve"> Italy</v>
          </cell>
          <cell r="K2" t="str">
            <v>Puglia, Italy</v>
          </cell>
          <cell r="L2" t="str">
            <v>Shanghai, China</v>
          </cell>
          <cell r="M2">
            <v>420646.24</v>
          </cell>
          <cell r="N2" t="str">
            <v>Four Hundred Twenty Thousand Six Hundred Forty Six 24.0/100 canadian Dollars Only</v>
          </cell>
          <cell r="O2" t="str">
            <v>Exterior Safety Electric Motorized Thermal Insulated Security Overhead Sectional Garage Door</v>
          </cell>
          <cell r="P2">
            <v>61</v>
          </cell>
          <cell r="Q2" t="str">
            <v>PCS</v>
          </cell>
          <cell r="R2">
            <v>895.52</v>
          </cell>
          <cell r="S2">
            <v>54626.720000000001</v>
          </cell>
          <cell r="T2" t="str">
            <v>Construction Building Passenger Hoist</v>
          </cell>
          <cell r="U2">
            <v>6</v>
          </cell>
          <cell r="V2" t="str">
            <v>PCS</v>
          </cell>
          <cell r="W2">
            <v>61003.25</v>
          </cell>
          <cell r="X2">
            <v>366019.52</v>
          </cell>
          <cell r="AO2" t="str">
            <v>CAD</v>
          </cell>
          <cell r="AP2">
            <v>43433</v>
          </cell>
        </row>
        <row r="3">
          <cell r="A3" t="str">
            <v>VT-159</v>
          </cell>
          <cell r="D3" t="str">
            <v>ACAR KIMYA ANONIM SIRKETI</v>
          </cell>
          <cell r="E3" t="str">
            <v>Istanbul, Turkey</v>
          </cell>
          <cell r="F3" t="str">
            <v>SHANGHAI TOHAN INTERNATIONAL TRADING CO., LTD</v>
          </cell>
          <cell r="G3" t="str">
            <v>Shanghai, China</v>
          </cell>
          <cell r="H3" t="str">
            <v>VISION TRADING INTERNATIONAL FZE</v>
          </cell>
          <cell r="I3" t="str">
            <v>Dubai, U.A.E</v>
          </cell>
          <cell r="J3" t="str">
            <v xml:space="preserve"> Turkey</v>
          </cell>
          <cell r="K3" t="str">
            <v>Istanbul, Turkey</v>
          </cell>
          <cell r="L3" t="str">
            <v>Shanghai, China</v>
          </cell>
          <cell r="M3">
            <v>80000</v>
          </cell>
          <cell r="N3" t="str">
            <v>Eighty Thousand Euros Only</v>
          </cell>
          <cell r="O3" t="str">
            <v>Aluminum Awing Windows with Timber Reveal Install</v>
          </cell>
          <cell r="P3">
            <v>800</v>
          </cell>
          <cell r="Q3" t="str">
            <v>SQUARE METERS</v>
          </cell>
          <cell r="R3">
            <v>100</v>
          </cell>
          <cell r="S3">
            <v>80000</v>
          </cell>
          <cell r="AO3" t="str">
            <v>EURO</v>
          </cell>
          <cell r="AP3">
            <v>43424</v>
          </cell>
        </row>
        <row r="4">
          <cell r="A4" t="str">
            <v>VT-162</v>
          </cell>
          <cell r="D4" t="str">
            <v>AKKIM YAPI KIMYASALLARI SAN VE TIC AS</v>
          </cell>
          <cell r="E4" t="str">
            <v>Istanbul, Turkey</v>
          </cell>
          <cell r="F4" t="str">
            <v>SHANGHAI TOHAN INTERNATIONAL TRADING CO., LTD</v>
          </cell>
          <cell r="G4" t="str">
            <v>Shanghai, China</v>
          </cell>
          <cell r="H4" t="str">
            <v>VISION TRADING INTERNATIONAL FZE</v>
          </cell>
          <cell r="I4" t="str">
            <v>Dubai, U.A.E</v>
          </cell>
          <cell r="J4" t="str">
            <v xml:space="preserve"> Turkey</v>
          </cell>
          <cell r="K4" t="str">
            <v>Istanbul, Turkey</v>
          </cell>
          <cell r="L4" t="str">
            <v>Shanghai, China</v>
          </cell>
          <cell r="M4">
            <v>113494.44</v>
          </cell>
          <cell r="N4" t="str">
            <v>One Hundred Thirteen Thousand Four Hundred Ninety Four 44.0/100 Euros Only</v>
          </cell>
          <cell r="O4" t="str">
            <v>Solid Surface / Building Material Artificial Quartz Stone with SGS</v>
          </cell>
          <cell r="P4">
            <v>2026</v>
          </cell>
          <cell r="Q4" t="str">
            <v>PCS</v>
          </cell>
          <cell r="R4">
            <v>56.02</v>
          </cell>
          <cell r="S4">
            <v>113494.44</v>
          </cell>
          <cell r="AO4" t="str">
            <v>EURO</v>
          </cell>
          <cell r="AP4">
            <v>43424</v>
          </cell>
        </row>
        <row r="5">
          <cell r="A5" t="str">
            <v>VT-160</v>
          </cell>
          <cell r="D5" t="str">
            <v>FI JOINT VENTURE PTY LTD</v>
          </cell>
          <cell r="E5" t="str">
            <v>Leederville, Australia</v>
          </cell>
          <cell r="F5" t="str">
            <v>SHANGHAI TOHAN INTERNATIONAL TRADING CO., LTD</v>
          </cell>
          <cell r="G5" t="str">
            <v>Shanghai, China</v>
          </cell>
          <cell r="H5" t="str">
            <v>VISION TRADING INTERNATIONAL FZE</v>
          </cell>
          <cell r="I5" t="str">
            <v>Dubai, U.A.E</v>
          </cell>
          <cell r="J5" t="str">
            <v xml:space="preserve"> Australia</v>
          </cell>
          <cell r="K5" t="str">
            <v>Leederville, Australia</v>
          </cell>
          <cell r="L5" t="str">
            <v>Shanghai, China</v>
          </cell>
          <cell r="M5">
            <v>100000</v>
          </cell>
          <cell r="N5" t="str">
            <v>One Hundred Thousand Euros Only</v>
          </cell>
          <cell r="O5" t="str">
            <v>Modern Aluminum Sliding Door and Windows</v>
          </cell>
          <cell r="P5">
            <v>1000</v>
          </cell>
          <cell r="Q5" t="str">
            <v>SQUARE METERS</v>
          </cell>
          <cell r="R5">
            <v>100</v>
          </cell>
          <cell r="S5">
            <v>100000</v>
          </cell>
          <cell r="AO5" t="str">
            <v>EURO</v>
          </cell>
          <cell r="AP5">
            <v>43430</v>
          </cell>
        </row>
        <row r="6">
          <cell r="A6" t="str">
            <v>VT-156</v>
          </cell>
          <cell r="D6" t="str">
            <v>FRT METAL VE SANAYI DIS TICAR</v>
          </cell>
          <cell r="E6" t="str">
            <v>Istanbul, Turkey</v>
          </cell>
          <cell r="F6" t="str">
            <v>SHANGHAI TOHAN INTERNATIONAL TRADING CO., LTD</v>
          </cell>
          <cell r="G6" t="str">
            <v>Shanghai, China</v>
          </cell>
          <cell r="H6" t="str">
            <v>VISION TRADING INTERNATIONAL FZE</v>
          </cell>
          <cell r="I6" t="str">
            <v>Dubai, U.A.E</v>
          </cell>
          <cell r="J6" t="str">
            <v xml:space="preserve"> Turkey</v>
          </cell>
          <cell r="K6" t="str">
            <v>Istanbul, Turkey</v>
          </cell>
          <cell r="L6" t="str">
            <v>Shanghai, China</v>
          </cell>
          <cell r="M6">
            <v>41601.599999999999</v>
          </cell>
          <cell r="N6" t="str">
            <v>Forty One Thousand Six Hundred One 60.0/100 Euros Only</v>
          </cell>
          <cell r="O6" t="str">
            <v>Reliable Quality Motoer Lift 2 Ton Building Construction Materials Hoist Passenger Home Hydraulic Sightseeing Elevator</v>
          </cell>
          <cell r="P6">
            <v>20</v>
          </cell>
          <cell r="Q6" t="str">
            <v>SETS</v>
          </cell>
          <cell r="R6">
            <v>2080.08</v>
          </cell>
          <cell r="S6">
            <v>41601.599999999999</v>
          </cell>
          <cell r="AO6" t="str">
            <v>EURO</v>
          </cell>
          <cell r="AP6">
            <v>43424</v>
          </cell>
        </row>
        <row r="7">
          <cell r="A7" t="str">
            <v>VT-158</v>
          </cell>
          <cell r="B7" t="str">
            <v>IBS INTERNATIONAL GENERAL TRADING LLC</v>
          </cell>
          <cell r="C7" t="str">
            <v>Dubai, United Arab Emirates</v>
          </cell>
          <cell r="D7" t="str">
            <v>SAI INTERNATIONAL TRADING COMPANY</v>
          </cell>
          <cell r="E7" t="str">
            <v>Kerala, India</v>
          </cell>
          <cell r="F7" t="str">
            <v>SHANGHAI TOHAN INTERNATIONAL TRADING CO., LTD</v>
          </cell>
          <cell r="G7" t="str">
            <v>Shanghai, China</v>
          </cell>
          <cell r="H7" t="str">
            <v>VISION TRADING INTERNATIONAL FZE</v>
          </cell>
          <cell r="I7" t="str">
            <v>Dubai, U.A.E</v>
          </cell>
          <cell r="J7" t="str">
            <v xml:space="preserve"> India</v>
          </cell>
          <cell r="K7" t="str">
            <v>Kerala, India</v>
          </cell>
          <cell r="L7" t="str">
            <v>Shanghai, China</v>
          </cell>
          <cell r="M7">
            <v>70000</v>
          </cell>
          <cell r="N7" t="str">
            <v>Seventy Thousand Euros Only</v>
          </cell>
          <cell r="O7" t="str">
            <v>Q345 Large Span Steel Structure</v>
          </cell>
          <cell r="P7">
            <v>1272</v>
          </cell>
          <cell r="Q7" t="str">
            <v>M3</v>
          </cell>
          <cell r="R7">
            <v>55.03</v>
          </cell>
          <cell r="S7">
            <v>70000</v>
          </cell>
          <cell r="AN7" t="str">
            <v xml:space="preserve">17.IBS </v>
          </cell>
          <cell r="AO7" t="str">
            <v>EURO</v>
          </cell>
          <cell r="AP7">
            <v>43414</v>
          </cell>
        </row>
        <row r="8">
          <cell r="A8" t="str">
            <v>VT-161</v>
          </cell>
          <cell r="B8" t="str">
            <v>IBS INTERNATIONAL GENERAL TRADING LLC</v>
          </cell>
          <cell r="C8" t="str">
            <v>Dubai, United Arab Emirates</v>
          </cell>
          <cell r="D8" t="str">
            <v>SAI INTERNATIONAL TRADING COMPANY</v>
          </cell>
          <cell r="E8" t="str">
            <v>Kerala, India</v>
          </cell>
          <cell r="F8" t="str">
            <v>SHANGHAI TOHAN INTERNATIONAL TRADING CO., LTD</v>
          </cell>
          <cell r="G8" t="str">
            <v>Shanghai, China</v>
          </cell>
          <cell r="H8" t="str">
            <v>VISION TRADING INTERNATIONAL FZE</v>
          </cell>
          <cell r="I8" t="str">
            <v>Dubai, U.A.E</v>
          </cell>
          <cell r="J8" t="str">
            <v xml:space="preserve"> India</v>
          </cell>
          <cell r="K8" t="str">
            <v>Kerala, India</v>
          </cell>
          <cell r="L8" t="str">
            <v>Shanghai, China</v>
          </cell>
          <cell r="M8">
            <v>107317.45</v>
          </cell>
          <cell r="N8" t="str">
            <v>One Hundred Seven Thousand Three Hundred Seventeen 45.0/100 Euros Only</v>
          </cell>
          <cell r="O8" t="str">
            <v>0.125-3.0mm Building Material Gi Galvanized Steel Coil</v>
          </cell>
          <cell r="P8">
            <v>178</v>
          </cell>
          <cell r="Q8" t="str">
            <v>TONS</v>
          </cell>
          <cell r="R8">
            <v>602.91</v>
          </cell>
          <cell r="S8">
            <v>107317.45</v>
          </cell>
          <cell r="AN8" t="str">
            <v xml:space="preserve">17.IBS </v>
          </cell>
          <cell r="AO8" t="str">
            <v>EURO</v>
          </cell>
          <cell r="AP8">
            <v>43434</v>
          </cell>
        </row>
        <row r="9">
          <cell r="A9" t="str">
            <v>VT-163</v>
          </cell>
          <cell r="B9" t="str">
            <v>IBS INTERNATIONAL GENERAL TRADING LLC</v>
          </cell>
          <cell r="C9" t="str">
            <v>Dubai, United Arab Emirates</v>
          </cell>
          <cell r="D9" t="str">
            <v>SAI INTERNATIONAL TRADING COMPANY</v>
          </cell>
          <cell r="E9" t="str">
            <v>Kerala, India</v>
          </cell>
          <cell r="F9" t="str">
            <v>SHANGHAI TOHAN INTERNATIONAL TRADING CO., LTD</v>
          </cell>
          <cell r="G9" t="str">
            <v>Shanghai, China</v>
          </cell>
          <cell r="H9" t="str">
            <v>VISION TRADING INTERNATIONAL FZE</v>
          </cell>
          <cell r="I9" t="str">
            <v>Dubai, U.A.E</v>
          </cell>
          <cell r="J9" t="str">
            <v xml:space="preserve"> India</v>
          </cell>
          <cell r="K9" t="str">
            <v>Kerala, India</v>
          </cell>
          <cell r="L9" t="str">
            <v>Shanghai, China</v>
          </cell>
          <cell r="M9">
            <v>710000</v>
          </cell>
          <cell r="N9" t="str">
            <v>Seven Hundred Ten Thousand Euros Only</v>
          </cell>
          <cell r="O9" t="str">
            <v>Building Construction Material Steel Frabrication Structure</v>
          </cell>
          <cell r="P9">
            <v>4333</v>
          </cell>
          <cell r="Q9" t="str">
            <v>SETS</v>
          </cell>
          <cell r="R9">
            <v>101.12</v>
          </cell>
          <cell r="S9">
            <v>438152.96000000002</v>
          </cell>
          <cell r="T9" t="str">
            <v>Modern Aluminum Sliding Door and Windows</v>
          </cell>
          <cell r="U9">
            <v>2718</v>
          </cell>
          <cell r="V9" t="str">
            <v>SQUARE METERS</v>
          </cell>
          <cell r="W9">
            <v>100.02</v>
          </cell>
          <cell r="X9">
            <v>271847.03999999998</v>
          </cell>
          <cell r="AN9" t="str">
            <v xml:space="preserve">17.IBS </v>
          </cell>
          <cell r="AO9" t="str">
            <v>EURO</v>
          </cell>
          <cell r="AP9">
            <v>43424</v>
          </cell>
        </row>
        <row r="10">
          <cell r="A10" t="str">
            <v>VT-151</v>
          </cell>
          <cell r="D10" t="str">
            <v>IGP ENGINEERS PVT LTD</v>
          </cell>
          <cell r="E10" t="str">
            <v>Chennai, India</v>
          </cell>
          <cell r="F10" t="str">
            <v>SHANGHAI TOHAN INTERNATIONAL TRADING CO., LTD</v>
          </cell>
          <cell r="G10" t="str">
            <v>Shanghai, China</v>
          </cell>
          <cell r="H10" t="str">
            <v>VISION TRADING INTERNATIONAL FZE</v>
          </cell>
          <cell r="I10" t="str">
            <v>Dubai, U.A.E</v>
          </cell>
          <cell r="J10" t="str">
            <v xml:space="preserve"> India</v>
          </cell>
          <cell r="K10" t="str">
            <v>Chennai, India</v>
          </cell>
          <cell r="L10" t="str">
            <v>Shanghai, China</v>
          </cell>
          <cell r="M10">
            <v>15000</v>
          </cell>
          <cell r="N10" t="str">
            <v>Fifteen Thousand Euros Only</v>
          </cell>
          <cell r="O10" t="str">
            <v>Fireproof Soundproof Spraying Cottonthermal Insulation</v>
          </cell>
          <cell r="P10">
            <v>33</v>
          </cell>
          <cell r="Q10" t="str">
            <v>TONS</v>
          </cell>
          <cell r="R10">
            <v>454.55</v>
          </cell>
          <cell r="S10">
            <v>15000</v>
          </cell>
          <cell r="AO10" t="str">
            <v>EURO</v>
          </cell>
          <cell r="AP10">
            <v>43424</v>
          </cell>
        </row>
        <row r="11">
          <cell r="A11" t="str">
            <v>VT-154</v>
          </cell>
          <cell r="D11" t="str">
            <v>KALE KIMYA</v>
          </cell>
          <cell r="E11" t="str">
            <v>Istanbul, Turkey</v>
          </cell>
          <cell r="F11" t="str">
            <v>SHANGHAI TOHAN INTERNATIONAL TRADING CO., LTD</v>
          </cell>
          <cell r="G11" t="str">
            <v>Shanghai, China</v>
          </cell>
          <cell r="H11" t="str">
            <v>VISION TRADING INTERNATIONAL FZE</v>
          </cell>
          <cell r="I11" t="str">
            <v>Dubai, U.A.E</v>
          </cell>
          <cell r="J11" t="str">
            <v xml:space="preserve"> Turkey</v>
          </cell>
          <cell r="K11" t="str">
            <v>Istanbul, Turkey</v>
          </cell>
          <cell r="L11" t="str">
            <v>Shanghai, China</v>
          </cell>
          <cell r="M11">
            <v>35532</v>
          </cell>
          <cell r="N11" t="str">
            <v>Thirty Five Thousand Five Hundred Thirty Two Euros Only</v>
          </cell>
          <cell r="O11" t="str">
            <v>Fireproof Soundproof Spraying Cottonthermal Insulation</v>
          </cell>
          <cell r="P11">
            <v>78</v>
          </cell>
          <cell r="Q11" t="str">
            <v>TONS</v>
          </cell>
          <cell r="R11">
            <v>455.54</v>
          </cell>
          <cell r="S11">
            <v>35532</v>
          </cell>
          <cell r="AO11" t="str">
            <v>EURO</v>
          </cell>
          <cell r="AP11">
            <v>43424</v>
          </cell>
        </row>
        <row r="12">
          <cell r="A12" t="str">
            <v>VT-155</v>
          </cell>
          <cell r="D12" t="str">
            <v>KEMRON KIMYA SAN VE TIC A S</v>
          </cell>
          <cell r="E12" t="str">
            <v>Istanbul, Turkey</v>
          </cell>
          <cell r="F12" t="str">
            <v>SHANGHAI TOHAN INTERNATIONAL TRADING CO., LTD</v>
          </cell>
          <cell r="G12" t="str">
            <v>Shanghai, China</v>
          </cell>
          <cell r="H12" t="str">
            <v>VISION TRADING INTERNATIONAL FZE</v>
          </cell>
          <cell r="I12" t="str">
            <v>Dubai, U.A.E</v>
          </cell>
          <cell r="J12" t="str">
            <v xml:space="preserve"> Turkey</v>
          </cell>
          <cell r="K12" t="str">
            <v>Istanbul, Turkey</v>
          </cell>
          <cell r="L12" t="str">
            <v>Shanghai, China</v>
          </cell>
          <cell r="M12">
            <v>38970</v>
          </cell>
          <cell r="N12" t="str">
            <v>Thirty Eight Thousand Nine Hundred Seventy Euros Only</v>
          </cell>
          <cell r="O12" t="str">
            <v>Wrought Iron Front Door</v>
          </cell>
          <cell r="P12">
            <v>16</v>
          </cell>
          <cell r="Q12" t="str">
            <v>SETS</v>
          </cell>
          <cell r="R12">
            <v>2435.62</v>
          </cell>
          <cell r="S12">
            <v>38970</v>
          </cell>
          <cell r="AO12" t="str">
            <v>EURO</v>
          </cell>
          <cell r="AP12">
            <v>43424</v>
          </cell>
        </row>
        <row r="13">
          <cell r="A13" t="str">
            <v>VT-157</v>
          </cell>
          <cell r="B13" t="str">
            <v>RAMZ AL HAQEEQA GENERAL TRADING</v>
          </cell>
          <cell r="C13" t="str">
            <v>Dubai, U.A.E</v>
          </cell>
          <cell r="D13" t="str">
            <v>SUZHOU CLEANSTAR ELECTRIC APPLIANCE CO. LTD</v>
          </cell>
          <cell r="E13" t="str">
            <v>Shanghai, China</v>
          </cell>
          <cell r="F13" t="str">
            <v>SHANGHAI TOHAN INTERNATIONAL TRADING CO., LTD</v>
          </cell>
          <cell r="G13" t="str">
            <v>Shanghai, China</v>
          </cell>
          <cell r="H13" t="str">
            <v>VISION TRADING INTERNATIONAL FZE</v>
          </cell>
          <cell r="I13" t="str">
            <v>Dubai, U.A.E</v>
          </cell>
          <cell r="J13" t="str">
            <v xml:space="preserve"> China</v>
          </cell>
          <cell r="K13" t="str">
            <v>Shanghai, China</v>
          </cell>
          <cell r="L13" t="str">
            <v>Shanghai, China</v>
          </cell>
          <cell r="M13">
            <v>45980</v>
          </cell>
          <cell r="N13" t="str">
            <v>Forty Five Thousand Nine Hundred Eighty Euros Only</v>
          </cell>
          <cell r="O13" t="str">
            <v>Brick Force Wire Mesh Welding Machine</v>
          </cell>
          <cell r="P13">
            <v>3</v>
          </cell>
          <cell r="Q13" t="str">
            <v>SETS</v>
          </cell>
          <cell r="R13">
            <v>15326.67</v>
          </cell>
          <cell r="S13">
            <v>45980</v>
          </cell>
          <cell r="AO13" t="str">
            <v>EURO</v>
          </cell>
          <cell r="AP13">
            <v>43423</v>
          </cell>
        </row>
        <row r="14">
          <cell r="A14" t="str">
            <v>VT-152</v>
          </cell>
          <cell r="D14" t="str">
            <v>SYMRISE AG</v>
          </cell>
          <cell r="E14" t="str">
            <v>Holzminden, Germany</v>
          </cell>
          <cell r="F14" t="str">
            <v>SHANGHAI TOHAN INTERNATIONAL TRADING CO., LTD</v>
          </cell>
          <cell r="G14" t="str">
            <v>Shanghai, China</v>
          </cell>
          <cell r="H14" t="str">
            <v>VISION TRADING INTERNATIONAL FZE</v>
          </cell>
          <cell r="I14" t="str">
            <v>Dubai, U.A.E</v>
          </cell>
          <cell r="J14" t="str">
            <v xml:space="preserve"> Germany</v>
          </cell>
          <cell r="K14" t="str">
            <v>Holzminden, Germany</v>
          </cell>
          <cell r="L14" t="str">
            <v>Shanghai, China</v>
          </cell>
          <cell r="M14">
            <v>20367.599999999999</v>
          </cell>
          <cell r="N14" t="str">
            <v>Twenty Thousand Three Hundred Sixty Seven 60.0/100 Euros Only</v>
          </cell>
          <cell r="O14" t="str">
            <v>FacadeÂ BuildingÂ DecorativeÂ MaterialÂ ACP/Mcp/A2 Fr Aluminum Composite Panel</v>
          </cell>
          <cell r="P14">
            <v>581</v>
          </cell>
          <cell r="Q14" t="str">
            <v>SQUARE METERS</v>
          </cell>
          <cell r="R14">
            <v>35.06</v>
          </cell>
          <cell r="S14">
            <v>20367.599999999999</v>
          </cell>
          <cell r="AO14" t="str">
            <v>EURO</v>
          </cell>
          <cell r="AP14">
            <v>43424</v>
          </cell>
        </row>
        <row r="15">
          <cell r="A15" t="str">
            <v>VT-106</v>
          </cell>
          <cell r="B15" t="str">
            <v>IBS INTERNATIONAL GENERAL TRADING LLC</v>
          </cell>
          <cell r="C15" t="str">
            <v>Dubai, United Arab Emirates</v>
          </cell>
          <cell r="D15" t="str">
            <v>SAI INTERNATIONAL TRADING COMPANY</v>
          </cell>
          <cell r="E15" t="str">
            <v>Kerala, India</v>
          </cell>
          <cell r="F15" t="str">
            <v>SHANGHAI TOHAN INTERNATIONAL TRADING CO., LTD</v>
          </cell>
          <cell r="G15" t="str">
            <v>Shanghai, China</v>
          </cell>
          <cell r="H15" t="str">
            <v>VISION TRADING INTERNATIONAL FZE</v>
          </cell>
          <cell r="I15" t="str">
            <v>Dubai, U.A.E</v>
          </cell>
          <cell r="J15" t="str">
            <v xml:space="preserve"> India</v>
          </cell>
          <cell r="K15" t="str">
            <v>Kerala, India</v>
          </cell>
          <cell r="L15" t="str">
            <v>Shanghai, China</v>
          </cell>
          <cell r="M15">
            <v>7513.3</v>
          </cell>
          <cell r="N15" t="str">
            <v>Seven Thousand Five Hundred Thirteen 30.0/100 U.S.Dollars Only</v>
          </cell>
          <cell r="O15" t="str">
            <v>Galvanized Angle Bar</v>
          </cell>
          <cell r="P15">
            <v>8</v>
          </cell>
          <cell r="Q15" t="str">
            <v>TONS</v>
          </cell>
          <cell r="R15">
            <v>939.16</v>
          </cell>
          <cell r="S15">
            <v>7513.3</v>
          </cell>
          <cell r="AN15" t="str">
            <v xml:space="preserve">17.IBS </v>
          </cell>
          <cell r="AO15" t="str">
            <v>USD</v>
          </cell>
          <cell r="AP15">
            <v>43434</v>
          </cell>
        </row>
        <row r="16">
          <cell r="A16" t="str">
            <v>VT-165</v>
          </cell>
          <cell r="B16" t="str">
            <v>IBS INTERNATIONAL GENERAL TRADING LLC</v>
          </cell>
          <cell r="C16" t="str">
            <v>Dubai, United Arab Emirates</v>
          </cell>
          <cell r="D16" t="str">
            <v>SAI INTERNATIONAL TRADING COMPANY</v>
          </cell>
          <cell r="E16" t="str">
            <v>Kerala, India</v>
          </cell>
          <cell r="F16" t="str">
            <v>SHANGHAI TOHAN INTERNATIONAL TRADING CO., LTD</v>
          </cell>
          <cell r="G16" t="str">
            <v>Shanghai, China</v>
          </cell>
          <cell r="H16" t="str">
            <v>VISION TRADING INTERNATIONAL FZE</v>
          </cell>
          <cell r="I16" t="str">
            <v>Dubai, U.A.E</v>
          </cell>
          <cell r="J16" t="str">
            <v xml:space="preserve"> India</v>
          </cell>
          <cell r="K16" t="str">
            <v>Kerala, India</v>
          </cell>
          <cell r="L16" t="str">
            <v>Shanghai, China</v>
          </cell>
          <cell r="M16">
            <v>4950</v>
          </cell>
          <cell r="N16" t="str">
            <v>Four Thousand Nine Hundred Fifty Euros Only</v>
          </cell>
          <cell r="O16" t="str">
            <v>600X1200mmÂ Polished Porcelain Floor Tile &amp; Wall Tile</v>
          </cell>
          <cell r="P16">
            <v>374</v>
          </cell>
          <cell r="Q16" t="str">
            <v>SQUARE METERS</v>
          </cell>
          <cell r="R16">
            <v>13.24</v>
          </cell>
          <cell r="S16">
            <v>4950</v>
          </cell>
          <cell r="AN16" t="str">
            <v xml:space="preserve">17.IBS </v>
          </cell>
          <cell r="AO16" t="str">
            <v>EURO</v>
          </cell>
          <cell r="AP16">
            <v>43490</v>
          </cell>
        </row>
        <row r="17">
          <cell r="A17" t="str">
            <v>VT-166</v>
          </cell>
          <cell r="B17" t="str">
            <v>IBS INTERNATIONAL GENERAL TRADING LLC</v>
          </cell>
          <cell r="C17" t="str">
            <v>Dubai, United Arab Emirates</v>
          </cell>
          <cell r="D17" t="str">
            <v>SAI INTERNATIONAL TRADING COMPANY</v>
          </cell>
          <cell r="E17" t="str">
            <v>Kerala, India</v>
          </cell>
          <cell r="F17" t="str">
            <v>SHANGHAI TOHAN INTERNATIONAL TRADING CO., LTD</v>
          </cell>
          <cell r="G17" t="str">
            <v>Shanghai, China</v>
          </cell>
          <cell r="H17" t="str">
            <v>VISION TRADING INTERNATIONAL FZE</v>
          </cell>
          <cell r="I17" t="str">
            <v>Dubai, U.A.E</v>
          </cell>
          <cell r="J17" t="str">
            <v xml:space="preserve"> India</v>
          </cell>
          <cell r="K17" t="str">
            <v>Kerala, India</v>
          </cell>
          <cell r="L17" t="str">
            <v>Shanghai, China</v>
          </cell>
          <cell r="M17">
            <v>12100</v>
          </cell>
          <cell r="N17" t="str">
            <v>Twelve Thousand One Hundred Euros Only</v>
          </cell>
          <cell r="O17" t="str">
            <v>Thermal Insulation Building Construction Decorative Materials</v>
          </cell>
          <cell r="P17">
            <v>121</v>
          </cell>
          <cell r="Q17" t="str">
            <v>MS</v>
          </cell>
          <cell r="R17">
            <v>100</v>
          </cell>
          <cell r="S17">
            <v>12100</v>
          </cell>
          <cell r="AN17" t="str">
            <v xml:space="preserve">17.IBS </v>
          </cell>
          <cell r="AO17" t="str">
            <v>EURO</v>
          </cell>
          <cell r="AP17">
            <v>43483</v>
          </cell>
        </row>
        <row r="18">
          <cell r="A18" t="str">
            <v>VT-171</v>
          </cell>
          <cell r="D18" t="str">
            <v>AFS TEKNIK DANISMANLIK SAN.VE TIC.LTD.STI</v>
          </cell>
          <cell r="E18" t="str">
            <v>Sakarya, Turkey</v>
          </cell>
          <cell r="F18" t="str">
            <v>SHANGHAI TOHAN INTERNATIONAL TRADING CO., LTD</v>
          </cell>
          <cell r="G18" t="str">
            <v>Shanghai, China</v>
          </cell>
          <cell r="H18" t="str">
            <v>VISION TRADING INTERNATIONAL FZE</v>
          </cell>
          <cell r="I18" t="str">
            <v>Dubai, U.A.E</v>
          </cell>
          <cell r="J18" t="str">
            <v xml:space="preserve"> Turkey</v>
          </cell>
          <cell r="K18" t="str">
            <v>Sakarya, Turkey</v>
          </cell>
          <cell r="L18" t="str">
            <v>Shanghai, China</v>
          </cell>
          <cell r="M18">
            <v>49855</v>
          </cell>
          <cell r="N18" t="str">
            <v>Forty Nine Thousand Eight Hundred Fifty Five Euros Only</v>
          </cell>
          <cell r="O18" t="str">
            <v>Competitive Price Steel StructureÂ ConstructionÂ Hangar</v>
          </cell>
          <cell r="P18">
            <v>623</v>
          </cell>
          <cell r="Q18" t="str">
            <v>SQUARE METERS</v>
          </cell>
          <cell r="R18">
            <v>80.02</v>
          </cell>
          <cell r="S18">
            <v>49855</v>
          </cell>
          <cell r="AO18" t="str">
            <v>EURO</v>
          </cell>
          <cell r="AP18">
            <v>43479</v>
          </cell>
        </row>
        <row r="19">
          <cell r="A19" t="str">
            <v>VT-173</v>
          </cell>
          <cell r="B19" t="str">
            <v>AL HOLOL AL BADEELA GENERAL TRADING</v>
          </cell>
          <cell r="C19" t="str">
            <v>Dubai, U.A.E</v>
          </cell>
          <cell r="D19" t="str">
            <v>KOLON GLOBAL CORPORATION</v>
          </cell>
          <cell r="E19" t="str">
            <v>Incheon, South Korea</v>
          </cell>
          <cell r="F19" t="str">
            <v>SHANGHAI TOHAN INTERNATIONAL TRADING CO., LTD</v>
          </cell>
          <cell r="G19" t="str">
            <v>Shanghai, China</v>
          </cell>
          <cell r="H19" t="str">
            <v>VISION TRADING INTERNATIONAL FZE</v>
          </cell>
          <cell r="I19" t="str">
            <v>Dubai, U.A.E</v>
          </cell>
          <cell r="J19" t="str">
            <v xml:space="preserve"> South Korea</v>
          </cell>
          <cell r="K19" t="str">
            <v>Incheon, South Korea</v>
          </cell>
          <cell r="L19" t="str">
            <v>Shanghai, China</v>
          </cell>
          <cell r="M19">
            <v>60717</v>
          </cell>
          <cell r="N19" t="str">
            <v>Sixty Thousand Seven Hundred Seventeen Euros Only</v>
          </cell>
          <cell r="O19" t="str">
            <v>Corrugated Prime Cold Rolled Hot Dipped Zinc Prepainted Color Coated PPGI PPGL Galvalume Galvanized Steel Sheet</v>
          </cell>
          <cell r="P19">
            <v>67</v>
          </cell>
          <cell r="Q19" t="str">
            <v>TONS</v>
          </cell>
          <cell r="R19">
            <v>906.22</v>
          </cell>
          <cell r="S19">
            <v>60717</v>
          </cell>
          <cell r="AO19" t="str">
            <v>EURO</v>
          </cell>
          <cell r="AP19">
            <v>43486</v>
          </cell>
        </row>
        <row r="20">
          <cell r="A20" t="str">
            <v>VT-179</v>
          </cell>
          <cell r="D20" t="str">
            <v>HEST AG</v>
          </cell>
          <cell r="E20" t="str">
            <v>Berlin, Germany</v>
          </cell>
          <cell r="F20" t="str">
            <v>SHANGHAI TOHAN INTERNATIONAL TRADING CO., LTD</v>
          </cell>
          <cell r="G20" t="str">
            <v>Shanghai, China</v>
          </cell>
          <cell r="H20" t="str">
            <v>VISION TRADING INTERNATIONAL FZE</v>
          </cell>
          <cell r="I20" t="str">
            <v>Dubai, U.A.E</v>
          </cell>
          <cell r="J20" t="str">
            <v xml:space="preserve"> Germany</v>
          </cell>
          <cell r="K20" t="str">
            <v>Berlin, Germany</v>
          </cell>
          <cell r="L20" t="str">
            <v>Shanghai, China</v>
          </cell>
          <cell r="M20">
            <v>134707</v>
          </cell>
          <cell r="N20" t="str">
            <v>One Hundred Thirty Four Thousand Seven Hundred Seven Euros Only</v>
          </cell>
          <cell r="O20" t="str">
            <v>Artificial Quartz Stone with SGS Standards (black Calacatta)</v>
          </cell>
          <cell r="P20">
            <v>2245</v>
          </cell>
          <cell r="Q20" t="str">
            <v>PCS</v>
          </cell>
          <cell r="R20">
            <v>60</v>
          </cell>
          <cell r="S20">
            <v>134707</v>
          </cell>
          <cell r="AO20" t="str">
            <v>EURO</v>
          </cell>
          <cell r="AP20">
            <v>43479</v>
          </cell>
        </row>
        <row r="21">
          <cell r="A21" t="str">
            <v>VT-185</v>
          </cell>
          <cell r="B21" t="str">
            <v>IBS INTERNATIONAL GENERAL TRADING LLC</v>
          </cell>
          <cell r="C21" t="str">
            <v>Dubai, United Arab Emirates</v>
          </cell>
          <cell r="D21" t="str">
            <v>SAI INTERNATIONAL TRADING COMPANY</v>
          </cell>
          <cell r="E21" t="str">
            <v>Kerala, India</v>
          </cell>
          <cell r="F21" t="str">
            <v>SHANGHAI TOHAN INTERNATIONAL TRADING CO., LTD</v>
          </cell>
          <cell r="G21" t="str">
            <v>Shanghai, China</v>
          </cell>
          <cell r="H21" t="str">
            <v>VISION TRADING INTERNATIONAL FZE</v>
          </cell>
          <cell r="I21" t="str">
            <v>Dubai, U.A.E</v>
          </cell>
          <cell r="J21" t="str">
            <v xml:space="preserve"> India</v>
          </cell>
          <cell r="K21" t="str">
            <v>Kerala, India</v>
          </cell>
          <cell r="L21" t="str">
            <v>Shanghai, China</v>
          </cell>
          <cell r="M21">
            <v>200000</v>
          </cell>
          <cell r="N21" t="str">
            <v>Two Hundred Thousand Euros Only</v>
          </cell>
          <cell r="O21" t="str">
            <v>0.125-3.0mm Building Material Gi Galvanized Steel Coil</v>
          </cell>
          <cell r="P21">
            <v>333</v>
          </cell>
          <cell r="Q21" t="str">
            <v>TONS</v>
          </cell>
          <cell r="R21">
            <v>600.6</v>
          </cell>
          <cell r="S21">
            <v>200000</v>
          </cell>
          <cell r="AN21" t="str">
            <v xml:space="preserve">17.IBS </v>
          </cell>
          <cell r="AO21" t="str">
            <v>EURO</v>
          </cell>
          <cell r="AP21">
            <v>43472</v>
          </cell>
        </row>
        <row r="22">
          <cell r="A22" t="str">
            <v>VT-190</v>
          </cell>
          <cell r="B22" t="str">
            <v>IBS INTERNATIONAL GENERAL TRADING LLC</v>
          </cell>
          <cell r="C22" t="str">
            <v>Dubai, United Arab Emirates</v>
          </cell>
          <cell r="D22" t="str">
            <v>SAI INTERNATIONAL TRADING COMPANY</v>
          </cell>
          <cell r="E22" t="str">
            <v>Kerala, India</v>
          </cell>
          <cell r="F22" t="str">
            <v>SHANGHAI TOHAN INTERNATIONAL TRADING CO., LTD</v>
          </cell>
          <cell r="G22" t="str">
            <v>Shanghai, China</v>
          </cell>
          <cell r="H22" t="str">
            <v>VISION TRADING INTERNATIONAL FZE</v>
          </cell>
          <cell r="I22" t="str">
            <v>Dubai, U.A.E</v>
          </cell>
          <cell r="J22" t="str">
            <v xml:space="preserve"> India</v>
          </cell>
          <cell r="K22" t="str">
            <v>Kerala, India</v>
          </cell>
          <cell r="L22" t="str">
            <v>Shanghai, China</v>
          </cell>
          <cell r="M22">
            <v>499332.6</v>
          </cell>
          <cell r="N22" t="str">
            <v>Four Hundred Ninety Nine Thousand Three Hundred Thirty Two 60.0/100 Euros Only</v>
          </cell>
          <cell r="O22" t="str">
            <v>Machinery Lightweight Wall Panel Machine</v>
          </cell>
          <cell r="P22">
            <v>4</v>
          </cell>
          <cell r="Q22" t="str">
            <v>TONS</v>
          </cell>
          <cell r="R22">
            <v>11235.96</v>
          </cell>
          <cell r="S22">
            <v>44943.839999999997</v>
          </cell>
          <cell r="T22" t="str">
            <v>PPGI Steel Coil/Color Coated Galvanized Steel Coil</v>
          </cell>
          <cell r="U22">
            <v>757</v>
          </cell>
          <cell r="V22" t="str">
            <v>TONS</v>
          </cell>
          <cell r="W22">
            <v>600.25</v>
          </cell>
          <cell r="X22">
            <v>454388.76</v>
          </cell>
          <cell r="AN22" t="str">
            <v xml:space="preserve">17.IBS </v>
          </cell>
          <cell r="AO22" t="str">
            <v>EURO</v>
          </cell>
          <cell r="AP22">
            <v>43490</v>
          </cell>
        </row>
        <row r="23">
          <cell r="A23" t="str">
            <v>VT-191</v>
          </cell>
          <cell r="B23" t="str">
            <v>IBS INTERNATIONAL GENERAL TRADING LLC</v>
          </cell>
          <cell r="C23" t="str">
            <v>Dubai, United Arab Emirates</v>
          </cell>
          <cell r="D23" t="str">
            <v>SAI INTERNATIONAL TRADING COMPANY</v>
          </cell>
          <cell r="E23" t="str">
            <v>Kerala, India</v>
          </cell>
          <cell r="F23" t="str">
            <v>SHANGHAI TOHAN INTERNATIONAL TRADING CO., LTD</v>
          </cell>
          <cell r="G23" t="str">
            <v>Shanghai, China</v>
          </cell>
          <cell r="H23" t="str">
            <v>VISION TRADING INTERNATIONAL FZE</v>
          </cell>
          <cell r="I23" t="str">
            <v>Dubai, U.A.E</v>
          </cell>
          <cell r="J23" t="str">
            <v xml:space="preserve"> India</v>
          </cell>
          <cell r="K23" t="str">
            <v>Kerala, India</v>
          </cell>
          <cell r="L23" t="str">
            <v>Shanghai, China</v>
          </cell>
          <cell r="M23">
            <v>500000</v>
          </cell>
          <cell r="N23" t="str">
            <v>Five Hundred Thousand Euros Only</v>
          </cell>
          <cell r="O23" t="str">
            <v>Remote ControlÂ BuildingÂ MaterialÂ Security Fast Speed PVC Folding Aluminium Door (Hz-FC05623)</v>
          </cell>
          <cell r="P23">
            <v>202</v>
          </cell>
          <cell r="Q23" t="str">
            <v>PCS</v>
          </cell>
          <cell r="R23">
            <v>1348.31</v>
          </cell>
          <cell r="S23">
            <v>272358.62</v>
          </cell>
          <cell r="T23" t="str">
            <v>Aluminium ExtrusionÂ BuildingÂ MaterialÂ Horizontal Sliding Windows</v>
          </cell>
          <cell r="U23">
            <v>3252</v>
          </cell>
          <cell r="V23" t="str">
            <v>SQUARE METERS</v>
          </cell>
          <cell r="W23">
            <v>70</v>
          </cell>
          <cell r="X23">
            <v>227641.38</v>
          </cell>
          <cell r="AN23" t="str">
            <v xml:space="preserve">17.IBS </v>
          </cell>
          <cell r="AO23" t="str">
            <v>EURO</v>
          </cell>
          <cell r="AP23">
            <v>43479</v>
          </cell>
        </row>
        <row r="24">
          <cell r="A24" t="str">
            <v>VT-177</v>
          </cell>
          <cell r="D24" t="str">
            <v>NEW MULBERRY PTE LTD</v>
          </cell>
          <cell r="E24" t="str">
            <v>Singapore, Singapore</v>
          </cell>
          <cell r="F24" t="str">
            <v>SHANGHAI TOHAN INTERNATIONAL TRADING CO., LTD</v>
          </cell>
          <cell r="G24" t="str">
            <v>Shanghai, China</v>
          </cell>
          <cell r="H24" t="str">
            <v>VISION TRADING INTERNATIONAL FZE</v>
          </cell>
          <cell r="I24" t="str">
            <v>Dubai, U.A.E</v>
          </cell>
          <cell r="J24" t="str">
            <v xml:space="preserve"> Singapore</v>
          </cell>
          <cell r="K24" t="str">
            <v>Singapore, Singapore</v>
          </cell>
          <cell r="L24" t="str">
            <v>Shanghai, China</v>
          </cell>
          <cell r="M24">
            <v>107010</v>
          </cell>
          <cell r="N24" t="str">
            <v>One Hundred Seven Thousand Ten Euros Only</v>
          </cell>
          <cell r="O24" t="str">
            <v>Economic Embossed Coated Aluminum Coil</v>
          </cell>
          <cell r="P24">
            <v>44</v>
          </cell>
          <cell r="Q24" t="str">
            <v>TONS</v>
          </cell>
          <cell r="R24">
            <v>2432.0500000000002</v>
          </cell>
          <cell r="S24">
            <v>107010</v>
          </cell>
          <cell r="AO24" t="str">
            <v>EURO</v>
          </cell>
          <cell r="AP24">
            <v>43484</v>
          </cell>
        </row>
        <row r="25">
          <cell r="A25" t="str">
            <v>VT-176</v>
          </cell>
          <cell r="D25" t="str">
            <v>PETROFER ENDUSTRIYEL YAGLAR SANAYI VE TICARET A.S.</v>
          </cell>
          <cell r="E25" t="str">
            <v>Izmir, Turkey</v>
          </cell>
          <cell r="F25" t="str">
            <v>SHANGHAI TOHAN INTERNATIONAL TRADING CO., LTD</v>
          </cell>
          <cell r="G25" t="str">
            <v>Shanghai, China</v>
          </cell>
          <cell r="H25" t="str">
            <v>VISION TRADING INTERNATIONAL FZE</v>
          </cell>
          <cell r="I25" t="str">
            <v>Dubai, U.A.E</v>
          </cell>
          <cell r="J25" t="str">
            <v xml:space="preserve"> Turkey</v>
          </cell>
          <cell r="K25" t="str">
            <v>Izmir, Turkey</v>
          </cell>
          <cell r="L25" t="str">
            <v>Shanghai, China</v>
          </cell>
          <cell r="M25">
            <v>100010</v>
          </cell>
          <cell r="N25" t="str">
            <v>One Hundred Thousand Ten Euros Only</v>
          </cell>
          <cell r="O25" t="str">
            <v>2017Â BuildingÂ MaterialÂ Rapid Rolling High Speed Roller Shutter Doors (Hz-FC061)</v>
          </cell>
          <cell r="P25">
            <v>83</v>
          </cell>
          <cell r="Q25" t="str">
            <v>PCS</v>
          </cell>
          <cell r="R25">
            <v>1204.94</v>
          </cell>
          <cell r="S25">
            <v>100010</v>
          </cell>
          <cell r="AO25" t="str">
            <v>EURO</v>
          </cell>
          <cell r="AP25">
            <v>43486</v>
          </cell>
        </row>
        <row r="26">
          <cell r="A26" t="str">
            <v>VT-188</v>
          </cell>
          <cell r="D26" t="str">
            <v>SICOR S P A</v>
          </cell>
          <cell r="E26" t="str">
            <v>Rovereto, Italy</v>
          </cell>
          <cell r="F26" t="str">
            <v>SHANGHAI TOHAN INTERNATIONAL TRADING CO., LTD</v>
          </cell>
          <cell r="G26" t="str">
            <v>Shanghai, China</v>
          </cell>
          <cell r="H26" t="str">
            <v>VISION TRADING INTERNATIONAL FZE</v>
          </cell>
          <cell r="I26" t="str">
            <v>Dubai, U.A.E</v>
          </cell>
          <cell r="J26" t="str">
            <v xml:space="preserve"> Italy</v>
          </cell>
          <cell r="K26" t="str">
            <v>Rovereto, Italy</v>
          </cell>
          <cell r="L26" t="str">
            <v>Shanghai, China</v>
          </cell>
          <cell r="M26">
            <v>432020</v>
          </cell>
          <cell r="N26" t="str">
            <v>Four Hundred Thirty Two Thousand Twenty Euros Only</v>
          </cell>
          <cell r="O26" t="str">
            <v>Q235 Rectangular Steel Tube</v>
          </cell>
          <cell r="P26">
            <v>1</v>
          </cell>
          <cell r="Q26" t="str">
            <v>TONS</v>
          </cell>
          <cell r="R26">
            <v>730.34</v>
          </cell>
          <cell r="S26">
            <v>730.34</v>
          </cell>
          <cell r="T26" t="str">
            <v>Aluminum Curtain Wall Panel</v>
          </cell>
          <cell r="U26">
            <v>7188</v>
          </cell>
          <cell r="V26" t="str">
            <v>SQUARE METERS</v>
          </cell>
          <cell r="W26">
            <v>60</v>
          </cell>
          <cell r="X26">
            <v>431289.66</v>
          </cell>
          <cell r="AO26" t="str">
            <v>EURO</v>
          </cell>
          <cell r="AP26">
            <v>43472</v>
          </cell>
        </row>
        <row r="27">
          <cell r="A27" t="str">
            <v>VT-170-CL</v>
          </cell>
          <cell r="D27" t="str">
            <v>KAVALIERGLASS, INC.</v>
          </cell>
          <cell r="E27" t="str">
            <v>Sazava, Czech Repulic</v>
          </cell>
          <cell r="F27" t="str">
            <v>SHANGHAI TOHAN INTERNATIONAL TRADING CO., LTD</v>
          </cell>
          <cell r="G27" t="str">
            <v>Shanghai, China</v>
          </cell>
          <cell r="H27" t="str">
            <v>VISION TRADING INTERNATIONAL FZE</v>
          </cell>
          <cell r="I27" t="str">
            <v>Dubai, U.A.E</v>
          </cell>
          <cell r="J27" t="str">
            <v xml:space="preserve"> Czech Repulic</v>
          </cell>
          <cell r="K27" t="str">
            <v>Sazava, Czech Repulic</v>
          </cell>
          <cell r="L27" t="str">
            <v>Shanghai, China</v>
          </cell>
          <cell r="M27">
            <v>75504.08</v>
          </cell>
          <cell r="N27" t="str">
            <v>Seventy Five Thousand Five Hundred Four 8.0/100 Euros Only</v>
          </cell>
          <cell r="O27" t="str">
            <v>316 Grade Stainless Steel Round Bar</v>
          </cell>
          <cell r="P27">
            <v>19</v>
          </cell>
          <cell r="Q27" t="str">
            <v>TONS</v>
          </cell>
          <cell r="R27">
            <v>3973.9</v>
          </cell>
          <cell r="S27">
            <v>75504.08</v>
          </cell>
          <cell r="AO27" t="str">
            <v>EURO</v>
          </cell>
          <cell r="AP27">
            <v>43475</v>
          </cell>
        </row>
        <row r="28">
          <cell r="A28" t="str">
            <v>VT-126</v>
          </cell>
          <cell r="D28" t="str">
            <v>ADW METALLURGICAL CONSUMABLES CO LTD</v>
          </cell>
          <cell r="E28" t="str">
            <v>Dalian, China</v>
          </cell>
          <cell r="F28" t="str">
            <v>SHANGHAI TOHAN INTERNATIONAL TRADING CO., LTD</v>
          </cell>
          <cell r="G28" t="str">
            <v>Shanghai, China</v>
          </cell>
          <cell r="H28" t="str">
            <v>VISION TRADING INTERNATIONAL FZE</v>
          </cell>
          <cell r="I28" t="str">
            <v>Dubai, U.A.E</v>
          </cell>
          <cell r="J28" t="str">
            <v xml:space="preserve"> China</v>
          </cell>
          <cell r="K28" t="str">
            <v>Dalian, China</v>
          </cell>
          <cell r="L28" t="str">
            <v>Shanghai, China</v>
          </cell>
          <cell r="M28">
            <v>100000</v>
          </cell>
          <cell r="N28" t="str">
            <v>One Hundred Thousand U.S.Dollars Only</v>
          </cell>
          <cell r="O28" t="str">
            <v>Light Steel Structure Prefabricated Carport  Warehouse  Workshop (Q345B/Q235B)</v>
          </cell>
          <cell r="P28">
            <v>4000</v>
          </cell>
          <cell r="Q28" t="str">
            <v>SQUARE METERS</v>
          </cell>
          <cell r="R28">
            <v>25</v>
          </cell>
          <cell r="S28">
            <v>100000</v>
          </cell>
          <cell r="AO28" t="str">
            <v>USD</v>
          </cell>
          <cell r="AP28">
            <v>43490</v>
          </cell>
        </row>
        <row r="29">
          <cell r="A29" t="str">
            <v>VT-128</v>
          </cell>
          <cell r="B29" t="str">
            <v>AXICOR DWC LLC</v>
          </cell>
          <cell r="C29" t="str">
            <v>Dubai, U.A.E</v>
          </cell>
          <cell r="D29" t="str">
            <v>AL JABOR TRADING COMPANY</v>
          </cell>
          <cell r="E29" t="str">
            <v>Doha, Qatar</v>
          </cell>
          <cell r="F29" t="str">
            <v>SHANGHAI TOHAN INTERNATIONAL TRADING CO., LTD</v>
          </cell>
          <cell r="G29" t="str">
            <v>Shanghai, China</v>
          </cell>
          <cell r="H29" t="str">
            <v>VISION TRADING INTERNATIONAL FZE</v>
          </cell>
          <cell r="I29" t="str">
            <v>Dubai, U.A.E</v>
          </cell>
          <cell r="J29" t="str">
            <v xml:space="preserve"> Qatar</v>
          </cell>
          <cell r="K29" t="str">
            <v>Doha, Qatar</v>
          </cell>
          <cell r="L29" t="str">
            <v>Shanghai, China</v>
          </cell>
          <cell r="M29">
            <v>180000</v>
          </cell>
          <cell r="N29" t="str">
            <v>One Hundred Eighty Thousand U.S.Dollars Only</v>
          </cell>
          <cell r="O29" t="str">
            <v>Steel Structure Warehouse/Workshop 005</v>
          </cell>
          <cell r="P29">
            <v>480</v>
          </cell>
          <cell r="Q29" t="str">
            <v>SQUARE METERS</v>
          </cell>
          <cell r="R29">
            <v>150</v>
          </cell>
          <cell r="S29">
            <v>72000</v>
          </cell>
          <cell r="T29" t="str">
            <v>Q195 Q235 Q345 Carbon Welded Steel Pipe</v>
          </cell>
          <cell r="U29">
            <v>216</v>
          </cell>
          <cell r="V29" t="str">
            <v>TONS</v>
          </cell>
          <cell r="W29">
            <v>500</v>
          </cell>
          <cell r="X29">
            <v>108000</v>
          </cell>
          <cell r="AO29" t="str">
            <v>USD</v>
          </cell>
          <cell r="AP29">
            <v>43478</v>
          </cell>
        </row>
        <row r="30">
          <cell r="A30" t="str">
            <v>VT-118</v>
          </cell>
          <cell r="B30" t="str">
            <v>IBS INTERNATIONAL GENERAL TRADING LLC</v>
          </cell>
          <cell r="C30" t="str">
            <v>Dubai, United Arab Emirates</v>
          </cell>
          <cell r="D30" t="str">
            <v>SAI INTERNATIONAL TRADING COMPANY</v>
          </cell>
          <cell r="E30" t="str">
            <v>Kerala, India</v>
          </cell>
          <cell r="F30" t="str">
            <v>SHANGHAI TOHAN INTERNATIONAL TRADING CO., LTD</v>
          </cell>
          <cell r="G30" t="str">
            <v>Shanghai, China</v>
          </cell>
          <cell r="H30" t="str">
            <v>VISION TRADING INTERNATIONAL FZE</v>
          </cell>
          <cell r="I30" t="str">
            <v>Dubai, U.A.E</v>
          </cell>
          <cell r="J30" t="str">
            <v xml:space="preserve"> India</v>
          </cell>
          <cell r="K30" t="str">
            <v>Kerala, India</v>
          </cell>
          <cell r="L30" t="str">
            <v>Shanghai, China</v>
          </cell>
          <cell r="M30">
            <v>10000</v>
          </cell>
          <cell r="N30" t="str">
            <v>Ten Thousand U.S.Dollars Only</v>
          </cell>
          <cell r="O30" t="str">
            <v>Hollow Stone Pillar Granite Roman Column</v>
          </cell>
          <cell r="P30">
            <v>13</v>
          </cell>
          <cell r="Q30" t="str">
            <v>PCS</v>
          </cell>
          <cell r="R30">
            <v>769.23</v>
          </cell>
          <cell r="S30">
            <v>10000</v>
          </cell>
          <cell r="AN30" t="str">
            <v xml:space="preserve">17.IBS </v>
          </cell>
          <cell r="AO30" t="str">
            <v>USD</v>
          </cell>
          <cell r="AP30">
            <v>43492</v>
          </cell>
        </row>
        <row r="31">
          <cell r="A31" t="str">
            <v>VT-127</v>
          </cell>
          <cell r="B31" t="str">
            <v>IBS INTERNATIONAL GENERAL TRADING LLC</v>
          </cell>
          <cell r="C31" t="str">
            <v>Dubai, United Arab Emirates</v>
          </cell>
          <cell r="D31" t="str">
            <v>SAI INTERNATIONAL TRADING COMPANY</v>
          </cell>
          <cell r="E31" t="str">
            <v>Kerala, India</v>
          </cell>
          <cell r="F31" t="str">
            <v>SHANGHAI TOHAN INTERNATIONAL TRADING CO., LTD</v>
          </cell>
          <cell r="G31" t="str">
            <v>Shanghai, China</v>
          </cell>
          <cell r="H31" t="str">
            <v>VISION TRADING INTERNATIONAL FZE</v>
          </cell>
          <cell r="I31" t="str">
            <v>Dubai, U.A.E</v>
          </cell>
          <cell r="J31" t="str">
            <v xml:space="preserve"> India</v>
          </cell>
          <cell r="K31" t="str">
            <v>Kerala, India</v>
          </cell>
          <cell r="L31" t="str">
            <v>Shanghai, China</v>
          </cell>
          <cell r="M31">
            <v>117503</v>
          </cell>
          <cell r="N31" t="str">
            <v>One Hundred Seventeen Thousand Five Hundred Three U.S.Dollars Only</v>
          </cell>
          <cell r="O31" t="str">
            <v>Q235 Rectangular Steel Tube</v>
          </cell>
          <cell r="P31">
            <v>180</v>
          </cell>
          <cell r="Q31" t="str">
            <v>TONS</v>
          </cell>
          <cell r="R31">
            <v>652.79</v>
          </cell>
          <cell r="S31">
            <v>117503</v>
          </cell>
          <cell r="AN31" t="str">
            <v xml:space="preserve">17.IBS </v>
          </cell>
          <cell r="AO31" t="str">
            <v>USD</v>
          </cell>
          <cell r="AP31">
            <v>43493</v>
          </cell>
        </row>
        <row r="32">
          <cell r="A32" t="str">
            <v>VT-130</v>
          </cell>
          <cell r="B32" t="str">
            <v>IBS INTERNATIONAL GENERAL TRADING LLC</v>
          </cell>
          <cell r="C32" t="str">
            <v>Dubai, United Arab Emirates</v>
          </cell>
          <cell r="D32" t="str">
            <v>SAI INTERNATIONAL TRADING COMPANY</v>
          </cell>
          <cell r="E32" t="str">
            <v>Kerala, India</v>
          </cell>
          <cell r="F32" t="str">
            <v>SHANGHAI TOHAN INTERNATIONAL TRADING CO., LTD</v>
          </cell>
          <cell r="G32" t="str">
            <v>Shanghai, China</v>
          </cell>
          <cell r="H32" t="str">
            <v>VISION TRADING INTERNATIONAL FZE</v>
          </cell>
          <cell r="I32" t="str">
            <v>Dubai, U.A.E</v>
          </cell>
          <cell r="J32" t="str">
            <v xml:space="preserve"> India</v>
          </cell>
          <cell r="K32" t="str">
            <v>Kerala, India</v>
          </cell>
          <cell r="L32" t="str">
            <v>Shanghai, China</v>
          </cell>
          <cell r="M32">
            <v>300000</v>
          </cell>
          <cell r="N32" t="str">
            <v>Three Hundred Thousand U.S.Dollars Only</v>
          </cell>
          <cell r="O32" t="str">
            <v>Mexico Rn100 Hydraulic Press Rolling Machine</v>
          </cell>
          <cell r="P32">
            <v>3</v>
          </cell>
          <cell r="Q32" t="str">
            <v>SETS</v>
          </cell>
          <cell r="R32">
            <v>8000</v>
          </cell>
          <cell r="S32">
            <v>24000</v>
          </cell>
          <cell r="T32" t="str">
            <v>Acoustic Decorative Ceiling Tiles</v>
          </cell>
          <cell r="U32">
            <v>5520</v>
          </cell>
          <cell r="V32" t="str">
            <v>SQUARE METERS</v>
          </cell>
          <cell r="W32">
            <v>50</v>
          </cell>
          <cell r="X32">
            <v>276000</v>
          </cell>
          <cell r="AN32" t="str">
            <v xml:space="preserve">17.IBS </v>
          </cell>
          <cell r="AO32" t="str">
            <v>USD</v>
          </cell>
          <cell r="AP32">
            <v>43478</v>
          </cell>
        </row>
        <row r="33">
          <cell r="A33" t="str">
            <v>VT-131</v>
          </cell>
          <cell r="B33" t="str">
            <v>IBS INTERNATIONAL GENERAL TRADING LLC</v>
          </cell>
          <cell r="C33" t="str">
            <v>Dubai, United Arab Emirates</v>
          </cell>
          <cell r="D33" t="str">
            <v>SAI INTERNATIONAL TRADING COMPANY</v>
          </cell>
          <cell r="E33" t="str">
            <v>Kerala, India</v>
          </cell>
          <cell r="F33" t="str">
            <v>SHANGHAI TOHAN INTERNATIONAL TRADING CO., LTD</v>
          </cell>
          <cell r="G33" t="str">
            <v>Shanghai, China</v>
          </cell>
          <cell r="H33" t="str">
            <v>VISION TRADING INTERNATIONAL FZE</v>
          </cell>
          <cell r="I33" t="str">
            <v>Dubai, U.A.E</v>
          </cell>
          <cell r="J33" t="str">
            <v xml:space="preserve"> India</v>
          </cell>
          <cell r="K33" t="str">
            <v>Kerala, India</v>
          </cell>
          <cell r="L33" t="str">
            <v>Shanghai, China</v>
          </cell>
          <cell r="M33">
            <v>300000</v>
          </cell>
          <cell r="N33" t="str">
            <v>Three Hundred Thousand U.S.Dollars Only</v>
          </cell>
          <cell r="O33" t="str">
            <v>Thermal Insulation Building Construction Decorative Materials</v>
          </cell>
          <cell r="P33">
            <v>2045</v>
          </cell>
          <cell r="Q33" t="str">
            <v>MS</v>
          </cell>
          <cell r="R33">
            <v>100</v>
          </cell>
          <cell r="S33">
            <v>204500</v>
          </cell>
          <cell r="T33" t="str">
            <v>Building Construction Material Steel Frabrication Structure</v>
          </cell>
          <cell r="U33">
            <v>1061</v>
          </cell>
          <cell r="V33" t="str">
            <v>SETS</v>
          </cell>
          <cell r="W33">
            <v>90.01</v>
          </cell>
          <cell r="X33">
            <v>95500</v>
          </cell>
          <cell r="AN33" t="str">
            <v xml:space="preserve">17.IBS </v>
          </cell>
          <cell r="AO33" t="str">
            <v>USD</v>
          </cell>
          <cell r="AP33">
            <v>43482</v>
          </cell>
        </row>
        <row r="34">
          <cell r="A34" t="str">
            <v>VT-125-CL</v>
          </cell>
          <cell r="B34" t="str">
            <v>AXICOR DWC LLC</v>
          </cell>
          <cell r="C34" t="str">
            <v>Dubai, Uae</v>
          </cell>
          <cell r="D34" t="str">
            <v>ARAYMOND FLUID CONNECTION</v>
          </cell>
          <cell r="E34" t="str">
            <v>Grenoble, France</v>
          </cell>
          <cell r="F34" t="str">
            <v>SHANGHAI TOHAN INTERNATIONAL TRADING CO., LTD</v>
          </cell>
          <cell r="G34" t="str">
            <v>Shanghai, China</v>
          </cell>
          <cell r="H34" t="str">
            <v>VISION TRADING INTERNATIONAL FZE</v>
          </cell>
          <cell r="I34" t="str">
            <v>Dubai, U.A.E</v>
          </cell>
          <cell r="J34" t="str">
            <v xml:space="preserve"> France</v>
          </cell>
          <cell r="K34" t="str">
            <v>Grenoble, France</v>
          </cell>
          <cell r="L34" t="str">
            <v>Shanghai, China</v>
          </cell>
          <cell r="M34">
            <v>139932</v>
          </cell>
          <cell r="N34" t="str">
            <v>One Hundred Thirty Nine Thousand Nine Hundred Thirty Two U.S.Dollars Only</v>
          </cell>
          <cell r="O34" t="str">
            <v>Galvanized Round Steel Pipe</v>
          </cell>
          <cell r="P34">
            <v>205</v>
          </cell>
          <cell r="Q34" t="str">
            <v>TONS</v>
          </cell>
          <cell r="R34">
            <v>682.6</v>
          </cell>
          <cell r="S34">
            <v>139932</v>
          </cell>
          <cell r="AO34" t="str">
            <v>USD</v>
          </cell>
          <cell r="AP34">
            <v>43478</v>
          </cell>
        </row>
        <row r="35">
          <cell r="A35" t="str">
            <v>VT-167</v>
          </cell>
          <cell r="D35" t="str">
            <v>NANJING SISIB SILICONES CO LT</v>
          </cell>
          <cell r="E35" t="str">
            <v>Nanjing, China</v>
          </cell>
          <cell r="F35" t="str">
            <v>SHANGHAI TOHAN INTERNATIONAL TRADING CO., LTD</v>
          </cell>
          <cell r="G35" t="str">
            <v>Shanghai, China</v>
          </cell>
          <cell r="H35" t="str">
            <v>VISION TRADING INTERNATIONAL FZE</v>
          </cell>
          <cell r="I35" t="str">
            <v>Dubai, U.A.E</v>
          </cell>
          <cell r="J35" t="str">
            <v xml:space="preserve"> China</v>
          </cell>
          <cell r="K35" t="str">
            <v>Nanjing, China</v>
          </cell>
          <cell r="L35" t="str">
            <v>Shanghai, China</v>
          </cell>
          <cell r="M35">
            <v>18640</v>
          </cell>
          <cell r="N35" t="str">
            <v>Eighteen Thousand Six Hundred Forty Euros Only</v>
          </cell>
          <cell r="O35" t="str">
            <v>Big Size Ultra Thin Marble Look Porcelain Ceramic Floor Tile</v>
          </cell>
          <cell r="P35">
            <v>266</v>
          </cell>
          <cell r="Q35" t="str">
            <v>SQUARE METERS</v>
          </cell>
          <cell r="R35">
            <v>70.08</v>
          </cell>
          <cell r="S35">
            <v>18640</v>
          </cell>
          <cell r="AO35" t="str">
            <v>EURO</v>
          </cell>
          <cell r="AP35">
            <v>43448</v>
          </cell>
        </row>
        <row r="36">
          <cell r="A36" t="str">
            <v>VT-186</v>
          </cell>
          <cell r="D36" t="str">
            <v>ACAR KIMYA ANONIM SIRKETI</v>
          </cell>
          <cell r="E36" t="str">
            <v>Istanbul, Turkey</v>
          </cell>
          <cell r="F36" t="str">
            <v>SHANGHAI TOHAN INTERNATIONAL TRADING CO., LTD</v>
          </cell>
          <cell r="G36" t="str">
            <v>Shanghai, China</v>
          </cell>
          <cell r="H36" t="str">
            <v>VISION TRADING INTERNATIONAL FZE</v>
          </cell>
          <cell r="I36" t="str">
            <v>Dubai, U.A.E</v>
          </cell>
          <cell r="J36" t="str">
            <v xml:space="preserve"> Turkey</v>
          </cell>
          <cell r="K36" t="str">
            <v>Istanbul, Turkey</v>
          </cell>
          <cell r="L36" t="str">
            <v>Shanghai, China</v>
          </cell>
          <cell r="M36">
            <v>270536</v>
          </cell>
          <cell r="N36" t="str">
            <v>Two Hundred Seventy Thousand Five Hundred Thirty Six Euros Only</v>
          </cell>
          <cell r="O36" t="str">
            <v>Dx51d Bright Hot DIP Galvanized Steel Coil /Gi</v>
          </cell>
          <cell r="P36">
            <v>29</v>
          </cell>
          <cell r="Q36" t="str">
            <v>TONS</v>
          </cell>
          <cell r="R36">
            <v>786.52</v>
          </cell>
          <cell r="S36">
            <v>22809.08</v>
          </cell>
          <cell r="T36" t="str">
            <v>Single Story Warehouse Steel Structure</v>
          </cell>
          <cell r="U36">
            <v>3096</v>
          </cell>
          <cell r="V36" t="str">
            <v>SQUARE METERS</v>
          </cell>
          <cell r="W36">
            <v>80.02</v>
          </cell>
          <cell r="X36">
            <v>247726.92</v>
          </cell>
          <cell r="AO36" t="str">
            <v>EURO</v>
          </cell>
          <cell r="AP36">
            <v>43448</v>
          </cell>
        </row>
        <row r="37">
          <cell r="A37" t="str">
            <v>VT-168</v>
          </cell>
          <cell r="B37" t="str">
            <v>IBS INTERNATIONAL GENERAL TRADING LLC</v>
          </cell>
          <cell r="C37" t="str">
            <v>Dubai, United Arab Emirates</v>
          </cell>
          <cell r="D37" t="str">
            <v>SAI INTERNATIONAL TRADING COMPANY</v>
          </cell>
          <cell r="E37" t="str">
            <v>Kerala, India</v>
          </cell>
          <cell r="F37" t="str">
            <v>SHANGHAI TOHAN INTERNATIONAL TRADING CO., LTD</v>
          </cell>
          <cell r="G37" t="str">
            <v>Shanghai, China</v>
          </cell>
          <cell r="H37" t="str">
            <v>VISION TRADING INTERNATIONAL FZE</v>
          </cell>
          <cell r="I37" t="str">
            <v>Dubai, U.A.E</v>
          </cell>
          <cell r="J37" t="str">
            <v xml:space="preserve"> India</v>
          </cell>
          <cell r="K37" t="str">
            <v>Kerala, India</v>
          </cell>
          <cell r="L37" t="str">
            <v>Shanghai, China</v>
          </cell>
          <cell r="M37">
            <v>29588</v>
          </cell>
          <cell r="N37" t="str">
            <v>Twenty Nine Thousand Five Hundred Eighty Eight Euros Only</v>
          </cell>
          <cell r="O37" t="str">
            <v>CNC Machining Parts Aluminum Profile Extrusion</v>
          </cell>
          <cell r="P37">
            <v>295</v>
          </cell>
          <cell r="Q37" t="str">
            <v>PCS</v>
          </cell>
          <cell r="R37">
            <v>100.3</v>
          </cell>
          <cell r="S37">
            <v>29588</v>
          </cell>
          <cell r="AN37" t="str">
            <v xml:space="preserve">17.IBS </v>
          </cell>
          <cell r="AO37" t="str">
            <v>EURO</v>
          </cell>
          <cell r="AP37">
            <v>43463</v>
          </cell>
        </row>
        <row r="38">
          <cell r="A38" t="str">
            <v>VT-175</v>
          </cell>
          <cell r="B38" t="str">
            <v>IBS INTERNATIONAL GENERAL TRADING LLC</v>
          </cell>
          <cell r="C38" t="str">
            <v>Dubai, United Arab Emirates</v>
          </cell>
          <cell r="D38" t="str">
            <v>SAI INTERNATIONAL TRADING COMPANY</v>
          </cell>
          <cell r="E38" t="str">
            <v>Kerala, India</v>
          </cell>
          <cell r="F38" t="str">
            <v>SHANGHAI TOHAN INTERNATIONAL TRADING CO., LTD</v>
          </cell>
          <cell r="G38" t="str">
            <v>Shanghai, China</v>
          </cell>
          <cell r="H38" t="str">
            <v>VISION TRADING INTERNATIONAL FZE</v>
          </cell>
          <cell r="I38" t="str">
            <v>Dubai, U.A.E</v>
          </cell>
          <cell r="J38" t="str">
            <v xml:space="preserve"> India</v>
          </cell>
          <cell r="K38" t="str">
            <v>Kerala, India</v>
          </cell>
          <cell r="L38" t="str">
            <v>Shanghai, China</v>
          </cell>
          <cell r="M38">
            <v>96000</v>
          </cell>
          <cell r="N38" t="str">
            <v>Ninety Six Thousand Euros Only</v>
          </cell>
          <cell r="O38" t="str">
            <v>Hollow Stone Pillar Granite Roman Column</v>
          </cell>
          <cell r="P38">
            <v>128</v>
          </cell>
          <cell r="Q38" t="str">
            <v>PCS</v>
          </cell>
          <cell r="R38">
            <v>750</v>
          </cell>
          <cell r="S38">
            <v>96000</v>
          </cell>
          <cell r="AN38" t="str">
            <v xml:space="preserve">17.IBS </v>
          </cell>
          <cell r="AO38" t="str">
            <v>EURO</v>
          </cell>
          <cell r="AP38">
            <v>43443</v>
          </cell>
        </row>
        <row r="39">
          <cell r="A39" t="str">
            <v>VT-183</v>
          </cell>
          <cell r="B39" t="str">
            <v>IBS INTERNATIONAL GENERAL TRADING LLC</v>
          </cell>
          <cell r="C39" t="str">
            <v>Dubai, United Arab Emirates</v>
          </cell>
          <cell r="D39" t="str">
            <v>SAI INTERNATIONAL TRADING COMPANY</v>
          </cell>
          <cell r="E39" t="str">
            <v>Kerala, India</v>
          </cell>
          <cell r="F39" t="str">
            <v>SHANGHAI TOHAN INTERNATIONAL TRADING CO., LTD</v>
          </cell>
          <cell r="G39" t="str">
            <v>Shanghai, China</v>
          </cell>
          <cell r="H39" t="str">
            <v>VISION TRADING INTERNATIONAL FZE</v>
          </cell>
          <cell r="I39" t="str">
            <v>Dubai, U.A.E</v>
          </cell>
          <cell r="J39" t="str">
            <v xml:space="preserve"> India</v>
          </cell>
          <cell r="K39" t="str">
            <v>Kerala, India</v>
          </cell>
          <cell r="L39" t="str">
            <v>Shanghai, China</v>
          </cell>
          <cell r="M39">
            <v>179279</v>
          </cell>
          <cell r="N39" t="str">
            <v>One Hundred Seventy Nine Thousand Two Hundred Seventy Nine Euros Only</v>
          </cell>
          <cell r="O39" t="str">
            <v>3003h24 Flat Aluminum Sheet MetalÂ BuildingÂ Construction Material</v>
          </cell>
          <cell r="P39">
            <v>2636</v>
          </cell>
          <cell r="Q39" t="str">
            <v>SQUARE METERS</v>
          </cell>
          <cell r="R39">
            <v>68.010000000000005</v>
          </cell>
          <cell r="S39">
            <v>179279</v>
          </cell>
          <cell r="AN39" t="str">
            <v xml:space="preserve">17.IBS </v>
          </cell>
          <cell r="AO39" t="str">
            <v>EURO</v>
          </cell>
          <cell r="AP39">
            <v>43458</v>
          </cell>
        </row>
        <row r="40">
          <cell r="A40" t="str">
            <v>VT-184</v>
          </cell>
          <cell r="B40" t="str">
            <v>IBS INTERNATIONAL GENERAL TRADING LLC</v>
          </cell>
          <cell r="C40" t="str">
            <v>Dubai, United Arab Emirates</v>
          </cell>
          <cell r="D40" t="str">
            <v>SAI INTERNATIONAL TRADING COMPANY</v>
          </cell>
          <cell r="E40" t="str">
            <v>Kerala, India</v>
          </cell>
          <cell r="F40" t="str">
            <v>SHANGHAI TOHAN INTERNATIONAL TRADING CO., LTD</v>
          </cell>
          <cell r="G40" t="str">
            <v>Shanghai, China</v>
          </cell>
          <cell r="H40" t="str">
            <v>VISION TRADING INTERNATIONAL FZE</v>
          </cell>
          <cell r="I40" t="str">
            <v>Dubai, U.A.E</v>
          </cell>
          <cell r="J40" t="str">
            <v xml:space="preserve"> India</v>
          </cell>
          <cell r="K40" t="str">
            <v>Kerala, India</v>
          </cell>
          <cell r="L40" t="str">
            <v>Shanghai, China</v>
          </cell>
          <cell r="M40">
            <v>182016.6</v>
          </cell>
          <cell r="N40" t="str">
            <v>One Hundred Eighty Two Thousand Sixteen 60.0/100 Euros Only</v>
          </cell>
          <cell r="O40" t="str">
            <v>Decorative Building Material Stone Aluminum Honeycomb Panel</v>
          </cell>
          <cell r="P40">
            <v>2022</v>
          </cell>
          <cell r="Q40" t="str">
            <v>SQUARE METERS</v>
          </cell>
          <cell r="R40">
            <v>90.02</v>
          </cell>
          <cell r="S40">
            <v>182016.6</v>
          </cell>
          <cell r="AN40" t="str">
            <v xml:space="preserve">17.IBS </v>
          </cell>
          <cell r="AO40" t="str">
            <v>EURO</v>
          </cell>
          <cell r="AP40">
            <v>43451</v>
          </cell>
        </row>
        <row r="41">
          <cell r="A41" t="str">
            <v>VT-187</v>
          </cell>
          <cell r="B41" t="str">
            <v>IBS INTERNATIONAL GENERAL TRADING LLC</v>
          </cell>
          <cell r="C41" t="str">
            <v>Dubai, United Arab Emirates</v>
          </cell>
          <cell r="D41" t="str">
            <v>SAI INTERNATIONAL TRADING COMPANY</v>
          </cell>
          <cell r="E41" t="str">
            <v>Kerala, India</v>
          </cell>
          <cell r="F41" t="str">
            <v>SHANGHAI TOHAN INTERNATIONAL TRADING CO., LTD</v>
          </cell>
          <cell r="G41" t="str">
            <v>Shanghai, China</v>
          </cell>
          <cell r="H41" t="str">
            <v>VISION TRADING INTERNATIONAL FZE</v>
          </cell>
          <cell r="I41" t="str">
            <v>Dubai, U.A.E</v>
          </cell>
          <cell r="J41" t="str">
            <v xml:space="preserve"> India</v>
          </cell>
          <cell r="K41" t="str">
            <v>Kerala, India</v>
          </cell>
          <cell r="L41" t="str">
            <v>Shanghai, China</v>
          </cell>
          <cell r="M41">
            <v>302611.44</v>
          </cell>
          <cell r="N41" t="str">
            <v>Three Hundred Two Thousand Six Hundred Eleven 44.0/100 Euros Only</v>
          </cell>
          <cell r="O41" t="str">
            <v>Hot Dipped Galvanized Steel (Hot rolled/Cold rolled) Coil</v>
          </cell>
          <cell r="P41">
            <v>300</v>
          </cell>
          <cell r="Q41" t="str">
            <v>TONS</v>
          </cell>
          <cell r="R41">
            <v>505.62</v>
          </cell>
          <cell r="S41">
            <v>151686</v>
          </cell>
          <cell r="T41" t="str">
            <v>Exterior Safety Electric Motorized Thermal Insulated Security Overhead Sectional Garage Door</v>
          </cell>
          <cell r="U41">
            <v>125</v>
          </cell>
          <cell r="V41" t="str">
            <v>PCS</v>
          </cell>
          <cell r="W41">
            <v>1207.4000000000001</v>
          </cell>
          <cell r="X41">
            <v>150925.44</v>
          </cell>
          <cell r="AN41" t="str">
            <v xml:space="preserve">17.IBS </v>
          </cell>
          <cell r="AO41" t="str">
            <v>EURO</v>
          </cell>
          <cell r="AP41">
            <v>43449</v>
          </cell>
        </row>
        <row r="42">
          <cell r="A42" t="str">
            <v>VT-189</v>
          </cell>
          <cell r="B42" t="str">
            <v>IBS INTERNATIONAL GENERAL TRADING LLC</v>
          </cell>
          <cell r="C42" t="str">
            <v>Dubai, United Arab Emirates</v>
          </cell>
          <cell r="D42" t="str">
            <v>SAI INTERNATIONAL TRADING COMPANY</v>
          </cell>
          <cell r="E42" t="str">
            <v>Kerala, India</v>
          </cell>
          <cell r="F42" t="str">
            <v>SHANGHAI TOHAN INTERNATIONAL TRADING CO., LTD</v>
          </cell>
          <cell r="G42" t="str">
            <v>Shanghai, China</v>
          </cell>
          <cell r="H42" t="str">
            <v>VISION TRADING INTERNATIONAL FZE</v>
          </cell>
          <cell r="I42" t="str">
            <v>Dubai, U.A.E</v>
          </cell>
          <cell r="J42" t="str">
            <v xml:space="preserve"> India</v>
          </cell>
          <cell r="K42" t="str">
            <v>Kerala, India</v>
          </cell>
          <cell r="L42" t="str">
            <v>Shanghai, China</v>
          </cell>
          <cell r="M42">
            <v>470500</v>
          </cell>
          <cell r="N42" t="str">
            <v>Four Hundred Seventy Thousand Five Hundred Euros Only</v>
          </cell>
          <cell r="O42" t="str">
            <v>Heat Insulation Tube Building Material Pipe Glasswool</v>
          </cell>
          <cell r="P42">
            <v>688</v>
          </cell>
          <cell r="Q42" t="str">
            <v>SETS</v>
          </cell>
          <cell r="R42">
            <v>337.08</v>
          </cell>
          <cell r="S42">
            <v>231911.04000000001</v>
          </cell>
          <cell r="T42" t="str">
            <v>Ideabond Building Material Pre-Painted Aluminium Strip</v>
          </cell>
          <cell r="U42">
            <v>55</v>
          </cell>
          <cell r="V42" t="str">
            <v>TONS</v>
          </cell>
          <cell r="W42">
            <v>4337.9799999999996</v>
          </cell>
          <cell r="X42">
            <v>238588.96</v>
          </cell>
          <cell r="AN42" t="str">
            <v xml:space="preserve">17.IBS </v>
          </cell>
          <cell r="AO42" t="str">
            <v>EURO</v>
          </cell>
          <cell r="AP42">
            <v>43448</v>
          </cell>
        </row>
        <row r="43">
          <cell r="A43" t="str">
            <v>VT-172</v>
          </cell>
          <cell r="D43" t="str">
            <v>KAVALIERGLASS, INC.</v>
          </cell>
          <cell r="E43" t="str">
            <v>Sazava, Czech Repulic</v>
          </cell>
          <cell r="F43" t="str">
            <v>SHANGHAI TOHAN INTERNATIONAL TRADING CO., LTD</v>
          </cell>
          <cell r="G43" t="str">
            <v>Shanghai, China</v>
          </cell>
          <cell r="H43" t="str">
            <v>VISION TRADING INTERNATIONAL FZE</v>
          </cell>
          <cell r="I43" t="str">
            <v>Dubai, U.A.E</v>
          </cell>
          <cell r="J43" t="str">
            <v xml:space="preserve"> Czech Repulic</v>
          </cell>
          <cell r="K43" t="str">
            <v>Sazava, Czech Repulic</v>
          </cell>
          <cell r="L43" t="str">
            <v>Shanghai, China</v>
          </cell>
          <cell r="M43">
            <v>58184</v>
          </cell>
          <cell r="N43" t="str">
            <v>Fifty Eight Thousand One Hundred Eighty Four Euros Only</v>
          </cell>
          <cell r="O43" t="str">
            <v>12mm Building Material Artificial Stone Acrylic Solid Surface Corian</v>
          </cell>
          <cell r="P43">
            <v>484</v>
          </cell>
          <cell r="Q43" t="str">
            <v>PCS</v>
          </cell>
          <cell r="R43">
            <v>120.21</v>
          </cell>
          <cell r="S43">
            <v>58184</v>
          </cell>
          <cell r="AO43" t="str">
            <v>EURO</v>
          </cell>
          <cell r="AP43">
            <v>43465</v>
          </cell>
        </row>
        <row r="44">
          <cell r="A44" t="str">
            <v>VT-182</v>
          </cell>
          <cell r="D44" t="str">
            <v>TURK HENKEL KIMYA SAN. VE TIC. A.S.</v>
          </cell>
          <cell r="E44" t="str">
            <v>Istanbul, Turkey</v>
          </cell>
          <cell r="F44" t="str">
            <v>SHANGHAI TOHAN INTERNATIONAL TRADING CO., LTD</v>
          </cell>
          <cell r="G44" t="str">
            <v>Shanghai, China</v>
          </cell>
          <cell r="H44" t="str">
            <v>VISION TRADING INTERNATIONAL FZE</v>
          </cell>
          <cell r="I44" t="str">
            <v>Dubai, U.A.E</v>
          </cell>
          <cell r="J44" t="str">
            <v xml:space="preserve"> Turkey</v>
          </cell>
          <cell r="K44" t="str">
            <v>Istanbul, Turkey</v>
          </cell>
          <cell r="L44" t="str">
            <v>Shanghai, China</v>
          </cell>
          <cell r="M44">
            <v>177906.42</v>
          </cell>
          <cell r="N44" t="str">
            <v>One Hundred Seventy Seven Thousand Nine Hundred Six 42.0/100 Euros Only</v>
          </cell>
          <cell r="O44" t="str">
            <v>EcoÂ BuildingÂ MaterialÂ 10-25mm Aluminum Honeycomb Panel</v>
          </cell>
          <cell r="P44">
            <v>3535</v>
          </cell>
          <cell r="Q44" t="str">
            <v>SQUARE METERS</v>
          </cell>
          <cell r="R44">
            <v>50.33</v>
          </cell>
          <cell r="S44">
            <v>177906.42</v>
          </cell>
          <cell r="AO44" t="str">
            <v>EURO</v>
          </cell>
          <cell r="AP44">
            <v>43444</v>
          </cell>
        </row>
        <row r="45">
          <cell r="A45" t="str">
            <v>VT-120</v>
          </cell>
          <cell r="B45" t="str">
            <v>IBS INTERNATIONAL GENERAL TRADING LLC</v>
          </cell>
          <cell r="C45" t="str">
            <v>Dubai, United Arab Emirates</v>
          </cell>
          <cell r="D45" t="str">
            <v>SAI INTERNATIONAL TRADING COMPANY</v>
          </cell>
          <cell r="E45" t="str">
            <v>Kerala, India</v>
          </cell>
          <cell r="F45" t="str">
            <v>SHANGHAI TOHAN INTERNATIONAL TRADING CO., LTD</v>
          </cell>
          <cell r="G45" t="str">
            <v>Shanghai, China</v>
          </cell>
          <cell r="H45" t="str">
            <v>VISION TRADING INTERNATIONAL FZE</v>
          </cell>
          <cell r="I45" t="str">
            <v>Dubai, U.A.E</v>
          </cell>
          <cell r="J45" t="str">
            <v xml:space="preserve"> India</v>
          </cell>
          <cell r="K45" t="str">
            <v>Kerala, India</v>
          </cell>
          <cell r="L45" t="str">
            <v>Shanghai, China</v>
          </cell>
          <cell r="M45">
            <v>16103.61</v>
          </cell>
          <cell r="N45" t="str">
            <v>Sixteen Thousand One Hundred Three 61.0/100 U.S.Dollars Only</v>
          </cell>
          <cell r="O45" t="str">
            <v>Thermal Insulation Building Construction Decorative Materials</v>
          </cell>
          <cell r="P45">
            <v>161</v>
          </cell>
          <cell r="Q45" t="str">
            <v>MS</v>
          </cell>
          <cell r="R45">
            <v>100.02</v>
          </cell>
          <cell r="S45">
            <v>16103.61</v>
          </cell>
          <cell r="AN45" t="str">
            <v xml:space="preserve">17.IBS </v>
          </cell>
          <cell r="AO45" t="str">
            <v>USD</v>
          </cell>
          <cell r="AP45">
            <v>43449</v>
          </cell>
        </row>
        <row r="46">
          <cell r="A46" t="str">
            <v>VT-124</v>
          </cell>
          <cell r="D46" t="str">
            <v>ELITE CAPTAL ONE INVESTMENT LLC</v>
          </cell>
          <cell r="E46" t="str">
            <v>California, United States</v>
          </cell>
          <cell r="F46" t="str">
            <v>SHANGHAI TOHAN INTERNATIONAL TRADING CO., LTD</v>
          </cell>
          <cell r="G46" t="str">
            <v>Shanghai, China</v>
          </cell>
          <cell r="H46" t="str">
            <v>VISION TRADING INTERNATIONAL FZE</v>
          </cell>
          <cell r="I46" t="str">
            <v>Dubai, U.A.E</v>
          </cell>
          <cell r="J46" t="str">
            <v xml:space="preserve"> United States</v>
          </cell>
          <cell r="K46" t="str">
            <v>California, United States</v>
          </cell>
          <cell r="L46" t="str">
            <v>Shanghai, China</v>
          </cell>
          <cell r="M46">
            <v>50000</v>
          </cell>
          <cell r="N46" t="str">
            <v>Fifty Thousand U.S.Dollars Only</v>
          </cell>
          <cell r="O46" t="str">
            <v>Steel Structure Warehouse/Workshop 005</v>
          </cell>
          <cell r="P46">
            <v>333</v>
          </cell>
          <cell r="Q46" t="str">
            <v>SQUARE METERS</v>
          </cell>
          <cell r="R46">
            <v>150.15</v>
          </cell>
          <cell r="S46">
            <v>50000</v>
          </cell>
          <cell r="AO46" t="str">
            <v>USD</v>
          </cell>
          <cell r="AP46">
            <v>43443</v>
          </cell>
        </row>
        <row r="47">
          <cell r="A47" t="str">
            <v>VT-129</v>
          </cell>
          <cell r="B47" t="str">
            <v>IBS INTERNATIONAL GENERAL TRADING LLC</v>
          </cell>
          <cell r="C47" t="str">
            <v>Dubai, United Arab Emirates</v>
          </cell>
          <cell r="D47" t="str">
            <v>SAI INTERNATIONAL TRADING COMPANY</v>
          </cell>
          <cell r="E47" t="str">
            <v>Kerala, India</v>
          </cell>
          <cell r="F47" t="str">
            <v>SHANGHAI TOHAN INTERNATIONAL TRADING CO., LTD</v>
          </cell>
          <cell r="G47" t="str">
            <v>Shanghai, China</v>
          </cell>
          <cell r="H47" t="str">
            <v>VISION TRADING INTERNATIONAL FZE</v>
          </cell>
          <cell r="I47" t="str">
            <v>Dubai, U.A.E</v>
          </cell>
          <cell r="J47" t="str">
            <v xml:space="preserve"> India</v>
          </cell>
          <cell r="K47" t="str">
            <v>Kerala, India</v>
          </cell>
          <cell r="L47" t="str">
            <v>Shanghai, China</v>
          </cell>
          <cell r="M47">
            <v>210000</v>
          </cell>
          <cell r="N47" t="str">
            <v>Two Hundred Ten Thousand U.S.Dollars Only</v>
          </cell>
          <cell r="O47" t="str">
            <v>Aluminium Tilt &amp; Turn Window</v>
          </cell>
          <cell r="P47">
            <v>2100</v>
          </cell>
          <cell r="Q47" t="str">
            <v>SQUARE METERS</v>
          </cell>
          <cell r="R47">
            <v>100</v>
          </cell>
          <cell r="S47">
            <v>210000</v>
          </cell>
          <cell r="AN47" t="str">
            <v xml:space="preserve">17.IBS </v>
          </cell>
          <cell r="AO47" t="str">
            <v>USD</v>
          </cell>
          <cell r="AP47">
            <v>43463</v>
          </cell>
        </row>
        <row r="48">
          <cell r="A48" t="str">
            <v>VT-174</v>
          </cell>
          <cell r="D48" t="str">
            <v>EUROFLUID HYDRAULIK GMBH</v>
          </cell>
          <cell r="E48" t="str">
            <v>Asparn, Austria</v>
          </cell>
          <cell r="F48" t="str">
            <v>SHANGHAI TOHAN INTERNATIONAL TRADING CO., LTD</v>
          </cell>
          <cell r="G48" t="str">
            <v>Shanghai, China</v>
          </cell>
          <cell r="H48" t="str">
            <v>VISION TRADING INTERNATIONAL FZE</v>
          </cell>
          <cell r="I48" t="str">
            <v>Dubai, U.A.E</v>
          </cell>
          <cell r="J48" t="str">
            <v xml:space="preserve"> Austria</v>
          </cell>
          <cell r="K48" t="str">
            <v>Asparn, Austria</v>
          </cell>
          <cell r="L48" t="str">
            <v>Shanghai, China</v>
          </cell>
          <cell r="M48">
            <v>88000</v>
          </cell>
          <cell r="N48" t="str">
            <v>Eighty Eight Thousand Euros Only</v>
          </cell>
          <cell r="O48" t="str">
            <v>Q195 Q235 Q345 Carbon Welded Steel Pipe</v>
          </cell>
          <cell r="P48">
            <v>176</v>
          </cell>
          <cell r="Q48" t="str">
            <v>TONS</v>
          </cell>
          <cell r="R48">
            <v>500</v>
          </cell>
          <cell r="S48">
            <v>88000</v>
          </cell>
          <cell r="AO48" t="str">
            <v>EURO</v>
          </cell>
          <cell r="AP48">
            <v>43498</v>
          </cell>
        </row>
        <row r="49">
          <cell r="A49" t="str">
            <v>VT-178</v>
          </cell>
          <cell r="B49" t="str">
            <v>IBS INTERNATIONAL GENERAL TRADING LLC</v>
          </cell>
          <cell r="C49" t="str">
            <v>Dubai, United Arab Emirates</v>
          </cell>
          <cell r="D49" t="str">
            <v>SAI INTERNATIONAL TRADING COMPANY</v>
          </cell>
          <cell r="E49" t="str">
            <v>Kerala, India</v>
          </cell>
          <cell r="F49" t="str">
            <v>SHANGHAI TOHAN INTERNATIONAL TRADING CO., LTD</v>
          </cell>
          <cell r="G49" t="str">
            <v>Shanghai, China</v>
          </cell>
          <cell r="H49" t="str">
            <v>VISION TRADING INTERNATIONAL FZE</v>
          </cell>
          <cell r="I49" t="str">
            <v>Dubai, U.A.E</v>
          </cell>
          <cell r="J49" t="str">
            <v xml:space="preserve"> India</v>
          </cell>
          <cell r="K49" t="str">
            <v>Kerala, India</v>
          </cell>
          <cell r="L49" t="str">
            <v>Shanghai, China</v>
          </cell>
          <cell r="M49">
            <v>116350</v>
          </cell>
          <cell r="N49" t="str">
            <v>One Hundred Sixteen Thousand Three Hundred Fifty Euros Only</v>
          </cell>
          <cell r="O49" t="str">
            <v>Fireproof Soundproof Spraying Cottonthermal Insulation</v>
          </cell>
          <cell r="P49">
            <v>258</v>
          </cell>
          <cell r="Q49" t="str">
            <v>TONS</v>
          </cell>
          <cell r="R49">
            <v>450.97</v>
          </cell>
          <cell r="S49">
            <v>116350</v>
          </cell>
          <cell r="AN49" t="str">
            <v xml:space="preserve">17.IBS </v>
          </cell>
          <cell r="AO49" t="str">
            <v>EURO</v>
          </cell>
          <cell r="AP49">
            <v>43500</v>
          </cell>
        </row>
        <row r="50">
          <cell r="A50" t="str">
            <v>VT-180</v>
          </cell>
          <cell r="B50" t="str">
            <v>IBS INTERNATIONAL GENERAL TRADING LLC</v>
          </cell>
          <cell r="C50" t="str">
            <v>Dubai, United Arab Emirates</v>
          </cell>
          <cell r="D50" t="str">
            <v>SAI INTERNATIONAL TRADING COMPANY</v>
          </cell>
          <cell r="E50" t="str">
            <v>Kerala, India</v>
          </cell>
          <cell r="F50" t="str">
            <v>SHANGHAI TOHAN INTERNATIONAL TRADING CO., LTD</v>
          </cell>
          <cell r="G50" t="str">
            <v>Shanghai, China</v>
          </cell>
          <cell r="H50" t="str">
            <v>VISION TRADING INTERNATIONAL FZE</v>
          </cell>
          <cell r="I50" t="str">
            <v>Dubai, U.A.E</v>
          </cell>
          <cell r="J50" t="str">
            <v xml:space="preserve"> India</v>
          </cell>
          <cell r="K50" t="str">
            <v>Kerala, India</v>
          </cell>
          <cell r="L50" t="str">
            <v>Shanghai, China</v>
          </cell>
          <cell r="M50">
            <v>166056.6</v>
          </cell>
          <cell r="N50" t="str">
            <v>One Hundred Sixty Six Thousand Fifty Six 60.0/100 Euros Only</v>
          </cell>
          <cell r="O50" t="str">
            <v>Pre Painted Galvanized Corrugated Steel Sheet</v>
          </cell>
          <cell r="P50">
            <v>88</v>
          </cell>
          <cell r="Q50" t="str">
            <v>TONS</v>
          </cell>
          <cell r="R50">
            <v>1123.5999999999999</v>
          </cell>
          <cell r="S50">
            <v>98876.800000000003</v>
          </cell>
          <cell r="T50" t="str">
            <v>Building Glass Aluminium Curtain Wall Material</v>
          </cell>
          <cell r="U50">
            <v>23</v>
          </cell>
          <cell r="V50" t="str">
            <v>TONS</v>
          </cell>
          <cell r="W50">
            <v>2920.86</v>
          </cell>
          <cell r="X50">
            <v>67179.8</v>
          </cell>
          <cell r="AN50" t="str">
            <v xml:space="preserve">17.IBS </v>
          </cell>
          <cell r="AO50" t="str">
            <v>EURO</v>
          </cell>
          <cell r="AP50">
            <v>43516</v>
          </cell>
        </row>
        <row r="51">
          <cell r="A51" t="str">
            <v>VT-181</v>
          </cell>
          <cell r="B51" t="str">
            <v>IBS INTERNATIONAL GENERAL TRADING LLC</v>
          </cell>
          <cell r="C51" t="str">
            <v>Dubai, United Arab Emirates</v>
          </cell>
          <cell r="D51" t="str">
            <v>SAI INTERNATIONAL TRADING COMPANY</v>
          </cell>
          <cell r="E51" t="str">
            <v>Kerala, India</v>
          </cell>
          <cell r="F51" t="str">
            <v>SHANGHAI TOHAN INTERNATIONAL TRADING CO., LTD</v>
          </cell>
          <cell r="G51" t="str">
            <v>Shanghai, China</v>
          </cell>
          <cell r="H51" t="str">
            <v>VISION TRADING INTERNATIONAL FZE</v>
          </cell>
          <cell r="I51" t="str">
            <v>Dubai, U.A.E</v>
          </cell>
          <cell r="J51" t="str">
            <v xml:space="preserve"> India</v>
          </cell>
          <cell r="K51" t="str">
            <v>Kerala, India</v>
          </cell>
          <cell r="L51" t="str">
            <v>Shanghai, China</v>
          </cell>
          <cell r="M51">
            <v>166950</v>
          </cell>
          <cell r="N51" t="str">
            <v>One Hundred Sixty Six Thousand Nine Hundred Fifty Euros Only</v>
          </cell>
          <cell r="O51" t="str">
            <v>Q235 Rectangular Steel Tube</v>
          </cell>
          <cell r="P51">
            <v>107</v>
          </cell>
          <cell r="Q51" t="str">
            <v>TONS</v>
          </cell>
          <cell r="R51">
            <v>730.34</v>
          </cell>
          <cell r="S51">
            <v>78146.38</v>
          </cell>
          <cell r="T51" t="str">
            <v>Sgch Colors Coated Steel RoofingÂ Material</v>
          </cell>
          <cell r="U51">
            <v>118</v>
          </cell>
          <cell r="V51" t="str">
            <v>TONS</v>
          </cell>
          <cell r="W51">
            <v>752.57</v>
          </cell>
          <cell r="X51">
            <v>88803.62</v>
          </cell>
          <cell r="AN51" t="str">
            <v xml:space="preserve">17.IBS </v>
          </cell>
          <cell r="AO51" t="str">
            <v>EURO</v>
          </cell>
          <cell r="AP51">
            <v>43502</v>
          </cell>
        </row>
        <row r="52">
          <cell r="A52" t="str">
            <v>VT-192</v>
          </cell>
          <cell r="B52" t="str">
            <v>IBS INTERNATIONAL GENERAL TRADING LLC</v>
          </cell>
          <cell r="C52" t="str">
            <v>Dubai, United Arab Emirates</v>
          </cell>
          <cell r="D52" t="str">
            <v>SAI INTERNATIONAL TRADING COMPANY</v>
          </cell>
          <cell r="E52" t="str">
            <v>Kerala, India</v>
          </cell>
          <cell r="F52" t="str">
            <v>SHANGHAI TOHAN INTERNATIONAL TRADING CO., LTD</v>
          </cell>
          <cell r="G52" t="str">
            <v>Shanghai, China</v>
          </cell>
          <cell r="H52" t="str">
            <v>VISION TRADING INTERNATIONAL FZE</v>
          </cell>
          <cell r="I52" t="str">
            <v>Dubai, U.A.E</v>
          </cell>
          <cell r="J52" t="str">
            <v xml:space="preserve"> India</v>
          </cell>
          <cell r="K52" t="str">
            <v>Kerala, India</v>
          </cell>
          <cell r="L52" t="str">
            <v>Shanghai, China</v>
          </cell>
          <cell r="M52">
            <v>916150</v>
          </cell>
          <cell r="N52" t="str">
            <v>Nine Hundred Sixteen Thousand One Hundred Fifty Euros Only</v>
          </cell>
          <cell r="O52" t="str">
            <v>T Lintel  Hot Dipped Galvanize  Z500G/M2</v>
          </cell>
          <cell r="P52">
            <v>402</v>
          </cell>
          <cell r="Q52" t="str">
            <v>TONS</v>
          </cell>
          <cell r="R52">
            <v>1123.5999999999999</v>
          </cell>
          <cell r="S52">
            <v>451687.2</v>
          </cell>
          <cell r="T52" t="str">
            <v>PPGI Steel Coil/Color Coated Galvanized Steel Coil</v>
          </cell>
          <cell r="U52">
            <v>774</v>
          </cell>
          <cell r="V52" t="str">
            <v>TONS</v>
          </cell>
          <cell r="W52">
            <v>600.08000000000004</v>
          </cell>
          <cell r="X52">
            <v>464462.8</v>
          </cell>
          <cell r="AN52" t="str">
            <v xml:space="preserve">17.IBS </v>
          </cell>
          <cell r="AO52" t="str">
            <v>EURO</v>
          </cell>
          <cell r="AP52">
            <v>43514</v>
          </cell>
        </row>
        <row r="53">
          <cell r="A53" t="str">
            <v>VT-117</v>
          </cell>
          <cell r="B53" t="str">
            <v>IBS INTERNATIONAL GENERAL TRADING LLC</v>
          </cell>
          <cell r="C53" t="str">
            <v>Dubai, United Arab Emirates</v>
          </cell>
          <cell r="D53" t="str">
            <v>SAI INTERNATIONAL TRADING COMPANY</v>
          </cell>
          <cell r="E53" t="str">
            <v>Kerala, India</v>
          </cell>
          <cell r="F53" t="str">
            <v>SHANGHAI TOHAN INTERNATIONAL TRADING CO., LTD</v>
          </cell>
          <cell r="G53" t="str">
            <v>Shanghai, China</v>
          </cell>
          <cell r="H53" t="str">
            <v>VISION TRADING INTERNATIONAL FZE</v>
          </cell>
          <cell r="I53" t="str">
            <v>Dubai, U.A.E</v>
          </cell>
          <cell r="J53" t="str">
            <v xml:space="preserve"> India</v>
          </cell>
          <cell r="K53" t="str">
            <v>Kerala, India</v>
          </cell>
          <cell r="L53" t="str">
            <v>Shanghai, China</v>
          </cell>
          <cell r="M53">
            <v>6845.99</v>
          </cell>
          <cell r="N53" t="str">
            <v>Six Thousand Eight Hundred Forty Five 99.0/100 U.S.Dollars Only</v>
          </cell>
          <cell r="O53" t="str">
            <v>Hot Prime Galvanized Steel Roofing Sheet</v>
          </cell>
          <cell r="P53">
            <v>9</v>
          </cell>
          <cell r="Q53" t="str">
            <v>TONS</v>
          </cell>
          <cell r="R53">
            <v>760.67</v>
          </cell>
          <cell r="S53">
            <v>6845.99</v>
          </cell>
          <cell r="AN53" t="str">
            <v xml:space="preserve">17.IBS </v>
          </cell>
          <cell r="AO53" t="str">
            <v>USD</v>
          </cell>
          <cell r="AP53">
            <v>43500</v>
          </cell>
        </row>
        <row r="54">
          <cell r="A54" t="str">
            <v>VT-119</v>
          </cell>
          <cell r="B54" t="str">
            <v>AXICOR DWC LLC</v>
          </cell>
          <cell r="C54" t="str">
            <v>Dubai, U.A.E</v>
          </cell>
          <cell r="D54" t="str">
            <v>SUZHOU CLEANSTAR ELECTRIC APPLIANCE CO. LTD</v>
          </cell>
          <cell r="E54" t="str">
            <v>Shanghai, China</v>
          </cell>
          <cell r="F54" t="str">
            <v>SHANGHAI TOHAN INTERNATIONAL TRADING CO., LTD</v>
          </cell>
          <cell r="G54" t="str">
            <v>Shanghai, China</v>
          </cell>
          <cell r="H54" t="str">
            <v>VISION TRADING INTERNATIONAL FZE</v>
          </cell>
          <cell r="I54" t="str">
            <v>Dubai, U.A.E</v>
          </cell>
          <cell r="J54" t="str">
            <v xml:space="preserve"> China</v>
          </cell>
          <cell r="K54" t="str">
            <v>Shanghai, China</v>
          </cell>
          <cell r="L54" t="str">
            <v>Shanghai, China</v>
          </cell>
          <cell r="M54">
            <v>13000</v>
          </cell>
          <cell r="N54" t="str">
            <v>Thirteen Thousand U.S.Dollars Only</v>
          </cell>
          <cell r="O54" t="str">
            <v>New Paneling Veins Series Artificial Quartz Slab Stone</v>
          </cell>
          <cell r="P54">
            <v>276</v>
          </cell>
          <cell r="Q54" t="str">
            <v>PCS</v>
          </cell>
          <cell r="R54">
            <v>47.1</v>
          </cell>
          <cell r="S54">
            <v>13000</v>
          </cell>
          <cell r="AO54" t="str">
            <v>USD</v>
          </cell>
          <cell r="AP54">
            <v>43499</v>
          </cell>
        </row>
        <row r="55">
          <cell r="A55" t="str">
            <v>VT-153</v>
          </cell>
          <cell r="B55" t="str">
            <v>IBS INTERNATIONAL GENERAL TRADING LLC</v>
          </cell>
          <cell r="C55" t="str">
            <v>Dubai, United Arab Emirates</v>
          </cell>
          <cell r="D55" t="str">
            <v>SAI INTERNATIONAL TRADING COMPANY</v>
          </cell>
          <cell r="E55" t="str">
            <v>Kerala, India</v>
          </cell>
          <cell r="F55" t="str">
            <v>SHANGHAI TOHAN INTERNATIONAL TRADING CO., LTD</v>
          </cell>
          <cell r="G55" t="str">
            <v>Shanghai, China</v>
          </cell>
          <cell r="H55" t="str">
            <v>VISION TRADING INTERNATIONAL FZE</v>
          </cell>
          <cell r="I55" t="str">
            <v>Dubai, U.A.E</v>
          </cell>
          <cell r="J55" t="str">
            <v xml:space="preserve"> India</v>
          </cell>
          <cell r="K55" t="str">
            <v>Kerala, India</v>
          </cell>
          <cell r="L55" t="str">
            <v>Shanghai, China</v>
          </cell>
          <cell r="M55">
            <v>25100</v>
          </cell>
          <cell r="N55" t="str">
            <v>Twenty Five Thousand One Hundred Euros Only</v>
          </cell>
          <cell r="O55" t="str">
            <v>Powder Coating Aluminium Alloy Extrusion Profile</v>
          </cell>
          <cell r="P55">
            <v>8</v>
          </cell>
          <cell r="Q55" t="str">
            <v>TONS</v>
          </cell>
          <cell r="R55">
            <v>3137.5</v>
          </cell>
          <cell r="S55">
            <v>25100</v>
          </cell>
          <cell r="AN55" t="str">
            <v xml:space="preserve">17.IBS </v>
          </cell>
          <cell r="AO55" t="str">
            <v>EURO</v>
          </cell>
          <cell r="AP55">
            <v>43402</v>
          </cell>
        </row>
        <row r="56">
          <cell r="A56" t="str">
            <v>VT-107</v>
          </cell>
          <cell r="D56" t="str">
            <v>THABA MANZI WILDLIFE SERVICES</v>
          </cell>
          <cell r="E56" t="str">
            <v>South Africa</v>
          </cell>
          <cell r="F56" t="str">
            <v>SHANGHAI TOHAN INTERNATIONAL TRADING CO., LTD</v>
          </cell>
          <cell r="G56" t="str">
            <v>Shanghai, China</v>
          </cell>
          <cell r="H56" t="str">
            <v>VISION TRADING INTERNATIONAL FZE</v>
          </cell>
          <cell r="I56" t="str">
            <v>Dubai, U.A.E</v>
          </cell>
          <cell r="J56" t="str">
            <v>South Africa</v>
          </cell>
          <cell r="K56" t="str">
            <v>South Africa</v>
          </cell>
          <cell r="L56" t="str">
            <v>Shanghai, China</v>
          </cell>
          <cell r="M56">
            <v>13300</v>
          </cell>
          <cell r="N56" t="str">
            <v>Thirteen Thousand Three Hundred U.S.Dollars Only</v>
          </cell>
          <cell r="O56" t="str">
            <v>SGS Prefab Building Material Steel Construction</v>
          </cell>
          <cell r="P56">
            <v>241</v>
          </cell>
          <cell r="Q56" t="str">
            <v>SQUARE METERS</v>
          </cell>
          <cell r="R56">
            <v>55.19</v>
          </cell>
          <cell r="S56">
            <v>13300</v>
          </cell>
          <cell r="AO56" t="str">
            <v>USD</v>
          </cell>
          <cell r="AP56">
            <v>43394</v>
          </cell>
        </row>
        <row r="57">
          <cell r="A57" t="str">
            <v>VT-108</v>
          </cell>
          <cell r="B57" t="str">
            <v>IBS INTERNATIONAL GENERAL TRADING LLC</v>
          </cell>
          <cell r="C57" t="str">
            <v>Dubai, United Arab Emirates</v>
          </cell>
          <cell r="D57" t="str">
            <v>SAI INTERNATIONAL TRADING COMPANY</v>
          </cell>
          <cell r="E57" t="str">
            <v>Kerala, India</v>
          </cell>
          <cell r="F57" t="str">
            <v>SHANGHAI TOHAN INTERNATIONAL TRADING CO., LTD</v>
          </cell>
          <cell r="G57" t="str">
            <v>Shanghai, China</v>
          </cell>
          <cell r="H57" t="str">
            <v>VISION TRADING INTERNATIONAL FZE</v>
          </cell>
          <cell r="I57" t="str">
            <v>Dubai, U.A.E</v>
          </cell>
          <cell r="J57" t="str">
            <v xml:space="preserve"> India</v>
          </cell>
          <cell r="K57" t="str">
            <v>Kerala, India</v>
          </cell>
          <cell r="L57" t="str">
            <v>Shanghai, China</v>
          </cell>
          <cell r="M57">
            <v>61000</v>
          </cell>
          <cell r="N57" t="str">
            <v>Sixty One Thousand U.S.Dollars Only</v>
          </cell>
          <cell r="O57" t="str">
            <v>PVC Coating Galvanized Stainless Steel Welded Wire Mesh</v>
          </cell>
          <cell r="P57">
            <v>2103</v>
          </cell>
          <cell r="Q57" t="str">
            <v>PCS</v>
          </cell>
          <cell r="R57">
            <v>29.01</v>
          </cell>
          <cell r="S57">
            <v>61000</v>
          </cell>
          <cell r="AN57" t="str">
            <v xml:space="preserve">17.IBS </v>
          </cell>
          <cell r="AO57" t="str">
            <v>USD</v>
          </cell>
          <cell r="AP57">
            <v>43395</v>
          </cell>
        </row>
        <row r="58">
          <cell r="A58" t="str">
            <v>VT-109</v>
          </cell>
          <cell r="B58" t="str">
            <v>IBS INTERNATIONAL GENERAL TRADING LLC</v>
          </cell>
          <cell r="C58" t="str">
            <v>Dubai, United Arab Emirates</v>
          </cell>
          <cell r="D58" t="str">
            <v>SAI INTERNATIONAL TRADING COMPANY</v>
          </cell>
          <cell r="E58" t="str">
            <v>Kerala, India</v>
          </cell>
          <cell r="F58" t="str">
            <v>SHANGHAI TOHAN INTERNATIONAL TRADING CO., LTD</v>
          </cell>
          <cell r="G58" t="str">
            <v>Shanghai, China</v>
          </cell>
          <cell r="H58" t="str">
            <v>VISION TRADING INTERNATIONAL FZE</v>
          </cell>
          <cell r="I58" t="str">
            <v>Dubai, U.A.E</v>
          </cell>
          <cell r="J58" t="str">
            <v xml:space="preserve"> India</v>
          </cell>
          <cell r="K58" t="str">
            <v>Kerala, India</v>
          </cell>
          <cell r="L58" t="str">
            <v>Shanghai, China</v>
          </cell>
          <cell r="M58">
            <v>140500</v>
          </cell>
          <cell r="N58" t="str">
            <v>One Hundred Forty Thousand Five Hundred U.S.Dollars Only</v>
          </cell>
          <cell r="O58" t="str">
            <v>Cost Price Color Coated Aluminum Coil</v>
          </cell>
          <cell r="P58">
            <v>40</v>
          </cell>
          <cell r="Q58" t="str">
            <v>TONS</v>
          </cell>
          <cell r="R58">
            <v>3512.5</v>
          </cell>
          <cell r="S58">
            <v>140500</v>
          </cell>
          <cell r="AN58" t="str">
            <v xml:space="preserve">17.IBS </v>
          </cell>
          <cell r="AO58" t="str">
            <v>USD</v>
          </cell>
          <cell r="AP58">
            <v>43387</v>
          </cell>
        </row>
        <row r="59">
          <cell r="A59" t="str">
            <v>VT-113-CL</v>
          </cell>
          <cell r="D59" t="str">
            <v>TKPH PTY LTD TRADING AS OTR TYRES</v>
          </cell>
          <cell r="E59" t="str">
            <v>Australia</v>
          </cell>
          <cell r="F59" t="str">
            <v>SHANGHAI TOHAN INTERNATIONAL TRADING CO., LTD</v>
          </cell>
          <cell r="G59" t="str">
            <v>Shanghai, China</v>
          </cell>
          <cell r="H59" t="str">
            <v>VISION TRADING INTERNATIONAL FZE</v>
          </cell>
          <cell r="I59" t="str">
            <v>Dubai, U.A.E</v>
          </cell>
          <cell r="J59" t="str">
            <v>Australia</v>
          </cell>
          <cell r="K59" t="str">
            <v>Australia</v>
          </cell>
          <cell r="L59" t="str">
            <v>Shanghai, China</v>
          </cell>
          <cell r="M59">
            <v>1046500</v>
          </cell>
          <cell r="N59" t="str">
            <v>One Million Forty Six Thousand Five Hundred U.S.Dollars Only</v>
          </cell>
          <cell r="O59" t="str">
            <v>Weld Steel H Beam</v>
          </cell>
          <cell r="P59">
            <v>553</v>
          </cell>
          <cell r="Q59" t="str">
            <v>TONS</v>
          </cell>
          <cell r="R59">
            <v>850</v>
          </cell>
          <cell r="S59">
            <v>470050</v>
          </cell>
          <cell r="T59" t="str">
            <v>Powder Coating Aluminium Extrusion Profiles Sliding Window</v>
          </cell>
          <cell r="U59">
            <v>192</v>
          </cell>
          <cell r="V59" t="str">
            <v>TONS</v>
          </cell>
          <cell r="W59">
            <v>3002.34</v>
          </cell>
          <cell r="X59">
            <v>576450</v>
          </cell>
          <cell r="AO59" t="str">
            <v>USD</v>
          </cell>
          <cell r="AP59">
            <v>43395</v>
          </cell>
        </row>
        <row r="60">
          <cell r="A60" t="str">
            <v>VT-112-CL</v>
          </cell>
          <cell r="D60" t="str">
            <v>FILTRATION SOLUTION PTE LTD</v>
          </cell>
          <cell r="E60" t="str">
            <v>Singapore, Singapore</v>
          </cell>
          <cell r="F60" t="str">
            <v>SHANGHAI TOHAN INTERNATIONAL TRADING CO., LTD</v>
          </cell>
          <cell r="G60" t="str">
            <v>Shanghai, China</v>
          </cell>
          <cell r="H60" t="str">
            <v>VISION TRADING INTERNATIONAL FZE</v>
          </cell>
          <cell r="I60" t="str">
            <v>Dubai, U.A.E</v>
          </cell>
          <cell r="J60" t="str">
            <v xml:space="preserve"> Singapore</v>
          </cell>
          <cell r="K60" t="str">
            <v>Singapore, Singapore</v>
          </cell>
          <cell r="L60" t="str">
            <v>Shanghai, China</v>
          </cell>
          <cell r="M60">
            <v>800000</v>
          </cell>
          <cell r="N60" t="str">
            <v>Eight Hundred Thousand U.S.Dollars Only</v>
          </cell>
          <cell r="O60" t="str">
            <v>Construction Building Passenger Hoist</v>
          </cell>
          <cell r="P60">
            <v>4</v>
          </cell>
          <cell r="Q60" t="str">
            <v>PCS</v>
          </cell>
          <cell r="R60">
            <v>60000</v>
          </cell>
          <cell r="S60">
            <v>240000</v>
          </cell>
          <cell r="T60" t="str">
            <v>12mm Building Material Big Slab Marble Like Veining Pattern Acrylic Artificial Stone Solid Surface</v>
          </cell>
          <cell r="U60">
            <v>350</v>
          </cell>
          <cell r="V60" t="str">
            <v>PCS</v>
          </cell>
          <cell r="W60">
            <v>129</v>
          </cell>
          <cell r="X60">
            <v>45150</v>
          </cell>
          <cell r="Y60" t="str">
            <v>150kg/M3 Insulation Board Rockwool with 80% Basalt</v>
          </cell>
          <cell r="Z60">
            <v>556</v>
          </cell>
          <cell r="AA60" t="str">
            <v>TONS</v>
          </cell>
          <cell r="AB60">
            <v>925.99</v>
          </cell>
          <cell r="AC60">
            <v>514850</v>
          </cell>
          <cell r="AO60" t="str">
            <v>USD</v>
          </cell>
          <cell r="AP60">
            <v>43392</v>
          </cell>
        </row>
        <row r="61">
          <cell r="A61" t="str">
            <v>VT-224-CL</v>
          </cell>
          <cell r="D61" t="str">
            <v>MWFG TRADING LTD</v>
          </cell>
          <cell r="E61" t="str">
            <v>Vancouver, Canada</v>
          </cell>
          <cell r="F61" t="str">
            <v>SHANGHAI TOHAN INTERNATIONAL TRADING CO., LTD</v>
          </cell>
          <cell r="G61" t="str">
            <v>Shanghai, China</v>
          </cell>
          <cell r="H61" t="str">
            <v>VISION TRADING INTERNATIONAL FZE</v>
          </cell>
          <cell r="I61" t="str">
            <v>Dubai, U.A.E</v>
          </cell>
          <cell r="J61" t="str">
            <v xml:space="preserve"> Canada</v>
          </cell>
          <cell r="K61" t="str">
            <v>Vancouver, Canada</v>
          </cell>
          <cell r="L61" t="str">
            <v>Shanghai, China</v>
          </cell>
          <cell r="M61">
            <v>1258472</v>
          </cell>
          <cell r="N61" t="str">
            <v>One Million Two Hundred Fifty Eight Thousand Four Hundred Seventy Two canadian Dollars Only</v>
          </cell>
          <cell r="O61" t="str">
            <v>House Gate Interior Wooden Doors</v>
          </cell>
          <cell r="P61">
            <v>464</v>
          </cell>
          <cell r="Q61" t="str">
            <v>PCS</v>
          </cell>
          <cell r="R61">
            <v>149.25</v>
          </cell>
          <cell r="S61">
            <v>69252</v>
          </cell>
          <cell r="T61" t="str">
            <v>Industrial PVC High Speed Shutter Door/Fast Shutter Door/High Speed PVC Roll up/Fold up Door</v>
          </cell>
          <cell r="U61">
            <v>767</v>
          </cell>
          <cell r="V61" t="str">
            <v>SETS</v>
          </cell>
          <cell r="W61">
            <v>1550.48</v>
          </cell>
          <cell r="X61">
            <v>1189220</v>
          </cell>
          <cell r="AO61" t="str">
            <v>CAD</v>
          </cell>
          <cell r="AP61">
            <v>43368</v>
          </cell>
        </row>
        <row r="62">
          <cell r="A62" t="str">
            <v>VT-164</v>
          </cell>
          <cell r="B62" t="str">
            <v>GOLDEN CORAL LLC</v>
          </cell>
          <cell r="C62" t="str">
            <v>Sharjah, United Arab Emirates</v>
          </cell>
          <cell r="D62" t="str">
            <v xml:space="preserve">ERUDITE GENERAL TRADING SND BHD </v>
          </cell>
          <cell r="E62" t="str">
            <v xml:space="preserve">Jalan Jaya Negara, Brunei </v>
          </cell>
          <cell r="F62" t="str">
            <v>SHANGHAI TOHAN INTERNATIONAL TRADING CO., LTD</v>
          </cell>
          <cell r="G62" t="str">
            <v>Shanghai, China</v>
          </cell>
          <cell r="H62" t="str">
            <v>VISION TRADING INTERNATIONAL FZE</v>
          </cell>
          <cell r="I62" t="str">
            <v>Dubai, U.A.E</v>
          </cell>
          <cell r="J62" t="str">
            <v xml:space="preserve"> Brunei </v>
          </cell>
          <cell r="K62" t="str">
            <v xml:space="preserve">Jalan Jaya Negara, Brunei </v>
          </cell>
          <cell r="L62" t="str">
            <v>Shanghai, China</v>
          </cell>
          <cell r="M62">
            <v>63000</v>
          </cell>
          <cell r="N62" t="str">
            <v>Sixty Three Thousand Euros Only</v>
          </cell>
          <cell r="O62" t="str">
            <v>Senyu WPC Building Material Fencing</v>
          </cell>
          <cell r="P62">
            <v>66</v>
          </cell>
          <cell r="Q62" t="str">
            <v>TONS</v>
          </cell>
          <cell r="R62">
            <v>954.55</v>
          </cell>
          <cell r="S62">
            <v>63000</v>
          </cell>
          <cell r="AN62" t="str">
            <v>17.GOLD</v>
          </cell>
          <cell r="AO62" t="str">
            <v>EURO</v>
          </cell>
          <cell r="AP62">
            <v>43372</v>
          </cell>
        </row>
        <row r="63">
          <cell r="A63" t="str">
            <v>VT-116</v>
          </cell>
          <cell r="B63" t="str">
            <v>GOLDEN CORAL LLC</v>
          </cell>
          <cell r="C63" t="str">
            <v>Sharjah, United Arab Emirates</v>
          </cell>
          <cell r="D63" t="str">
            <v xml:space="preserve">ERUDITE GENERAL TRADING SND BHD </v>
          </cell>
          <cell r="E63" t="str">
            <v xml:space="preserve">Jalan Jaya Negara, Brunei </v>
          </cell>
          <cell r="F63" t="str">
            <v>SHANGHAI TOHAN INTERNATIONAL TRADING CO., LTD</v>
          </cell>
          <cell r="G63" t="str">
            <v>Shanghai, China</v>
          </cell>
          <cell r="H63" t="str">
            <v>VISION TRADING INTERNATIONAL FZE</v>
          </cell>
          <cell r="I63" t="str">
            <v>Dubai, U.A.E</v>
          </cell>
          <cell r="J63" t="str">
            <v xml:space="preserve"> Brunei </v>
          </cell>
          <cell r="K63" t="str">
            <v xml:space="preserve">Jalan Jaya Negara, Brunei </v>
          </cell>
          <cell r="L63" t="str">
            <v>Shanghai, China</v>
          </cell>
          <cell r="M63">
            <v>860000</v>
          </cell>
          <cell r="N63" t="str">
            <v>Eight Hundred Sixty Thousand U.S.Dollars Only</v>
          </cell>
          <cell r="O63" t="str">
            <v>Wrinkle PPGI</v>
          </cell>
          <cell r="P63">
            <v>212</v>
          </cell>
          <cell r="Q63" t="str">
            <v>TONS</v>
          </cell>
          <cell r="R63">
            <v>750</v>
          </cell>
          <cell r="S63">
            <v>159000</v>
          </cell>
          <cell r="T63" t="str">
            <v>Aluminium ExtrusionÂ BuildingÂ MaterialÂ Horizontal Sliding Windows</v>
          </cell>
          <cell r="U63">
            <v>935</v>
          </cell>
          <cell r="V63" t="str">
            <v>SQUARE METERS</v>
          </cell>
          <cell r="W63">
            <v>70</v>
          </cell>
          <cell r="X63">
            <v>65450</v>
          </cell>
          <cell r="Y63" t="str">
            <v>Composite Reinforcement Floor Decking Sheet</v>
          </cell>
          <cell r="Z63">
            <v>794</v>
          </cell>
          <cell r="AA63" t="str">
            <v>TONS</v>
          </cell>
          <cell r="AB63">
            <v>800.44</v>
          </cell>
          <cell r="AC63">
            <v>635550</v>
          </cell>
          <cell r="AN63" t="str">
            <v>17.GOLD</v>
          </cell>
          <cell r="AO63" t="str">
            <v>USD</v>
          </cell>
          <cell r="AP63">
            <v>43358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topLeftCell="A4" workbookViewId="0" zoomScaleNormal="100">
      <selection activeCell="J34" sqref="J34"/>
    </sheetView>
  </sheetViews>
  <sheetFormatPr baseColWidth="8" defaultRowHeight="16.5"/>
  <cols>
    <col customWidth="1" max="1" min="1" style="32" width="2.42578125"/>
    <col customWidth="1" max="2" min="2" style="32" width="5.5703125"/>
    <col customWidth="1" max="3" min="3" style="32" width="11.85546875"/>
    <col customWidth="1" max="4" min="4" style="32" width="9.140625"/>
    <col customWidth="1" max="5" min="5" style="32" width="26.85546875"/>
    <col customWidth="1" max="7" min="6" style="32" width="9.5703125"/>
    <col customWidth="1" max="8" min="8" style="32" width="23.7109375"/>
    <col customWidth="1" max="9" min="9" style="32" width="25.28515625"/>
    <col bestFit="1" customWidth="1" max="10" min="10" style="32" width="15.42578125"/>
    <col bestFit="1" customWidth="1" max="11" min="11" style="32" width="19.5703125"/>
    <col customWidth="1" max="12" min="12" style="10" width="9.140625"/>
    <col customWidth="1" max="13" min="13" style="2" width="9.140625"/>
    <col bestFit="1" customWidth="1" max="14" min="14" style="59" width="11.5703125"/>
    <col customWidth="1" max="16384" min="15" style="2" width="9.140625"/>
  </cols>
  <sheetData>
    <row r="1"/>
    <row r="2"/>
    <row r="3">
      <c r="D3" s="2" t="n"/>
      <c r="E3" s="2" t="n"/>
    </row>
    <row r="4"/>
    <row r="5"/>
    <row customHeight="1" ht="34.5" r="6">
      <c r="A6" s="51" t="inlineStr">
        <is>
          <t>PURCHASE ORDER</t>
        </is>
      </c>
    </row>
    <row r="7"/>
    <row r="8">
      <c r="F8" s="11" t="n"/>
      <c r="G8" s="11" t="n"/>
      <c r="L8" s="11" t="n"/>
    </row>
    <row r="9">
      <c r="F9" s="11" t="n"/>
      <c r="G9" s="11" t="n"/>
      <c r="H9" s="15" t="n"/>
      <c r="L9" s="11" t="n"/>
    </row>
    <row r="10">
      <c r="F10" s="11" t="n"/>
      <c r="G10" s="11" t="n"/>
      <c r="H10" s="32" t="n"/>
      <c r="L10" s="11" t="n"/>
    </row>
    <row r="11">
      <c r="F11" s="11" t="n"/>
      <c r="G11" s="11" t="n"/>
      <c r="L11" s="11" t="n"/>
    </row>
    <row r="12">
      <c r="B12" s="15" t="inlineStr">
        <is>
          <t>EXPORTER:</t>
        </is>
      </c>
      <c r="F12" s="11" t="n"/>
      <c r="G12" s="11" t="n"/>
      <c r="H12" s="9" t="inlineStr">
        <is>
          <t>Date:</t>
        </is>
      </c>
      <c r="I12" s="50">
        <f>VLOOKUP(I13,'[1]Tracking Sheet output'!$A$1:$AP$67,42,0)</f>
        <v/>
      </c>
      <c r="J12" s="10" t="n"/>
      <c r="K12" s="2" t="n"/>
      <c r="L12" s="59" t="n"/>
      <c r="N12" s="2" t="n"/>
    </row>
    <row r="13">
      <c r="B13" s="43">
        <f>VLOOKUP(I13,'[1]Tracking Sheet output'!$A$1:$AP$67,4,FALSE)</f>
        <v/>
      </c>
      <c r="C13" s="11" t="n"/>
      <c r="D13" s="11" t="n"/>
      <c r="E13" s="11" t="n"/>
      <c r="F13" s="11" t="n"/>
      <c r="G13" s="11" t="n"/>
      <c r="H13" s="9" t="inlineStr">
        <is>
          <t>Reference:</t>
        </is>
      </c>
      <c r="I13" s="33" t="inlineStr">
        <is>
          <t>VT-172</t>
        </is>
      </c>
      <c r="J13" s="59" t="n"/>
      <c r="K13" s="2" t="n"/>
      <c r="L13" s="2" t="n"/>
      <c r="N13" s="2" t="n"/>
    </row>
    <row customHeight="1" ht="21" r="14">
      <c r="B14" s="41">
        <f>VLOOKUP(I13,'[1]Tracking Sheet output'!$A$1:$AP$67,5,FALSE)</f>
        <v/>
      </c>
      <c r="C14" s="11" t="n"/>
      <c r="D14" s="11" t="n"/>
      <c r="E14" s="11" t="n"/>
      <c r="F14" s="11" t="n"/>
      <c r="G14" s="11" t="n"/>
      <c r="H14" s="12" t="n"/>
      <c r="I14" s="13" t="n"/>
      <c r="J14" s="10" t="n"/>
      <c r="K14" s="14" t="n"/>
      <c r="L14" s="59" t="n"/>
      <c r="N14" s="2" t="n"/>
    </row>
    <row r="15">
      <c r="B15" s="43" t="inlineStr">
        <is>
          <t>REPRESENTATIVE OF EXPORTER:</t>
        </is>
      </c>
      <c r="C15" s="11" t="n"/>
      <c r="D15" s="11" t="n"/>
      <c r="E15" s="11" t="n"/>
      <c r="F15" s="11" t="n"/>
      <c r="G15" s="11" t="n"/>
      <c r="H15" s="15" t="inlineStr">
        <is>
          <t>SHIP TO:</t>
        </is>
      </c>
      <c r="I15" s="16" t="n"/>
      <c r="J15" s="10" t="n"/>
      <c r="K15" s="2" t="n"/>
      <c r="L15" s="59" t="n"/>
      <c r="N15" s="2" t="n"/>
    </row>
    <row r="16">
      <c r="B16" s="44">
        <f>VLOOKUP(I13,'[1]Tracking Sheet output'!$A$1:$AP$67,2,0)</f>
        <v/>
      </c>
      <c r="C16" s="34" t="n"/>
      <c r="D16" s="34" t="n"/>
      <c r="E16" s="11" t="n"/>
      <c r="F16" s="11" t="n"/>
      <c r="G16" s="11" t="n"/>
      <c r="H16" s="44">
        <f>VLOOKUP(I13,'[1]Tracking Sheet output'!$A$1:$AP$67,6,0)</f>
        <v/>
      </c>
      <c r="I16" s="11" t="n"/>
      <c r="J16" s="11" t="n"/>
      <c r="K16" s="11" t="n"/>
    </row>
    <row r="17">
      <c r="B17" s="42">
        <f>VLOOKUP(I13,'[1]Tracking Sheet output'!$A$1:$AP$67,3,0)</f>
        <v/>
      </c>
      <c r="C17" s="34" t="n"/>
      <c r="D17" s="34" t="n"/>
      <c r="E17" s="11" t="n"/>
      <c r="F17" s="11" t="n"/>
      <c r="G17" s="11" t="n"/>
      <c r="H17" s="42">
        <f>VLOOKUP(I13,'[1]Tracking Sheet output'!$A$1:$AP$67,7,0)</f>
        <v/>
      </c>
      <c r="I17" s="34" t="n"/>
      <c r="J17" s="34" t="n"/>
      <c r="K17" s="11" t="n"/>
    </row>
    <row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</row>
    <row customHeight="1" ht="17.25" r="19">
      <c r="B19" s="17" t="inlineStr">
        <is>
          <t>Description</t>
        </is>
      </c>
      <c r="C19" s="60" t="n"/>
      <c r="D19" s="60" t="n"/>
      <c r="E19" s="61" t="n"/>
      <c r="F19" s="17" t="inlineStr">
        <is>
          <t>Qty.</t>
        </is>
      </c>
      <c r="G19" s="17" t="inlineStr">
        <is>
          <t>Unit</t>
        </is>
      </c>
      <c r="H19" s="17" t="inlineStr">
        <is>
          <t>Unit Price</t>
        </is>
      </c>
      <c r="I19" s="62" t="inlineStr">
        <is>
          <t>Amount</t>
        </is>
      </c>
      <c r="J19" s="10" t="n"/>
      <c r="K19" s="2" t="n"/>
      <c r="L19" s="59" t="n"/>
      <c r="N19" s="2" t="n"/>
    </row>
    <row customFormat="1" customHeight="1" ht="17.25" r="20" s="19">
      <c r="A20" s="11" t="n"/>
      <c r="B20" s="55">
        <f>VLOOKUP(I13,'[1]Tracking Sheet output'!$A$1:$AP$67,15,FALSE)</f>
        <v/>
      </c>
      <c r="C20" s="60" t="n"/>
      <c r="D20" s="60" t="n"/>
      <c r="E20" s="61" t="n"/>
      <c r="F20" s="35">
        <f>VLOOKUP(I13,'[1]Tracking Sheet output'!$A$1:$AP$67,16,0)</f>
        <v/>
      </c>
      <c r="G20" s="35">
        <f>VLOOKUP(I13,'[1]Tracking Sheet output'!$A$1:$AP$67,17,0)</f>
        <v/>
      </c>
      <c r="H20" s="63">
        <f>VLOOKUP(I13,'[1]Tracking Sheet output'!$A$1:$AP$67,18,0)</f>
        <v/>
      </c>
      <c r="I20" s="64">
        <f>H20*F20</f>
        <v/>
      </c>
    </row>
    <row customFormat="1" customHeight="1" ht="17.25" r="21" s="19">
      <c r="A21" s="11" t="n"/>
      <c r="B21" s="55">
        <f>IF(VLOOKUP(I13,'[1]Tracking Sheet output'!$A$1:$AP$67,22,0)&lt;&gt;0,VLOOKUP(I13,'[1]Tracking Sheet output'!$A$1:$AP$67,20,0),  0 )</f>
        <v/>
      </c>
      <c r="C21" s="60" t="n"/>
      <c r="D21" s="60" t="n"/>
      <c r="E21" s="61" t="n"/>
      <c r="F21" s="35">
        <f>IF(VLOOKUP(I13,'[1]Tracking Sheet output'!$A$1:$AP$67,22,0)&lt;&gt;0,VLOOKUP(I13,'[1]Tracking Sheet output'!$A$1:$AP$67,21,0),  0 )</f>
        <v/>
      </c>
      <c r="G21" s="35">
        <f>IF(VLOOKUP(I13,'[1]Tracking Sheet output'!$A$1:$AP$67,22,0)&lt;&gt;0,VLOOKUP(I13,'[1]Tracking Sheet output'!$A$1:$AP$67,22,0),  0 )</f>
        <v/>
      </c>
      <c r="H21" s="63">
        <f>IF(VLOOKUP(I13,'[1]Tracking Sheet output'!$A$1:$AP$67,22,0)&lt;&gt;0,VLOOKUP(I13,'[1]Tracking Sheet output'!$A$1:$AP$67,23,0),  0 )</f>
        <v/>
      </c>
      <c r="I21" s="64">
        <f>H21*F21</f>
        <v/>
      </c>
    </row>
    <row customFormat="1" customHeight="1" ht="17.25" r="22" s="19">
      <c r="A22" s="11" t="n"/>
      <c r="B22" s="55">
        <f>IF(VLOOKUP(I13,'[1]Tracking Sheet output'!$A$1:$AP$67,22,0)&lt;&gt;0,VLOOKUP(I13,'[1]Tracking Sheet output'!$A$1:$AP$67,25,0),  0 )</f>
        <v/>
      </c>
      <c r="C22" s="60" t="n"/>
      <c r="D22" s="60" t="n"/>
      <c r="E22" s="61" t="n"/>
      <c r="F22" s="35">
        <f>IF(VLOOKUP(I13,'[1]Tracking Sheet output'!$A$1:$AP$67,22,0)&lt;&gt;0,VLOOKUP(I13,'[1]Tracking Sheet output'!$A$1:$AP$67,26,0),  0 )</f>
        <v/>
      </c>
      <c r="G22" s="35">
        <f>IF(VLOOKUP(I13,'[1]Tracking Sheet output'!$A$1:$AP$67,22,0)&lt;&gt;0,VLOOKUP(I13,'[1]Tracking Sheet output'!$A$1:$AP$67,27,0),  0 )</f>
        <v/>
      </c>
      <c r="H22" s="63">
        <f>IF(VLOOKUP(I13,'[1]Tracking Sheet output'!$A$1:$AP$67,22,0)&lt;&gt;0,VLOOKUP(I13,'[1]Tracking Sheet output'!$A$1:$AP$67,28,0),  0 )</f>
        <v/>
      </c>
      <c r="I22" s="64">
        <f>H22*F22</f>
        <v/>
      </c>
    </row>
    <row customHeight="1" ht="17.25" r="23">
      <c r="B23" s="55">
        <f>IF(VLOOKUP(I13,'[1]Tracking Sheet output'!$A$1:$AP$67,22,0)&lt;&gt;0,VLOOKUP(I13,'[1]Tracking Sheet output'!$A$1:$AP$67,30,0),  0 )</f>
        <v/>
      </c>
      <c r="C23" s="60" t="n"/>
      <c r="D23" s="60" t="n"/>
      <c r="E23" s="61" t="n"/>
      <c r="F23" s="35">
        <f>IF(VLOOKUP(I13,'[1]Tracking Sheet output'!$A$1:$AP$67,22,0)&lt;&gt;0,VLOOKUP(I13,'[1]Tracking Sheet output'!$A$1:$AP$67,31,0),  0 )</f>
        <v/>
      </c>
      <c r="G23" s="35">
        <f>IF(VLOOKUP(I13,'[1]Tracking Sheet output'!$A$1:$AP$67,22,0)&lt;&gt;0,VLOOKUP(I13,'[1]Tracking Sheet output'!$A$1:$AP$67,32,0),  0 )</f>
        <v/>
      </c>
      <c r="H23" s="63">
        <f>IF(VLOOKUP(I13,'[1]Tracking Sheet output'!$A$1:$AP$67,22,0)&lt;&gt;0,VLOOKUP(I13,'[1]Tracking Sheet output'!$A$1:$AP$67,33,0),  0 )</f>
        <v/>
      </c>
      <c r="I23" s="64">
        <f>H23*F23</f>
        <v/>
      </c>
      <c r="J23" s="2" t="n"/>
      <c r="K23" s="2" t="n"/>
      <c r="L23" s="2" t="n"/>
      <c r="N23" s="2" t="n"/>
    </row>
    <row r="24">
      <c r="B24" s="55">
        <f>IF(VLOOKUP(I13,'[1]Tracking Sheet output'!$A$1:$AP$67,22,0)&lt;&gt;0,VLOOKUP(I13,'[1]Tracking Sheet output'!$A$1:$AP$67,35,0),  0 )</f>
        <v/>
      </c>
      <c r="C24" s="60" t="n"/>
      <c r="D24" s="60" t="n"/>
      <c r="E24" s="61" t="n"/>
      <c r="F24" s="35">
        <f>IF(VLOOKUP(I13,'[1]Tracking Sheet output'!$A$1:$AP$67,22,0)&lt;&gt;0,VLOOKUP(I13,'[1]Tracking Sheet output'!$A$1:$AP$67,36,0),  0 )</f>
        <v/>
      </c>
      <c r="G24" s="35">
        <f>IF(VLOOKUP(I13,'[1]Tracking Sheet output'!$A$1:$AP$67,22,0)&lt;&gt;0,VLOOKUP(I13,'[1]Tracking Sheet output'!$A$1:$AP$67,37,0),  0 )</f>
        <v/>
      </c>
      <c r="H24" s="63">
        <f>IF(VLOOKUP(I13,'[1]Tracking Sheet output'!$A$1:$AP$67,22,0)&lt;&gt;0,VLOOKUP(I13,'[1]Tracking Sheet output'!$A$1:$AP$67,38,0),  0 )</f>
        <v/>
      </c>
      <c r="I24" s="64">
        <f>H24*F24</f>
        <v/>
      </c>
      <c r="J24" s="2" t="n"/>
      <c r="K24" s="2" t="n"/>
      <c r="L24" s="2" t="n"/>
      <c r="N24" s="2" t="n"/>
    </row>
    <row r="25">
      <c r="H25" s="65" t="inlineStr">
        <is>
          <t>Sub-Total</t>
        </is>
      </c>
      <c r="I25" s="66">
        <f>SUM(I20:I24)</f>
        <v/>
      </c>
      <c r="J25" s="10" t="n"/>
      <c r="K25" s="59" t="n"/>
      <c r="L25" s="59" t="n"/>
      <c r="N25" s="2" t="n"/>
    </row>
    <row r="26">
      <c r="B26" s="20" t="n"/>
      <c r="C26" s="11" t="n"/>
      <c r="D26" s="11" t="n"/>
      <c r="E26" s="11" t="n"/>
      <c r="F26" s="11" t="n"/>
      <c r="G26" s="11" t="n"/>
      <c r="H26" s="65" t="inlineStr">
        <is>
          <t>Others:</t>
        </is>
      </c>
      <c r="I26" s="67" t="inlineStr">
        <is>
          <t>-</t>
        </is>
      </c>
      <c r="J26" s="10" t="n"/>
      <c r="K26" s="59" t="n"/>
      <c r="L26" s="59" t="n"/>
      <c r="N26" s="2" t="n"/>
    </row>
    <row r="27">
      <c r="C27" s="11" t="n"/>
      <c r="D27" s="11" t="n"/>
      <c r="E27" s="11" t="n"/>
      <c r="F27" s="11" t="n"/>
      <c r="G27" s="11" t="n"/>
      <c r="H27" s="65" t="inlineStr">
        <is>
          <t>Total Amount</t>
        </is>
      </c>
      <c r="I27" s="68">
        <f>I25</f>
        <v/>
      </c>
      <c r="J27" s="11" t="n"/>
      <c r="K27" s="11" t="n"/>
    </row>
    <row r="28">
      <c r="B28" s="11" t="n"/>
      <c r="C28" s="11" t="n"/>
      <c r="D28" s="11" t="n"/>
      <c r="E28" s="11" t="n"/>
      <c r="F28" s="11" t="n"/>
      <c r="G28" s="11" t="n"/>
      <c r="H28" s="11" t="n"/>
      <c r="I28" s="11" t="n"/>
    </row>
    <row r="29">
      <c r="B29" s="22" t="inlineStr">
        <is>
          <t>Amount in Words:</t>
        </is>
      </c>
      <c r="C29" s="23" t="n"/>
      <c r="D29" s="24" t="n"/>
      <c r="E29" s="24" t="n"/>
      <c r="F29" s="24" t="n"/>
      <c r="G29" s="24" t="n"/>
      <c r="H29" s="24" t="n"/>
      <c r="I29" s="25" t="n"/>
    </row>
    <row r="30">
      <c r="B30" s="45">
        <f>VLOOKUP(I13,'[1]Tracking Sheet output'!$A$1:$AP$67,14,0)</f>
        <v/>
      </c>
      <c r="C30" s="18" t="n"/>
      <c r="D30" s="26" t="n"/>
      <c r="E30" s="26" t="n"/>
      <c r="F30" s="26" t="n"/>
      <c r="G30" s="26" t="n"/>
      <c r="H30" s="26" t="n"/>
      <c r="I30" s="27" t="n"/>
    </row>
    <row r="31">
      <c r="B31" s="11" t="n"/>
      <c r="C31" s="11" t="n"/>
    </row>
    <row r="32">
      <c r="B32" s="11" t="n"/>
      <c r="C32" s="11" t="n"/>
      <c r="H32" s="28" t="inlineStr">
        <is>
          <t>PAYMENT TERMS:</t>
        </is>
      </c>
      <c r="I32" s="56" t="inlineStr">
        <is>
          <t>100% CASH ADVANCE</t>
        </is>
      </c>
    </row>
    <row r="33">
      <c r="B33" s="11" t="n"/>
      <c r="C33" s="11" t="n"/>
      <c r="H33" s="29" t="inlineStr">
        <is>
          <t>SHIPMENT MODE:</t>
        </is>
      </c>
      <c r="I33" s="57" t="inlineStr">
        <is>
          <t>BY SEA</t>
        </is>
      </c>
    </row>
    <row r="34">
      <c r="B34" s="11" t="n"/>
      <c r="C34" s="11" t="n"/>
      <c r="H34" s="30" t="inlineStr">
        <is>
          <t>SHIPMENT TERMS:</t>
        </is>
      </c>
      <c r="I34" s="58" t="inlineStr">
        <is>
          <t>EX FACTORY</t>
        </is>
      </c>
    </row>
    <row customFormat="1" r="35" s="10">
      <c r="A35" s="32" t="n"/>
      <c r="B35" s="11" t="n"/>
      <c r="C35" s="11" t="n"/>
      <c r="D35" s="32" t="n"/>
      <c r="E35" s="32" t="n"/>
      <c r="F35" s="32" t="n"/>
      <c r="G35" s="32" t="n"/>
      <c r="H35" s="32" t="n"/>
      <c r="I35" s="32" t="n"/>
      <c r="J35" s="32" t="n"/>
      <c r="K35" s="32" t="n"/>
      <c r="M35" s="2" t="n"/>
      <c r="N35" s="59" t="n"/>
    </row>
    <row customFormat="1" r="36" s="10">
      <c r="A36" s="32" t="n"/>
      <c r="B36" s="11" t="n"/>
      <c r="C36" s="11" t="n"/>
      <c r="D36" s="32" t="n"/>
      <c r="E36" s="32" t="n"/>
      <c r="F36" s="32" t="n"/>
      <c r="G36" s="32" t="n"/>
      <c r="H36" s="28" t="inlineStr">
        <is>
          <t>PACKAGING:</t>
        </is>
      </c>
      <c r="I36" s="56" t="inlineStr">
        <is>
          <t>Container</t>
        </is>
      </c>
      <c r="J36" s="32" t="n"/>
      <c r="K36" s="32" t="n"/>
      <c r="M36" s="2" t="n"/>
      <c r="N36" s="59" t="n"/>
    </row>
    <row customFormat="1" r="37" s="10">
      <c r="A37" s="32" t="n"/>
      <c r="B37" s="11" t="n"/>
      <c r="C37" s="11" t="n"/>
      <c r="D37" s="32" t="n"/>
      <c r="E37" s="32" t="n"/>
      <c r="F37" s="32" t="n"/>
      <c r="G37" s="32" t="n"/>
      <c r="H37" s="29" t="inlineStr">
        <is>
          <t>ORIGIN:</t>
        </is>
      </c>
      <c r="I37" s="38">
        <f>VLOOKUP(I13,'[1]Tracking Sheet output'!$A$1:$AP$67,10,0)</f>
        <v/>
      </c>
      <c r="J37" s="32" t="n"/>
      <c r="K37" s="32" t="n"/>
      <c r="M37" s="2" t="n"/>
      <c r="N37" s="59" t="n"/>
    </row>
    <row customFormat="1" r="38" s="10">
      <c r="A38" s="32" t="n"/>
      <c r="B38" s="11" t="n"/>
      <c r="C38" s="11" t="n"/>
      <c r="D38" s="32" t="n"/>
      <c r="E38" s="32" t="n"/>
      <c r="F38" s="32" t="n"/>
      <c r="G38" s="32" t="n"/>
      <c r="H38" s="29" t="inlineStr">
        <is>
          <t>LOADING :</t>
        </is>
      </c>
      <c r="I38" s="38">
        <f>VLOOKUP(I13,'[1]Tracking Sheet output'!$A$1:$AP$67,11,0)</f>
        <v/>
      </c>
      <c r="J38" s="32" t="n"/>
      <c r="K38" s="32" t="n"/>
      <c r="M38" s="2" t="n"/>
      <c r="N38" s="59" t="n"/>
    </row>
    <row customFormat="1" r="39" s="10">
      <c r="A39" s="32" t="n"/>
      <c r="B39" s="11" t="n"/>
      <c r="C39" s="11" t="n"/>
      <c r="D39" s="32" t="n"/>
      <c r="E39" s="32" t="n"/>
      <c r="F39" s="32" t="n"/>
      <c r="G39" s="32" t="n"/>
      <c r="H39" s="30" t="inlineStr">
        <is>
          <t>DISCHARGE :</t>
        </is>
      </c>
      <c r="I39" s="39">
        <f>VLOOKUP(I13,'[1]Tracking Sheet output'!$A$1:$AP$67,12,0)</f>
        <v/>
      </c>
      <c r="J39" s="32" t="n"/>
      <c r="K39" s="32" t="n"/>
      <c r="M39" s="2" t="n"/>
      <c r="N39" s="59" t="n"/>
    </row>
    <row customFormat="1" r="40" s="10">
      <c r="A40" s="32" t="n"/>
      <c r="B40" s="31" t="inlineStr">
        <is>
          <t>Prepared By: ____________________________________________</t>
        </is>
      </c>
      <c r="C40" s="11" t="n"/>
      <c r="D40" s="32" t="n"/>
      <c r="E40" s="32" t="n"/>
      <c r="F40" s="32" t="n"/>
      <c r="G40" s="32" t="n"/>
      <c r="H40" s="31" t="n"/>
      <c r="I40" s="32" t="n"/>
      <c r="J40" s="32" t="n"/>
      <c r="K40" s="32" t="n"/>
      <c r="M40" s="2" t="n"/>
      <c r="N40" s="59" t="n"/>
    </row>
    <row customFormat="1" r="41" s="10">
      <c r="A41" s="32" t="n"/>
      <c r="B41" s="11" t="n"/>
      <c r="C41" s="11" t="n"/>
      <c r="D41" s="32" t="n"/>
      <c r="E41" s="32" t="n"/>
      <c r="F41" s="32" t="n"/>
      <c r="G41" s="32" t="n"/>
      <c r="H41" s="32" t="n"/>
      <c r="I41" s="32" t="n"/>
      <c r="J41" s="32" t="n"/>
      <c r="K41" s="32" t="n"/>
      <c r="M41" s="2" t="n"/>
      <c r="N41" s="59" t="n"/>
    </row>
    <row customFormat="1" r="42" s="10">
      <c r="A42" s="32" t="n"/>
      <c r="B42" s="11" t="n"/>
      <c r="C42" s="11" t="n"/>
      <c r="D42" s="32" t="n"/>
      <c r="E42" s="32" t="n"/>
      <c r="F42" s="32" t="n"/>
      <c r="G42" s="32" t="n"/>
      <c r="H42" s="32" t="n"/>
      <c r="I42" s="32" t="n"/>
      <c r="J42" s="32" t="n"/>
      <c r="K42" s="32" t="n"/>
      <c r="M42" s="2" t="n"/>
      <c r="N42" s="59" t="n"/>
    </row>
    <row customFormat="1" r="43" s="10">
      <c r="A43" s="32" t="n"/>
      <c r="B43" s="11" t="n"/>
      <c r="C43" s="11" t="n"/>
      <c r="D43" s="32" t="n"/>
      <c r="E43" s="32" t="n"/>
      <c r="F43" s="32" t="n"/>
      <c r="G43" s="32" t="n"/>
      <c r="H43" s="32" t="n"/>
      <c r="I43" s="32" t="n"/>
      <c r="J43" s="32" t="n"/>
      <c r="K43" s="32" t="n"/>
      <c r="M43" s="2" t="n"/>
      <c r="N43" s="59" t="n"/>
    </row>
    <row customFormat="1" r="44" s="10">
      <c r="A44" s="32" t="n"/>
      <c r="B44" s="11" t="n"/>
      <c r="C44" s="11" t="n"/>
      <c r="D44" s="32" t="n"/>
      <c r="E44" s="32" t="n"/>
      <c r="F44" s="32" t="n"/>
      <c r="G44" s="32" t="n"/>
      <c r="H44" s="32" t="n"/>
      <c r="I44" s="32" t="n"/>
      <c r="J44" s="32" t="n"/>
      <c r="K44" s="32" t="n"/>
      <c r="M44" s="2" t="n"/>
      <c r="N44" s="59" t="n"/>
    </row>
    <row customFormat="1" r="45" s="10">
      <c r="A45" s="32" t="n"/>
      <c r="B45" s="11" t="n"/>
      <c r="C45" s="11" t="n"/>
      <c r="D45" s="32" t="n"/>
      <c r="E45" s="32" t="n"/>
      <c r="F45" s="32" t="n"/>
      <c r="G45" s="32" t="n"/>
      <c r="H45" s="32" t="n"/>
      <c r="I45" s="32" t="n"/>
      <c r="J45" s="32" t="n"/>
      <c r="K45" s="32" t="n"/>
      <c r="M45" s="2" t="n"/>
      <c r="N45" s="59" t="n"/>
    </row>
    <row customFormat="1" r="46" s="10">
      <c r="A46" s="32" t="n"/>
      <c r="B46" s="32" t="n"/>
      <c r="C46" s="32" t="n"/>
      <c r="D46" s="32" t="n"/>
      <c r="E46" s="32" t="n"/>
      <c r="F46" s="32" t="n"/>
      <c r="G46" s="32" t="n"/>
      <c r="H46" s="11" t="n"/>
      <c r="I46" s="32" t="n"/>
      <c r="J46" s="32" t="n"/>
      <c r="K46" s="32" t="n"/>
      <c r="M46" s="2" t="n"/>
      <c r="N46" s="59" t="n"/>
    </row>
    <row customFormat="1" r="47" s="10">
      <c r="A47" s="32" t="n"/>
      <c r="B47" s="32" t="n"/>
      <c r="C47" s="32" t="n"/>
      <c r="D47" s="32" t="n"/>
      <c r="E47" s="32" t="n"/>
      <c r="F47" s="32" t="n"/>
      <c r="G47" s="32" t="n"/>
      <c r="H47" s="32" t="n"/>
      <c r="I47" s="32" t="n"/>
      <c r="J47" s="32" t="n"/>
      <c r="K47" s="32" t="n"/>
      <c r="M47" s="2" t="n"/>
      <c r="N47" s="59" t="n"/>
    </row>
    <row customFormat="1" r="48" s="10">
      <c r="A48" s="32" t="n"/>
      <c r="B48" s="32" t="n"/>
      <c r="C48" s="32" t="n"/>
      <c r="D48" s="32" t="n"/>
      <c r="E48" s="32" t="n"/>
      <c r="F48" s="32" t="n"/>
      <c r="G48" s="32" t="n"/>
      <c r="H48" s="32" t="n"/>
      <c r="I48" s="32" t="n"/>
      <c r="J48" s="32" t="n"/>
      <c r="K48" s="32" t="n"/>
      <c r="M48" s="2" t="n"/>
      <c r="N48" s="59" t="n"/>
    </row>
    <row customFormat="1" r="49" s="10">
      <c r="A49" s="32" t="n"/>
      <c r="B49" s="32" t="n"/>
      <c r="C49" s="32" t="n"/>
      <c r="D49" s="32" t="n"/>
      <c r="E49" s="32" t="n"/>
      <c r="F49" s="32" t="n"/>
      <c r="G49" s="32" t="n"/>
      <c r="H49" s="32" t="n"/>
      <c r="I49" s="32" t="n"/>
      <c r="J49" s="32" t="n"/>
      <c r="K49" s="32" t="n"/>
      <c r="M49" s="2" t="n"/>
      <c r="N49" s="59" t="n"/>
    </row>
    <row customFormat="1" r="50" s="10">
      <c r="A50" s="32" t="n"/>
      <c r="B50" s="32" t="n"/>
      <c r="C50" s="32" t="n"/>
      <c r="D50" s="32" t="n"/>
      <c r="E50" s="32" t="n"/>
      <c r="F50" s="32" t="n"/>
      <c r="G50" s="32" t="n"/>
      <c r="H50" s="32" t="n"/>
      <c r="I50" s="32" t="n"/>
      <c r="J50" s="32" t="n"/>
      <c r="K50" s="32" t="n"/>
      <c r="M50" s="2" t="n"/>
      <c r="N50" s="59" t="n"/>
    </row>
    <row customFormat="1" r="51" s="10">
      <c r="A51" s="32" t="n"/>
      <c r="B51" s="32" t="n"/>
      <c r="C51" s="32" t="n"/>
      <c r="D51" s="32" t="n"/>
      <c r="E51" s="32" t="n"/>
      <c r="F51" s="32" t="n"/>
      <c r="G51" s="32" t="n"/>
      <c r="H51" s="32" t="n"/>
      <c r="I51" s="32" t="n"/>
      <c r="J51" s="32" t="n"/>
      <c r="K51" s="32" t="n"/>
      <c r="M51" s="2" t="n"/>
      <c r="N51" s="59" t="n"/>
    </row>
    <row customFormat="1" r="52" s="10">
      <c r="A52" s="32" t="n"/>
      <c r="B52" s="32" t="n"/>
      <c r="C52" s="32" t="n"/>
      <c r="D52" s="32" t="n"/>
      <c r="E52" s="32" t="n"/>
      <c r="F52" s="32" t="n"/>
      <c r="G52" s="32" t="n"/>
      <c r="H52" s="32" t="n"/>
      <c r="I52" s="32" t="n"/>
      <c r="J52" s="32" t="n"/>
      <c r="K52" s="32" t="n"/>
      <c r="M52" s="2" t="n"/>
      <c r="N52" s="59" t="n"/>
    </row>
    <row customFormat="1" r="53" s="10">
      <c r="A53" s="32" t="n"/>
      <c r="B53" s="32" t="n"/>
      <c r="C53" s="32" t="n"/>
      <c r="D53" s="32" t="n"/>
      <c r="E53" s="32" t="n"/>
      <c r="F53" s="32" t="n"/>
      <c r="G53" s="32" t="n"/>
      <c r="H53" s="32" t="n"/>
      <c r="I53" s="32" t="n"/>
      <c r="J53" s="32" t="n"/>
      <c r="K53" s="32" t="n"/>
      <c r="M53" s="2" t="n"/>
      <c r="N53" s="59" t="n"/>
    </row>
    <row customFormat="1" r="54" s="10">
      <c r="A54" s="32" t="n"/>
      <c r="B54" s="32" t="n"/>
      <c r="C54" s="32" t="n"/>
      <c r="D54" s="32" t="n"/>
      <c r="E54" s="32" t="n"/>
      <c r="F54" s="32" t="n"/>
      <c r="G54" s="32" t="n"/>
      <c r="H54" s="32" t="n"/>
      <c r="I54" s="32" t="n"/>
      <c r="J54" s="32" t="n"/>
      <c r="K54" s="32" t="n"/>
      <c r="M54" s="2" t="n"/>
      <c r="N54" s="59" t="n"/>
    </row>
  </sheetData>
  <mergeCells count="7">
    <mergeCell ref="B23:E23"/>
    <mergeCell ref="B24:E24"/>
    <mergeCell ref="A6:I6"/>
    <mergeCell ref="B19:E19"/>
    <mergeCell ref="B20:E20"/>
    <mergeCell ref="B21:E21"/>
    <mergeCell ref="B22:E22"/>
  </mergeCells>
  <printOptions horizontalCentered="1"/>
  <pageMargins bottom="0.75" footer="0.3" header="0.3" left="0.5" right="0.5" top="0.75"/>
  <pageSetup orientation="portrait" paperSize="9" scale="96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shinkat</dc:creator>
  <dcterms:created xmlns:dcterms="http://purl.org/dc/terms/" xmlns:xsi="http://www.w3.org/2001/XMLSchema-instance" xsi:type="dcterms:W3CDTF">2018-11-05T06:47:40Z</dcterms:created>
  <dcterms:modified xmlns:dcterms="http://purl.org/dc/terms/" xmlns:xsi="http://www.w3.org/2001/XMLSchema-instance" xsi:type="dcterms:W3CDTF">2019-05-04T10:38:54Z</dcterms:modified>
  <cp:lastModifiedBy>admin</cp:lastModifiedBy>
  <cp:lastPrinted>2019-01-02T07:10:02Z</cp:lastPrinted>
</cp:coreProperties>
</file>