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tmp/computerTools/"/>
    </mc:Choice>
  </mc:AlternateContent>
  <xr:revisionPtr revIDLastSave="0" documentId="13_ncr:1_{2E0512D9-C822-C445-8E3D-C01241191C51}" xr6:coauthVersionLast="47" xr6:coauthVersionMax="47" xr10:uidLastSave="{00000000-0000-0000-0000-000000000000}"/>
  <bookViews>
    <workbookView xWindow="920" yWindow="500" windowWidth="27880" windowHeight="17500" xr2:uid="{052786C4-F627-0249-8731-9E9FE5074294}"/>
  </bookViews>
  <sheets>
    <sheet name="1" sheetId="1" r:id="rId1"/>
    <sheet name="2" sheetId="2" r:id="rId2"/>
    <sheet name="3" sheetId="3" r:id="rId3"/>
    <sheet name="4" sheetId="5" r:id="rId4"/>
    <sheet name="5" sheetId="6" r:id="rId5"/>
    <sheet name="6" sheetId="8" r:id="rId6"/>
    <sheet name="7" sheetId="9" r:id="rId7"/>
    <sheet name="8" sheetId="10" r:id="rId8"/>
    <sheet name="9" sheetId="11" r:id="rId9"/>
    <sheet name="10" sheetId="12" r:id="rId10"/>
    <sheet name="11" sheetId="13" r:id="rId11"/>
    <sheet name="12" sheetId="14" r:id="rId12"/>
    <sheet name="13" sheetId="15" r:id="rId13"/>
    <sheet name="Question3.1" sheetId="16" r:id="rId14"/>
    <sheet name="Question3.2" sheetId="17" r:id="rId15"/>
  </sheets>
  <definedNames>
    <definedName name="_xlnm._FilterDatabase" localSheetId="0" hidden="1">'1'!$A$1:$H$13</definedName>
    <definedName name="_xlnm._FilterDatabase" localSheetId="9" hidden="1">'10'!$A$1:$H$14</definedName>
    <definedName name="_xlnm._FilterDatabase" localSheetId="10" hidden="1">'11'!$A$1:$H$14</definedName>
    <definedName name="_xlnm._FilterDatabase" localSheetId="11" hidden="1">'12'!$A$1:$H$14</definedName>
    <definedName name="_xlnm._FilterDatabase" localSheetId="12" hidden="1">'13'!$A$1:$H$14</definedName>
    <definedName name="_xlnm._FilterDatabase" localSheetId="1" hidden="1">'2'!$A$1:$H$13</definedName>
    <definedName name="_xlnm._FilterDatabase" localSheetId="2" hidden="1">'3'!$A$1:$H$13</definedName>
    <definedName name="_xlnm._FilterDatabase" localSheetId="3" hidden="1">'4'!$A$1:$H$14</definedName>
    <definedName name="_xlnm._FilterDatabase" localSheetId="4" hidden="1">'5'!$A$1:$H$14</definedName>
    <definedName name="_xlnm._FilterDatabase" localSheetId="5" hidden="1">'6'!$A$1:$H$14</definedName>
    <definedName name="_xlnm._FilterDatabase" localSheetId="6" hidden="1">'7'!$A$1:$H$14</definedName>
    <definedName name="_xlnm._FilterDatabase" localSheetId="7" hidden="1">'8'!$A$1:$H$14</definedName>
    <definedName name="_xlnm._FilterDatabase" localSheetId="8" hidden="1">'9'!$A$1:$H$14</definedName>
    <definedName name="_xlnm._FilterDatabase" localSheetId="13" hidden="1">Question3.1!$A$1:$H$14</definedName>
    <definedName name="_xlnm._FilterDatabase" localSheetId="14" hidden="1">Question3.2!$A$1:$H$14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6" i="17" l="1"/>
  <c r="L5" i="17"/>
  <c r="L4" i="17"/>
  <c r="L3" i="17"/>
  <c r="H10" i="17"/>
  <c r="H9" i="17"/>
  <c r="H13" i="17"/>
  <c r="I13" i="17" s="1"/>
  <c r="H5" i="17"/>
  <c r="H4" i="17"/>
  <c r="H12" i="17"/>
  <c r="H3" i="17"/>
  <c r="H8" i="17"/>
  <c r="H7" i="17"/>
  <c r="H6" i="17"/>
  <c r="H11" i="17"/>
  <c r="H2" i="17"/>
  <c r="H13" i="16"/>
  <c r="H12" i="16"/>
  <c r="H5" i="16"/>
  <c r="H3" i="16"/>
  <c r="H9" i="16"/>
  <c r="H11" i="16"/>
  <c r="H10" i="16"/>
  <c r="H8" i="16"/>
  <c r="H2" i="16"/>
  <c r="I2" i="16" s="1"/>
  <c r="H4" i="16"/>
  <c r="H7" i="16"/>
  <c r="H6" i="16"/>
  <c r="G16" i="16" s="1"/>
  <c r="H16" i="15"/>
  <c r="H13" i="15"/>
  <c r="H12" i="15"/>
  <c r="H11" i="15"/>
  <c r="H10" i="15"/>
  <c r="H9" i="15"/>
  <c r="H8" i="15"/>
  <c r="H7" i="15"/>
  <c r="H6" i="15"/>
  <c r="H5" i="15"/>
  <c r="H4" i="15"/>
  <c r="H3" i="15"/>
  <c r="H2" i="15"/>
  <c r="F16" i="14"/>
  <c r="H13" i="14"/>
  <c r="H12" i="14"/>
  <c r="H11" i="14"/>
  <c r="H10" i="14"/>
  <c r="H9" i="14"/>
  <c r="H8" i="14"/>
  <c r="H7" i="14"/>
  <c r="H6" i="14"/>
  <c r="H5" i="14"/>
  <c r="H4" i="14"/>
  <c r="H3" i="14"/>
  <c r="H2" i="14"/>
  <c r="D17" i="13"/>
  <c r="D16" i="13"/>
  <c r="D15" i="13"/>
  <c r="H13" i="13"/>
  <c r="H12" i="13"/>
  <c r="H11" i="13"/>
  <c r="H10" i="13"/>
  <c r="H9" i="13"/>
  <c r="H8" i="13"/>
  <c r="H7" i="13"/>
  <c r="H6" i="13"/>
  <c r="H5" i="13"/>
  <c r="H4" i="13"/>
  <c r="H3" i="13"/>
  <c r="H2" i="13"/>
  <c r="F15" i="12"/>
  <c r="H13" i="12"/>
  <c r="H12" i="12"/>
  <c r="H11" i="12"/>
  <c r="H10" i="12"/>
  <c r="H9" i="12"/>
  <c r="H8" i="12"/>
  <c r="H7" i="12"/>
  <c r="H6" i="12"/>
  <c r="H5" i="12"/>
  <c r="H4" i="12"/>
  <c r="H3" i="12"/>
  <c r="H2" i="12"/>
  <c r="E17" i="11"/>
  <c r="E15" i="11"/>
  <c r="E16" i="11"/>
  <c r="H13" i="11"/>
  <c r="H12" i="11"/>
  <c r="H11" i="11"/>
  <c r="H10" i="11"/>
  <c r="H9" i="11"/>
  <c r="H8" i="11"/>
  <c r="H7" i="11"/>
  <c r="H6" i="11"/>
  <c r="H5" i="11"/>
  <c r="H4" i="11"/>
  <c r="H3" i="11"/>
  <c r="H2" i="11"/>
  <c r="H14" i="10"/>
  <c r="H13" i="10"/>
  <c r="H12" i="10"/>
  <c r="H11" i="10"/>
  <c r="H10" i="10"/>
  <c r="H9" i="10"/>
  <c r="H8" i="10"/>
  <c r="H7" i="10"/>
  <c r="H6" i="10"/>
  <c r="H5" i="10"/>
  <c r="H4" i="10"/>
  <c r="H3" i="10"/>
  <c r="H2" i="10"/>
  <c r="H14" i="9"/>
  <c r="H13" i="9"/>
  <c r="H12" i="9"/>
  <c r="H11" i="9"/>
  <c r="H10" i="9"/>
  <c r="H9" i="9"/>
  <c r="H8" i="9"/>
  <c r="H7" i="9"/>
  <c r="H6" i="9"/>
  <c r="H5" i="9"/>
  <c r="H4" i="9"/>
  <c r="H3" i="9"/>
  <c r="H2" i="9"/>
  <c r="F17" i="8"/>
  <c r="F16" i="8"/>
  <c r="H13" i="8"/>
  <c r="H12" i="8"/>
  <c r="H11" i="8"/>
  <c r="H10" i="8"/>
  <c r="H9" i="8"/>
  <c r="H8" i="8"/>
  <c r="H7" i="8"/>
  <c r="H6" i="8"/>
  <c r="H5" i="8"/>
  <c r="H4" i="8"/>
  <c r="H3" i="8"/>
  <c r="H2" i="8"/>
  <c r="H14" i="6"/>
  <c r="H13" i="6"/>
  <c r="H12" i="6"/>
  <c r="H11" i="6"/>
  <c r="H10" i="6"/>
  <c r="H9" i="6"/>
  <c r="H8" i="6"/>
  <c r="H7" i="6"/>
  <c r="H6" i="6"/>
  <c r="H5" i="6"/>
  <c r="H4" i="6"/>
  <c r="H3" i="6"/>
  <c r="H2" i="6"/>
  <c r="H13" i="5"/>
  <c r="H12" i="5"/>
  <c r="H11" i="5"/>
  <c r="H10" i="5"/>
  <c r="H9" i="5"/>
  <c r="H14" i="5" s="1"/>
  <c r="H8" i="5"/>
  <c r="H7" i="5"/>
  <c r="H6" i="5"/>
  <c r="H5" i="5"/>
  <c r="H4" i="5"/>
  <c r="H3" i="5"/>
  <c r="H2" i="5"/>
  <c r="H13" i="3"/>
  <c r="H12" i="3"/>
  <c r="H11" i="3"/>
  <c r="H10" i="3"/>
  <c r="H9" i="3"/>
  <c r="H8" i="3"/>
  <c r="H7" i="3"/>
  <c r="H6" i="3"/>
  <c r="H5" i="3"/>
  <c r="H4" i="3"/>
  <c r="H3" i="3"/>
  <c r="H2" i="3"/>
  <c r="H14" i="3" s="1"/>
  <c r="H13" i="2"/>
  <c r="H12" i="2"/>
  <c r="H11" i="2"/>
  <c r="H10" i="2"/>
  <c r="H9" i="2"/>
  <c r="H8" i="2"/>
  <c r="H7" i="2"/>
  <c r="H6" i="2"/>
  <c r="H5" i="2"/>
  <c r="H4" i="2"/>
  <c r="H3" i="2"/>
  <c r="H2" i="2"/>
  <c r="I11" i="17" l="1"/>
  <c r="I2" i="17"/>
  <c r="I6" i="17"/>
  <c r="I6" i="16"/>
  <c r="G17" i="16"/>
</calcChain>
</file>

<file path=xl/sharedStrings.xml><?xml version="1.0" encoding="utf-8"?>
<sst xmlns="http://schemas.openxmlformats.org/spreadsheetml/2006/main" count="848" uniqueCount="29">
  <si>
    <t>OrderDate</t>
  </si>
  <si>
    <t>Region</t>
  </si>
  <si>
    <t>City</t>
  </si>
  <si>
    <t>Category</t>
  </si>
  <si>
    <t>Product</t>
  </si>
  <si>
    <t>Quantity</t>
  </si>
  <si>
    <t>UnitPrice</t>
  </si>
  <si>
    <t>TotalPrice</t>
  </si>
  <si>
    <t>East</t>
  </si>
  <si>
    <t>Boston</t>
  </si>
  <si>
    <t>Bars</t>
  </si>
  <si>
    <t>Carrot</t>
  </si>
  <si>
    <t>Crackers</t>
  </si>
  <si>
    <t>Whole Wheat</t>
  </si>
  <si>
    <t>West</t>
  </si>
  <si>
    <t>Los Angeles</t>
  </si>
  <si>
    <t>Cookies</t>
  </si>
  <si>
    <t>Chocolate Chip</t>
  </si>
  <si>
    <t>New York</t>
  </si>
  <si>
    <t>Arrowroot</t>
  </si>
  <si>
    <t>Snacks</t>
  </si>
  <si>
    <t>Potato Chips</t>
  </si>
  <si>
    <t>max</t>
  </si>
  <si>
    <t>min</t>
  </si>
  <si>
    <t>how many</t>
  </si>
  <si>
    <t>total</t>
  </si>
  <si>
    <t>average</t>
  </si>
  <si>
    <t>SalesByCity</t>
  </si>
  <si>
    <t>SalesByCategories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</si>
</sst>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49" fontId="0" fillId="0" borderId="0" xfId="0" applyNumberForma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1" fontId="0" fillId="0" borderId="0" xfId="0" applyNumberFormat="1"/>
    <xf numFmtId="0" fontId="0" fillId="0" borderId="1" xfId="0" applyBorder="1"/>
    <xf numFmtId="0" fontId="0" fillId="0" borderId="0" xfId="0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2" borderId="1" xfId="0" applyFont="1" applyFill="1" applyBorder="1"/>
    <xf numFmtId="0" fontId="0" fillId="2" borderId="1" xfId="0" applyFont="1" applyFill="1" applyBorder="1" applyAlignment="1">
      <alignment horizontal="center" vertical="center"/>
    </xf>
    <xf numFmtId="14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49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49" fontId="0" fillId="4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49" fontId="2" fillId="4" borderId="1" xfId="0" applyNumberFormat="1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/>
    </xf>
    <xf numFmtId="49" fontId="0" fillId="2" borderId="0" xfId="0" applyNumberFormat="1" applyFill="1" applyAlignment="1">
      <alignment horizontal="center" vertical="center"/>
    </xf>
    <xf numFmtId="1" fontId="0" fillId="2" borderId="0" xfId="0" applyNumberFormat="1" applyFill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East region sales by 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B89-1148-B9F8-DC99513AFA6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B89-1148-B9F8-DC99513AFA66}"/>
              </c:ext>
            </c:extLst>
          </c:dPt>
          <c:dLbls>
            <c:numFmt formatCode="General" sourceLinked="0"/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eparator>, </c:separator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Question3.1!$F$16:$F$17</c:f>
              <c:strCache>
                <c:ptCount val="2"/>
                <c:pt idx="0">
                  <c:v>Boston</c:v>
                </c:pt>
                <c:pt idx="1">
                  <c:v>New York</c:v>
                </c:pt>
              </c:strCache>
            </c:strRef>
          </c:cat>
          <c:val>
            <c:numRef>
              <c:f>Question3.1!$G$16:$G$17</c:f>
              <c:numCache>
                <c:formatCode>General</c:formatCode>
                <c:ptCount val="2"/>
                <c:pt idx="0">
                  <c:v>1196.92</c:v>
                </c:pt>
                <c:pt idx="1">
                  <c:v>368.14000000000004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B89-1148-B9F8-DC99513AFA66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 categories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3CF-6E4E-BBA4-08FF1B7BBAF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3CF-6E4E-BBA4-08FF1B7BBAF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3CF-6E4E-BBA4-08FF1B7BBAF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B3CF-6E4E-BBA4-08FF1B7BBAFA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Question3.2!$K$3:$K$6</c:f>
              <c:strCache>
                <c:ptCount val="4"/>
                <c:pt idx="0">
                  <c:v>Bars</c:v>
                </c:pt>
                <c:pt idx="1">
                  <c:v>Cookies</c:v>
                </c:pt>
                <c:pt idx="2">
                  <c:v>Crackers</c:v>
                </c:pt>
                <c:pt idx="3">
                  <c:v>Snacks</c:v>
                </c:pt>
              </c:strCache>
            </c:strRef>
          </c:cat>
          <c:val>
            <c:numRef>
              <c:f>Question3.2!$L$3:$L$6</c:f>
              <c:numCache>
                <c:formatCode>General</c:formatCode>
                <c:ptCount val="4"/>
                <c:pt idx="0">
                  <c:v>421.26</c:v>
                </c:pt>
                <c:pt idx="1">
                  <c:v>481.09000000000003</c:v>
                </c:pt>
                <c:pt idx="2">
                  <c:v>823.64</c:v>
                </c:pt>
                <c:pt idx="3">
                  <c:v>37.800000000000004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48-8742-BEE8-349BEF6D30EE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18</xdr:row>
      <xdr:rowOff>0</xdr:rowOff>
    </xdr:from>
    <xdr:to>
      <xdr:col>11</xdr:col>
      <xdr:colOff>223938</xdr:colOff>
      <xdr:row>31</xdr:row>
      <xdr:rowOff>130859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54259BB-D472-994F-9432-543B57C702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12861</xdr:colOff>
      <xdr:row>17</xdr:row>
      <xdr:rowOff>143558</xdr:rowOff>
    </xdr:from>
    <xdr:to>
      <xdr:col>11</xdr:col>
      <xdr:colOff>678405</xdr:colOff>
      <xdr:row>31</xdr:row>
      <xdr:rowOff>73467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460004E-E29B-3D80-34EF-96114D47B0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9679A-520C-364B-81A6-C16E5D2E29D1}">
  <dimension ref="A1:H13"/>
  <sheetViews>
    <sheetView tabSelected="1" zoomScale="158" workbookViewId="0">
      <selection activeCell="C1" sqref="C1"/>
    </sheetView>
  </sheetViews>
  <sheetFormatPr baseColWidth="10" defaultColWidth="11" defaultRowHeight="16" x14ac:dyDescent="0.2"/>
  <cols>
    <col min="1" max="1" width="13.6640625" customWidth="1"/>
    <col min="2" max="2" width="13.33203125" customWidth="1"/>
    <col min="3" max="3" width="14.5" customWidth="1"/>
    <col min="4" max="4" width="10.83203125" bestFit="1" customWidth="1"/>
    <col min="5" max="5" width="16.1640625" customWidth="1"/>
    <col min="6" max="6" width="10.6640625" bestFit="1" customWidth="1"/>
    <col min="7" max="7" width="11.1640625" bestFit="1" customWidth="1"/>
    <col min="8" max="8" width="11.83203125" bestFit="1" customWidth="1"/>
  </cols>
  <sheetData>
    <row r="1" spans="1:8" x14ac:dyDescent="0.2">
      <c r="A1" s="1" t="s">
        <v>0</v>
      </c>
      <c r="B1" s="23" t="s">
        <v>1</v>
      </c>
      <c r="C1" s="23" t="s">
        <v>2</v>
      </c>
      <c r="D1" s="1" t="s">
        <v>3</v>
      </c>
      <c r="E1" s="23" t="s">
        <v>4</v>
      </c>
      <c r="F1" s="1" t="s">
        <v>5</v>
      </c>
      <c r="G1" s="1" t="s">
        <v>6</v>
      </c>
      <c r="H1" s="1" t="s">
        <v>7</v>
      </c>
    </row>
    <row r="2" spans="1:8" x14ac:dyDescent="0.2">
      <c r="A2" s="2">
        <v>43831</v>
      </c>
      <c r="B2" s="1" t="s">
        <v>8</v>
      </c>
      <c r="C2" s="1" t="s">
        <v>9</v>
      </c>
      <c r="D2" s="1" t="s">
        <v>10</v>
      </c>
      <c r="E2" s="1" t="s">
        <v>11</v>
      </c>
      <c r="F2" s="1">
        <v>33</v>
      </c>
      <c r="G2" s="1">
        <v>1.77</v>
      </c>
      <c r="H2" s="1"/>
    </row>
    <row r="3" spans="1:8" x14ac:dyDescent="0.2">
      <c r="A3" s="2">
        <v>43834</v>
      </c>
      <c r="B3" s="1" t="s">
        <v>8</v>
      </c>
      <c r="C3" s="1" t="s">
        <v>9</v>
      </c>
      <c r="D3" s="1" t="s">
        <v>12</v>
      </c>
      <c r="E3" s="1" t="s">
        <v>13</v>
      </c>
      <c r="F3" s="1">
        <v>87</v>
      </c>
      <c r="G3" s="1">
        <v>3.49</v>
      </c>
      <c r="H3" s="1"/>
    </row>
    <row r="4" spans="1:8" x14ac:dyDescent="0.2">
      <c r="A4" s="2">
        <v>43837</v>
      </c>
      <c r="B4" s="1" t="s">
        <v>14</v>
      </c>
      <c r="C4" s="1" t="s">
        <v>15</v>
      </c>
      <c r="D4" s="1" t="s">
        <v>16</v>
      </c>
      <c r="E4" s="1" t="s">
        <v>17</v>
      </c>
      <c r="F4" s="1">
        <v>58</v>
      </c>
      <c r="G4" s="1">
        <v>1.87</v>
      </c>
      <c r="H4" s="1"/>
    </row>
    <row r="5" spans="1:8" x14ac:dyDescent="0.2">
      <c r="A5" s="2">
        <v>43840</v>
      </c>
      <c r="B5" s="1" t="s">
        <v>8</v>
      </c>
      <c r="C5" s="1" t="s">
        <v>18</v>
      </c>
      <c r="D5" s="1" t="s">
        <v>16</v>
      </c>
      <c r="E5" s="1" t="s">
        <v>17</v>
      </c>
      <c r="F5" s="1">
        <v>82</v>
      </c>
      <c r="G5" s="1">
        <v>1.87</v>
      </c>
      <c r="H5" s="1"/>
    </row>
    <row r="6" spans="1:8" x14ac:dyDescent="0.2">
      <c r="A6" s="2">
        <v>43843</v>
      </c>
      <c r="B6" s="1" t="s">
        <v>8</v>
      </c>
      <c r="C6" s="1" t="s">
        <v>9</v>
      </c>
      <c r="D6" s="1" t="s">
        <v>16</v>
      </c>
      <c r="E6" s="1" t="s">
        <v>19</v>
      </c>
      <c r="F6" s="1">
        <v>38</v>
      </c>
      <c r="G6" s="1">
        <v>2.1800000000000002</v>
      </c>
      <c r="H6" s="1"/>
    </row>
    <row r="7" spans="1:8" x14ac:dyDescent="0.2">
      <c r="A7" s="2">
        <v>43846</v>
      </c>
      <c r="B7" s="1" t="s">
        <v>8</v>
      </c>
      <c r="C7" s="1" t="s">
        <v>9</v>
      </c>
      <c r="D7" s="1" t="s">
        <v>10</v>
      </c>
      <c r="E7" s="1" t="s">
        <v>11</v>
      </c>
      <c r="F7" s="1">
        <v>54</v>
      </c>
      <c r="G7" s="1">
        <v>1.77</v>
      </c>
      <c r="H7" s="1"/>
    </row>
    <row r="8" spans="1:8" x14ac:dyDescent="0.2">
      <c r="A8" s="2">
        <v>43849</v>
      </c>
      <c r="B8" s="1" t="s">
        <v>8</v>
      </c>
      <c r="C8" s="1" t="s">
        <v>9</v>
      </c>
      <c r="D8" s="1" t="s">
        <v>12</v>
      </c>
      <c r="E8" s="1" t="s">
        <v>13</v>
      </c>
      <c r="F8" s="1">
        <v>149</v>
      </c>
      <c r="G8" s="1">
        <v>3.49</v>
      </c>
      <c r="H8" s="1"/>
    </row>
    <row r="9" spans="1:8" x14ac:dyDescent="0.2">
      <c r="A9" s="2">
        <v>43852</v>
      </c>
      <c r="B9" s="1" t="s">
        <v>14</v>
      </c>
      <c r="C9" s="1" t="s">
        <v>15</v>
      </c>
      <c r="D9" s="1" t="s">
        <v>10</v>
      </c>
      <c r="E9" s="1" t="s">
        <v>11</v>
      </c>
      <c r="F9" s="1">
        <v>51</v>
      </c>
      <c r="G9" s="1">
        <v>1.77</v>
      </c>
      <c r="H9" s="1"/>
    </row>
    <row r="10" spans="1:8" x14ac:dyDescent="0.2">
      <c r="A10" s="2">
        <v>43855</v>
      </c>
      <c r="B10" s="1" t="s">
        <v>8</v>
      </c>
      <c r="C10" s="1" t="s">
        <v>18</v>
      </c>
      <c r="D10" s="1" t="s">
        <v>10</v>
      </c>
      <c r="E10" s="1" t="s">
        <v>11</v>
      </c>
      <c r="F10" s="1">
        <v>100</v>
      </c>
      <c r="G10" s="1">
        <v>1.77</v>
      </c>
      <c r="H10" s="1"/>
    </row>
    <row r="11" spans="1:8" x14ac:dyDescent="0.2">
      <c r="A11" s="2">
        <v>43858</v>
      </c>
      <c r="B11" s="1" t="s">
        <v>8</v>
      </c>
      <c r="C11" s="1" t="s">
        <v>18</v>
      </c>
      <c r="D11" s="1" t="s">
        <v>20</v>
      </c>
      <c r="E11" s="1" t="s">
        <v>21</v>
      </c>
      <c r="F11" s="1">
        <v>28</v>
      </c>
      <c r="G11" s="1">
        <v>1.35</v>
      </c>
      <c r="H11" s="1"/>
    </row>
    <row r="12" spans="1:8" x14ac:dyDescent="0.2">
      <c r="A12" s="2">
        <v>43861</v>
      </c>
      <c r="B12" s="1" t="s">
        <v>8</v>
      </c>
      <c r="C12" s="3" t="s">
        <v>9</v>
      </c>
      <c r="D12" s="1" t="s">
        <v>16</v>
      </c>
      <c r="E12" s="1" t="s">
        <v>19</v>
      </c>
      <c r="F12" s="1">
        <v>36</v>
      </c>
      <c r="G12" s="1">
        <v>2.1800000000000002</v>
      </c>
      <c r="H12" s="1"/>
    </row>
    <row r="13" spans="1:8" x14ac:dyDescent="0.2">
      <c r="A13" s="2">
        <v>43864</v>
      </c>
      <c r="B13" s="1" t="s">
        <v>8</v>
      </c>
      <c r="C13" s="3" t="s">
        <v>9</v>
      </c>
      <c r="D13" s="1" t="s">
        <v>16</v>
      </c>
      <c r="E13" s="1" t="s">
        <v>17</v>
      </c>
      <c r="F13" s="1">
        <v>31</v>
      </c>
      <c r="G13" s="1">
        <v>1.87</v>
      </c>
      <c r="H13" s="1"/>
    </row>
  </sheetData>
  <autoFilter ref="A1:H13" xr:uid="{91B9679A-520C-364B-81A6-C16E5D2E29D1}"/>
  <phoneticPr fontId="3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7DB310-DFE9-7F43-8DF0-F4F745C4B50D}">
  <dimension ref="A1:H15"/>
  <sheetViews>
    <sheetView zoomScale="158" workbookViewId="0">
      <selection activeCell="F15" sqref="F15"/>
    </sheetView>
  </sheetViews>
  <sheetFormatPr baseColWidth="10" defaultColWidth="11" defaultRowHeight="16" x14ac:dyDescent="0.2"/>
  <cols>
    <col min="1" max="1" width="13.6640625" customWidth="1"/>
    <col min="2" max="2" width="13.33203125" customWidth="1"/>
    <col min="3" max="3" width="14.5" customWidth="1"/>
    <col min="4" max="4" width="10.83203125" bestFit="1" customWidth="1"/>
    <col min="5" max="5" width="16.1640625" customWidth="1"/>
    <col min="6" max="6" width="10.6640625" bestFit="1" customWidth="1"/>
    <col min="7" max="7" width="11.1640625" bestFit="1" customWidth="1"/>
    <col min="8" max="8" width="11.83203125" bestFit="1" customWidth="1"/>
  </cols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">
      <c r="A2" s="2">
        <v>43831</v>
      </c>
      <c r="B2" s="1" t="s">
        <v>8</v>
      </c>
      <c r="C2" s="5" t="s">
        <v>9</v>
      </c>
      <c r="D2" s="5" t="s">
        <v>10</v>
      </c>
      <c r="E2" s="5" t="s">
        <v>11</v>
      </c>
      <c r="F2" s="1">
        <v>33</v>
      </c>
      <c r="G2" s="1">
        <v>1.77</v>
      </c>
      <c r="H2" s="1">
        <f>F2*G2</f>
        <v>58.410000000000004</v>
      </c>
    </row>
    <row r="3" spans="1:8" x14ac:dyDescent="0.2">
      <c r="A3" s="2">
        <v>43834</v>
      </c>
      <c r="B3" s="1" t="s">
        <v>8</v>
      </c>
      <c r="C3" s="5" t="s">
        <v>9</v>
      </c>
      <c r="D3" s="5" t="s">
        <v>12</v>
      </c>
      <c r="E3" s="5" t="s">
        <v>13</v>
      </c>
      <c r="F3" s="1">
        <v>87</v>
      </c>
      <c r="G3" s="1">
        <v>3.49</v>
      </c>
      <c r="H3" s="1">
        <f t="shared" ref="H3:H13" si="0">F3*G3</f>
        <v>303.63</v>
      </c>
    </row>
    <row r="4" spans="1:8" x14ac:dyDescent="0.2">
      <c r="A4" s="2">
        <v>43837</v>
      </c>
      <c r="B4" s="1" t="s">
        <v>14</v>
      </c>
      <c r="C4" s="5" t="s">
        <v>15</v>
      </c>
      <c r="D4" s="5" t="s">
        <v>16</v>
      </c>
      <c r="E4" s="5" t="s">
        <v>17</v>
      </c>
      <c r="F4" s="1">
        <v>58</v>
      </c>
      <c r="G4" s="1">
        <v>1.87</v>
      </c>
      <c r="H4" s="1">
        <f t="shared" si="0"/>
        <v>108.46000000000001</v>
      </c>
    </row>
    <row r="5" spans="1:8" x14ac:dyDescent="0.2">
      <c r="A5" s="2">
        <v>43840</v>
      </c>
      <c r="B5" s="1" t="s">
        <v>8</v>
      </c>
      <c r="C5" s="5" t="s">
        <v>18</v>
      </c>
      <c r="D5" s="5" t="s">
        <v>16</v>
      </c>
      <c r="E5" s="5" t="s">
        <v>17</v>
      </c>
      <c r="F5" s="1">
        <v>82</v>
      </c>
      <c r="G5" s="1">
        <v>1.87</v>
      </c>
      <c r="H5" s="1">
        <f t="shared" si="0"/>
        <v>153.34</v>
      </c>
    </row>
    <row r="6" spans="1:8" x14ac:dyDescent="0.2">
      <c r="A6" s="2">
        <v>43843</v>
      </c>
      <c r="B6" s="1" t="s">
        <v>8</v>
      </c>
      <c r="C6" s="5" t="s">
        <v>9</v>
      </c>
      <c r="D6" s="5" t="s">
        <v>16</v>
      </c>
      <c r="E6" s="5" t="s">
        <v>19</v>
      </c>
      <c r="F6" s="1">
        <v>38</v>
      </c>
      <c r="G6" s="1">
        <v>2.1800000000000002</v>
      </c>
      <c r="H6" s="1">
        <f t="shared" si="0"/>
        <v>82.84</v>
      </c>
    </row>
    <row r="7" spans="1:8" x14ac:dyDescent="0.2">
      <c r="A7" s="2">
        <v>43846</v>
      </c>
      <c r="B7" s="1" t="s">
        <v>8</v>
      </c>
      <c r="C7" s="5" t="s">
        <v>9</v>
      </c>
      <c r="D7" s="5" t="s">
        <v>10</v>
      </c>
      <c r="E7" s="5" t="s">
        <v>11</v>
      </c>
      <c r="F7" s="1">
        <v>54</v>
      </c>
      <c r="G7" s="1">
        <v>1.77</v>
      </c>
      <c r="H7" s="1">
        <f t="shared" si="0"/>
        <v>95.58</v>
      </c>
    </row>
    <row r="8" spans="1:8" x14ac:dyDescent="0.2">
      <c r="A8" s="2">
        <v>43849</v>
      </c>
      <c r="B8" s="1" t="s">
        <v>8</v>
      </c>
      <c r="C8" s="5" t="s">
        <v>9</v>
      </c>
      <c r="D8" s="5" t="s">
        <v>12</v>
      </c>
      <c r="E8" s="5" t="s">
        <v>13</v>
      </c>
      <c r="F8" s="1">
        <v>149</v>
      </c>
      <c r="G8" s="1">
        <v>3.49</v>
      </c>
      <c r="H8" s="1">
        <f t="shared" si="0"/>
        <v>520.01</v>
      </c>
    </row>
    <row r="9" spans="1:8" x14ac:dyDescent="0.2">
      <c r="A9" s="2">
        <v>43852</v>
      </c>
      <c r="B9" s="1" t="s">
        <v>14</v>
      </c>
      <c r="C9" s="5" t="s">
        <v>15</v>
      </c>
      <c r="D9" s="5" t="s">
        <v>10</v>
      </c>
      <c r="E9" s="5" t="s">
        <v>11</v>
      </c>
      <c r="F9" s="1">
        <v>51</v>
      </c>
      <c r="G9" s="1">
        <v>1.77</v>
      </c>
      <c r="H9" s="1">
        <f t="shared" si="0"/>
        <v>90.27</v>
      </c>
    </row>
    <row r="10" spans="1:8" x14ac:dyDescent="0.2">
      <c r="A10" s="2">
        <v>43855</v>
      </c>
      <c r="B10" s="1" t="s">
        <v>8</v>
      </c>
      <c r="C10" s="5" t="s">
        <v>18</v>
      </c>
      <c r="D10" s="5" t="s">
        <v>10</v>
      </c>
      <c r="E10" s="5" t="s">
        <v>11</v>
      </c>
      <c r="F10" s="1">
        <v>100</v>
      </c>
      <c r="G10" s="1">
        <v>1.77</v>
      </c>
      <c r="H10" s="1">
        <f t="shared" si="0"/>
        <v>177</v>
      </c>
    </row>
    <row r="11" spans="1:8" x14ac:dyDescent="0.2">
      <c r="A11" s="2">
        <v>43858</v>
      </c>
      <c r="B11" s="1" t="s">
        <v>8</v>
      </c>
      <c r="C11" s="5" t="s">
        <v>18</v>
      </c>
      <c r="D11" s="5" t="s">
        <v>20</v>
      </c>
      <c r="E11" s="5" t="s">
        <v>21</v>
      </c>
      <c r="F11" s="1">
        <v>28</v>
      </c>
      <c r="G11" s="1">
        <v>1.35</v>
      </c>
      <c r="H11" s="1">
        <f t="shared" si="0"/>
        <v>37.800000000000004</v>
      </c>
    </row>
    <row r="12" spans="1:8" x14ac:dyDescent="0.2">
      <c r="A12" s="2">
        <v>43861</v>
      </c>
      <c r="B12" s="1" t="s">
        <v>8</v>
      </c>
      <c r="C12" s="6" t="s">
        <v>9</v>
      </c>
      <c r="D12" s="5" t="s">
        <v>16</v>
      </c>
      <c r="E12" s="5" t="s">
        <v>19</v>
      </c>
      <c r="F12" s="1">
        <v>36</v>
      </c>
      <c r="G12" s="1">
        <v>2.1800000000000002</v>
      </c>
      <c r="H12" s="1">
        <f t="shared" si="0"/>
        <v>78.48</v>
      </c>
    </row>
    <row r="13" spans="1:8" x14ac:dyDescent="0.2">
      <c r="A13" s="2">
        <v>43864</v>
      </c>
      <c r="B13" s="1" t="s">
        <v>8</v>
      </c>
      <c r="C13" s="6" t="s">
        <v>9</v>
      </c>
      <c r="D13" s="5" t="s">
        <v>16</v>
      </c>
      <c r="E13" s="5" t="s">
        <v>17</v>
      </c>
      <c r="F13" s="1">
        <v>31</v>
      </c>
      <c r="G13" s="1">
        <v>1.87</v>
      </c>
      <c r="H13" s="1">
        <f t="shared" si="0"/>
        <v>57.970000000000006</v>
      </c>
    </row>
    <row r="15" spans="1:8" x14ac:dyDescent="0.2">
      <c r="F15" s="24">
        <f>SUMIF(D2:D13,"Crackers",F2:F13)</f>
        <v>236</v>
      </c>
    </row>
  </sheetData>
  <autoFilter ref="A1:H14" xr:uid="{91B9679A-520C-364B-81A6-C16E5D2E29D1}"/>
  <pageMargins left="0.7" right="0.7" top="0.75" bottom="0.75" header="0.3" footer="0.3"/>
  <pageSetup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FF4A15-44F7-9E43-B61E-6BE925FA345C}">
  <dimension ref="A1:H17"/>
  <sheetViews>
    <sheetView zoomScale="158" workbookViewId="0">
      <selection activeCell="C15" sqref="C15:D17"/>
    </sheetView>
  </sheetViews>
  <sheetFormatPr baseColWidth="10" defaultColWidth="11" defaultRowHeight="16" x14ac:dyDescent="0.2"/>
  <cols>
    <col min="1" max="1" width="13.6640625" customWidth="1"/>
    <col min="2" max="2" width="13.33203125" customWidth="1"/>
    <col min="3" max="3" width="14.5" customWidth="1"/>
    <col min="4" max="4" width="10.83203125" bestFit="1" customWidth="1"/>
    <col min="5" max="5" width="16.1640625" customWidth="1"/>
    <col min="6" max="6" width="10.6640625" bestFit="1" customWidth="1"/>
    <col min="7" max="7" width="11.1640625" bestFit="1" customWidth="1"/>
    <col min="8" max="8" width="11.83203125" bestFit="1" customWidth="1"/>
  </cols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">
      <c r="A2" s="2">
        <v>43831</v>
      </c>
      <c r="B2" s="1" t="s">
        <v>8</v>
      </c>
      <c r="C2" s="5" t="s">
        <v>9</v>
      </c>
      <c r="D2" s="5" t="s">
        <v>10</v>
      </c>
      <c r="E2" s="5" t="s">
        <v>11</v>
      </c>
      <c r="F2" s="1">
        <v>33</v>
      </c>
      <c r="G2" s="1">
        <v>1.77</v>
      </c>
      <c r="H2" s="1">
        <f>F2*G2</f>
        <v>58.410000000000004</v>
      </c>
    </row>
    <row r="3" spans="1:8" x14ac:dyDescent="0.2">
      <c r="A3" s="2">
        <v>43834</v>
      </c>
      <c r="B3" s="1" t="s">
        <v>8</v>
      </c>
      <c r="C3" s="5" t="s">
        <v>9</v>
      </c>
      <c r="D3" s="5" t="s">
        <v>12</v>
      </c>
      <c r="E3" s="5" t="s">
        <v>13</v>
      </c>
      <c r="F3" s="1">
        <v>87</v>
      </c>
      <c r="G3" s="1">
        <v>3.49</v>
      </c>
      <c r="H3" s="1">
        <f t="shared" ref="H3:H13" si="0">F3*G3</f>
        <v>303.63</v>
      </c>
    </row>
    <row r="4" spans="1:8" x14ac:dyDescent="0.2">
      <c r="A4" s="2">
        <v>43837</v>
      </c>
      <c r="B4" s="1" t="s">
        <v>14</v>
      </c>
      <c r="C4" s="5" t="s">
        <v>15</v>
      </c>
      <c r="D4" s="5" t="s">
        <v>16</v>
      </c>
      <c r="E4" s="5" t="s">
        <v>17</v>
      </c>
      <c r="F4" s="1">
        <v>58</v>
      </c>
      <c r="G4" s="1">
        <v>1.87</v>
      </c>
      <c r="H4" s="1">
        <f t="shared" si="0"/>
        <v>108.46000000000001</v>
      </c>
    </row>
    <row r="5" spans="1:8" x14ac:dyDescent="0.2">
      <c r="A5" s="2">
        <v>43840</v>
      </c>
      <c r="B5" s="1" t="s">
        <v>8</v>
      </c>
      <c r="C5" s="5" t="s">
        <v>18</v>
      </c>
      <c r="D5" s="5" t="s">
        <v>16</v>
      </c>
      <c r="E5" s="5" t="s">
        <v>17</v>
      </c>
      <c r="F5" s="1">
        <v>82</v>
      </c>
      <c r="G5" s="1">
        <v>1.87</v>
      </c>
      <c r="H5" s="1">
        <f t="shared" si="0"/>
        <v>153.34</v>
      </c>
    </row>
    <row r="6" spans="1:8" x14ac:dyDescent="0.2">
      <c r="A6" s="2">
        <v>43843</v>
      </c>
      <c r="B6" s="1" t="s">
        <v>8</v>
      </c>
      <c r="C6" s="5" t="s">
        <v>9</v>
      </c>
      <c r="D6" s="5" t="s">
        <v>16</v>
      </c>
      <c r="E6" s="5" t="s">
        <v>19</v>
      </c>
      <c r="F6" s="1">
        <v>38</v>
      </c>
      <c r="G6" s="1">
        <v>2.1800000000000002</v>
      </c>
      <c r="H6" s="1">
        <f t="shared" si="0"/>
        <v>82.84</v>
      </c>
    </row>
    <row r="7" spans="1:8" x14ac:dyDescent="0.2">
      <c r="A7" s="2">
        <v>43846</v>
      </c>
      <c r="B7" s="1" t="s">
        <v>8</v>
      </c>
      <c r="C7" s="5" t="s">
        <v>9</v>
      </c>
      <c r="D7" s="5" t="s">
        <v>10</v>
      </c>
      <c r="E7" s="5" t="s">
        <v>11</v>
      </c>
      <c r="F7" s="1">
        <v>54</v>
      </c>
      <c r="G7" s="1">
        <v>1.77</v>
      </c>
      <c r="H7" s="1">
        <f t="shared" si="0"/>
        <v>95.58</v>
      </c>
    </row>
    <row r="8" spans="1:8" x14ac:dyDescent="0.2">
      <c r="A8" s="2">
        <v>43849</v>
      </c>
      <c r="B8" s="1" t="s">
        <v>8</v>
      </c>
      <c r="C8" s="5" t="s">
        <v>9</v>
      </c>
      <c r="D8" s="5" t="s">
        <v>12</v>
      </c>
      <c r="E8" s="5" t="s">
        <v>13</v>
      </c>
      <c r="F8" s="1">
        <v>149</v>
      </c>
      <c r="G8" s="1">
        <v>3.49</v>
      </c>
      <c r="H8" s="1">
        <f t="shared" si="0"/>
        <v>520.01</v>
      </c>
    </row>
    <row r="9" spans="1:8" x14ac:dyDescent="0.2">
      <c r="A9" s="2">
        <v>43852</v>
      </c>
      <c r="B9" s="1" t="s">
        <v>14</v>
      </c>
      <c r="C9" s="5" t="s">
        <v>15</v>
      </c>
      <c r="D9" s="5" t="s">
        <v>10</v>
      </c>
      <c r="E9" s="5" t="s">
        <v>11</v>
      </c>
      <c r="F9" s="1">
        <v>51</v>
      </c>
      <c r="G9" s="1">
        <v>1.77</v>
      </c>
      <c r="H9" s="1">
        <f t="shared" si="0"/>
        <v>90.27</v>
      </c>
    </row>
    <row r="10" spans="1:8" x14ac:dyDescent="0.2">
      <c r="A10" s="2">
        <v>43855</v>
      </c>
      <c r="B10" s="1" t="s">
        <v>8</v>
      </c>
      <c r="C10" s="5" t="s">
        <v>18</v>
      </c>
      <c r="D10" s="5" t="s">
        <v>10</v>
      </c>
      <c r="E10" s="5" t="s">
        <v>11</v>
      </c>
      <c r="F10" s="1">
        <v>100</v>
      </c>
      <c r="G10" s="1">
        <v>1.77</v>
      </c>
      <c r="H10" s="1">
        <f t="shared" si="0"/>
        <v>177</v>
      </c>
    </row>
    <row r="11" spans="1:8" x14ac:dyDescent="0.2">
      <c r="A11" s="2">
        <v>43858</v>
      </c>
      <c r="B11" s="1" t="s">
        <v>8</v>
      </c>
      <c r="C11" s="5" t="s">
        <v>18</v>
      </c>
      <c r="D11" s="5" t="s">
        <v>20</v>
      </c>
      <c r="E11" s="5" t="s">
        <v>21</v>
      </c>
      <c r="F11" s="1">
        <v>28</v>
      </c>
      <c r="G11" s="1">
        <v>1.35</v>
      </c>
      <c r="H11" s="1">
        <f t="shared" si="0"/>
        <v>37.800000000000004</v>
      </c>
    </row>
    <row r="12" spans="1:8" x14ac:dyDescent="0.2">
      <c r="A12" s="2">
        <v>43861</v>
      </c>
      <c r="B12" s="1" t="s">
        <v>8</v>
      </c>
      <c r="C12" s="6" t="s">
        <v>9</v>
      </c>
      <c r="D12" s="5" t="s">
        <v>16</v>
      </c>
      <c r="E12" s="5" t="s">
        <v>19</v>
      </c>
      <c r="F12" s="1">
        <v>36</v>
      </c>
      <c r="G12" s="1">
        <v>2.1800000000000002</v>
      </c>
      <c r="H12" s="1">
        <f t="shared" si="0"/>
        <v>78.48</v>
      </c>
    </row>
    <row r="13" spans="1:8" x14ac:dyDescent="0.2">
      <c r="A13" s="2">
        <v>43864</v>
      </c>
      <c r="B13" s="1" t="s">
        <v>8</v>
      </c>
      <c r="C13" s="6" t="s">
        <v>9</v>
      </c>
      <c r="D13" s="5" t="s">
        <v>16</v>
      </c>
      <c r="E13" s="5" t="s">
        <v>17</v>
      </c>
      <c r="F13" s="1">
        <v>31</v>
      </c>
      <c r="G13" s="1">
        <v>1.87</v>
      </c>
      <c r="H13" s="1">
        <f t="shared" si="0"/>
        <v>57.970000000000006</v>
      </c>
    </row>
    <row r="15" spans="1:8" x14ac:dyDescent="0.2">
      <c r="C15" s="25" t="s">
        <v>24</v>
      </c>
      <c r="D15" s="26">
        <f>COUNTIFS(D2:D13,"Cookies")+COUNTIFS(D2:D13,"Crackers")</f>
        <v>7</v>
      </c>
    </row>
    <row r="16" spans="1:8" x14ac:dyDescent="0.2">
      <c r="C16" s="25" t="s">
        <v>25</v>
      </c>
      <c r="D16" s="27">
        <f>SUMIFS(G2:G13,D2:D13,"Crackers")+SUMIFS(G2:G13,D2:D13,"Cookies")</f>
        <v>16.95</v>
      </c>
    </row>
    <row r="17" spans="3:4" x14ac:dyDescent="0.2">
      <c r="C17" s="25" t="s">
        <v>26</v>
      </c>
      <c r="D17" s="28">
        <f>D16/D15</f>
        <v>2.4214285714285713</v>
      </c>
    </row>
  </sheetData>
  <autoFilter ref="A1:H14" xr:uid="{91B9679A-520C-364B-81A6-C16E5D2E29D1}"/>
  <pageMargins left="0.7" right="0.7" top="0.75" bottom="0.75" header="0.3" footer="0.3"/>
  <pageSetup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3C811-7705-3D47-A4E2-237C0D73A3A1}">
  <dimension ref="A1:H17"/>
  <sheetViews>
    <sheetView zoomScale="158" workbookViewId="0">
      <selection activeCell="F16" sqref="F16"/>
    </sheetView>
  </sheetViews>
  <sheetFormatPr baseColWidth="10" defaultColWidth="11" defaultRowHeight="16" x14ac:dyDescent="0.2"/>
  <cols>
    <col min="1" max="1" width="13.6640625" customWidth="1"/>
    <col min="2" max="2" width="13.33203125" customWidth="1"/>
    <col min="3" max="3" width="14.5" customWidth="1"/>
    <col min="4" max="4" width="10.83203125" bestFit="1" customWidth="1"/>
    <col min="5" max="5" width="16.1640625" customWidth="1"/>
    <col min="6" max="6" width="10.6640625" bestFit="1" customWidth="1"/>
    <col min="7" max="7" width="11.1640625" bestFit="1" customWidth="1"/>
    <col min="8" max="8" width="11.83203125" bestFit="1" customWidth="1"/>
  </cols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">
      <c r="A2" s="2">
        <v>43831</v>
      </c>
      <c r="B2" s="1" t="s">
        <v>8</v>
      </c>
      <c r="C2" s="5" t="s">
        <v>9</v>
      </c>
      <c r="D2" s="5" t="s">
        <v>10</v>
      </c>
      <c r="E2" s="5" t="s">
        <v>11</v>
      </c>
      <c r="F2" s="1">
        <v>33</v>
      </c>
      <c r="G2" s="1">
        <v>1.77</v>
      </c>
      <c r="H2" s="1">
        <f>F2*G2</f>
        <v>58.410000000000004</v>
      </c>
    </row>
    <row r="3" spans="1:8" x14ac:dyDescent="0.2">
      <c r="A3" s="2">
        <v>43834</v>
      </c>
      <c r="B3" s="1" t="s">
        <v>8</v>
      </c>
      <c r="C3" s="5" t="s">
        <v>9</v>
      </c>
      <c r="D3" s="5" t="s">
        <v>12</v>
      </c>
      <c r="E3" s="5" t="s">
        <v>13</v>
      </c>
      <c r="F3" s="1">
        <v>87</v>
      </c>
      <c r="G3" s="1">
        <v>3.49</v>
      </c>
      <c r="H3" s="1">
        <f t="shared" ref="H3:H13" si="0">F3*G3</f>
        <v>303.63</v>
      </c>
    </row>
    <row r="4" spans="1:8" x14ac:dyDescent="0.2">
      <c r="A4" s="2">
        <v>43837</v>
      </c>
      <c r="B4" s="1" t="s">
        <v>14</v>
      </c>
      <c r="C4" s="5" t="s">
        <v>15</v>
      </c>
      <c r="D4" s="5" t="s">
        <v>16</v>
      </c>
      <c r="E4" s="5" t="s">
        <v>17</v>
      </c>
      <c r="F4" s="1">
        <v>58</v>
      </c>
      <c r="G4" s="1">
        <v>1.87</v>
      </c>
      <c r="H4" s="1">
        <f t="shared" si="0"/>
        <v>108.46000000000001</v>
      </c>
    </row>
    <row r="5" spans="1:8" x14ac:dyDescent="0.2">
      <c r="A5" s="2">
        <v>43840</v>
      </c>
      <c r="B5" s="1" t="s">
        <v>8</v>
      </c>
      <c r="C5" s="5" t="s">
        <v>18</v>
      </c>
      <c r="D5" s="5" t="s">
        <v>16</v>
      </c>
      <c r="E5" s="5" t="s">
        <v>17</v>
      </c>
      <c r="F5" s="1">
        <v>82</v>
      </c>
      <c r="G5" s="1">
        <v>1.87</v>
      </c>
      <c r="H5" s="1">
        <f t="shared" si="0"/>
        <v>153.34</v>
      </c>
    </row>
    <row r="6" spans="1:8" x14ac:dyDescent="0.2">
      <c r="A6" s="2">
        <v>43843</v>
      </c>
      <c r="B6" s="1" t="s">
        <v>8</v>
      </c>
      <c r="C6" s="5" t="s">
        <v>9</v>
      </c>
      <c r="D6" s="5" t="s">
        <v>16</v>
      </c>
      <c r="E6" s="5" t="s">
        <v>19</v>
      </c>
      <c r="F6" s="1">
        <v>38</v>
      </c>
      <c r="G6" s="1">
        <v>2.1800000000000002</v>
      </c>
      <c r="H6" s="1">
        <f t="shared" si="0"/>
        <v>82.84</v>
      </c>
    </row>
    <row r="7" spans="1:8" x14ac:dyDescent="0.2">
      <c r="A7" s="2">
        <v>43846</v>
      </c>
      <c r="B7" s="1" t="s">
        <v>8</v>
      </c>
      <c r="C7" s="5" t="s">
        <v>9</v>
      </c>
      <c r="D7" s="5" t="s">
        <v>10</v>
      </c>
      <c r="E7" s="5" t="s">
        <v>11</v>
      </c>
      <c r="F7" s="1">
        <v>54</v>
      </c>
      <c r="G7" s="1">
        <v>1.77</v>
      </c>
      <c r="H7" s="1">
        <f t="shared" si="0"/>
        <v>95.58</v>
      </c>
    </row>
    <row r="8" spans="1:8" x14ac:dyDescent="0.2">
      <c r="A8" s="2">
        <v>43849</v>
      </c>
      <c r="B8" s="1" t="s">
        <v>8</v>
      </c>
      <c r="C8" s="5" t="s">
        <v>9</v>
      </c>
      <c r="D8" s="5" t="s">
        <v>12</v>
      </c>
      <c r="E8" s="5" t="s">
        <v>13</v>
      </c>
      <c r="F8" s="1">
        <v>149</v>
      </c>
      <c r="G8" s="1">
        <v>3.49</v>
      </c>
      <c r="H8" s="1">
        <f t="shared" si="0"/>
        <v>520.01</v>
      </c>
    </row>
    <row r="9" spans="1:8" x14ac:dyDescent="0.2">
      <c r="A9" s="2">
        <v>43852</v>
      </c>
      <c r="B9" s="1" t="s">
        <v>14</v>
      </c>
      <c r="C9" s="5" t="s">
        <v>15</v>
      </c>
      <c r="D9" s="5" t="s">
        <v>10</v>
      </c>
      <c r="E9" s="5" t="s">
        <v>11</v>
      </c>
      <c r="F9" s="1">
        <v>51</v>
      </c>
      <c r="G9" s="1">
        <v>1.77</v>
      </c>
      <c r="H9" s="1">
        <f t="shared" si="0"/>
        <v>90.27</v>
      </c>
    </row>
    <row r="10" spans="1:8" x14ac:dyDescent="0.2">
      <c r="A10" s="2">
        <v>43855</v>
      </c>
      <c r="B10" s="1" t="s">
        <v>8</v>
      </c>
      <c r="C10" s="5" t="s">
        <v>18</v>
      </c>
      <c r="D10" s="5" t="s">
        <v>10</v>
      </c>
      <c r="E10" s="5" t="s">
        <v>11</v>
      </c>
      <c r="F10" s="1">
        <v>100</v>
      </c>
      <c r="G10" s="1">
        <v>1.77</v>
      </c>
      <c r="H10" s="1">
        <f t="shared" si="0"/>
        <v>177</v>
      </c>
    </row>
    <row r="11" spans="1:8" x14ac:dyDescent="0.2">
      <c r="A11" s="2">
        <v>43858</v>
      </c>
      <c r="B11" s="1" t="s">
        <v>8</v>
      </c>
      <c r="C11" s="5" t="s">
        <v>18</v>
      </c>
      <c r="D11" s="5" t="s">
        <v>20</v>
      </c>
      <c r="E11" s="5" t="s">
        <v>21</v>
      </c>
      <c r="F11" s="1">
        <v>28</v>
      </c>
      <c r="G11" s="1">
        <v>1.35</v>
      </c>
      <c r="H11" s="1">
        <f t="shared" si="0"/>
        <v>37.800000000000004</v>
      </c>
    </row>
    <row r="12" spans="1:8" x14ac:dyDescent="0.2">
      <c r="A12" s="2">
        <v>43861</v>
      </c>
      <c r="B12" s="1" t="s">
        <v>8</v>
      </c>
      <c r="C12" s="6" t="s">
        <v>9</v>
      </c>
      <c r="D12" s="5" t="s">
        <v>16</v>
      </c>
      <c r="E12" s="5" t="s">
        <v>19</v>
      </c>
      <c r="F12" s="1">
        <v>36</v>
      </c>
      <c r="G12" s="1">
        <v>2.1800000000000002</v>
      </c>
      <c r="H12" s="1">
        <f t="shared" si="0"/>
        <v>78.48</v>
      </c>
    </row>
    <row r="13" spans="1:8" x14ac:dyDescent="0.2">
      <c r="A13" s="2">
        <v>43864</v>
      </c>
      <c r="B13" s="1" t="s">
        <v>8</v>
      </c>
      <c r="C13" s="6" t="s">
        <v>9</v>
      </c>
      <c r="D13" s="5" t="s">
        <v>16</v>
      </c>
      <c r="E13" s="5" t="s">
        <v>17</v>
      </c>
      <c r="F13" s="1">
        <v>31</v>
      </c>
      <c r="G13" s="1">
        <v>1.87</v>
      </c>
      <c r="H13" s="1">
        <f t="shared" si="0"/>
        <v>57.970000000000006</v>
      </c>
    </row>
    <row r="16" spans="1:8" x14ac:dyDescent="0.2">
      <c r="F16" s="24">
        <f>SUMIF(D2:D13,"Bars",F2:F13)</f>
        <v>238</v>
      </c>
    </row>
    <row r="17" spans="4:4" x14ac:dyDescent="0.2">
      <c r="D17" s="7"/>
    </row>
  </sheetData>
  <autoFilter ref="A1:H14" xr:uid="{91B9679A-520C-364B-81A6-C16E5D2E29D1}"/>
  <pageMargins left="0.7" right="0.7" top="0.75" bottom="0.75" header="0.3" footer="0.3"/>
  <pageSetup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85A6E-9792-4E40-8AAE-81EB7CE2155F}">
  <dimension ref="A1:H17"/>
  <sheetViews>
    <sheetView zoomScale="158" workbookViewId="0">
      <selection activeCell="H16" sqref="H16"/>
    </sheetView>
  </sheetViews>
  <sheetFormatPr baseColWidth="10" defaultColWidth="11" defaultRowHeight="16" x14ac:dyDescent="0.2"/>
  <cols>
    <col min="1" max="1" width="13.6640625" customWidth="1"/>
    <col min="2" max="2" width="13.33203125" customWidth="1"/>
    <col min="3" max="3" width="14.5" customWidth="1"/>
    <col min="4" max="4" width="10.83203125" bestFit="1" customWidth="1"/>
    <col min="5" max="5" width="16.1640625" customWidth="1"/>
    <col min="6" max="6" width="10.6640625" bestFit="1" customWidth="1"/>
    <col min="7" max="7" width="11.1640625" bestFit="1" customWidth="1"/>
    <col min="8" max="8" width="11.83203125" bestFit="1" customWidth="1"/>
  </cols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">
      <c r="A2" s="2">
        <v>43831</v>
      </c>
      <c r="B2" s="1" t="s">
        <v>8</v>
      </c>
      <c r="C2" s="5" t="s">
        <v>9</v>
      </c>
      <c r="D2" s="5" t="s">
        <v>10</v>
      </c>
      <c r="E2" s="5" t="s">
        <v>11</v>
      </c>
      <c r="F2" s="1">
        <v>33</v>
      </c>
      <c r="G2" s="1">
        <v>1.77</v>
      </c>
      <c r="H2" s="1">
        <f>F2*G2</f>
        <v>58.410000000000004</v>
      </c>
    </row>
    <row r="3" spans="1:8" x14ac:dyDescent="0.2">
      <c r="A3" s="2">
        <v>43834</v>
      </c>
      <c r="B3" s="1" t="s">
        <v>8</v>
      </c>
      <c r="C3" s="5" t="s">
        <v>9</v>
      </c>
      <c r="D3" s="5" t="s">
        <v>12</v>
      </c>
      <c r="E3" s="5" t="s">
        <v>13</v>
      </c>
      <c r="F3" s="1">
        <v>87</v>
      </c>
      <c r="G3" s="1">
        <v>3.49</v>
      </c>
      <c r="H3" s="1">
        <f t="shared" ref="H3:H13" si="0">F3*G3</f>
        <v>303.63</v>
      </c>
    </row>
    <row r="4" spans="1:8" x14ac:dyDescent="0.2">
      <c r="A4" s="2">
        <v>43837</v>
      </c>
      <c r="B4" s="1" t="s">
        <v>14</v>
      </c>
      <c r="C4" s="5" t="s">
        <v>15</v>
      </c>
      <c r="D4" s="5" t="s">
        <v>16</v>
      </c>
      <c r="E4" s="5" t="s">
        <v>17</v>
      </c>
      <c r="F4" s="1">
        <v>58</v>
      </c>
      <c r="G4" s="1">
        <v>1.87</v>
      </c>
      <c r="H4" s="1">
        <f t="shared" si="0"/>
        <v>108.46000000000001</v>
      </c>
    </row>
    <row r="5" spans="1:8" x14ac:dyDescent="0.2">
      <c r="A5" s="2">
        <v>43840</v>
      </c>
      <c r="B5" s="1" t="s">
        <v>8</v>
      </c>
      <c r="C5" s="5" t="s">
        <v>18</v>
      </c>
      <c r="D5" s="5" t="s">
        <v>16</v>
      </c>
      <c r="E5" s="5" t="s">
        <v>17</v>
      </c>
      <c r="F5" s="1">
        <v>82</v>
      </c>
      <c r="G5" s="1">
        <v>1.87</v>
      </c>
      <c r="H5" s="1">
        <f t="shared" si="0"/>
        <v>153.34</v>
      </c>
    </row>
    <row r="6" spans="1:8" x14ac:dyDescent="0.2">
      <c r="A6" s="2">
        <v>43843</v>
      </c>
      <c r="B6" s="1" t="s">
        <v>8</v>
      </c>
      <c r="C6" s="5" t="s">
        <v>9</v>
      </c>
      <c r="D6" s="5" t="s">
        <v>16</v>
      </c>
      <c r="E6" s="5" t="s">
        <v>19</v>
      </c>
      <c r="F6" s="1">
        <v>38</v>
      </c>
      <c r="G6" s="1">
        <v>2.1800000000000002</v>
      </c>
      <c r="H6" s="1">
        <f t="shared" si="0"/>
        <v>82.84</v>
      </c>
    </row>
    <row r="7" spans="1:8" x14ac:dyDescent="0.2">
      <c r="A7" s="2">
        <v>43846</v>
      </c>
      <c r="B7" s="1" t="s">
        <v>8</v>
      </c>
      <c r="C7" s="5" t="s">
        <v>9</v>
      </c>
      <c r="D7" s="5" t="s">
        <v>10</v>
      </c>
      <c r="E7" s="5" t="s">
        <v>11</v>
      </c>
      <c r="F7" s="1">
        <v>54</v>
      </c>
      <c r="G7" s="1">
        <v>1.77</v>
      </c>
      <c r="H7" s="1">
        <f t="shared" si="0"/>
        <v>95.58</v>
      </c>
    </row>
    <row r="8" spans="1:8" x14ac:dyDescent="0.2">
      <c r="A8" s="2">
        <v>43849</v>
      </c>
      <c r="B8" s="1" t="s">
        <v>8</v>
      </c>
      <c r="C8" s="5" t="s">
        <v>9</v>
      </c>
      <c r="D8" s="5" t="s">
        <v>12</v>
      </c>
      <c r="E8" s="5" t="s">
        <v>13</v>
      </c>
      <c r="F8" s="1">
        <v>149</v>
      </c>
      <c r="G8" s="1">
        <v>3.49</v>
      </c>
      <c r="H8" s="1">
        <f t="shared" si="0"/>
        <v>520.01</v>
      </c>
    </row>
    <row r="9" spans="1:8" x14ac:dyDescent="0.2">
      <c r="A9" s="2">
        <v>43852</v>
      </c>
      <c r="B9" s="1" t="s">
        <v>14</v>
      </c>
      <c r="C9" s="5" t="s">
        <v>15</v>
      </c>
      <c r="D9" s="5" t="s">
        <v>10</v>
      </c>
      <c r="E9" s="5" t="s">
        <v>11</v>
      </c>
      <c r="F9" s="1">
        <v>51</v>
      </c>
      <c r="G9" s="1">
        <v>1.77</v>
      </c>
      <c r="H9" s="1">
        <f t="shared" si="0"/>
        <v>90.27</v>
      </c>
    </row>
    <row r="10" spans="1:8" x14ac:dyDescent="0.2">
      <c r="A10" s="2">
        <v>43855</v>
      </c>
      <c r="B10" s="1" t="s">
        <v>8</v>
      </c>
      <c r="C10" s="5" t="s">
        <v>18</v>
      </c>
      <c r="D10" s="5" t="s">
        <v>10</v>
      </c>
      <c r="E10" s="5" t="s">
        <v>11</v>
      </c>
      <c r="F10" s="1">
        <v>100</v>
      </c>
      <c r="G10" s="1">
        <v>1.77</v>
      </c>
      <c r="H10" s="1">
        <f t="shared" si="0"/>
        <v>177</v>
      </c>
    </row>
    <row r="11" spans="1:8" x14ac:dyDescent="0.2">
      <c r="A11" s="2">
        <v>43858</v>
      </c>
      <c r="B11" s="1" t="s">
        <v>8</v>
      </c>
      <c r="C11" s="5" t="s">
        <v>18</v>
      </c>
      <c r="D11" s="5" t="s">
        <v>20</v>
      </c>
      <c r="E11" s="5" t="s">
        <v>21</v>
      </c>
      <c r="F11" s="1">
        <v>28</v>
      </c>
      <c r="G11" s="1">
        <v>1.35</v>
      </c>
      <c r="H11" s="1">
        <f t="shared" si="0"/>
        <v>37.800000000000004</v>
      </c>
    </row>
    <row r="12" spans="1:8" x14ac:dyDescent="0.2">
      <c r="A12" s="2">
        <v>43861</v>
      </c>
      <c r="B12" s="1" t="s">
        <v>8</v>
      </c>
      <c r="C12" s="6" t="s">
        <v>9</v>
      </c>
      <c r="D12" s="5" t="s">
        <v>16</v>
      </c>
      <c r="E12" s="5" t="s">
        <v>19</v>
      </c>
      <c r="F12" s="1">
        <v>36</v>
      </c>
      <c r="G12" s="1">
        <v>2.1800000000000002</v>
      </c>
      <c r="H12" s="1">
        <f t="shared" si="0"/>
        <v>78.48</v>
      </c>
    </row>
    <row r="13" spans="1:8" x14ac:dyDescent="0.2">
      <c r="A13" s="2">
        <v>43864</v>
      </c>
      <c r="B13" s="1" t="s">
        <v>8</v>
      </c>
      <c r="C13" s="6" t="s">
        <v>9</v>
      </c>
      <c r="D13" s="5" t="s">
        <v>16</v>
      </c>
      <c r="E13" s="5" t="s">
        <v>17</v>
      </c>
      <c r="F13" s="1">
        <v>31</v>
      </c>
      <c r="G13" s="1">
        <v>1.87</v>
      </c>
      <c r="H13" s="1">
        <f t="shared" si="0"/>
        <v>57.970000000000006</v>
      </c>
    </row>
    <row r="16" spans="1:8" x14ac:dyDescent="0.2">
      <c r="H16" s="23">
        <f>SUMIFS(H2:H13,D2:D13,"Bars",G2:G13,"&gt;100")</f>
        <v>0</v>
      </c>
    </row>
    <row r="17" spans="4:4" x14ac:dyDescent="0.2">
      <c r="D17" s="7"/>
    </row>
  </sheetData>
  <autoFilter ref="A1:H14" xr:uid="{91B9679A-520C-364B-81A6-C16E5D2E29D1}"/>
  <pageMargins left="0.7" right="0.7" top="0.75" bottom="0.75" header="0.3" footer="0.3"/>
  <pageSetup orientation="portrait" horizontalDpi="0" verticalDpi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5C778-948A-5D4A-9E67-97E0E5C3B578}">
  <sheetPr filterMode="1"/>
  <dimension ref="A1:I17"/>
  <sheetViews>
    <sheetView zoomScale="158" workbookViewId="0">
      <selection activeCell="E28" sqref="E28"/>
    </sheetView>
  </sheetViews>
  <sheetFormatPr baseColWidth="10" defaultColWidth="11" defaultRowHeight="16" x14ac:dyDescent="0.2"/>
  <cols>
    <col min="1" max="1" width="13.6640625" customWidth="1"/>
    <col min="2" max="2" width="13.33203125" customWidth="1"/>
    <col min="3" max="3" width="14.5" customWidth="1"/>
    <col min="4" max="4" width="10.83203125" bestFit="1" customWidth="1"/>
    <col min="5" max="5" width="16.1640625" customWidth="1"/>
    <col min="6" max="6" width="10.6640625" bestFit="1" customWidth="1"/>
    <col min="7" max="7" width="11.1640625" bestFit="1" customWidth="1"/>
    <col min="8" max="8" width="11.83203125" bestFit="1" customWidth="1"/>
    <col min="9" max="9" width="15.1640625" customWidth="1"/>
  </cols>
  <sheetData>
    <row r="1" spans="1:9" ht="24" customHeight="1" x14ac:dyDescent="0.2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27</v>
      </c>
    </row>
    <row r="2" spans="1:9" x14ac:dyDescent="0.2">
      <c r="A2" s="14">
        <v>43840</v>
      </c>
      <c r="B2" s="15" t="s">
        <v>8</v>
      </c>
      <c r="C2" s="16" t="s">
        <v>18</v>
      </c>
      <c r="D2" s="16" t="s">
        <v>16</v>
      </c>
      <c r="E2" s="16" t="s">
        <v>17</v>
      </c>
      <c r="F2" s="15">
        <v>82</v>
      </c>
      <c r="G2" s="15">
        <v>1.87</v>
      </c>
      <c r="H2" s="15">
        <f t="shared" ref="H2:H13" si="0">F2*G2</f>
        <v>153.34</v>
      </c>
      <c r="I2" s="17">
        <f>SUM(H2,H3,H5)</f>
        <v>368.14000000000004</v>
      </c>
    </row>
    <row r="3" spans="1:9" x14ac:dyDescent="0.2">
      <c r="A3" s="14">
        <v>43855</v>
      </c>
      <c r="B3" s="15" t="s">
        <v>8</v>
      </c>
      <c r="C3" s="16" t="s">
        <v>18</v>
      </c>
      <c r="D3" s="16" t="s">
        <v>10</v>
      </c>
      <c r="E3" s="16" t="s">
        <v>11</v>
      </c>
      <c r="F3" s="15">
        <v>100</v>
      </c>
      <c r="G3" s="15">
        <v>1.77</v>
      </c>
      <c r="H3" s="15">
        <f t="shared" si="0"/>
        <v>177</v>
      </c>
      <c r="I3" s="17"/>
    </row>
    <row r="4" spans="1:9" ht="16" hidden="1" customHeight="1" x14ac:dyDescent="0.2">
      <c r="A4" s="2">
        <v>43837</v>
      </c>
      <c r="B4" s="1" t="s">
        <v>14</v>
      </c>
      <c r="C4" s="5" t="s">
        <v>15</v>
      </c>
      <c r="D4" s="5" t="s">
        <v>16</v>
      </c>
      <c r="E4" s="5" t="s">
        <v>17</v>
      </c>
      <c r="F4" s="1">
        <v>58</v>
      </c>
      <c r="G4" s="1">
        <v>1.87</v>
      </c>
      <c r="H4" s="1">
        <f t="shared" si="0"/>
        <v>108.46000000000001</v>
      </c>
      <c r="I4" s="9"/>
    </row>
    <row r="5" spans="1:9" x14ac:dyDescent="0.2">
      <c r="A5" s="14">
        <v>43858</v>
      </c>
      <c r="B5" s="15" t="s">
        <v>8</v>
      </c>
      <c r="C5" s="16" t="s">
        <v>18</v>
      </c>
      <c r="D5" s="16" t="s">
        <v>20</v>
      </c>
      <c r="E5" s="16" t="s">
        <v>21</v>
      </c>
      <c r="F5" s="15">
        <v>28</v>
      </c>
      <c r="G5" s="15">
        <v>1.35</v>
      </c>
      <c r="H5" s="15">
        <f t="shared" si="0"/>
        <v>37.800000000000004</v>
      </c>
      <c r="I5" s="17"/>
    </row>
    <row r="6" spans="1:9" x14ac:dyDescent="0.2">
      <c r="A6" s="18">
        <v>43831</v>
      </c>
      <c r="B6" s="19" t="s">
        <v>8</v>
      </c>
      <c r="C6" s="20" t="s">
        <v>9</v>
      </c>
      <c r="D6" s="20" t="s">
        <v>10</v>
      </c>
      <c r="E6" s="20" t="s">
        <v>11</v>
      </c>
      <c r="F6" s="19">
        <v>33</v>
      </c>
      <c r="G6" s="19">
        <v>1.77</v>
      </c>
      <c r="H6" s="19">
        <f t="shared" si="0"/>
        <v>58.410000000000004</v>
      </c>
      <c r="I6" s="21">
        <f>SUM(H6,H7,H8,H10,H11,H12,H13)</f>
        <v>1196.92</v>
      </c>
    </row>
    <row r="7" spans="1:9" x14ac:dyDescent="0.2">
      <c r="A7" s="18">
        <v>43834</v>
      </c>
      <c r="B7" s="19" t="s">
        <v>8</v>
      </c>
      <c r="C7" s="20" t="s">
        <v>9</v>
      </c>
      <c r="D7" s="20" t="s">
        <v>12</v>
      </c>
      <c r="E7" s="20" t="s">
        <v>13</v>
      </c>
      <c r="F7" s="19">
        <v>87</v>
      </c>
      <c r="G7" s="19">
        <v>3.49</v>
      </c>
      <c r="H7" s="19">
        <f t="shared" si="0"/>
        <v>303.63</v>
      </c>
      <c r="I7" s="21"/>
    </row>
    <row r="8" spans="1:9" x14ac:dyDescent="0.2">
      <c r="A8" s="18">
        <v>43843</v>
      </c>
      <c r="B8" s="19" t="s">
        <v>8</v>
      </c>
      <c r="C8" s="20" t="s">
        <v>9</v>
      </c>
      <c r="D8" s="20" t="s">
        <v>16</v>
      </c>
      <c r="E8" s="20" t="s">
        <v>19</v>
      </c>
      <c r="F8" s="19">
        <v>38</v>
      </c>
      <c r="G8" s="19">
        <v>2.1800000000000002</v>
      </c>
      <c r="H8" s="19">
        <f t="shared" si="0"/>
        <v>82.84</v>
      </c>
      <c r="I8" s="21"/>
    </row>
    <row r="9" spans="1:9" ht="16" hidden="1" customHeight="1" x14ac:dyDescent="0.2">
      <c r="A9" s="2">
        <v>43852</v>
      </c>
      <c r="B9" s="1" t="s">
        <v>14</v>
      </c>
      <c r="C9" s="5" t="s">
        <v>15</v>
      </c>
      <c r="D9" s="5" t="s">
        <v>10</v>
      </c>
      <c r="E9" s="5" t="s">
        <v>11</v>
      </c>
      <c r="F9" s="1">
        <v>51</v>
      </c>
      <c r="G9" s="1">
        <v>1.77</v>
      </c>
      <c r="H9" s="1">
        <f t="shared" si="0"/>
        <v>90.27</v>
      </c>
      <c r="I9" s="9"/>
    </row>
    <row r="10" spans="1:9" x14ac:dyDescent="0.2">
      <c r="A10" s="18">
        <v>43846</v>
      </c>
      <c r="B10" s="19" t="s">
        <v>8</v>
      </c>
      <c r="C10" s="20" t="s">
        <v>9</v>
      </c>
      <c r="D10" s="20" t="s">
        <v>10</v>
      </c>
      <c r="E10" s="20" t="s">
        <v>11</v>
      </c>
      <c r="F10" s="19">
        <v>54</v>
      </c>
      <c r="G10" s="19">
        <v>1.77</v>
      </c>
      <c r="H10" s="19">
        <f t="shared" si="0"/>
        <v>95.58</v>
      </c>
      <c r="I10" s="21"/>
    </row>
    <row r="11" spans="1:9" x14ac:dyDescent="0.2">
      <c r="A11" s="18">
        <v>43849</v>
      </c>
      <c r="B11" s="19" t="s">
        <v>8</v>
      </c>
      <c r="C11" s="20" t="s">
        <v>9</v>
      </c>
      <c r="D11" s="20" t="s">
        <v>12</v>
      </c>
      <c r="E11" s="20" t="s">
        <v>13</v>
      </c>
      <c r="F11" s="19">
        <v>149</v>
      </c>
      <c r="G11" s="19">
        <v>3.49</v>
      </c>
      <c r="H11" s="19">
        <f t="shared" si="0"/>
        <v>520.01</v>
      </c>
      <c r="I11" s="21"/>
    </row>
    <row r="12" spans="1:9" x14ac:dyDescent="0.2">
      <c r="A12" s="18">
        <v>43861</v>
      </c>
      <c r="B12" s="19" t="s">
        <v>8</v>
      </c>
      <c r="C12" s="22" t="s">
        <v>9</v>
      </c>
      <c r="D12" s="20" t="s">
        <v>16</v>
      </c>
      <c r="E12" s="20" t="s">
        <v>19</v>
      </c>
      <c r="F12" s="19">
        <v>36</v>
      </c>
      <c r="G12" s="19">
        <v>2.1800000000000002</v>
      </c>
      <c r="H12" s="19">
        <f t="shared" si="0"/>
        <v>78.48</v>
      </c>
      <c r="I12" s="21"/>
    </row>
    <row r="13" spans="1:9" x14ac:dyDescent="0.2">
      <c r="A13" s="18">
        <v>43864</v>
      </c>
      <c r="B13" s="19" t="s">
        <v>8</v>
      </c>
      <c r="C13" s="22" t="s">
        <v>9</v>
      </c>
      <c r="D13" s="20" t="s">
        <v>16</v>
      </c>
      <c r="E13" s="20" t="s">
        <v>17</v>
      </c>
      <c r="F13" s="19">
        <v>31</v>
      </c>
      <c r="G13" s="19">
        <v>1.87</v>
      </c>
      <c r="H13" s="19">
        <f t="shared" si="0"/>
        <v>57.970000000000006</v>
      </c>
      <c r="I13" s="21"/>
    </row>
    <row r="14" spans="1:9" hidden="1" x14ac:dyDescent="0.2"/>
    <row r="16" spans="1:9" x14ac:dyDescent="0.2">
      <c r="F16" t="s">
        <v>9</v>
      </c>
      <c r="G16">
        <f>SUMIFS(H2:H13,B2:B13,"East",C2:C13,"Boston")</f>
        <v>1196.92</v>
      </c>
    </row>
    <row r="17" spans="4:7" x14ac:dyDescent="0.2">
      <c r="D17" s="7"/>
      <c r="F17" t="s">
        <v>18</v>
      </c>
      <c r="G17">
        <f>SUMIFS(H2:H13,B2:B13,"East",C2:C13,"New York")</f>
        <v>368.14000000000004</v>
      </c>
    </row>
  </sheetData>
  <autoFilter ref="A1:H14" xr:uid="{91B9679A-520C-364B-81A6-C16E5D2E29D1}">
    <filterColumn colId="1">
      <filters>
        <filter val="East"/>
      </filters>
    </filterColumn>
    <sortState xmlns:xlrd2="http://schemas.microsoft.com/office/spreadsheetml/2017/richdata2" ref="A2:H13">
      <sortCondition descending="1" ref="C1:C14"/>
    </sortState>
  </autoFilter>
  <mergeCells count="2">
    <mergeCell ref="I2:I5"/>
    <mergeCell ref="I6:I13"/>
  </mergeCells>
  <pageMargins left="0.7" right="0.7" top="0.75" bottom="0.75" header="0.3" footer="0.3"/>
  <pageSetup orientation="portrait" horizontalDpi="0" verticalDpi="0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2716B-6BF4-2843-9E72-3BD11DE82BB1}">
  <dimension ref="A1:L17"/>
  <sheetViews>
    <sheetView zoomScale="75" workbookViewId="0">
      <selection activeCell="M27" sqref="M27"/>
    </sheetView>
  </sheetViews>
  <sheetFormatPr baseColWidth="10" defaultColWidth="11" defaultRowHeight="16" x14ac:dyDescent="0.2"/>
  <cols>
    <col min="1" max="1" width="13.6640625" customWidth="1"/>
    <col min="2" max="2" width="13.33203125" customWidth="1"/>
    <col min="3" max="3" width="14.5" customWidth="1"/>
    <col min="4" max="4" width="10.83203125" bestFit="1" customWidth="1"/>
    <col min="5" max="5" width="16.1640625" customWidth="1"/>
    <col min="6" max="6" width="10.6640625" bestFit="1" customWidth="1"/>
    <col min="7" max="7" width="11.1640625" bestFit="1" customWidth="1"/>
    <col min="8" max="8" width="11.83203125" bestFit="1" customWidth="1"/>
    <col min="9" max="9" width="17.5" customWidth="1"/>
    <col min="10" max="11" width="11" customWidth="1"/>
  </cols>
  <sheetData>
    <row r="1" spans="1:12" ht="26" customHeight="1" x14ac:dyDescent="0.2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28</v>
      </c>
    </row>
    <row r="2" spans="1:12" x14ac:dyDescent="0.2">
      <c r="A2" s="2">
        <v>43831</v>
      </c>
      <c r="B2" s="1" t="s">
        <v>8</v>
      </c>
      <c r="C2" s="5" t="s">
        <v>9</v>
      </c>
      <c r="D2" s="10" t="s">
        <v>10</v>
      </c>
      <c r="E2" s="5" t="s">
        <v>11</v>
      </c>
      <c r="F2" s="1">
        <v>33</v>
      </c>
      <c r="G2" s="1">
        <v>1.77</v>
      </c>
      <c r="H2" s="1">
        <f t="shared" ref="H2:H13" si="0">F2*G2</f>
        <v>58.410000000000004</v>
      </c>
      <c r="I2" s="9">
        <f>SUM(H2:H5)</f>
        <v>421.26</v>
      </c>
    </row>
    <row r="3" spans="1:12" x14ac:dyDescent="0.2">
      <c r="A3" s="2">
        <v>43846</v>
      </c>
      <c r="B3" s="1" t="s">
        <v>8</v>
      </c>
      <c r="C3" s="5" t="s">
        <v>9</v>
      </c>
      <c r="D3" s="11"/>
      <c r="E3" s="5" t="s">
        <v>11</v>
      </c>
      <c r="F3" s="1">
        <v>54</v>
      </c>
      <c r="G3" s="1">
        <v>1.77</v>
      </c>
      <c r="H3" s="1">
        <f t="shared" si="0"/>
        <v>95.58</v>
      </c>
      <c r="I3" s="9"/>
      <c r="K3" s="12" t="s">
        <v>10</v>
      </c>
      <c r="L3" s="8">
        <f>SUM(H2:H5)</f>
        <v>421.26</v>
      </c>
    </row>
    <row r="4" spans="1:12" x14ac:dyDescent="0.2">
      <c r="A4" s="2">
        <v>43852</v>
      </c>
      <c r="B4" s="1" t="s">
        <v>14</v>
      </c>
      <c r="C4" s="5" t="s">
        <v>15</v>
      </c>
      <c r="D4" s="11"/>
      <c r="E4" s="5" t="s">
        <v>11</v>
      </c>
      <c r="F4" s="1">
        <v>51</v>
      </c>
      <c r="G4" s="1">
        <v>1.77</v>
      </c>
      <c r="H4" s="1">
        <f t="shared" si="0"/>
        <v>90.27</v>
      </c>
      <c r="I4" s="9"/>
      <c r="K4" s="12" t="s">
        <v>16</v>
      </c>
      <c r="L4" s="8">
        <f>SUM(H6:H10)</f>
        <v>481.09000000000003</v>
      </c>
    </row>
    <row r="5" spans="1:12" x14ac:dyDescent="0.2">
      <c r="A5" s="2">
        <v>43855</v>
      </c>
      <c r="B5" s="1" t="s">
        <v>8</v>
      </c>
      <c r="C5" s="5" t="s">
        <v>18</v>
      </c>
      <c r="D5" s="11"/>
      <c r="E5" s="5" t="s">
        <v>11</v>
      </c>
      <c r="F5" s="1">
        <v>100</v>
      </c>
      <c r="G5" s="1">
        <v>1.77</v>
      </c>
      <c r="H5" s="1">
        <f t="shared" si="0"/>
        <v>177</v>
      </c>
      <c r="I5" s="9"/>
      <c r="K5" s="12" t="s">
        <v>12</v>
      </c>
      <c r="L5" s="8">
        <f>SUM(H11:H12)</f>
        <v>823.64</v>
      </c>
    </row>
    <row r="6" spans="1:12" x14ac:dyDescent="0.2">
      <c r="A6" s="2">
        <v>43837</v>
      </c>
      <c r="B6" s="1" t="s">
        <v>14</v>
      </c>
      <c r="C6" s="5" t="s">
        <v>15</v>
      </c>
      <c r="D6" s="11" t="s">
        <v>16</v>
      </c>
      <c r="E6" s="5" t="s">
        <v>17</v>
      </c>
      <c r="F6" s="1">
        <v>58</v>
      </c>
      <c r="G6" s="1">
        <v>1.87</v>
      </c>
      <c r="H6" s="1">
        <f t="shared" si="0"/>
        <v>108.46000000000001</v>
      </c>
      <c r="I6" s="9">
        <f>SUM(H6:H10)</f>
        <v>481.09000000000003</v>
      </c>
      <c r="K6" s="12" t="s">
        <v>20</v>
      </c>
      <c r="L6" s="8">
        <f>SUM(H13)</f>
        <v>37.800000000000004</v>
      </c>
    </row>
    <row r="7" spans="1:12" x14ac:dyDescent="0.2">
      <c r="A7" s="2">
        <v>43840</v>
      </c>
      <c r="B7" s="1" t="s">
        <v>8</v>
      </c>
      <c r="C7" s="5" t="s">
        <v>18</v>
      </c>
      <c r="D7" s="11"/>
      <c r="E7" s="5" t="s">
        <v>17</v>
      </c>
      <c r="F7" s="1">
        <v>82</v>
      </c>
      <c r="G7" s="1">
        <v>1.87</v>
      </c>
      <c r="H7" s="1">
        <f t="shared" si="0"/>
        <v>153.34</v>
      </c>
      <c r="I7" s="9"/>
    </row>
    <row r="8" spans="1:12" x14ac:dyDescent="0.2">
      <c r="A8" s="2">
        <v>43843</v>
      </c>
      <c r="B8" s="1" t="s">
        <v>8</v>
      </c>
      <c r="C8" s="5" t="s">
        <v>9</v>
      </c>
      <c r="D8" s="11"/>
      <c r="E8" s="5" t="s">
        <v>19</v>
      </c>
      <c r="F8" s="1">
        <v>38</v>
      </c>
      <c r="G8" s="1">
        <v>2.1800000000000002</v>
      </c>
      <c r="H8" s="1">
        <f t="shared" si="0"/>
        <v>82.84</v>
      </c>
      <c r="I8" s="9"/>
    </row>
    <row r="9" spans="1:12" x14ac:dyDescent="0.2">
      <c r="A9" s="2">
        <v>43861</v>
      </c>
      <c r="B9" s="1" t="s">
        <v>8</v>
      </c>
      <c r="C9" s="6" t="s">
        <v>9</v>
      </c>
      <c r="D9" s="11"/>
      <c r="E9" s="5" t="s">
        <v>19</v>
      </c>
      <c r="F9" s="1">
        <v>36</v>
      </c>
      <c r="G9" s="1">
        <v>2.1800000000000002</v>
      </c>
      <c r="H9" s="1">
        <f t="shared" si="0"/>
        <v>78.48</v>
      </c>
      <c r="I9" s="9"/>
    </row>
    <row r="10" spans="1:12" x14ac:dyDescent="0.2">
      <c r="A10" s="2">
        <v>43864</v>
      </c>
      <c r="B10" s="1" t="s">
        <v>8</v>
      </c>
      <c r="C10" s="6" t="s">
        <v>9</v>
      </c>
      <c r="D10" s="11"/>
      <c r="E10" s="5" t="s">
        <v>17</v>
      </c>
      <c r="F10" s="1">
        <v>31</v>
      </c>
      <c r="G10" s="1">
        <v>1.87</v>
      </c>
      <c r="H10" s="1">
        <f t="shared" si="0"/>
        <v>57.970000000000006</v>
      </c>
      <c r="I10" s="9"/>
    </row>
    <row r="11" spans="1:12" x14ac:dyDescent="0.2">
      <c r="A11" s="2">
        <v>43834</v>
      </c>
      <c r="B11" s="1" t="s">
        <v>8</v>
      </c>
      <c r="C11" s="5" t="s">
        <v>9</v>
      </c>
      <c r="D11" s="11" t="s">
        <v>12</v>
      </c>
      <c r="E11" s="5" t="s">
        <v>13</v>
      </c>
      <c r="F11" s="1">
        <v>87</v>
      </c>
      <c r="G11" s="1">
        <v>3.49</v>
      </c>
      <c r="H11" s="1">
        <f t="shared" si="0"/>
        <v>303.63</v>
      </c>
      <c r="I11" s="9">
        <f>SUM(H11:H12)</f>
        <v>823.64</v>
      </c>
    </row>
    <row r="12" spans="1:12" x14ac:dyDescent="0.2">
      <c r="A12" s="2">
        <v>43849</v>
      </c>
      <c r="B12" s="1" t="s">
        <v>8</v>
      </c>
      <c r="C12" s="5" t="s">
        <v>9</v>
      </c>
      <c r="D12" s="11"/>
      <c r="E12" s="5" t="s">
        <v>13</v>
      </c>
      <c r="F12" s="1">
        <v>149</v>
      </c>
      <c r="G12" s="1">
        <v>3.49</v>
      </c>
      <c r="H12" s="1">
        <f t="shared" si="0"/>
        <v>520.01</v>
      </c>
      <c r="I12" s="9"/>
    </row>
    <row r="13" spans="1:12" x14ac:dyDescent="0.2">
      <c r="A13" s="2">
        <v>43858</v>
      </c>
      <c r="B13" s="1" t="s">
        <v>8</v>
      </c>
      <c r="C13" s="5" t="s">
        <v>18</v>
      </c>
      <c r="D13" s="5" t="s">
        <v>20</v>
      </c>
      <c r="E13" s="5" t="s">
        <v>21</v>
      </c>
      <c r="F13" s="1">
        <v>28</v>
      </c>
      <c r="G13" s="1">
        <v>1.35</v>
      </c>
      <c r="H13" s="1">
        <f t="shared" si="0"/>
        <v>37.800000000000004</v>
      </c>
      <c r="I13" s="1">
        <f>SUM(H13)</f>
        <v>37.800000000000004</v>
      </c>
    </row>
    <row r="17" spans="4:4" x14ac:dyDescent="0.2">
      <c r="D17" s="7"/>
    </row>
  </sheetData>
  <autoFilter ref="A1:H14" xr:uid="{91B9679A-520C-364B-81A6-C16E5D2E29D1}">
    <sortState xmlns:xlrd2="http://schemas.microsoft.com/office/spreadsheetml/2017/richdata2" ref="A2:H14">
      <sortCondition ref="D1:D14"/>
    </sortState>
  </autoFilter>
  <mergeCells count="6">
    <mergeCell ref="I2:I5"/>
    <mergeCell ref="I6:I10"/>
    <mergeCell ref="I11:I12"/>
    <mergeCell ref="D2:D5"/>
    <mergeCell ref="D6:D10"/>
    <mergeCell ref="D11:D12"/>
  </mergeCells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9F223-BB24-E441-BC30-B1A04A0B5103}">
  <dimension ref="A1:H13"/>
  <sheetViews>
    <sheetView zoomScale="158" workbookViewId="0">
      <selection activeCell="H2" sqref="H2:H13"/>
    </sheetView>
  </sheetViews>
  <sheetFormatPr baseColWidth="10" defaultColWidth="11" defaultRowHeight="16" x14ac:dyDescent="0.2"/>
  <cols>
    <col min="1" max="1" width="13.6640625" customWidth="1"/>
    <col min="2" max="2" width="13.33203125" customWidth="1"/>
    <col min="3" max="3" width="14.5" customWidth="1"/>
    <col min="4" max="4" width="10.83203125" bestFit="1" customWidth="1"/>
    <col min="5" max="5" width="16.1640625" customWidth="1"/>
    <col min="6" max="6" width="10.6640625" bestFit="1" customWidth="1"/>
    <col min="7" max="7" width="11.1640625" bestFit="1" customWidth="1"/>
    <col min="8" max="8" width="11.83203125" bestFit="1" customWidth="1"/>
  </cols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">
      <c r="A2" s="2">
        <v>43831</v>
      </c>
      <c r="B2" s="1" t="s">
        <v>8</v>
      </c>
      <c r="C2" s="1" t="s">
        <v>9</v>
      </c>
      <c r="D2" s="1" t="s">
        <v>10</v>
      </c>
      <c r="E2" s="1" t="s">
        <v>11</v>
      </c>
      <c r="F2" s="1">
        <v>33</v>
      </c>
      <c r="G2" s="1">
        <v>1.77</v>
      </c>
      <c r="H2" s="23">
        <f>F2*G2</f>
        <v>58.410000000000004</v>
      </c>
    </row>
    <row r="3" spans="1:8" x14ac:dyDescent="0.2">
      <c r="A3" s="2">
        <v>43834</v>
      </c>
      <c r="B3" s="1" t="s">
        <v>8</v>
      </c>
      <c r="C3" s="1" t="s">
        <v>9</v>
      </c>
      <c r="D3" s="1" t="s">
        <v>12</v>
      </c>
      <c r="E3" s="1" t="s">
        <v>13</v>
      </c>
      <c r="F3" s="1">
        <v>87</v>
      </c>
      <c r="G3" s="1">
        <v>3.49</v>
      </c>
      <c r="H3" s="23">
        <f t="shared" ref="H3:H13" si="0">F3*G3</f>
        <v>303.63</v>
      </c>
    </row>
    <row r="4" spans="1:8" x14ac:dyDescent="0.2">
      <c r="A4" s="2">
        <v>43837</v>
      </c>
      <c r="B4" s="1" t="s">
        <v>14</v>
      </c>
      <c r="C4" s="1" t="s">
        <v>15</v>
      </c>
      <c r="D4" s="1" t="s">
        <v>16</v>
      </c>
      <c r="E4" s="1" t="s">
        <v>17</v>
      </c>
      <c r="F4" s="1">
        <v>58</v>
      </c>
      <c r="G4" s="1">
        <v>1.87</v>
      </c>
      <c r="H4" s="23">
        <f t="shared" si="0"/>
        <v>108.46000000000001</v>
      </c>
    </row>
    <row r="5" spans="1:8" x14ac:dyDescent="0.2">
      <c r="A5" s="2">
        <v>43840</v>
      </c>
      <c r="B5" s="1" t="s">
        <v>8</v>
      </c>
      <c r="C5" s="1" t="s">
        <v>18</v>
      </c>
      <c r="D5" s="1" t="s">
        <v>16</v>
      </c>
      <c r="E5" s="1" t="s">
        <v>17</v>
      </c>
      <c r="F5" s="1">
        <v>82</v>
      </c>
      <c r="G5" s="1">
        <v>1.87</v>
      </c>
      <c r="H5" s="23">
        <f t="shared" si="0"/>
        <v>153.34</v>
      </c>
    </row>
    <row r="6" spans="1:8" x14ac:dyDescent="0.2">
      <c r="A6" s="2">
        <v>43843</v>
      </c>
      <c r="B6" s="1" t="s">
        <v>8</v>
      </c>
      <c r="C6" s="1" t="s">
        <v>9</v>
      </c>
      <c r="D6" s="1" t="s">
        <v>16</v>
      </c>
      <c r="E6" s="1" t="s">
        <v>19</v>
      </c>
      <c r="F6" s="1">
        <v>38</v>
      </c>
      <c r="G6" s="1">
        <v>2.1800000000000002</v>
      </c>
      <c r="H6" s="23">
        <f t="shared" si="0"/>
        <v>82.84</v>
      </c>
    </row>
    <row r="7" spans="1:8" x14ac:dyDescent="0.2">
      <c r="A7" s="2">
        <v>43846</v>
      </c>
      <c r="B7" s="1" t="s">
        <v>8</v>
      </c>
      <c r="C7" s="1" t="s">
        <v>9</v>
      </c>
      <c r="D7" s="1" t="s">
        <v>10</v>
      </c>
      <c r="E7" s="1" t="s">
        <v>11</v>
      </c>
      <c r="F7" s="1">
        <v>54</v>
      </c>
      <c r="G7" s="1">
        <v>1.77</v>
      </c>
      <c r="H7" s="23">
        <f t="shared" si="0"/>
        <v>95.58</v>
      </c>
    </row>
    <row r="8" spans="1:8" x14ac:dyDescent="0.2">
      <c r="A8" s="2">
        <v>43849</v>
      </c>
      <c r="B8" s="1" t="s">
        <v>8</v>
      </c>
      <c r="C8" s="1" t="s">
        <v>9</v>
      </c>
      <c r="D8" s="1" t="s">
        <v>12</v>
      </c>
      <c r="E8" s="1" t="s">
        <v>13</v>
      </c>
      <c r="F8" s="1">
        <v>149</v>
      </c>
      <c r="G8" s="1">
        <v>3.49</v>
      </c>
      <c r="H8" s="23">
        <f t="shared" si="0"/>
        <v>520.01</v>
      </c>
    </row>
    <row r="9" spans="1:8" x14ac:dyDescent="0.2">
      <c r="A9" s="2">
        <v>43852</v>
      </c>
      <c r="B9" s="1" t="s">
        <v>14</v>
      </c>
      <c r="C9" s="1" t="s">
        <v>15</v>
      </c>
      <c r="D9" s="1" t="s">
        <v>10</v>
      </c>
      <c r="E9" s="1" t="s">
        <v>11</v>
      </c>
      <c r="F9" s="1">
        <v>51</v>
      </c>
      <c r="G9" s="1">
        <v>1.77</v>
      </c>
      <c r="H9" s="23">
        <f t="shared" si="0"/>
        <v>90.27</v>
      </c>
    </row>
    <row r="10" spans="1:8" x14ac:dyDescent="0.2">
      <c r="A10" s="2">
        <v>43855</v>
      </c>
      <c r="B10" s="1" t="s">
        <v>8</v>
      </c>
      <c r="C10" s="1" t="s">
        <v>18</v>
      </c>
      <c r="D10" s="1" t="s">
        <v>10</v>
      </c>
      <c r="E10" s="1" t="s">
        <v>11</v>
      </c>
      <c r="F10" s="1">
        <v>100</v>
      </c>
      <c r="G10" s="1">
        <v>1.77</v>
      </c>
      <c r="H10" s="23">
        <f t="shared" si="0"/>
        <v>177</v>
      </c>
    </row>
    <row r="11" spans="1:8" x14ac:dyDescent="0.2">
      <c r="A11" s="2">
        <v>43858</v>
      </c>
      <c r="B11" s="1" t="s">
        <v>8</v>
      </c>
      <c r="C11" s="1" t="s">
        <v>18</v>
      </c>
      <c r="D11" s="1" t="s">
        <v>20</v>
      </c>
      <c r="E11" s="1" t="s">
        <v>21</v>
      </c>
      <c r="F11" s="1">
        <v>28</v>
      </c>
      <c r="G11" s="1">
        <v>1.35</v>
      </c>
      <c r="H11" s="23">
        <f t="shared" si="0"/>
        <v>37.800000000000004</v>
      </c>
    </row>
    <row r="12" spans="1:8" x14ac:dyDescent="0.2">
      <c r="A12" s="2">
        <v>43861</v>
      </c>
      <c r="B12" s="1" t="s">
        <v>8</v>
      </c>
      <c r="C12" s="3" t="s">
        <v>9</v>
      </c>
      <c r="D12" s="1" t="s">
        <v>16</v>
      </c>
      <c r="E12" s="1" t="s">
        <v>19</v>
      </c>
      <c r="F12" s="1">
        <v>36</v>
      </c>
      <c r="G12" s="1">
        <v>2.1800000000000002</v>
      </c>
      <c r="H12" s="23">
        <f t="shared" si="0"/>
        <v>78.48</v>
      </c>
    </row>
    <row r="13" spans="1:8" x14ac:dyDescent="0.2">
      <c r="A13" s="2">
        <v>43864</v>
      </c>
      <c r="B13" s="1" t="s">
        <v>8</v>
      </c>
      <c r="C13" s="3" t="s">
        <v>9</v>
      </c>
      <c r="D13" s="1" t="s">
        <v>16</v>
      </c>
      <c r="E13" s="1" t="s">
        <v>17</v>
      </c>
      <c r="F13" s="1">
        <v>31</v>
      </c>
      <c r="G13" s="1">
        <v>1.87</v>
      </c>
      <c r="H13" s="23">
        <f t="shared" si="0"/>
        <v>57.970000000000006</v>
      </c>
    </row>
  </sheetData>
  <autoFilter ref="A1:H13" xr:uid="{91B9679A-520C-364B-81A6-C16E5D2E29D1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E815A-E207-CB47-81AE-4FE3A83D703C}">
  <sheetPr filterMode="1"/>
  <dimension ref="A1:H14"/>
  <sheetViews>
    <sheetView zoomScale="158" workbookViewId="0">
      <selection activeCell="H14" sqref="H14"/>
    </sheetView>
  </sheetViews>
  <sheetFormatPr baseColWidth="10" defaultColWidth="11" defaultRowHeight="16" x14ac:dyDescent="0.2"/>
  <cols>
    <col min="1" max="1" width="13.6640625" customWidth="1"/>
    <col min="2" max="2" width="13.33203125" customWidth="1"/>
    <col min="3" max="3" width="14.5" customWidth="1"/>
    <col min="4" max="4" width="10.83203125" bestFit="1" customWidth="1"/>
    <col min="5" max="5" width="16.1640625" customWidth="1"/>
    <col min="6" max="6" width="10.6640625" bestFit="1" customWidth="1"/>
    <col min="7" max="7" width="11.1640625" bestFit="1" customWidth="1"/>
    <col min="8" max="8" width="11.83203125" bestFit="1" customWidth="1"/>
  </cols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">
      <c r="A2" s="2">
        <v>43831</v>
      </c>
      <c r="B2" s="1" t="s">
        <v>8</v>
      </c>
      <c r="C2" s="1" t="s">
        <v>9</v>
      </c>
      <c r="D2" s="1" t="s">
        <v>10</v>
      </c>
      <c r="E2" s="1" t="s">
        <v>11</v>
      </c>
      <c r="F2" s="1">
        <v>33</v>
      </c>
      <c r="G2" s="1">
        <v>1.77</v>
      </c>
      <c r="H2" s="1">
        <f>F2*G2</f>
        <v>58.410000000000004</v>
      </c>
    </row>
    <row r="3" spans="1:8" x14ac:dyDescent="0.2">
      <c r="A3" s="2">
        <v>43834</v>
      </c>
      <c r="B3" s="1" t="s">
        <v>8</v>
      </c>
      <c r="C3" s="1" t="s">
        <v>9</v>
      </c>
      <c r="D3" s="1" t="s">
        <v>12</v>
      </c>
      <c r="E3" s="1" t="s">
        <v>13</v>
      </c>
      <c r="F3" s="1">
        <v>87</v>
      </c>
      <c r="G3" s="1">
        <v>3.49</v>
      </c>
      <c r="H3" s="1">
        <f t="shared" ref="H3:H13" si="0">F3*G3</f>
        <v>303.63</v>
      </c>
    </row>
    <row r="4" spans="1:8" hidden="1" x14ac:dyDescent="0.2">
      <c r="A4" s="2">
        <v>43837</v>
      </c>
      <c r="B4" s="1" t="s">
        <v>14</v>
      </c>
      <c r="C4" s="1" t="s">
        <v>15</v>
      </c>
      <c r="D4" s="1" t="s">
        <v>16</v>
      </c>
      <c r="E4" s="1" t="s">
        <v>17</v>
      </c>
      <c r="F4" s="1">
        <v>58</v>
      </c>
      <c r="G4" s="1">
        <v>1.87</v>
      </c>
      <c r="H4" s="1">
        <f t="shared" si="0"/>
        <v>108.46000000000001</v>
      </c>
    </row>
    <row r="5" spans="1:8" x14ac:dyDescent="0.2">
      <c r="A5" s="2">
        <v>43840</v>
      </c>
      <c r="B5" s="1" t="s">
        <v>8</v>
      </c>
      <c r="C5" s="1" t="s">
        <v>18</v>
      </c>
      <c r="D5" s="1" t="s">
        <v>16</v>
      </c>
      <c r="E5" s="1" t="s">
        <v>17</v>
      </c>
      <c r="F5" s="1">
        <v>82</v>
      </c>
      <c r="G5" s="1">
        <v>1.87</v>
      </c>
      <c r="H5" s="1">
        <f t="shared" si="0"/>
        <v>153.34</v>
      </c>
    </row>
    <row r="6" spans="1:8" x14ac:dyDescent="0.2">
      <c r="A6" s="2">
        <v>43843</v>
      </c>
      <c r="B6" s="1" t="s">
        <v>8</v>
      </c>
      <c r="C6" s="1" t="s">
        <v>9</v>
      </c>
      <c r="D6" s="1" t="s">
        <v>16</v>
      </c>
      <c r="E6" s="1" t="s">
        <v>19</v>
      </c>
      <c r="F6" s="1">
        <v>38</v>
      </c>
      <c r="G6" s="1">
        <v>2.1800000000000002</v>
      </c>
      <c r="H6" s="1">
        <f t="shared" si="0"/>
        <v>82.84</v>
      </c>
    </row>
    <row r="7" spans="1:8" x14ac:dyDescent="0.2">
      <c r="A7" s="2">
        <v>43846</v>
      </c>
      <c r="B7" s="1" t="s">
        <v>8</v>
      </c>
      <c r="C7" s="1" t="s">
        <v>9</v>
      </c>
      <c r="D7" s="1" t="s">
        <v>10</v>
      </c>
      <c r="E7" s="1" t="s">
        <v>11</v>
      </c>
      <c r="F7" s="1">
        <v>54</v>
      </c>
      <c r="G7" s="1">
        <v>1.77</v>
      </c>
      <c r="H7" s="1">
        <f t="shared" si="0"/>
        <v>95.58</v>
      </c>
    </row>
    <row r="8" spans="1:8" x14ac:dyDescent="0.2">
      <c r="A8" s="2">
        <v>43849</v>
      </c>
      <c r="B8" s="1" t="s">
        <v>8</v>
      </c>
      <c r="C8" s="1" t="s">
        <v>9</v>
      </c>
      <c r="D8" s="1" t="s">
        <v>12</v>
      </c>
      <c r="E8" s="1" t="s">
        <v>13</v>
      </c>
      <c r="F8" s="1">
        <v>149</v>
      </c>
      <c r="G8" s="1">
        <v>3.49</v>
      </c>
      <c r="H8" s="1">
        <f t="shared" si="0"/>
        <v>520.01</v>
      </c>
    </row>
    <row r="9" spans="1:8" hidden="1" x14ac:dyDescent="0.2">
      <c r="A9" s="2">
        <v>43852</v>
      </c>
      <c r="B9" s="1" t="s">
        <v>14</v>
      </c>
      <c r="C9" s="1" t="s">
        <v>15</v>
      </c>
      <c r="D9" s="1" t="s">
        <v>10</v>
      </c>
      <c r="E9" s="1" t="s">
        <v>11</v>
      </c>
      <c r="F9" s="1">
        <v>51</v>
      </c>
      <c r="G9" s="1">
        <v>1.77</v>
      </c>
      <c r="H9" s="1">
        <f t="shared" si="0"/>
        <v>90.27</v>
      </c>
    </row>
    <row r="10" spans="1:8" x14ac:dyDescent="0.2">
      <c r="A10" s="2">
        <v>43855</v>
      </c>
      <c r="B10" s="1" t="s">
        <v>8</v>
      </c>
      <c r="C10" s="1" t="s">
        <v>18</v>
      </c>
      <c r="D10" s="1" t="s">
        <v>10</v>
      </c>
      <c r="E10" s="1" t="s">
        <v>11</v>
      </c>
      <c r="F10" s="1">
        <v>100</v>
      </c>
      <c r="G10" s="1">
        <v>1.77</v>
      </c>
      <c r="H10" s="1">
        <f t="shared" si="0"/>
        <v>177</v>
      </c>
    </row>
    <row r="11" spans="1:8" x14ac:dyDescent="0.2">
      <c r="A11" s="2">
        <v>43858</v>
      </c>
      <c r="B11" s="1" t="s">
        <v>8</v>
      </c>
      <c r="C11" s="1" t="s">
        <v>18</v>
      </c>
      <c r="D11" s="1" t="s">
        <v>20</v>
      </c>
      <c r="E11" s="1" t="s">
        <v>21</v>
      </c>
      <c r="F11" s="1">
        <v>28</v>
      </c>
      <c r="G11" s="1">
        <v>1.35</v>
      </c>
      <c r="H11" s="1">
        <f t="shared" si="0"/>
        <v>37.800000000000004</v>
      </c>
    </row>
    <row r="12" spans="1:8" x14ac:dyDescent="0.2">
      <c r="A12" s="2">
        <v>43861</v>
      </c>
      <c r="B12" s="1" t="s">
        <v>8</v>
      </c>
      <c r="C12" s="3" t="s">
        <v>9</v>
      </c>
      <c r="D12" s="1" t="s">
        <v>16</v>
      </c>
      <c r="E12" s="1" t="s">
        <v>19</v>
      </c>
      <c r="F12" s="1">
        <v>36</v>
      </c>
      <c r="G12" s="1">
        <v>2.1800000000000002</v>
      </c>
      <c r="H12" s="1">
        <f t="shared" si="0"/>
        <v>78.48</v>
      </c>
    </row>
    <row r="13" spans="1:8" x14ac:dyDescent="0.2">
      <c r="A13" s="2">
        <v>43864</v>
      </c>
      <c r="B13" s="1" t="s">
        <v>8</v>
      </c>
      <c r="C13" s="3" t="s">
        <v>9</v>
      </c>
      <c r="D13" s="1" t="s">
        <v>16</v>
      </c>
      <c r="E13" s="1" t="s">
        <v>17</v>
      </c>
      <c r="F13" s="1">
        <v>31</v>
      </c>
      <c r="G13" s="1">
        <v>1.87</v>
      </c>
      <c r="H13" s="1">
        <f t="shared" si="0"/>
        <v>57.970000000000006</v>
      </c>
    </row>
    <row r="14" spans="1:8" x14ac:dyDescent="0.2">
      <c r="G14" s="4"/>
      <c r="H14" s="29">
        <f>SUMIF(C2:C13,"Boston",H2:H13)+SUMIF(C2:C13,"New York",H2:H13)</f>
        <v>1565.0600000000002</v>
      </c>
    </row>
  </sheetData>
  <autoFilter ref="A1:H13" xr:uid="{91B9679A-520C-364B-81A6-C16E5D2E29D1}">
    <filterColumn colId="2">
      <filters>
        <filter val="Boston"/>
        <filter val="New York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36738-F339-3647-AAAD-F1B3674EF7E9}">
  <dimension ref="A1:H15"/>
  <sheetViews>
    <sheetView zoomScale="158" workbookViewId="0">
      <selection activeCell="H14" sqref="H14"/>
    </sheetView>
  </sheetViews>
  <sheetFormatPr baseColWidth="10" defaultColWidth="11" defaultRowHeight="16" x14ac:dyDescent="0.2"/>
  <cols>
    <col min="1" max="1" width="13.6640625" customWidth="1"/>
    <col min="2" max="2" width="13.33203125" customWidth="1"/>
    <col min="3" max="3" width="14.5" customWidth="1"/>
    <col min="4" max="4" width="10.83203125" bestFit="1" customWidth="1"/>
    <col min="5" max="5" width="16.1640625" customWidth="1"/>
    <col min="6" max="6" width="10.6640625" bestFit="1" customWidth="1"/>
    <col min="7" max="7" width="11.1640625" bestFit="1" customWidth="1"/>
    <col min="8" max="8" width="11.83203125" bestFit="1" customWidth="1"/>
  </cols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">
      <c r="A2" s="2">
        <v>43831</v>
      </c>
      <c r="B2" s="1" t="s">
        <v>8</v>
      </c>
      <c r="C2" s="1" t="s">
        <v>9</v>
      </c>
      <c r="D2" s="1" t="s">
        <v>10</v>
      </c>
      <c r="E2" s="1" t="s">
        <v>11</v>
      </c>
      <c r="F2" s="1">
        <v>33</v>
      </c>
      <c r="G2" s="1">
        <v>1.77</v>
      </c>
      <c r="H2" s="1">
        <f>F2*G2</f>
        <v>58.410000000000004</v>
      </c>
    </row>
    <row r="3" spans="1:8" x14ac:dyDescent="0.2">
      <c r="A3" s="2">
        <v>43834</v>
      </c>
      <c r="B3" s="1" t="s">
        <v>8</v>
      </c>
      <c r="C3" s="1" t="s">
        <v>9</v>
      </c>
      <c r="D3" s="1" t="s">
        <v>12</v>
      </c>
      <c r="E3" s="1" t="s">
        <v>13</v>
      </c>
      <c r="F3" s="1">
        <v>87</v>
      </c>
      <c r="G3" s="1">
        <v>3.49</v>
      </c>
      <c r="H3" s="1">
        <f t="shared" ref="H3:H13" si="0">F3*G3</f>
        <v>303.63</v>
      </c>
    </row>
    <row r="4" spans="1:8" x14ac:dyDescent="0.2">
      <c r="A4" s="2">
        <v>43837</v>
      </c>
      <c r="B4" s="1" t="s">
        <v>14</v>
      </c>
      <c r="C4" s="1" t="s">
        <v>15</v>
      </c>
      <c r="D4" s="1" t="s">
        <v>16</v>
      </c>
      <c r="E4" s="1" t="s">
        <v>17</v>
      </c>
      <c r="F4" s="1">
        <v>58</v>
      </c>
      <c r="G4" s="1">
        <v>1.87</v>
      </c>
      <c r="H4" s="1">
        <f t="shared" si="0"/>
        <v>108.46000000000001</v>
      </c>
    </row>
    <row r="5" spans="1:8" x14ac:dyDescent="0.2">
      <c r="A5" s="2">
        <v>43840</v>
      </c>
      <c r="B5" s="1" t="s">
        <v>8</v>
      </c>
      <c r="C5" s="1" t="s">
        <v>18</v>
      </c>
      <c r="D5" s="1" t="s">
        <v>16</v>
      </c>
      <c r="E5" s="1" t="s">
        <v>17</v>
      </c>
      <c r="F5" s="1">
        <v>82</v>
      </c>
      <c r="G5" s="1">
        <v>1.87</v>
      </c>
      <c r="H5" s="1">
        <f t="shared" si="0"/>
        <v>153.34</v>
      </c>
    </row>
    <row r="6" spans="1:8" x14ac:dyDescent="0.2">
      <c r="A6" s="2">
        <v>43843</v>
      </c>
      <c r="B6" s="1" t="s">
        <v>8</v>
      </c>
      <c r="C6" s="1" t="s">
        <v>9</v>
      </c>
      <c r="D6" s="1" t="s">
        <v>16</v>
      </c>
      <c r="E6" s="1" t="s">
        <v>19</v>
      </c>
      <c r="F6" s="1">
        <v>38</v>
      </c>
      <c r="G6" s="1">
        <v>2.1800000000000002</v>
      </c>
      <c r="H6" s="1">
        <f t="shared" si="0"/>
        <v>82.84</v>
      </c>
    </row>
    <row r="7" spans="1:8" x14ac:dyDescent="0.2">
      <c r="A7" s="2">
        <v>43846</v>
      </c>
      <c r="B7" s="1" t="s">
        <v>8</v>
      </c>
      <c r="C7" s="1" t="s">
        <v>9</v>
      </c>
      <c r="D7" s="1" t="s">
        <v>10</v>
      </c>
      <c r="E7" s="1" t="s">
        <v>11</v>
      </c>
      <c r="F7" s="1">
        <v>54</v>
      </c>
      <c r="G7" s="1">
        <v>1.77</v>
      </c>
      <c r="H7" s="1">
        <f t="shared" si="0"/>
        <v>95.58</v>
      </c>
    </row>
    <row r="8" spans="1:8" x14ac:dyDescent="0.2">
      <c r="A8" s="2">
        <v>43849</v>
      </c>
      <c r="B8" s="1" t="s">
        <v>8</v>
      </c>
      <c r="C8" s="1" t="s">
        <v>9</v>
      </c>
      <c r="D8" s="1" t="s">
        <v>12</v>
      </c>
      <c r="E8" s="1" t="s">
        <v>13</v>
      </c>
      <c r="F8" s="1">
        <v>149</v>
      </c>
      <c r="G8" s="1">
        <v>3.49</v>
      </c>
      <c r="H8" s="1">
        <f t="shared" si="0"/>
        <v>520.01</v>
      </c>
    </row>
    <row r="9" spans="1:8" x14ac:dyDescent="0.2">
      <c r="A9" s="2">
        <v>43852</v>
      </c>
      <c r="B9" s="1" t="s">
        <v>14</v>
      </c>
      <c r="C9" s="1" t="s">
        <v>15</v>
      </c>
      <c r="D9" s="1" t="s">
        <v>10</v>
      </c>
      <c r="E9" s="1" t="s">
        <v>11</v>
      </c>
      <c r="F9" s="1">
        <v>51</v>
      </c>
      <c r="G9" s="1">
        <v>1.77</v>
      </c>
      <c r="H9" s="1">
        <f t="shared" si="0"/>
        <v>90.27</v>
      </c>
    </row>
    <row r="10" spans="1:8" x14ac:dyDescent="0.2">
      <c r="A10" s="2">
        <v>43855</v>
      </c>
      <c r="B10" s="1" t="s">
        <v>8</v>
      </c>
      <c r="C10" s="1" t="s">
        <v>18</v>
      </c>
      <c r="D10" s="1" t="s">
        <v>10</v>
      </c>
      <c r="E10" s="1" t="s">
        <v>11</v>
      </c>
      <c r="F10" s="1">
        <v>100</v>
      </c>
      <c r="G10" s="1">
        <v>1.77</v>
      </c>
      <c r="H10" s="1">
        <f t="shared" si="0"/>
        <v>177</v>
      </c>
    </row>
    <row r="11" spans="1:8" x14ac:dyDescent="0.2">
      <c r="A11" s="2">
        <v>43858</v>
      </c>
      <c r="B11" s="1" t="s">
        <v>8</v>
      </c>
      <c r="C11" s="1" t="s">
        <v>18</v>
      </c>
      <c r="D11" s="1" t="s">
        <v>20</v>
      </c>
      <c r="E11" s="1" t="s">
        <v>21</v>
      </c>
      <c r="F11" s="1">
        <v>28</v>
      </c>
      <c r="G11" s="1">
        <v>1.35</v>
      </c>
      <c r="H11" s="1">
        <f t="shared" si="0"/>
        <v>37.800000000000004</v>
      </c>
    </row>
    <row r="12" spans="1:8" x14ac:dyDescent="0.2">
      <c r="A12" s="2">
        <v>43861</v>
      </c>
      <c r="B12" s="1" t="s">
        <v>8</v>
      </c>
      <c r="C12" s="3" t="s">
        <v>9</v>
      </c>
      <c r="D12" s="1" t="s">
        <v>16</v>
      </c>
      <c r="E12" s="1" t="s">
        <v>19</v>
      </c>
      <c r="F12" s="1">
        <v>36</v>
      </c>
      <c r="G12" s="1">
        <v>2.1800000000000002</v>
      </c>
      <c r="H12" s="1">
        <f t="shared" si="0"/>
        <v>78.48</v>
      </c>
    </row>
    <row r="13" spans="1:8" x14ac:dyDescent="0.2">
      <c r="A13" s="2">
        <v>43864</v>
      </c>
      <c r="B13" s="1" t="s">
        <v>8</v>
      </c>
      <c r="C13" s="3" t="s">
        <v>9</v>
      </c>
      <c r="D13" s="1" t="s">
        <v>16</v>
      </c>
      <c r="E13" s="1" t="s">
        <v>17</v>
      </c>
      <c r="F13" s="1">
        <v>31</v>
      </c>
      <c r="G13" s="1">
        <v>1.87</v>
      </c>
      <c r="H13" s="1">
        <f t="shared" si="0"/>
        <v>57.970000000000006</v>
      </c>
    </row>
    <row r="14" spans="1:8" x14ac:dyDescent="0.2">
      <c r="H14" s="23">
        <f>SUMIFS(H2:H13,B2:B13,"West",E2:E13,"Carrot")</f>
        <v>90.27</v>
      </c>
    </row>
    <row r="15" spans="1:8" x14ac:dyDescent="0.2">
      <c r="H15" s="1"/>
    </row>
  </sheetData>
  <autoFilter ref="A1:H14" xr:uid="{91B9679A-520C-364B-81A6-C16E5D2E29D1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1A05C-EA66-9940-8279-C45CE9A33B98}">
  <dimension ref="A1:H15"/>
  <sheetViews>
    <sheetView zoomScale="158" workbookViewId="0">
      <selection activeCell="H14" sqref="H14"/>
    </sheetView>
  </sheetViews>
  <sheetFormatPr baseColWidth="10" defaultColWidth="11" defaultRowHeight="16" x14ac:dyDescent="0.2"/>
  <cols>
    <col min="1" max="1" width="13.6640625" customWidth="1"/>
    <col min="2" max="2" width="13.33203125" customWidth="1"/>
    <col min="3" max="3" width="14.5" customWidth="1"/>
    <col min="4" max="4" width="10.83203125" bestFit="1" customWidth="1"/>
    <col min="5" max="5" width="16.1640625" customWidth="1"/>
    <col min="6" max="6" width="10.6640625" bestFit="1" customWidth="1"/>
    <col min="7" max="7" width="11.1640625" bestFit="1" customWidth="1"/>
    <col min="8" max="8" width="11.83203125" bestFit="1" customWidth="1"/>
  </cols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">
      <c r="A2" s="2">
        <v>43831</v>
      </c>
      <c r="B2" s="1" t="s">
        <v>8</v>
      </c>
      <c r="C2" s="1" t="s">
        <v>9</v>
      </c>
      <c r="D2" s="1" t="s">
        <v>10</v>
      </c>
      <c r="E2" s="1" t="s">
        <v>11</v>
      </c>
      <c r="F2" s="1">
        <v>33</v>
      </c>
      <c r="G2" s="1">
        <v>1.77</v>
      </c>
      <c r="H2" s="1">
        <f>F2*G2</f>
        <v>58.410000000000004</v>
      </c>
    </row>
    <row r="3" spans="1:8" x14ac:dyDescent="0.2">
      <c r="A3" s="2">
        <v>43834</v>
      </c>
      <c r="B3" s="1" t="s">
        <v>8</v>
      </c>
      <c r="C3" s="1" t="s">
        <v>9</v>
      </c>
      <c r="D3" s="1" t="s">
        <v>12</v>
      </c>
      <c r="E3" s="1" t="s">
        <v>13</v>
      </c>
      <c r="F3" s="1">
        <v>87</v>
      </c>
      <c r="G3" s="1">
        <v>3.49</v>
      </c>
      <c r="H3" s="1">
        <f t="shared" ref="H3:H13" si="0">F3*G3</f>
        <v>303.63</v>
      </c>
    </row>
    <row r="4" spans="1:8" x14ac:dyDescent="0.2">
      <c r="A4" s="2">
        <v>43837</v>
      </c>
      <c r="B4" s="1" t="s">
        <v>14</v>
      </c>
      <c r="C4" s="1" t="s">
        <v>15</v>
      </c>
      <c r="D4" s="1" t="s">
        <v>16</v>
      </c>
      <c r="E4" s="1" t="s">
        <v>17</v>
      </c>
      <c r="F4" s="1">
        <v>58</v>
      </c>
      <c r="G4" s="1">
        <v>1.87</v>
      </c>
      <c r="H4" s="1">
        <f t="shared" si="0"/>
        <v>108.46000000000001</v>
      </c>
    </row>
    <row r="5" spans="1:8" x14ac:dyDescent="0.2">
      <c r="A5" s="2">
        <v>43840</v>
      </c>
      <c r="B5" s="1" t="s">
        <v>8</v>
      </c>
      <c r="C5" s="1" t="s">
        <v>18</v>
      </c>
      <c r="D5" s="1" t="s">
        <v>16</v>
      </c>
      <c r="E5" s="1" t="s">
        <v>17</v>
      </c>
      <c r="F5" s="1">
        <v>82</v>
      </c>
      <c r="G5" s="1">
        <v>1.87</v>
      </c>
      <c r="H5" s="1">
        <f t="shared" si="0"/>
        <v>153.34</v>
      </c>
    </row>
    <row r="6" spans="1:8" x14ac:dyDescent="0.2">
      <c r="A6" s="2">
        <v>43843</v>
      </c>
      <c r="B6" s="1" t="s">
        <v>8</v>
      </c>
      <c r="C6" s="1" t="s">
        <v>9</v>
      </c>
      <c r="D6" s="1" t="s">
        <v>16</v>
      </c>
      <c r="E6" s="1" t="s">
        <v>19</v>
      </c>
      <c r="F6" s="1">
        <v>38</v>
      </c>
      <c r="G6" s="1">
        <v>2.1800000000000002</v>
      </c>
      <c r="H6" s="1">
        <f t="shared" si="0"/>
        <v>82.84</v>
      </c>
    </row>
    <row r="7" spans="1:8" x14ac:dyDescent="0.2">
      <c r="A7" s="2">
        <v>43846</v>
      </c>
      <c r="B7" s="1" t="s">
        <v>8</v>
      </c>
      <c r="C7" s="1" t="s">
        <v>9</v>
      </c>
      <c r="D7" s="1" t="s">
        <v>10</v>
      </c>
      <c r="E7" s="1" t="s">
        <v>11</v>
      </c>
      <c r="F7" s="1">
        <v>54</v>
      </c>
      <c r="G7" s="1">
        <v>1.77</v>
      </c>
      <c r="H7" s="1">
        <f t="shared" si="0"/>
        <v>95.58</v>
      </c>
    </row>
    <row r="8" spans="1:8" x14ac:dyDescent="0.2">
      <c r="A8" s="2">
        <v>43849</v>
      </c>
      <c r="B8" s="1" t="s">
        <v>8</v>
      </c>
      <c r="C8" s="1" t="s">
        <v>9</v>
      </c>
      <c r="D8" s="1" t="s">
        <v>12</v>
      </c>
      <c r="E8" s="1" t="s">
        <v>13</v>
      </c>
      <c r="F8" s="1">
        <v>149</v>
      </c>
      <c r="G8" s="1">
        <v>3.49</v>
      </c>
      <c r="H8" s="1">
        <f t="shared" si="0"/>
        <v>520.01</v>
      </c>
    </row>
    <row r="9" spans="1:8" x14ac:dyDescent="0.2">
      <c r="A9" s="2">
        <v>43852</v>
      </c>
      <c r="B9" s="1" t="s">
        <v>14</v>
      </c>
      <c r="C9" s="1" t="s">
        <v>15</v>
      </c>
      <c r="D9" s="1" t="s">
        <v>10</v>
      </c>
      <c r="E9" s="1" t="s">
        <v>11</v>
      </c>
      <c r="F9" s="1">
        <v>51</v>
      </c>
      <c r="G9" s="1">
        <v>1.77</v>
      </c>
      <c r="H9" s="1">
        <f t="shared" si="0"/>
        <v>90.27</v>
      </c>
    </row>
    <row r="10" spans="1:8" x14ac:dyDescent="0.2">
      <c r="A10" s="2">
        <v>43855</v>
      </c>
      <c r="B10" s="1" t="s">
        <v>8</v>
      </c>
      <c r="C10" s="1" t="s">
        <v>18</v>
      </c>
      <c r="D10" s="1" t="s">
        <v>10</v>
      </c>
      <c r="E10" s="1" t="s">
        <v>11</v>
      </c>
      <c r="F10" s="1">
        <v>100</v>
      </c>
      <c r="G10" s="1">
        <v>1.77</v>
      </c>
      <c r="H10" s="1">
        <f t="shared" si="0"/>
        <v>177</v>
      </c>
    </row>
    <row r="11" spans="1:8" x14ac:dyDescent="0.2">
      <c r="A11" s="2">
        <v>43858</v>
      </c>
      <c r="B11" s="1" t="s">
        <v>8</v>
      </c>
      <c r="C11" s="1" t="s">
        <v>18</v>
      </c>
      <c r="D11" s="1" t="s">
        <v>20</v>
      </c>
      <c r="E11" s="1" t="s">
        <v>21</v>
      </c>
      <c r="F11" s="1">
        <v>28</v>
      </c>
      <c r="G11" s="1">
        <v>1.35</v>
      </c>
      <c r="H11" s="1">
        <f t="shared" si="0"/>
        <v>37.800000000000004</v>
      </c>
    </row>
    <row r="12" spans="1:8" x14ac:dyDescent="0.2">
      <c r="A12" s="2">
        <v>43861</v>
      </c>
      <c r="B12" s="1" t="s">
        <v>8</v>
      </c>
      <c r="C12" s="3" t="s">
        <v>9</v>
      </c>
      <c r="D12" s="1" t="s">
        <v>16</v>
      </c>
      <c r="E12" s="1" t="s">
        <v>19</v>
      </c>
      <c r="F12" s="1">
        <v>36</v>
      </c>
      <c r="G12" s="1">
        <v>2.1800000000000002</v>
      </c>
      <c r="H12" s="1">
        <f t="shared" si="0"/>
        <v>78.48</v>
      </c>
    </row>
    <row r="13" spans="1:8" x14ac:dyDescent="0.2">
      <c r="A13" s="2">
        <v>43864</v>
      </c>
      <c r="B13" s="1" t="s">
        <v>8</v>
      </c>
      <c r="C13" s="3" t="s">
        <v>9</v>
      </c>
      <c r="D13" s="1" t="s">
        <v>16</v>
      </c>
      <c r="E13" s="1" t="s">
        <v>17</v>
      </c>
      <c r="F13" s="1">
        <v>31</v>
      </c>
      <c r="G13" s="1">
        <v>1.87</v>
      </c>
      <c r="H13" s="1">
        <f t="shared" si="0"/>
        <v>57.970000000000006</v>
      </c>
    </row>
    <row r="14" spans="1:8" x14ac:dyDescent="0.2">
      <c r="H14" s="23">
        <f>SUMIFS(H2:H13,C2:C13,"Boston",F2:F13,"&gt;20")</f>
        <v>1196.92</v>
      </c>
    </row>
    <row r="15" spans="1:8" x14ac:dyDescent="0.2">
      <c r="H15" s="1"/>
    </row>
  </sheetData>
  <autoFilter ref="A1:H14" xr:uid="{91B9679A-520C-364B-81A6-C16E5D2E29D1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91D62-4639-DB4D-97D7-CC5172906430}">
  <dimension ref="A1:H17"/>
  <sheetViews>
    <sheetView zoomScale="158" workbookViewId="0">
      <selection activeCell="E16" sqref="E16:F17"/>
    </sheetView>
  </sheetViews>
  <sheetFormatPr baseColWidth="10" defaultColWidth="11" defaultRowHeight="16" x14ac:dyDescent="0.2"/>
  <cols>
    <col min="1" max="1" width="13.6640625" customWidth="1"/>
    <col min="2" max="2" width="13.33203125" customWidth="1"/>
    <col min="3" max="3" width="14.5" customWidth="1"/>
    <col min="4" max="4" width="10.83203125" bestFit="1" customWidth="1"/>
    <col min="5" max="5" width="16.1640625" customWidth="1"/>
    <col min="6" max="6" width="10.6640625" bestFit="1" customWidth="1"/>
    <col min="7" max="7" width="11.1640625" bestFit="1" customWidth="1"/>
    <col min="8" max="8" width="11.83203125" bestFit="1" customWidth="1"/>
  </cols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">
      <c r="A2" s="2">
        <v>43831</v>
      </c>
      <c r="B2" s="1" t="s">
        <v>8</v>
      </c>
      <c r="C2" s="1" t="s">
        <v>9</v>
      </c>
      <c r="D2" s="1" t="s">
        <v>10</v>
      </c>
      <c r="E2" s="1" t="s">
        <v>11</v>
      </c>
      <c r="F2" s="1">
        <v>33</v>
      </c>
      <c r="G2" s="1">
        <v>1.77</v>
      </c>
      <c r="H2" s="1">
        <f>F2*G2</f>
        <v>58.410000000000004</v>
      </c>
    </row>
    <row r="3" spans="1:8" x14ac:dyDescent="0.2">
      <c r="A3" s="2">
        <v>43834</v>
      </c>
      <c r="B3" s="1" t="s">
        <v>8</v>
      </c>
      <c r="C3" s="1" t="s">
        <v>9</v>
      </c>
      <c r="D3" s="1" t="s">
        <v>12</v>
      </c>
      <c r="E3" s="1" t="s">
        <v>13</v>
      </c>
      <c r="F3" s="1">
        <v>87</v>
      </c>
      <c r="G3" s="1">
        <v>3.49</v>
      </c>
      <c r="H3" s="1">
        <f t="shared" ref="H3:H13" si="0">F3*G3</f>
        <v>303.63</v>
      </c>
    </row>
    <row r="4" spans="1:8" x14ac:dyDescent="0.2">
      <c r="A4" s="2">
        <v>43837</v>
      </c>
      <c r="B4" s="1" t="s">
        <v>14</v>
      </c>
      <c r="C4" s="1" t="s">
        <v>15</v>
      </c>
      <c r="D4" s="1" t="s">
        <v>16</v>
      </c>
      <c r="E4" s="1" t="s">
        <v>17</v>
      </c>
      <c r="F4" s="1">
        <v>58</v>
      </c>
      <c r="G4" s="1">
        <v>1.87</v>
      </c>
      <c r="H4" s="1">
        <f t="shared" si="0"/>
        <v>108.46000000000001</v>
      </c>
    </row>
    <row r="5" spans="1:8" x14ac:dyDescent="0.2">
      <c r="A5" s="2">
        <v>43840</v>
      </c>
      <c r="B5" s="1" t="s">
        <v>8</v>
      </c>
      <c r="C5" s="1" t="s">
        <v>18</v>
      </c>
      <c r="D5" s="1" t="s">
        <v>16</v>
      </c>
      <c r="E5" s="1" t="s">
        <v>17</v>
      </c>
      <c r="F5" s="1">
        <v>82</v>
      </c>
      <c r="G5" s="1">
        <v>1.87</v>
      </c>
      <c r="H5" s="1">
        <f t="shared" si="0"/>
        <v>153.34</v>
      </c>
    </row>
    <row r="6" spans="1:8" x14ac:dyDescent="0.2">
      <c r="A6" s="2">
        <v>43843</v>
      </c>
      <c r="B6" s="1" t="s">
        <v>8</v>
      </c>
      <c r="C6" s="1" t="s">
        <v>9</v>
      </c>
      <c r="D6" s="1" t="s">
        <v>16</v>
      </c>
      <c r="E6" s="1" t="s">
        <v>19</v>
      </c>
      <c r="F6" s="1">
        <v>38</v>
      </c>
      <c r="G6" s="1">
        <v>2.1800000000000002</v>
      </c>
      <c r="H6" s="1">
        <f t="shared" si="0"/>
        <v>82.84</v>
      </c>
    </row>
    <row r="7" spans="1:8" x14ac:dyDescent="0.2">
      <c r="A7" s="2">
        <v>43846</v>
      </c>
      <c r="B7" s="1" t="s">
        <v>8</v>
      </c>
      <c r="C7" s="1" t="s">
        <v>9</v>
      </c>
      <c r="D7" s="1" t="s">
        <v>10</v>
      </c>
      <c r="E7" s="1" t="s">
        <v>11</v>
      </c>
      <c r="F7" s="1">
        <v>54</v>
      </c>
      <c r="G7" s="1">
        <v>1.77</v>
      </c>
      <c r="H7" s="1">
        <f t="shared" si="0"/>
        <v>95.58</v>
      </c>
    </row>
    <row r="8" spans="1:8" x14ac:dyDescent="0.2">
      <c r="A8" s="2">
        <v>43849</v>
      </c>
      <c r="B8" s="1" t="s">
        <v>8</v>
      </c>
      <c r="C8" s="1" t="s">
        <v>9</v>
      </c>
      <c r="D8" s="1" t="s">
        <v>12</v>
      </c>
      <c r="E8" s="1" t="s">
        <v>13</v>
      </c>
      <c r="F8" s="1">
        <v>149</v>
      </c>
      <c r="G8" s="1">
        <v>3.49</v>
      </c>
      <c r="H8" s="1">
        <f t="shared" si="0"/>
        <v>520.01</v>
      </c>
    </row>
    <row r="9" spans="1:8" x14ac:dyDescent="0.2">
      <c r="A9" s="2">
        <v>43852</v>
      </c>
      <c r="B9" s="1" t="s">
        <v>14</v>
      </c>
      <c r="C9" s="1" t="s">
        <v>15</v>
      </c>
      <c r="D9" s="1" t="s">
        <v>10</v>
      </c>
      <c r="E9" s="1" t="s">
        <v>11</v>
      </c>
      <c r="F9" s="1">
        <v>51</v>
      </c>
      <c r="G9" s="1">
        <v>1.77</v>
      </c>
      <c r="H9" s="1">
        <f t="shared" si="0"/>
        <v>90.27</v>
      </c>
    </row>
    <row r="10" spans="1:8" x14ac:dyDescent="0.2">
      <c r="A10" s="2">
        <v>43855</v>
      </c>
      <c r="B10" s="1" t="s">
        <v>8</v>
      </c>
      <c r="C10" s="1" t="s">
        <v>18</v>
      </c>
      <c r="D10" s="1" t="s">
        <v>10</v>
      </c>
      <c r="E10" s="1" t="s">
        <v>11</v>
      </c>
      <c r="F10" s="1">
        <v>100</v>
      </c>
      <c r="G10" s="1">
        <v>1.77</v>
      </c>
      <c r="H10" s="1">
        <f t="shared" si="0"/>
        <v>177</v>
      </c>
    </row>
    <row r="11" spans="1:8" x14ac:dyDescent="0.2">
      <c r="A11" s="2">
        <v>43858</v>
      </c>
      <c r="B11" s="1" t="s">
        <v>8</v>
      </c>
      <c r="C11" s="1" t="s">
        <v>18</v>
      </c>
      <c r="D11" s="1" t="s">
        <v>20</v>
      </c>
      <c r="E11" s="1" t="s">
        <v>21</v>
      </c>
      <c r="F11" s="1">
        <v>28</v>
      </c>
      <c r="G11" s="1">
        <v>1.35</v>
      </c>
      <c r="H11" s="1">
        <f t="shared" si="0"/>
        <v>37.800000000000004</v>
      </c>
    </row>
    <row r="12" spans="1:8" x14ac:dyDescent="0.2">
      <c r="A12" s="2">
        <v>43861</v>
      </c>
      <c r="B12" s="1" t="s">
        <v>8</v>
      </c>
      <c r="C12" s="3" t="s">
        <v>9</v>
      </c>
      <c r="D12" s="1" t="s">
        <v>16</v>
      </c>
      <c r="E12" s="1" t="s">
        <v>19</v>
      </c>
      <c r="F12" s="1">
        <v>36</v>
      </c>
      <c r="G12" s="1">
        <v>2.1800000000000002</v>
      </c>
      <c r="H12" s="1">
        <f t="shared" si="0"/>
        <v>78.48</v>
      </c>
    </row>
    <row r="13" spans="1:8" x14ac:dyDescent="0.2">
      <c r="A13" s="2">
        <v>43864</v>
      </c>
      <c r="B13" s="1" t="s">
        <v>8</v>
      </c>
      <c r="C13" s="3" t="s">
        <v>9</v>
      </c>
      <c r="D13" s="1" t="s">
        <v>16</v>
      </c>
      <c r="E13" s="1" t="s">
        <v>17</v>
      </c>
      <c r="F13" s="1">
        <v>31</v>
      </c>
      <c r="G13" s="1">
        <v>1.87</v>
      </c>
      <c r="H13" s="1">
        <f t="shared" si="0"/>
        <v>57.970000000000006</v>
      </c>
    </row>
    <row r="14" spans="1:8" x14ac:dyDescent="0.2">
      <c r="H14" s="1"/>
    </row>
    <row r="15" spans="1:8" x14ac:dyDescent="0.2">
      <c r="H15" s="1"/>
    </row>
    <row r="16" spans="1:8" x14ac:dyDescent="0.2">
      <c r="E16" s="23" t="s">
        <v>22</v>
      </c>
      <c r="F16" s="24">
        <f>MAX(F2:F13)</f>
        <v>149</v>
      </c>
    </row>
    <row r="17" spans="5:6" x14ac:dyDescent="0.2">
      <c r="E17" s="23" t="s">
        <v>23</v>
      </c>
      <c r="F17" s="24">
        <f>MIN(F3:F14)</f>
        <v>28</v>
      </c>
    </row>
  </sheetData>
  <autoFilter ref="A1:H14" xr:uid="{91B9679A-520C-364B-81A6-C16E5D2E29D1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91D1E-E328-4F40-962E-30C0AE9A1B76}">
  <dimension ref="A1:H14"/>
  <sheetViews>
    <sheetView zoomScale="158" workbookViewId="0">
      <selection activeCell="H14" sqref="H14"/>
    </sheetView>
  </sheetViews>
  <sheetFormatPr baseColWidth="10" defaultColWidth="11" defaultRowHeight="16" x14ac:dyDescent="0.2"/>
  <cols>
    <col min="1" max="1" width="13.6640625" customWidth="1"/>
    <col min="2" max="2" width="13.33203125" customWidth="1"/>
    <col min="3" max="3" width="14.5" customWidth="1"/>
    <col min="4" max="4" width="10.83203125" bestFit="1" customWidth="1"/>
    <col min="5" max="5" width="16.1640625" customWidth="1"/>
    <col min="6" max="6" width="10.6640625" bestFit="1" customWidth="1"/>
    <col min="7" max="7" width="11.1640625" bestFit="1" customWidth="1"/>
    <col min="8" max="8" width="11.83203125" bestFit="1" customWidth="1"/>
  </cols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">
      <c r="A2" s="2">
        <v>43831</v>
      </c>
      <c r="B2" s="1" t="s">
        <v>8</v>
      </c>
      <c r="C2" s="5" t="s">
        <v>9</v>
      </c>
      <c r="D2" s="5" t="s">
        <v>10</v>
      </c>
      <c r="E2" s="5" t="s">
        <v>11</v>
      </c>
      <c r="F2" s="1">
        <v>33</v>
      </c>
      <c r="G2" s="1">
        <v>1.77</v>
      </c>
      <c r="H2" s="1">
        <f>F2*G2</f>
        <v>58.410000000000004</v>
      </c>
    </row>
    <row r="3" spans="1:8" x14ac:dyDescent="0.2">
      <c r="A3" s="2">
        <v>43834</v>
      </c>
      <c r="B3" s="1" t="s">
        <v>8</v>
      </c>
      <c r="C3" s="5" t="s">
        <v>9</v>
      </c>
      <c r="D3" s="5" t="s">
        <v>12</v>
      </c>
      <c r="E3" s="5" t="s">
        <v>13</v>
      </c>
      <c r="F3" s="1">
        <v>87</v>
      </c>
      <c r="G3" s="1">
        <v>3.49</v>
      </c>
      <c r="H3" s="1">
        <f t="shared" ref="H3:H13" si="0">F3*G3</f>
        <v>303.63</v>
      </c>
    </row>
    <row r="4" spans="1:8" x14ac:dyDescent="0.2">
      <c r="A4" s="2">
        <v>43837</v>
      </c>
      <c r="B4" s="1" t="s">
        <v>14</v>
      </c>
      <c r="C4" s="5" t="s">
        <v>15</v>
      </c>
      <c r="D4" s="5" t="s">
        <v>16</v>
      </c>
      <c r="E4" s="5" t="s">
        <v>17</v>
      </c>
      <c r="F4" s="1">
        <v>58</v>
      </c>
      <c r="G4" s="1">
        <v>1.87</v>
      </c>
      <c r="H4" s="1">
        <f t="shared" si="0"/>
        <v>108.46000000000001</v>
      </c>
    </row>
    <row r="5" spans="1:8" x14ac:dyDescent="0.2">
      <c r="A5" s="2">
        <v>43840</v>
      </c>
      <c r="B5" s="1" t="s">
        <v>8</v>
      </c>
      <c r="C5" s="5" t="s">
        <v>18</v>
      </c>
      <c r="D5" s="5" t="s">
        <v>16</v>
      </c>
      <c r="E5" s="5" t="s">
        <v>17</v>
      </c>
      <c r="F5" s="1">
        <v>82</v>
      </c>
      <c r="G5" s="1">
        <v>1.87</v>
      </c>
      <c r="H5" s="1">
        <f t="shared" si="0"/>
        <v>153.34</v>
      </c>
    </row>
    <row r="6" spans="1:8" x14ac:dyDescent="0.2">
      <c r="A6" s="2">
        <v>43843</v>
      </c>
      <c r="B6" s="1" t="s">
        <v>8</v>
      </c>
      <c r="C6" s="5" t="s">
        <v>9</v>
      </c>
      <c r="D6" s="5" t="s">
        <v>16</v>
      </c>
      <c r="E6" s="5" t="s">
        <v>19</v>
      </c>
      <c r="F6" s="1">
        <v>38</v>
      </c>
      <c r="G6" s="1">
        <v>2.1800000000000002</v>
      </c>
      <c r="H6" s="1">
        <f t="shared" si="0"/>
        <v>82.84</v>
      </c>
    </row>
    <row r="7" spans="1:8" x14ac:dyDescent="0.2">
      <c r="A7" s="2">
        <v>43846</v>
      </c>
      <c r="B7" s="1" t="s">
        <v>8</v>
      </c>
      <c r="C7" s="5" t="s">
        <v>9</v>
      </c>
      <c r="D7" s="5" t="s">
        <v>10</v>
      </c>
      <c r="E7" s="5" t="s">
        <v>11</v>
      </c>
      <c r="F7" s="1">
        <v>54</v>
      </c>
      <c r="G7" s="1">
        <v>1.77</v>
      </c>
      <c r="H7" s="1">
        <f t="shared" si="0"/>
        <v>95.58</v>
      </c>
    </row>
    <row r="8" spans="1:8" x14ac:dyDescent="0.2">
      <c r="A8" s="2">
        <v>43849</v>
      </c>
      <c r="B8" s="1" t="s">
        <v>8</v>
      </c>
      <c r="C8" s="5" t="s">
        <v>9</v>
      </c>
      <c r="D8" s="5" t="s">
        <v>12</v>
      </c>
      <c r="E8" s="5" t="s">
        <v>13</v>
      </c>
      <c r="F8" s="1">
        <v>149</v>
      </c>
      <c r="G8" s="1">
        <v>3.49</v>
      </c>
      <c r="H8" s="1">
        <f t="shared" si="0"/>
        <v>520.01</v>
      </c>
    </row>
    <row r="9" spans="1:8" x14ac:dyDescent="0.2">
      <c r="A9" s="2">
        <v>43852</v>
      </c>
      <c r="B9" s="1" t="s">
        <v>14</v>
      </c>
      <c r="C9" s="5" t="s">
        <v>15</v>
      </c>
      <c r="D9" s="5" t="s">
        <v>10</v>
      </c>
      <c r="E9" s="5" t="s">
        <v>11</v>
      </c>
      <c r="F9" s="1">
        <v>51</v>
      </c>
      <c r="G9" s="1">
        <v>1.77</v>
      </c>
      <c r="H9" s="1">
        <f t="shared" si="0"/>
        <v>90.27</v>
      </c>
    </row>
    <row r="10" spans="1:8" x14ac:dyDescent="0.2">
      <c r="A10" s="2">
        <v>43855</v>
      </c>
      <c r="B10" s="1" t="s">
        <v>8</v>
      </c>
      <c r="C10" s="5" t="s">
        <v>18</v>
      </c>
      <c r="D10" s="5" t="s">
        <v>10</v>
      </c>
      <c r="E10" s="5" t="s">
        <v>11</v>
      </c>
      <c r="F10" s="1">
        <v>100</v>
      </c>
      <c r="G10" s="1">
        <v>1.77</v>
      </c>
      <c r="H10" s="1">
        <f t="shared" si="0"/>
        <v>177</v>
      </c>
    </row>
    <row r="11" spans="1:8" x14ac:dyDescent="0.2">
      <c r="A11" s="2">
        <v>43858</v>
      </c>
      <c r="B11" s="1" t="s">
        <v>8</v>
      </c>
      <c r="C11" s="5" t="s">
        <v>18</v>
      </c>
      <c r="D11" s="5" t="s">
        <v>20</v>
      </c>
      <c r="E11" s="5" t="s">
        <v>21</v>
      </c>
      <c r="F11" s="1">
        <v>28</v>
      </c>
      <c r="G11" s="1">
        <v>1.35</v>
      </c>
      <c r="H11" s="1">
        <f t="shared" si="0"/>
        <v>37.800000000000004</v>
      </c>
    </row>
    <row r="12" spans="1:8" x14ac:dyDescent="0.2">
      <c r="A12" s="2">
        <v>43861</v>
      </c>
      <c r="B12" s="1" t="s">
        <v>8</v>
      </c>
      <c r="C12" s="6" t="s">
        <v>9</v>
      </c>
      <c r="D12" s="5" t="s">
        <v>16</v>
      </c>
      <c r="E12" s="5" t="s">
        <v>19</v>
      </c>
      <c r="F12" s="1">
        <v>36</v>
      </c>
      <c r="G12" s="1">
        <v>2.1800000000000002</v>
      </c>
      <c r="H12" s="1">
        <f t="shared" si="0"/>
        <v>78.48</v>
      </c>
    </row>
    <row r="13" spans="1:8" x14ac:dyDescent="0.2">
      <c r="A13" s="2">
        <v>43864</v>
      </c>
      <c r="B13" s="1" t="s">
        <v>8</v>
      </c>
      <c r="C13" s="6" t="s">
        <v>9</v>
      </c>
      <c r="D13" s="5" t="s">
        <v>16</v>
      </c>
      <c r="E13" s="5" t="s">
        <v>17</v>
      </c>
      <c r="F13" s="1">
        <v>31</v>
      </c>
      <c r="G13" s="1">
        <v>1.87</v>
      </c>
      <c r="H13" s="1">
        <f t="shared" si="0"/>
        <v>57.970000000000006</v>
      </c>
    </row>
    <row r="14" spans="1:8" x14ac:dyDescent="0.2">
      <c r="H14" s="23">
        <f>SUMIFS(H2:H13,E2:E13,"Carrot")+SUMIFS(H2:H13,E2:E13,"Whole Wheat")+SUMIFS(H2:H13,E2:E13,"Arrowroot")</f>
        <v>1406.22</v>
      </c>
    </row>
  </sheetData>
  <autoFilter ref="A1:H14" xr:uid="{91B9679A-520C-364B-81A6-C16E5D2E29D1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0DA0C-F1EB-824D-BA5E-C69CBC1D3BD5}">
  <dimension ref="A1:H14"/>
  <sheetViews>
    <sheetView zoomScale="158" workbookViewId="0">
      <selection activeCell="H14" sqref="H14"/>
    </sheetView>
  </sheetViews>
  <sheetFormatPr baseColWidth="10" defaultColWidth="11" defaultRowHeight="16" x14ac:dyDescent="0.2"/>
  <cols>
    <col min="1" max="1" width="13.6640625" customWidth="1"/>
    <col min="2" max="2" width="13.33203125" customWidth="1"/>
    <col min="3" max="3" width="14.5" customWidth="1"/>
    <col min="4" max="4" width="10.83203125" bestFit="1" customWidth="1"/>
    <col min="5" max="5" width="16.1640625" customWidth="1"/>
    <col min="6" max="6" width="10.6640625" bestFit="1" customWidth="1"/>
    <col min="7" max="7" width="11.1640625" bestFit="1" customWidth="1"/>
    <col min="8" max="8" width="11.83203125" bestFit="1" customWidth="1"/>
  </cols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">
      <c r="A2" s="2">
        <v>43831</v>
      </c>
      <c r="B2" s="1" t="s">
        <v>8</v>
      </c>
      <c r="C2" s="5" t="s">
        <v>9</v>
      </c>
      <c r="D2" s="5" t="s">
        <v>10</v>
      </c>
      <c r="E2" s="5" t="s">
        <v>11</v>
      </c>
      <c r="F2" s="1">
        <v>33</v>
      </c>
      <c r="G2" s="1">
        <v>1.77</v>
      </c>
      <c r="H2" s="1">
        <f>F2*G2</f>
        <v>58.410000000000004</v>
      </c>
    </row>
    <row r="3" spans="1:8" x14ac:dyDescent="0.2">
      <c r="A3" s="2">
        <v>43834</v>
      </c>
      <c r="B3" s="1" t="s">
        <v>8</v>
      </c>
      <c r="C3" s="5" t="s">
        <v>9</v>
      </c>
      <c r="D3" s="5" t="s">
        <v>12</v>
      </c>
      <c r="E3" s="5" t="s">
        <v>13</v>
      </c>
      <c r="F3" s="1">
        <v>87</v>
      </c>
      <c r="G3" s="1">
        <v>3.49</v>
      </c>
      <c r="H3" s="1">
        <f t="shared" ref="H3:H13" si="0">F3*G3</f>
        <v>303.63</v>
      </c>
    </row>
    <row r="4" spans="1:8" x14ac:dyDescent="0.2">
      <c r="A4" s="2">
        <v>43837</v>
      </c>
      <c r="B4" s="1" t="s">
        <v>14</v>
      </c>
      <c r="C4" s="5" t="s">
        <v>15</v>
      </c>
      <c r="D4" s="5" t="s">
        <v>16</v>
      </c>
      <c r="E4" s="5" t="s">
        <v>17</v>
      </c>
      <c r="F4" s="1">
        <v>58</v>
      </c>
      <c r="G4" s="1">
        <v>1.87</v>
      </c>
      <c r="H4" s="1">
        <f t="shared" si="0"/>
        <v>108.46000000000001</v>
      </c>
    </row>
    <row r="5" spans="1:8" x14ac:dyDescent="0.2">
      <c r="A5" s="2">
        <v>43840</v>
      </c>
      <c r="B5" s="1" t="s">
        <v>8</v>
      </c>
      <c r="C5" s="5" t="s">
        <v>18</v>
      </c>
      <c r="D5" s="5" t="s">
        <v>16</v>
      </c>
      <c r="E5" s="5" t="s">
        <v>17</v>
      </c>
      <c r="F5" s="1">
        <v>82</v>
      </c>
      <c r="G5" s="1">
        <v>1.87</v>
      </c>
      <c r="H5" s="1">
        <f t="shared" si="0"/>
        <v>153.34</v>
      </c>
    </row>
    <row r="6" spans="1:8" x14ac:dyDescent="0.2">
      <c r="A6" s="2">
        <v>43843</v>
      </c>
      <c r="B6" s="1" t="s">
        <v>8</v>
      </c>
      <c r="C6" s="5" t="s">
        <v>9</v>
      </c>
      <c r="D6" s="5" t="s">
        <v>16</v>
      </c>
      <c r="E6" s="5" t="s">
        <v>19</v>
      </c>
      <c r="F6" s="1">
        <v>38</v>
      </c>
      <c r="G6" s="1">
        <v>2.1800000000000002</v>
      </c>
      <c r="H6" s="1">
        <f t="shared" si="0"/>
        <v>82.84</v>
      </c>
    </row>
    <row r="7" spans="1:8" x14ac:dyDescent="0.2">
      <c r="A7" s="2">
        <v>43846</v>
      </c>
      <c r="B7" s="1" t="s">
        <v>8</v>
      </c>
      <c r="C7" s="5" t="s">
        <v>9</v>
      </c>
      <c r="D7" s="5" t="s">
        <v>10</v>
      </c>
      <c r="E7" s="5" t="s">
        <v>11</v>
      </c>
      <c r="F7" s="1">
        <v>54</v>
      </c>
      <c r="G7" s="1">
        <v>1.77</v>
      </c>
      <c r="H7" s="1">
        <f t="shared" si="0"/>
        <v>95.58</v>
      </c>
    </row>
    <row r="8" spans="1:8" x14ac:dyDescent="0.2">
      <c r="A8" s="2">
        <v>43849</v>
      </c>
      <c r="B8" s="1" t="s">
        <v>8</v>
      </c>
      <c r="C8" s="5" t="s">
        <v>9</v>
      </c>
      <c r="D8" s="5" t="s">
        <v>12</v>
      </c>
      <c r="E8" s="5" t="s">
        <v>13</v>
      </c>
      <c r="F8" s="1">
        <v>149</v>
      </c>
      <c r="G8" s="1">
        <v>3.49</v>
      </c>
      <c r="H8" s="1">
        <f t="shared" si="0"/>
        <v>520.01</v>
      </c>
    </row>
    <row r="9" spans="1:8" x14ac:dyDescent="0.2">
      <c r="A9" s="2">
        <v>43852</v>
      </c>
      <c r="B9" s="1" t="s">
        <v>14</v>
      </c>
      <c r="C9" s="5" t="s">
        <v>15</v>
      </c>
      <c r="D9" s="5" t="s">
        <v>10</v>
      </c>
      <c r="E9" s="5" t="s">
        <v>11</v>
      </c>
      <c r="F9" s="1">
        <v>51</v>
      </c>
      <c r="G9" s="1">
        <v>1.77</v>
      </c>
      <c r="H9" s="1">
        <f t="shared" si="0"/>
        <v>90.27</v>
      </c>
    </row>
    <row r="10" spans="1:8" x14ac:dyDescent="0.2">
      <c r="A10" s="2">
        <v>43855</v>
      </c>
      <c r="B10" s="1" t="s">
        <v>8</v>
      </c>
      <c r="C10" s="5" t="s">
        <v>18</v>
      </c>
      <c r="D10" s="5" t="s">
        <v>10</v>
      </c>
      <c r="E10" s="5" t="s">
        <v>11</v>
      </c>
      <c r="F10" s="1">
        <v>100</v>
      </c>
      <c r="G10" s="1">
        <v>1.77</v>
      </c>
      <c r="H10" s="1">
        <f t="shared" si="0"/>
        <v>177</v>
      </c>
    </row>
    <row r="11" spans="1:8" x14ac:dyDescent="0.2">
      <c r="A11" s="2">
        <v>43858</v>
      </c>
      <c r="B11" s="1" t="s">
        <v>8</v>
      </c>
      <c r="C11" s="5" t="s">
        <v>18</v>
      </c>
      <c r="D11" s="5" t="s">
        <v>20</v>
      </c>
      <c r="E11" s="5" t="s">
        <v>21</v>
      </c>
      <c r="F11" s="1">
        <v>28</v>
      </c>
      <c r="G11" s="1">
        <v>1.35</v>
      </c>
      <c r="H11" s="1">
        <f t="shared" si="0"/>
        <v>37.800000000000004</v>
      </c>
    </row>
    <row r="12" spans="1:8" x14ac:dyDescent="0.2">
      <c r="A12" s="2">
        <v>43861</v>
      </c>
      <c r="B12" s="1" t="s">
        <v>8</v>
      </c>
      <c r="C12" s="6" t="s">
        <v>9</v>
      </c>
      <c r="D12" s="5" t="s">
        <v>16</v>
      </c>
      <c r="E12" s="5" t="s">
        <v>19</v>
      </c>
      <c r="F12" s="1">
        <v>36</v>
      </c>
      <c r="G12" s="1">
        <v>2.1800000000000002</v>
      </c>
      <c r="H12" s="1">
        <f t="shared" si="0"/>
        <v>78.48</v>
      </c>
    </row>
    <row r="13" spans="1:8" x14ac:dyDescent="0.2">
      <c r="A13" s="2">
        <v>43864</v>
      </c>
      <c r="B13" s="1" t="s">
        <v>8</v>
      </c>
      <c r="C13" s="6" t="s">
        <v>9</v>
      </c>
      <c r="D13" s="5" t="s">
        <v>16</v>
      </c>
      <c r="E13" s="5" t="s">
        <v>17</v>
      </c>
      <c r="F13" s="1">
        <v>31</v>
      </c>
      <c r="G13" s="1">
        <v>1.87</v>
      </c>
      <c r="H13" s="1">
        <f t="shared" si="0"/>
        <v>57.970000000000006</v>
      </c>
    </row>
    <row r="14" spans="1:8" x14ac:dyDescent="0.2">
      <c r="H14" s="23">
        <f>SUMIFS(H2:H13,D2:D13,"Cookies",E2:E13,"Chocolate Chip")</f>
        <v>319.77000000000004</v>
      </c>
    </row>
  </sheetData>
  <autoFilter ref="A1:H14" xr:uid="{91B9679A-520C-364B-81A6-C16E5D2E29D1}"/>
  <pageMargins left="0.7" right="0.7" top="0.75" bottom="0.75" header="0.3" footer="0.3"/>
  <pageSetup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F62D0-EC61-4E4A-B4C9-47E26C29852E}">
  <dimension ref="A1:H17"/>
  <sheetViews>
    <sheetView zoomScale="158" workbookViewId="0">
      <selection activeCell="E15" sqref="D15:E17"/>
    </sheetView>
  </sheetViews>
  <sheetFormatPr baseColWidth="10" defaultColWidth="11" defaultRowHeight="16" x14ac:dyDescent="0.2"/>
  <cols>
    <col min="1" max="1" width="13.6640625" customWidth="1"/>
    <col min="2" max="2" width="13.33203125" customWidth="1"/>
    <col min="3" max="3" width="14.5" customWidth="1"/>
    <col min="4" max="4" width="10.83203125" bestFit="1" customWidth="1"/>
    <col min="5" max="5" width="16.1640625" customWidth="1"/>
    <col min="6" max="6" width="10.6640625" bestFit="1" customWidth="1"/>
    <col min="7" max="7" width="11.1640625" bestFit="1" customWidth="1"/>
    <col min="8" max="8" width="11.83203125" bestFit="1" customWidth="1"/>
  </cols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">
      <c r="A2" s="2">
        <v>43831</v>
      </c>
      <c r="B2" s="1" t="s">
        <v>8</v>
      </c>
      <c r="C2" s="5" t="s">
        <v>9</v>
      </c>
      <c r="D2" s="5" t="s">
        <v>10</v>
      </c>
      <c r="E2" s="5" t="s">
        <v>11</v>
      </c>
      <c r="F2" s="1">
        <v>33</v>
      </c>
      <c r="G2" s="1">
        <v>1.77</v>
      </c>
      <c r="H2" s="1">
        <f>F2*G2</f>
        <v>58.410000000000004</v>
      </c>
    </row>
    <row r="3" spans="1:8" x14ac:dyDescent="0.2">
      <c r="A3" s="2">
        <v>43834</v>
      </c>
      <c r="B3" s="1" t="s">
        <v>8</v>
      </c>
      <c r="C3" s="5" t="s">
        <v>9</v>
      </c>
      <c r="D3" s="5" t="s">
        <v>12</v>
      </c>
      <c r="E3" s="5" t="s">
        <v>13</v>
      </c>
      <c r="F3" s="1">
        <v>87</v>
      </c>
      <c r="G3" s="1">
        <v>3.49</v>
      </c>
      <c r="H3" s="1">
        <f t="shared" ref="H3:H13" si="0">F3*G3</f>
        <v>303.63</v>
      </c>
    </row>
    <row r="4" spans="1:8" x14ac:dyDescent="0.2">
      <c r="A4" s="2">
        <v>43837</v>
      </c>
      <c r="B4" s="1" t="s">
        <v>14</v>
      </c>
      <c r="C4" s="5" t="s">
        <v>15</v>
      </c>
      <c r="D4" s="5" t="s">
        <v>16</v>
      </c>
      <c r="E4" s="5" t="s">
        <v>17</v>
      </c>
      <c r="F4" s="1">
        <v>58</v>
      </c>
      <c r="G4" s="1">
        <v>1.87</v>
      </c>
      <c r="H4" s="1">
        <f t="shared" si="0"/>
        <v>108.46000000000001</v>
      </c>
    </row>
    <row r="5" spans="1:8" x14ac:dyDescent="0.2">
      <c r="A5" s="2">
        <v>43840</v>
      </c>
      <c r="B5" s="1" t="s">
        <v>8</v>
      </c>
      <c r="C5" s="5" t="s">
        <v>18</v>
      </c>
      <c r="D5" s="5" t="s">
        <v>16</v>
      </c>
      <c r="E5" s="5" t="s">
        <v>17</v>
      </c>
      <c r="F5" s="1">
        <v>82</v>
      </c>
      <c r="G5" s="1">
        <v>1.87</v>
      </c>
      <c r="H5" s="1">
        <f t="shared" si="0"/>
        <v>153.34</v>
      </c>
    </row>
    <row r="6" spans="1:8" x14ac:dyDescent="0.2">
      <c r="A6" s="2">
        <v>43843</v>
      </c>
      <c r="B6" s="1" t="s">
        <v>8</v>
      </c>
      <c r="C6" s="5" t="s">
        <v>9</v>
      </c>
      <c r="D6" s="5" t="s">
        <v>16</v>
      </c>
      <c r="E6" s="5" t="s">
        <v>19</v>
      </c>
      <c r="F6" s="1">
        <v>38</v>
      </c>
      <c r="G6" s="1">
        <v>2.1800000000000002</v>
      </c>
      <c r="H6" s="1">
        <f t="shared" si="0"/>
        <v>82.84</v>
      </c>
    </row>
    <row r="7" spans="1:8" x14ac:dyDescent="0.2">
      <c r="A7" s="2">
        <v>43846</v>
      </c>
      <c r="B7" s="1" t="s">
        <v>8</v>
      </c>
      <c r="C7" s="5" t="s">
        <v>9</v>
      </c>
      <c r="D7" s="5" t="s">
        <v>10</v>
      </c>
      <c r="E7" s="5" t="s">
        <v>11</v>
      </c>
      <c r="F7" s="1">
        <v>54</v>
      </c>
      <c r="G7" s="1">
        <v>1.77</v>
      </c>
      <c r="H7" s="1">
        <f t="shared" si="0"/>
        <v>95.58</v>
      </c>
    </row>
    <row r="8" spans="1:8" x14ac:dyDescent="0.2">
      <c r="A8" s="2">
        <v>43849</v>
      </c>
      <c r="B8" s="1" t="s">
        <v>8</v>
      </c>
      <c r="C8" s="5" t="s">
        <v>9</v>
      </c>
      <c r="D8" s="5" t="s">
        <v>12</v>
      </c>
      <c r="E8" s="5" t="s">
        <v>13</v>
      </c>
      <c r="F8" s="1">
        <v>149</v>
      </c>
      <c r="G8" s="1">
        <v>3.49</v>
      </c>
      <c r="H8" s="1">
        <f t="shared" si="0"/>
        <v>520.01</v>
      </c>
    </row>
    <row r="9" spans="1:8" x14ac:dyDescent="0.2">
      <c r="A9" s="2">
        <v>43852</v>
      </c>
      <c r="B9" s="1" t="s">
        <v>14</v>
      </c>
      <c r="C9" s="5" t="s">
        <v>15</v>
      </c>
      <c r="D9" s="5" t="s">
        <v>10</v>
      </c>
      <c r="E9" s="5" t="s">
        <v>11</v>
      </c>
      <c r="F9" s="1">
        <v>51</v>
      </c>
      <c r="G9" s="1">
        <v>1.77</v>
      </c>
      <c r="H9" s="1">
        <f t="shared" si="0"/>
        <v>90.27</v>
      </c>
    </row>
    <row r="10" spans="1:8" x14ac:dyDescent="0.2">
      <c r="A10" s="2">
        <v>43855</v>
      </c>
      <c r="B10" s="1" t="s">
        <v>8</v>
      </c>
      <c r="C10" s="5" t="s">
        <v>18</v>
      </c>
      <c r="D10" s="5" t="s">
        <v>10</v>
      </c>
      <c r="E10" s="5" t="s">
        <v>11</v>
      </c>
      <c r="F10" s="1">
        <v>100</v>
      </c>
      <c r="G10" s="1">
        <v>1.77</v>
      </c>
      <c r="H10" s="1">
        <f t="shared" si="0"/>
        <v>177</v>
      </c>
    </row>
    <row r="11" spans="1:8" x14ac:dyDescent="0.2">
      <c r="A11" s="2">
        <v>43858</v>
      </c>
      <c r="B11" s="1" t="s">
        <v>8</v>
      </c>
      <c r="C11" s="5" t="s">
        <v>18</v>
      </c>
      <c r="D11" s="5" t="s">
        <v>20</v>
      </c>
      <c r="E11" s="5" t="s">
        <v>21</v>
      </c>
      <c r="F11" s="1">
        <v>28</v>
      </c>
      <c r="G11" s="1">
        <v>1.35</v>
      </c>
      <c r="H11" s="1">
        <f t="shared" si="0"/>
        <v>37.800000000000004</v>
      </c>
    </row>
    <row r="12" spans="1:8" x14ac:dyDescent="0.2">
      <c r="A12" s="2">
        <v>43861</v>
      </c>
      <c r="B12" s="1" t="s">
        <v>8</v>
      </c>
      <c r="C12" s="6" t="s">
        <v>9</v>
      </c>
      <c r="D12" s="5" t="s">
        <v>16</v>
      </c>
      <c r="E12" s="5" t="s">
        <v>19</v>
      </c>
      <c r="F12" s="1">
        <v>36</v>
      </c>
      <c r="G12" s="1">
        <v>2.1800000000000002</v>
      </c>
      <c r="H12" s="1">
        <f t="shared" si="0"/>
        <v>78.48</v>
      </c>
    </row>
    <row r="13" spans="1:8" x14ac:dyDescent="0.2">
      <c r="A13" s="2">
        <v>43864</v>
      </c>
      <c r="B13" s="1" t="s">
        <v>8</v>
      </c>
      <c r="C13" s="6" t="s">
        <v>9</v>
      </c>
      <c r="D13" s="5" t="s">
        <v>16</v>
      </c>
      <c r="E13" s="5" t="s">
        <v>17</v>
      </c>
      <c r="F13" s="1">
        <v>31</v>
      </c>
      <c r="G13" s="1">
        <v>1.87</v>
      </c>
      <c r="H13" s="1">
        <f t="shared" si="0"/>
        <v>57.970000000000006</v>
      </c>
    </row>
    <row r="15" spans="1:8" x14ac:dyDescent="0.2">
      <c r="D15" s="25" t="s">
        <v>24</v>
      </c>
      <c r="E15" s="24">
        <f>COUNTIF(E2:E13,"Whole Wheat")</f>
        <v>2</v>
      </c>
    </row>
    <row r="16" spans="1:8" x14ac:dyDescent="0.2">
      <c r="D16" s="25" t="s">
        <v>25</v>
      </c>
      <c r="E16" s="23">
        <f>SUMIFS(H2:H13,E2:E13,"Whole Wheat")</f>
        <v>823.64</v>
      </c>
    </row>
    <row r="17" spans="4:5" x14ac:dyDescent="0.2">
      <c r="D17" s="25" t="s">
        <v>26</v>
      </c>
      <c r="E17" s="24">
        <f>E16/E15</f>
        <v>411.82</v>
      </c>
    </row>
  </sheetData>
  <autoFilter ref="A1:H14" xr:uid="{91B9679A-520C-364B-81A6-C16E5D2E29D1}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Question3.1</vt:lpstr>
      <vt:lpstr>Question3.2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Amin Saedi</cp:lastModifiedBy>
  <cp:revision/>
  <dcterms:created xsi:type="dcterms:W3CDTF">2022-04-28T19:17:05Z</dcterms:created>
  <dcterms:modified xsi:type="dcterms:W3CDTF">2022-04-28T21:17:28Z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dde0556-1f76-452e-9e94-03158f226e4e_Enabled">
    <vt:lpwstr>true</vt:lpwstr>
  </property>
  <property fmtid="{D5CDD505-2E9C-101B-9397-08002B2CF9AE}" pid="3" name="MSIP_Label_cdde0556-1f76-452e-9e94-03158f226e4e_SetDate">
    <vt:lpwstr>2022-04-28T19:17:05Z</vt:lpwstr>
  </property>
  <property fmtid="{D5CDD505-2E9C-101B-9397-08002B2CF9AE}" pid="4" name="MSIP_Label_cdde0556-1f76-452e-9e94-03158f226e4e_Method">
    <vt:lpwstr>Standard</vt:lpwstr>
  </property>
  <property fmtid="{D5CDD505-2E9C-101B-9397-08002B2CF9AE}" pid="5" name="MSIP_Label_cdde0556-1f76-452e-9e94-03158f226e4e_Name">
    <vt:lpwstr>Private</vt:lpwstr>
  </property>
  <property fmtid="{D5CDD505-2E9C-101B-9397-08002B2CF9AE}" pid="6" name="MSIP_Label_cdde0556-1f76-452e-9e94-03158f226e4e_SiteId">
    <vt:lpwstr>7015a19d-0dbb-4c31-8709-253cf07f631f</vt:lpwstr>
  </property>
  <property fmtid="{D5CDD505-2E9C-101B-9397-08002B2CF9AE}" pid="7" name="MSIP_Label_cdde0556-1f76-452e-9e94-03158f226e4e_ActionId">
    <vt:lpwstr>ee0d482e-ef15-4bb4-af11-c31a15fe03c1</vt:lpwstr>
  </property>
  <property fmtid="{D5CDD505-2E9C-101B-9397-08002B2CF9AE}" pid="8" name="MSIP_Label_cdde0556-1f76-452e-9e94-03158f226e4e_ContentBits">
    <vt:lpwstr>0</vt:lpwstr>
  </property>
</Properties>
</file>