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sada\PycharmProjects\test_tusks_europlan\"/>
    </mc:Choice>
  </mc:AlternateContent>
  <xr:revisionPtr revIDLastSave="0" documentId="13_ncr:1_{F9BC0538-DBEF-4306-BF62-189D550629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Базовая модель доходности" sheetId="1" r:id="rId1"/>
    <sheet name="Модель мотивации продавцов" sheetId="2" r:id="rId2"/>
  </sheets>
  <definedNames>
    <definedName name="_xlnm._FilterDatabase" localSheetId="0" hidden="1">'Базовая модель доходности'!$A$2:$B$2</definedName>
    <definedName name="_xlnm._FilterDatabase" localSheetId="1" hidden="1">'Модель мотивации продавцов'!$A$11:$B$11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E4" i="2" s="1"/>
  <c r="E6" i="2" s="1"/>
  <c r="E9" i="2" s="1"/>
  <c r="C12" i="1"/>
  <c r="B16" i="1" s="1"/>
  <c r="B7" i="1"/>
  <c r="B8" i="1" s="1"/>
  <c r="B6" i="2" s="1"/>
  <c r="E5" i="2" s="1"/>
  <c r="E7" i="2" s="1"/>
  <c r="E10" i="2" s="1"/>
  <c r="B9" i="1"/>
  <c r="B5" i="2" l="1"/>
  <c r="E8" i="2"/>
  <c r="E11" i="2"/>
  <c r="B17" i="1"/>
  <c r="B18" i="1" l="1"/>
  <c r="B20" i="1" l="1"/>
  <c r="B21" i="1" s="1"/>
</calcChain>
</file>

<file path=xl/sharedStrings.xml><?xml version="1.0" encoding="utf-8"?>
<sst xmlns="http://schemas.openxmlformats.org/spreadsheetml/2006/main" count="46" uniqueCount="41">
  <si>
    <t>Значение</t>
  </si>
  <si>
    <t>Переменная, единица измерения</t>
  </si>
  <si>
    <t>Базовая стоимость (без риска "Хищение"), руб.</t>
  </si>
  <si>
    <t>Процент увеличения базовой стоимости при добавлении риска "Хищение", %</t>
  </si>
  <si>
    <t>Дополнительная стоимость при добавлении риска "Хищение", руб.</t>
  </si>
  <si>
    <t>Количество продаж в месяц, ед.</t>
  </si>
  <si>
    <t>Количество месяцев, ед.</t>
  </si>
  <si>
    <t>Расширенная стоимость (с риском "Хищение"), руб.</t>
  </si>
  <si>
    <t>Вводные данные</t>
  </si>
  <si>
    <t>Доля продаж пакета "Расширенный", %</t>
  </si>
  <si>
    <t>Доля продаж пакета "Базовый", %</t>
  </si>
  <si>
    <t>Удельная доля продаж пакетов от общего количества продаж</t>
  </si>
  <si>
    <t>От продаж пакета "Базовый", руб.</t>
  </si>
  <si>
    <t>От продаж пакета "Расширенный", руб.</t>
  </si>
  <si>
    <t>Годовой доход</t>
  </si>
  <si>
    <t>Итого, руб.</t>
  </si>
  <si>
    <t>Прирост годового дохода</t>
  </si>
  <si>
    <t>Прирост годового дохода, руб.</t>
  </si>
  <si>
    <t>Прирост годового дохода, %</t>
  </si>
  <si>
    <t>Базовый годовой доход (без риска "Хищение"), руб. (только при продаже пакета "Базовый")</t>
  </si>
  <si>
    <t>Брутто-премия, руб.</t>
  </si>
  <si>
    <t>Процент увеличения брутто-премии при добавлении риска "Хищение", %</t>
  </si>
  <si>
    <t>Расширенная брутто-премия (с риском "Хищение"), руб.</t>
  </si>
  <si>
    <t>От 1 до 3 расширенных пакетов включительно</t>
  </si>
  <si>
    <t>От 4 до 6 расширенных пакетов включительно</t>
  </si>
  <si>
    <t>От 7 и выше расширенных пакетов</t>
  </si>
  <si>
    <t>Количество продаж базовых пакетов, ед.</t>
  </si>
  <si>
    <t>Количество продаж расширенных пакетов, ед.</t>
  </si>
  <si>
    <t>КВ агента (лизинговой компании), % от брутто-премии по базовому пакету</t>
  </si>
  <si>
    <t>КВ агента (лизинговой компании), % от брутто-премии по расширенному пакету</t>
  </si>
  <si>
    <t>Брутто-премия по расширенному пакету, руб.</t>
  </si>
  <si>
    <t>Брутто-премия по базовому пакету, руб.</t>
  </si>
  <si>
    <t>Комиссия продавца при продаже базового тарифа, % от КВ агента по базовому пакету (ФИКС)</t>
  </si>
  <si>
    <t>Комиссия продавца при продаже расширенного тарифа, % от КВ агента по расширенному пакету (ДИНАМИЧЕСКАЯ СИСТЕМА ПООЩРЕНИЙ):</t>
  </si>
  <si>
    <t>КВ агента (лизинговой компании) по базовому пакету, руб.</t>
  </si>
  <si>
    <t>Комиссия продавца от продаж базовых пакетов, руб.</t>
  </si>
  <si>
    <t>КВ агента (лизинговой компании) по расширенному пакету, руб.</t>
  </si>
  <si>
    <t>Общее вознаграждение агента (лизинговой компании), руб.</t>
  </si>
  <si>
    <t>Общая комиссия продавца, руб.</t>
  </si>
  <si>
    <t>Комиссия продавца от продаж расширенных пакетов, руб.</t>
  </si>
  <si>
    <t>Показатели продавца за месяц, единица измерения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</si>
</sst>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0" fontId="0" fillId="3" borderId="1" xfId="0" applyFill="1" applyBorder="1"/>
    <xf numFmtId="0" fontId="1" fillId="4" borderId="1" xfId="0" applyFont="1" applyFill="1" applyBorder="1"/>
    <xf numFmtId="4" fontId="1" fillId="4" borderId="1" xfId="0" applyNumberFormat="1" applyFont="1" applyFill="1" applyBorder="1"/>
    <xf numFmtId="10" fontId="1" fillId="4" borderId="1" xfId="0" applyNumberFormat="1" applyFont="1" applyFill="1" applyBorder="1"/>
    <xf numFmtId="0" fontId="0" fillId="0" borderId="1" xfId="0" applyBorder="1" applyProtection="1">
      <protection locked="0"/>
    </xf>
    <xf numFmtId="4" fontId="0" fillId="0" borderId="1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4" fontId="1" fillId="0" borderId="0" xfId="0" applyNumberFormat="1" applyFont="1"/>
    <xf numFmtId="9" fontId="0" fillId="0" borderId="1" xfId="0" applyNumberFormat="1" applyBorder="1"/>
    <xf numFmtId="9" fontId="0" fillId="0" borderId="0" xfId="0" applyNumberFormat="1"/>
    <xf numFmtId="0" fontId="0" fillId="4" borderId="1" xfId="0" applyFill="1" applyBorder="1"/>
    <xf numFmtId="4" fontId="0" fillId="4" borderId="1" xfId="0" applyNumberFormat="1" applyFill="1" applyBorder="1"/>
    <xf numFmtId="10" fontId="0" fillId="0" borderId="1" xfId="0" applyNumberFormat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B14" sqref="B14"/>
    </sheetView>
  </sheetViews>
  <sheetFormatPr defaultRowHeight="14.4" x14ac:dyDescent="0.3"/>
  <cols>
    <col min="1" max="1" width="91.33203125" bestFit="1" customWidth="1"/>
    <col min="2" max="2" width="46.88671875" bestFit="1" customWidth="1"/>
    <col min="3" max="3" width="60.6640625" bestFit="1" customWidth="1"/>
    <col min="4" max="4" width="25.6640625" bestFit="1" customWidth="1"/>
    <col min="5" max="5" width="22.88671875" style="1" bestFit="1" customWidth="1"/>
  </cols>
  <sheetData>
    <row r="1" spans="1:3" x14ac:dyDescent="0.3">
      <c r="A1" s="17" t="s">
        <v>8</v>
      </c>
      <c r="B1" s="18"/>
    </row>
    <row r="2" spans="1:3" x14ac:dyDescent="0.3">
      <c r="A2" s="4" t="s">
        <v>1</v>
      </c>
      <c r="B2" s="4" t="s">
        <v>0</v>
      </c>
    </row>
    <row r="3" spans="1:3" x14ac:dyDescent="0.3">
      <c r="A3" s="2" t="s">
        <v>5</v>
      </c>
      <c r="B3" s="8">
        <v>10</v>
      </c>
    </row>
    <row r="4" spans="1:3" x14ac:dyDescent="0.3">
      <c r="A4" s="2" t="s">
        <v>6</v>
      </c>
      <c r="B4" s="2">
        <v>12</v>
      </c>
    </row>
    <row r="5" spans="1:3" x14ac:dyDescent="0.3">
      <c r="A5" s="2" t="s">
        <v>2</v>
      </c>
      <c r="B5" s="9">
        <v>10000</v>
      </c>
    </row>
    <row r="6" spans="1:3" x14ac:dyDescent="0.3">
      <c r="A6" s="2" t="s">
        <v>3</v>
      </c>
      <c r="B6" s="10">
        <v>0.3</v>
      </c>
    </row>
    <row r="7" spans="1:3" x14ac:dyDescent="0.3">
      <c r="A7" s="2" t="s">
        <v>4</v>
      </c>
      <c r="B7" s="3">
        <f>B5*B6</f>
        <v>3000</v>
      </c>
    </row>
    <row r="8" spans="1:3" x14ac:dyDescent="0.3">
      <c r="A8" s="2" t="s">
        <v>7</v>
      </c>
      <c r="B8" s="3">
        <f>B5+B7</f>
        <v>13000</v>
      </c>
    </row>
    <row r="9" spans="1:3" x14ac:dyDescent="0.3">
      <c r="A9" s="2" t="s">
        <v>19</v>
      </c>
      <c r="B9" s="3">
        <f>B5*B3*B4</f>
        <v>1200000</v>
      </c>
      <c r="C9" s="11"/>
    </row>
    <row r="11" spans="1:3" x14ac:dyDescent="0.3">
      <c r="A11" s="17" t="s">
        <v>11</v>
      </c>
      <c r="B11" s="18"/>
    </row>
    <row r="12" spans="1:3" x14ac:dyDescent="0.3">
      <c r="A12" s="2" t="s">
        <v>10</v>
      </c>
      <c r="B12" s="10">
        <v>0.5</v>
      </c>
      <c r="C12" t="str">
        <f>IF(SUM(B12:B13) &lt;&gt; 100%, "ОШИБКА: проверьте, чтобы сумма долей продаж была равна 100%!","")</f>
        <v/>
      </c>
    </row>
    <row r="13" spans="1:3" x14ac:dyDescent="0.3">
      <c r="A13" s="2" t="s">
        <v>9</v>
      </c>
      <c r="B13" s="10">
        <v>0.5</v>
      </c>
    </row>
    <row r="15" spans="1:3" x14ac:dyDescent="0.3">
      <c r="A15" s="17" t="s">
        <v>14</v>
      </c>
      <c r="B15" s="18"/>
    </row>
    <row r="16" spans="1:3" x14ac:dyDescent="0.3">
      <c r="A16" s="2" t="s">
        <v>12</v>
      </c>
      <c r="B16" s="3">
        <f>IF(C12="",B5*B3*B12*B4,"Дальнейшие расчеты невозможны!")</f>
        <v>600000</v>
      </c>
    </row>
    <row r="17" spans="1:2" x14ac:dyDescent="0.3">
      <c r="A17" s="2" t="s">
        <v>13</v>
      </c>
      <c r="B17" s="3">
        <f>IF(C12="",B8*B3*B13*B4,"Дальнейшие расчеты невозможны!")</f>
        <v>780000</v>
      </c>
    </row>
    <row r="18" spans="1:2" x14ac:dyDescent="0.3">
      <c r="A18" s="5" t="s">
        <v>15</v>
      </c>
      <c r="B18" s="6">
        <f>IF(C12="",SUM(B16:B17),"Дальнейшие расчеты невозможны!")</f>
        <v>1380000</v>
      </c>
    </row>
    <row r="19" spans="1:2" x14ac:dyDescent="0.3">
      <c r="A19" s="19" t="s">
        <v>16</v>
      </c>
      <c r="B19" s="19"/>
    </row>
    <row r="20" spans="1:2" x14ac:dyDescent="0.3">
      <c r="A20" s="5" t="s">
        <v>17</v>
      </c>
      <c r="B20" s="6">
        <f>IF(C12="",B18-B9,"Дальнейшие расчеты невозможны!")</f>
        <v>180000</v>
      </c>
    </row>
    <row r="21" spans="1:2" x14ac:dyDescent="0.3">
      <c r="A21" s="5" t="s">
        <v>18</v>
      </c>
      <c r="B21" s="7">
        <f>B20/B9</f>
        <v>0.15</v>
      </c>
    </row>
  </sheetData>
  <sheetProtection algorithmName="SHA-512" hashValue="P6vi/5UCJYvTjnLyj4VtlTasO3N2OnmBaR9zjBGpSfUXaF/2RiiVNYFpnBYb6schJKPhMZ/4W7x+cDRSWHRiLg==" saltValue="kGr6qB6DVY+M2/fJ56OdIw==" spinCount="100000" sheet="1" objects="1" scenarios="1"/>
  <mergeCells count="4">
    <mergeCell ref="A1:B1"/>
    <mergeCell ref="A11:B11"/>
    <mergeCell ref="A15:B15"/>
    <mergeCell ref="A19:B19"/>
  </mergeCells>
  <conditionalFormatting sqref="C12">
    <cfRule type="containsText" dxfId="0" priority="1" operator="containsText" text="Ошибка">
      <formula>NOT(ISERROR(SEARCH("Ошибка",C12)))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C7BE-7160-44C4-85CC-0770485A9A4E}">
  <dimension ref="A1:E14"/>
  <sheetViews>
    <sheetView workbookViewId="0">
      <selection activeCell="A19" sqref="A19"/>
    </sheetView>
  </sheetViews>
  <sheetFormatPr defaultRowHeight="14.4" x14ac:dyDescent="0.3"/>
  <cols>
    <col min="1" max="1" width="125.33203125" bestFit="1" customWidth="1"/>
    <col min="2" max="2" width="11.44140625" bestFit="1" customWidth="1"/>
    <col min="4" max="4" width="57.77734375" bestFit="1" customWidth="1"/>
    <col min="5" max="5" width="13.33203125" customWidth="1"/>
  </cols>
  <sheetData>
    <row r="1" spans="1:5" x14ac:dyDescent="0.3">
      <c r="A1" s="19" t="s">
        <v>8</v>
      </c>
      <c r="B1" s="19"/>
      <c r="D1" s="4" t="s">
        <v>40</v>
      </c>
      <c r="E1" s="4" t="s">
        <v>0</v>
      </c>
    </row>
    <row r="2" spans="1:5" x14ac:dyDescent="0.3">
      <c r="A2" s="2" t="s">
        <v>1</v>
      </c>
      <c r="B2" s="2" t="s">
        <v>0</v>
      </c>
      <c r="D2" s="2" t="s">
        <v>26</v>
      </c>
      <c r="E2" s="8">
        <v>1</v>
      </c>
    </row>
    <row r="3" spans="1:5" x14ac:dyDescent="0.3">
      <c r="A3" s="2" t="s">
        <v>20</v>
      </c>
      <c r="B3" s="3">
        <f>'Базовая модель доходности'!B5</f>
        <v>10000</v>
      </c>
      <c r="D3" s="2" t="s">
        <v>27</v>
      </c>
      <c r="E3" s="8">
        <v>1</v>
      </c>
    </row>
    <row r="4" spans="1:5" x14ac:dyDescent="0.3">
      <c r="A4" s="2" t="s">
        <v>21</v>
      </c>
      <c r="B4" s="12">
        <f>'Базовая модель доходности'!B6</f>
        <v>0.3</v>
      </c>
      <c r="D4" s="2" t="s">
        <v>31</v>
      </c>
      <c r="E4" s="3">
        <f>E2*B3</f>
        <v>10000</v>
      </c>
    </row>
    <row r="5" spans="1:5" x14ac:dyDescent="0.3">
      <c r="A5" s="2" t="s">
        <v>4</v>
      </c>
      <c r="B5" s="3">
        <f>'Базовая модель доходности'!B7</f>
        <v>3000</v>
      </c>
      <c r="D5" s="2" t="s">
        <v>30</v>
      </c>
      <c r="E5" s="3">
        <f>E3*B6</f>
        <v>13000</v>
      </c>
    </row>
    <row r="6" spans="1:5" x14ac:dyDescent="0.3">
      <c r="A6" s="2" t="s">
        <v>22</v>
      </c>
      <c r="B6" s="3">
        <f>'Базовая модель доходности'!B8</f>
        <v>13000</v>
      </c>
      <c r="D6" s="2" t="s">
        <v>34</v>
      </c>
      <c r="E6" s="3">
        <f>E4*B7</f>
        <v>1200</v>
      </c>
    </row>
    <row r="7" spans="1:5" x14ac:dyDescent="0.3">
      <c r="A7" s="2" t="s">
        <v>28</v>
      </c>
      <c r="B7" s="10">
        <v>0.12</v>
      </c>
      <c r="D7" s="2" t="s">
        <v>36</v>
      </c>
      <c r="E7" s="3">
        <f>E5*B8</f>
        <v>1950</v>
      </c>
    </row>
    <row r="8" spans="1:5" x14ac:dyDescent="0.3">
      <c r="A8" s="2" t="s">
        <v>29</v>
      </c>
      <c r="B8" s="10">
        <v>0.15</v>
      </c>
      <c r="D8" s="14" t="s">
        <v>37</v>
      </c>
      <c r="E8" s="15">
        <f>E6+E7</f>
        <v>3150</v>
      </c>
    </row>
    <row r="9" spans="1:5" x14ac:dyDescent="0.3">
      <c r="B9" s="13"/>
      <c r="D9" s="2" t="s">
        <v>35</v>
      </c>
      <c r="E9" s="3">
        <f>E6*B10</f>
        <v>240</v>
      </c>
    </row>
    <row r="10" spans="1:5" x14ac:dyDescent="0.3">
      <c r="A10" s="2" t="s">
        <v>32</v>
      </c>
      <c r="B10" s="10">
        <v>0.2</v>
      </c>
      <c r="D10" s="2" t="s">
        <v>39</v>
      </c>
      <c r="E10" s="3">
        <f>IF(E3=0,0,IF(AND(E3&gt;=1,E3&lt;=3),E7*B12,IF(AND(E3&gt;3,E3&lt;=6),E7*B13,E7*B14)))</f>
        <v>487.5</v>
      </c>
    </row>
    <row r="11" spans="1:5" x14ac:dyDescent="0.3">
      <c r="A11" s="2" t="s">
        <v>33</v>
      </c>
      <c r="B11" s="2"/>
      <c r="D11" s="14" t="s">
        <v>38</v>
      </c>
      <c r="E11" s="15">
        <f>E9+E10</f>
        <v>727.5</v>
      </c>
    </row>
    <row r="12" spans="1:5" x14ac:dyDescent="0.3">
      <c r="A12" s="2" t="s">
        <v>23</v>
      </c>
      <c r="B12" s="16">
        <v>0.25</v>
      </c>
    </row>
    <row r="13" spans="1:5" x14ac:dyDescent="0.3">
      <c r="A13" s="2" t="s">
        <v>24</v>
      </c>
      <c r="B13" s="16">
        <v>0.27</v>
      </c>
    </row>
    <row r="14" spans="1:5" x14ac:dyDescent="0.3">
      <c r="A14" s="2" t="s">
        <v>25</v>
      </c>
      <c r="B14" s="10">
        <v>0.3</v>
      </c>
    </row>
  </sheetData>
  <sheetProtection algorithmName="SHA-512" hashValue="0YxM4clKtDpOGRKPcvjulo0D/XYsa6M3ZAq+8o2LaPuAFTcqcP/aR1gX+ZMvZrfFx6SGrFyyMwkJvL/acrs95g==" saltValue="waN+fNcTQ7xaWrEDD35bLw==" spinCount="100000" sheet="1" objects="1" scenarios="1"/>
  <autoFilter ref="A11:B11" xr:uid="{B6FBC7BE-7160-44C4-85CC-0770485A9A4E}"/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Базовая модель доходности</vt:lpstr>
      <vt:lpstr>Модель мотивации продавцов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Садака Амир</dc:creator>
  <cp:lastModifiedBy>Садака Амир</cp:lastModifiedBy>
  <dcterms:created xsi:type="dcterms:W3CDTF">2015-06-05T18:19:34Z</dcterms:created>
  <dcterms:modified xsi:type="dcterms:W3CDTF">2024-10-09T15:10:01Z</dcterms:modified>
</cp:coreProperties>
</file>