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I41" i="1"/>
  <c r="I40" i="1"/>
  <c r="I39" i="1"/>
  <c r="I23" i="1" l="1"/>
  <c r="I20" i="1"/>
  <c r="G52" i="1"/>
  <c r="E42" i="1"/>
  <c r="D42" i="1"/>
  <c r="C42" i="1"/>
  <c r="B42" i="1"/>
  <c r="J42" i="1" s="1"/>
  <c r="E41" i="1"/>
  <c r="D41" i="1"/>
  <c r="C41" i="1"/>
  <c r="B41" i="1"/>
  <c r="J41" i="1" s="1"/>
  <c r="E40" i="1"/>
  <c r="D40" i="1"/>
  <c r="C40" i="1"/>
  <c r="B40" i="1"/>
  <c r="J40" i="1" s="1"/>
  <c r="E39" i="1"/>
  <c r="D39" i="1"/>
  <c r="C39" i="1"/>
  <c r="B39" i="1"/>
  <c r="J39" i="1" s="1"/>
  <c r="L42" i="1" l="1"/>
  <c r="M42" i="1" s="1"/>
  <c r="E48" i="1" s="1"/>
  <c r="L41" i="1"/>
  <c r="M41" i="1" s="1"/>
  <c r="D47" i="1" s="1"/>
  <c r="L40" i="1"/>
  <c r="M40" i="1" s="1"/>
  <c r="C50" i="1" s="1"/>
  <c r="L39" i="1"/>
  <c r="M39" i="1" s="1"/>
  <c r="B47" i="1" s="1"/>
  <c r="B13" i="1"/>
  <c r="C13" i="1"/>
  <c r="D13" i="1"/>
  <c r="E13" i="1"/>
  <c r="B14" i="1"/>
  <c r="C14" i="1"/>
  <c r="D14" i="1"/>
  <c r="E14" i="1"/>
  <c r="B15" i="1"/>
  <c r="C15" i="1"/>
  <c r="D15" i="1"/>
  <c r="E15" i="1"/>
  <c r="C12" i="1"/>
  <c r="D12" i="1"/>
  <c r="E12" i="1"/>
  <c r="B12" i="1"/>
  <c r="I12" i="1" s="1"/>
  <c r="J12" i="1" s="1"/>
  <c r="G25" i="1"/>
  <c r="B48" i="1" l="1"/>
  <c r="C48" i="1"/>
  <c r="D50" i="1"/>
  <c r="D48" i="1"/>
  <c r="D49" i="1"/>
  <c r="C47" i="1"/>
  <c r="I14" i="1"/>
  <c r="J14" i="1" s="1"/>
  <c r="E49" i="1"/>
  <c r="I13" i="1"/>
  <c r="J13" i="1" s="1"/>
  <c r="L14" i="1" s="1"/>
  <c r="M14" i="1" s="1"/>
  <c r="D22" i="1" s="1"/>
  <c r="B49" i="1"/>
  <c r="I15" i="1"/>
  <c r="J15" i="1" s="1"/>
  <c r="C49" i="1"/>
  <c r="E50" i="1"/>
  <c r="B50" i="1"/>
  <c r="E47" i="1"/>
  <c r="L15" i="1"/>
  <c r="M15" i="1" s="1"/>
  <c r="E22" i="1" s="1"/>
  <c r="L13" i="1"/>
  <c r="M13" i="1" s="1"/>
  <c r="C22" i="1" s="1"/>
  <c r="C51" i="1" l="1"/>
  <c r="D51" i="1"/>
  <c r="F48" i="1"/>
  <c r="F49" i="1"/>
  <c r="E51" i="1"/>
  <c r="L12" i="1"/>
  <c r="M12" i="1" s="1"/>
  <c r="B22" i="1" s="1"/>
  <c r="B20" i="1"/>
  <c r="F47" i="1"/>
  <c r="I47" i="1" s="1"/>
  <c r="I50" i="1" s="1"/>
  <c r="F50" i="1"/>
  <c r="B23" i="1"/>
  <c r="B21" i="1"/>
  <c r="B51" i="1"/>
  <c r="D20" i="1"/>
  <c r="D23" i="1"/>
  <c r="D21" i="1"/>
  <c r="E20" i="1"/>
  <c r="E23" i="1"/>
  <c r="E21" i="1"/>
  <c r="F22" i="1"/>
  <c r="C20" i="1"/>
  <c r="C23" i="1"/>
  <c r="C21" i="1"/>
  <c r="B24" i="1" l="1"/>
  <c r="F23" i="1"/>
  <c r="D24" i="1"/>
  <c r="F21" i="1"/>
  <c r="C24" i="1"/>
  <c r="E24" i="1"/>
  <c r="F20" i="1"/>
</calcChain>
</file>

<file path=xl/sharedStrings.xml><?xml version="1.0" encoding="utf-8"?>
<sst xmlns="http://schemas.openxmlformats.org/spreadsheetml/2006/main" count="34" uniqueCount="18">
  <si>
    <t>OD</t>
  </si>
  <si>
    <t>o(i)</t>
  </si>
  <si>
    <t>Target O(i)</t>
  </si>
  <si>
    <t>d(j)</t>
  </si>
  <si>
    <t>Target D(j)</t>
  </si>
  <si>
    <t>c(i,j)</t>
  </si>
  <si>
    <t>f(c(i,j))</t>
  </si>
  <si>
    <t>beta</t>
  </si>
  <si>
    <t>A(i)</t>
  </si>
  <si>
    <t>Zone</t>
  </si>
  <si>
    <t>Production (O)</t>
  </si>
  <si>
    <t>Attraction (D)</t>
  </si>
  <si>
    <t>B(j)</t>
  </si>
  <si>
    <t>doubly constrained A(i) from left B(j)</t>
  </si>
  <si>
    <t>Error</t>
  </si>
  <si>
    <t>Error%</t>
  </si>
  <si>
    <t>doubly constrained B(j)</t>
  </si>
  <si>
    <t>doubly constrained with B(j)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</si>
</sst>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0" fontId="0" fillId="6" borderId="0" xfId="0" applyFill="1"/>
    <xf numFmtId="0" fontId="1" fillId="4" borderId="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0" fontId="1" fillId="7" borderId="1" xfId="1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8</xdr:row>
      <xdr:rowOff>107950</xdr:rowOff>
    </xdr:from>
    <xdr:to>
      <xdr:col>5</xdr:col>
      <xdr:colOff>0</xdr:colOff>
      <xdr:row>10</xdr:row>
      <xdr:rowOff>349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631950"/>
          <a:ext cx="3162300" cy="257977"/>
        </a:xfrm>
        <a:prstGeom prst="rect">
          <a:avLst/>
        </a:prstGeom>
      </xdr:spPr>
    </xdr:pic>
    <xdr:clientData/>
  </xdr:twoCellAnchor>
  <xdr:twoCellAnchor editAs="oneCell">
    <xdr:from>
      <xdr:col>0</xdr:col>
      <xdr:colOff>692150</xdr:colOff>
      <xdr:row>16</xdr:row>
      <xdr:rowOff>82550</xdr:rowOff>
    </xdr:from>
    <xdr:to>
      <xdr:col>4</xdr:col>
      <xdr:colOff>279129</xdr:colOff>
      <xdr:row>17</xdr:row>
      <xdr:rowOff>174590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150" y="3130550"/>
          <a:ext cx="2171429" cy="2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10</xdr:row>
      <xdr:rowOff>17881</xdr:rowOff>
    </xdr:from>
    <xdr:to>
      <xdr:col>8</xdr:col>
      <xdr:colOff>889000</xdr:colOff>
      <xdr:row>10</xdr:row>
      <xdr:rowOff>212681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19700" y="1910181"/>
          <a:ext cx="831850" cy="19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107950</xdr:colOff>
      <xdr:row>10</xdr:row>
      <xdr:rowOff>38100</xdr:rowOff>
    </xdr:from>
    <xdr:to>
      <xdr:col>11</xdr:col>
      <xdr:colOff>954627</xdr:colOff>
      <xdr:row>11</xdr:row>
      <xdr:rowOff>3119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54950" y="1930400"/>
          <a:ext cx="846677" cy="199969"/>
        </a:xfrm>
        <a:prstGeom prst="rect">
          <a:avLst/>
        </a:prstGeom>
      </xdr:spPr>
    </xdr:pic>
    <xdr:clientData/>
  </xdr:twoCellAnchor>
  <xdr:oneCellAnchor>
    <xdr:from>
      <xdr:col>0</xdr:col>
      <xdr:colOff>31750</xdr:colOff>
      <xdr:row>35</xdr:row>
      <xdr:rowOff>107950</xdr:rowOff>
    </xdr:from>
    <xdr:ext cx="3173132" cy="265929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646891"/>
          <a:ext cx="3173132" cy="265929"/>
        </a:xfrm>
        <a:prstGeom prst="rect">
          <a:avLst/>
        </a:prstGeom>
      </xdr:spPr>
    </xdr:pic>
    <xdr:clientData/>
  </xdr:oneCellAnchor>
  <xdr:oneCellAnchor>
    <xdr:from>
      <xdr:col>0</xdr:col>
      <xdr:colOff>692150</xdr:colOff>
      <xdr:row>43</xdr:row>
      <xdr:rowOff>82550</xdr:rowOff>
    </xdr:from>
    <xdr:ext cx="2179273" cy="278805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150" y="3160432"/>
          <a:ext cx="2179273" cy="278805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37</xdr:row>
      <xdr:rowOff>17881</xdr:rowOff>
    </xdr:from>
    <xdr:ext cx="831850" cy="194800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4268" y="1930352"/>
          <a:ext cx="831850" cy="194800"/>
        </a:xfrm>
        <a:prstGeom prst="rect">
          <a:avLst/>
        </a:prstGeom>
      </xdr:spPr>
    </xdr:pic>
    <xdr:clientData/>
  </xdr:oneCellAnchor>
  <xdr:oneCellAnchor>
    <xdr:from>
      <xdr:col>11</xdr:col>
      <xdr:colOff>107950</xdr:colOff>
      <xdr:row>37</xdr:row>
      <xdr:rowOff>38100</xdr:rowOff>
    </xdr:from>
    <xdr:ext cx="846677" cy="196607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13538" y="1950571"/>
          <a:ext cx="846677" cy="1966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2"/>
  <sheetViews>
    <sheetView tabSelected="1" zoomScale="85" zoomScaleNormal="85" workbookViewId="0">
      <selection activeCell="M51" sqref="M51"/>
    </sheetView>
  </sheetViews>
  <sheetFormatPr defaultRowHeight="14.5" x14ac:dyDescent="0.35"/>
  <cols>
    <col min="1" max="1" width="10.1796875" customWidth="1"/>
    <col min="2" max="2" width="9.36328125" bestFit="1" customWidth="1"/>
    <col min="6" max="7" width="9.7265625" bestFit="1" customWidth="1"/>
    <col min="9" max="9" width="16.26953125" customWidth="1"/>
    <col min="10" max="10" width="12.6328125" bestFit="1" customWidth="1"/>
    <col min="11" max="11" width="15.6328125" customWidth="1"/>
    <col min="12" max="12" width="15.7265625" customWidth="1"/>
    <col min="13" max="13" width="18.90625" customWidth="1"/>
  </cols>
  <sheetData>
    <row r="2" spans="1:13" x14ac:dyDescent="0.35">
      <c r="F2" s="9"/>
      <c r="I2" s="12" t="s">
        <v>9</v>
      </c>
      <c r="J2" s="12" t="s">
        <v>10</v>
      </c>
      <c r="K2" s="12" t="s">
        <v>11</v>
      </c>
    </row>
    <row r="3" spans="1:13" ht="18.5" x14ac:dyDescent="0.45">
      <c r="A3" s="8" t="s">
        <v>5</v>
      </c>
      <c r="B3" s="1">
        <v>1</v>
      </c>
      <c r="C3" s="1">
        <v>2</v>
      </c>
      <c r="D3" s="1">
        <v>3</v>
      </c>
      <c r="E3" s="1">
        <v>4</v>
      </c>
      <c r="F3" s="11"/>
      <c r="G3" s="2" t="s">
        <v>7</v>
      </c>
      <c r="I3" s="18">
        <v>1</v>
      </c>
      <c r="J3" s="19">
        <v>400</v>
      </c>
      <c r="K3" s="19">
        <v>260</v>
      </c>
    </row>
    <row r="4" spans="1:13" x14ac:dyDescent="0.35">
      <c r="A4" s="1">
        <v>1</v>
      </c>
      <c r="B4" s="4">
        <v>3</v>
      </c>
      <c r="C4" s="4">
        <v>11</v>
      </c>
      <c r="D4" s="4">
        <v>18</v>
      </c>
      <c r="E4" s="4">
        <v>22</v>
      </c>
      <c r="F4" s="10"/>
      <c r="G4" s="2">
        <v>0.1</v>
      </c>
      <c r="I4" s="18">
        <v>2</v>
      </c>
      <c r="J4" s="19">
        <v>460</v>
      </c>
      <c r="K4" s="19">
        <v>400</v>
      </c>
    </row>
    <row r="5" spans="1:13" x14ac:dyDescent="0.35">
      <c r="A5" s="1">
        <v>2</v>
      </c>
      <c r="B5" s="4">
        <v>12</v>
      </c>
      <c r="C5" s="4">
        <v>3</v>
      </c>
      <c r="D5" s="4">
        <v>12</v>
      </c>
      <c r="E5" s="4">
        <v>19</v>
      </c>
      <c r="F5" s="10"/>
      <c r="I5" s="18">
        <v>3</v>
      </c>
      <c r="J5" s="19">
        <v>400</v>
      </c>
      <c r="K5" s="19">
        <v>500</v>
      </c>
    </row>
    <row r="6" spans="1:13" x14ac:dyDescent="0.35">
      <c r="A6" s="1">
        <v>3</v>
      </c>
      <c r="B6" s="4">
        <v>15.5</v>
      </c>
      <c r="C6" s="4">
        <v>13</v>
      </c>
      <c r="D6" s="4">
        <v>5</v>
      </c>
      <c r="E6" s="4">
        <v>7</v>
      </c>
      <c r="F6" s="10"/>
      <c r="I6" s="18">
        <v>4</v>
      </c>
      <c r="J6" s="19">
        <v>702</v>
      </c>
      <c r="K6" s="19">
        <v>802</v>
      </c>
    </row>
    <row r="7" spans="1:13" x14ac:dyDescent="0.35">
      <c r="A7" s="1">
        <v>4</v>
      </c>
      <c r="B7" s="4">
        <v>24</v>
      </c>
      <c r="C7" s="4">
        <v>18</v>
      </c>
      <c r="D7" s="4">
        <v>8</v>
      </c>
      <c r="E7" s="4">
        <v>5</v>
      </c>
      <c r="F7" s="10"/>
    </row>
    <row r="8" spans="1:13" x14ac:dyDescent="0.35">
      <c r="F8" s="9"/>
    </row>
    <row r="9" spans="1:13" x14ac:dyDescent="0.35">
      <c r="F9" s="9"/>
    </row>
    <row r="10" spans="1:13" x14ac:dyDescent="0.35">
      <c r="F10" s="9"/>
      <c r="I10" s="27" t="s">
        <v>17</v>
      </c>
      <c r="J10" s="27"/>
      <c r="L10" s="27" t="s">
        <v>13</v>
      </c>
      <c r="M10" s="27"/>
    </row>
    <row r="11" spans="1:13" ht="18.5" x14ac:dyDescent="0.45">
      <c r="A11" s="8" t="s">
        <v>6</v>
      </c>
      <c r="B11" s="1">
        <v>1</v>
      </c>
      <c r="C11" s="1">
        <v>2</v>
      </c>
      <c r="D11" s="1">
        <v>3</v>
      </c>
      <c r="E11" s="1">
        <v>4</v>
      </c>
      <c r="I11" s="16"/>
      <c r="J11" s="17" t="s">
        <v>8</v>
      </c>
      <c r="L11" s="16"/>
      <c r="M11" s="17" t="s">
        <v>12</v>
      </c>
    </row>
    <row r="12" spans="1:13" x14ac:dyDescent="0.35">
      <c r="A12" s="1">
        <v>1</v>
      </c>
      <c r="B12" s="15">
        <f>EXP(-$G$4*B4)</f>
        <v>0.74081822068171788</v>
      </c>
      <c r="C12" s="15">
        <f t="shared" ref="C12:E12" si="0">EXP(-$G$4*C4)</f>
        <v>0.33287108369807955</v>
      </c>
      <c r="D12" s="15">
        <f t="shared" si="0"/>
        <v>0.16529888822158653</v>
      </c>
      <c r="E12" s="15">
        <f t="shared" si="0"/>
        <v>0.11080315836233387</v>
      </c>
      <c r="I12" s="14">
        <f>B12*$K$3+C12*$K$4+D12*$K$5+E12*$K$6</f>
        <v>497.2747479738635</v>
      </c>
      <c r="J12" s="26">
        <f>1/I12</f>
        <v>2.0109607497152851E-3</v>
      </c>
      <c r="L12" s="13">
        <f>J12*$J$3*B12+J13*$J$4*B13+J14*$J$5*B14+J15*$J$6*B15</f>
        <v>0.98823675434302349</v>
      </c>
      <c r="M12" s="26">
        <f>1/L12</f>
        <v>1.011903266707376</v>
      </c>
    </row>
    <row r="13" spans="1:13" x14ac:dyDescent="0.35">
      <c r="A13" s="1">
        <v>2</v>
      </c>
      <c r="B13" s="15">
        <f t="shared" ref="B13:E13" si="1">EXP(-$G$4*B5)</f>
        <v>0.30119421191220203</v>
      </c>
      <c r="C13" s="15">
        <f t="shared" si="1"/>
        <v>0.74081822068171788</v>
      </c>
      <c r="D13" s="15">
        <f t="shared" si="1"/>
        <v>0.30119421191220203</v>
      </c>
      <c r="E13" s="15">
        <f t="shared" si="1"/>
        <v>0.14956861922263504</v>
      </c>
      <c r="I13" s="14">
        <f>B13*$K$3+C13*$K$4+D13*$K$5+E13*$K$6</f>
        <v>645.18892194251396</v>
      </c>
      <c r="J13" s="26">
        <f t="shared" ref="J13:J15" si="2">1/I13</f>
        <v>1.5499336178761908E-3</v>
      </c>
      <c r="L13" s="13">
        <f>J12*$J$3*C12+J13*$J$4*C13+J14*$J$5*C14+J15*$J$6*C15</f>
        <v>1.0667612894559695</v>
      </c>
      <c r="M13" s="26">
        <f t="shared" ref="M13:M15" si="3">1/L13</f>
        <v>0.93741684281586879</v>
      </c>
    </row>
    <row r="14" spans="1:13" x14ac:dyDescent="0.35">
      <c r="A14" s="1">
        <v>3</v>
      </c>
      <c r="B14" s="15">
        <f t="shared" ref="B14:E14" si="4">EXP(-$G$4*B6)</f>
        <v>0.21224797382674304</v>
      </c>
      <c r="C14" s="15">
        <f t="shared" si="4"/>
        <v>0.27253179303401259</v>
      </c>
      <c r="D14" s="15">
        <f t="shared" si="4"/>
        <v>0.60653065971263342</v>
      </c>
      <c r="E14" s="15">
        <f t="shared" si="4"/>
        <v>0.49658530379140947</v>
      </c>
      <c r="I14" s="14">
        <f>B14*$K$3+C14*$K$4+D14*$K$5+E14*$K$6</f>
        <v>865.72393390558534</v>
      </c>
      <c r="J14" s="26">
        <f t="shared" si="2"/>
        <v>1.1551026381916554E-3</v>
      </c>
      <c r="L14" s="13">
        <f>J12*$J$3*D12+J13*$J$4*D13+J14*$J$5*D14+J15*$J$6*D15</f>
        <v>1.0218363664786647</v>
      </c>
      <c r="M14" s="26">
        <f t="shared" si="3"/>
        <v>0.97863027076055764</v>
      </c>
    </row>
    <row r="15" spans="1:13" x14ac:dyDescent="0.35">
      <c r="A15" s="1">
        <v>4</v>
      </c>
      <c r="B15" s="15">
        <f t="shared" ref="B15:E15" si="5">EXP(-$G$4*B7)</f>
        <v>9.071795328941247E-2</v>
      </c>
      <c r="C15" s="15">
        <f t="shared" si="5"/>
        <v>0.16529888822158653</v>
      </c>
      <c r="D15" s="15">
        <f t="shared" si="5"/>
        <v>0.44932896411722156</v>
      </c>
      <c r="E15" s="15">
        <f t="shared" si="5"/>
        <v>0.60653065971263342</v>
      </c>
      <c r="I15" s="14">
        <f>B15*$K$3+C15*$K$4+D15*$K$5+E15*$K$6</f>
        <v>800.8082942920247</v>
      </c>
      <c r="J15" s="26">
        <f t="shared" si="2"/>
        <v>1.2487383149347572E-3</v>
      </c>
      <c r="L15" s="13">
        <f>J12*$J$3*E12+J13*$J$4*E13+J14*$J$5*E14+J15*$J$6*E15</f>
        <v>0.95690242499887002</v>
      </c>
      <c r="M15" s="26">
        <f t="shared" si="3"/>
        <v>1.0450386307686292</v>
      </c>
    </row>
    <row r="19" spans="1:11" ht="18.5" x14ac:dyDescent="0.45">
      <c r="A19" s="8" t="s">
        <v>0</v>
      </c>
      <c r="B19" s="1">
        <v>1</v>
      </c>
      <c r="C19" s="1">
        <v>2</v>
      </c>
      <c r="D19" s="1">
        <v>3</v>
      </c>
      <c r="E19" s="1">
        <v>4</v>
      </c>
      <c r="F19" s="2" t="s">
        <v>1</v>
      </c>
      <c r="G19" s="3" t="s">
        <v>2</v>
      </c>
      <c r="I19" s="23" t="s">
        <v>14</v>
      </c>
    </row>
    <row r="20" spans="1:11" x14ac:dyDescent="0.35">
      <c r="A20" s="1">
        <v>1</v>
      </c>
      <c r="B20" s="15">
        <f>J12*J3*M12*$K$3*B12</f>
        <v>156.77889050720904</v>
      </c>
      <c r="C20" s="15">
        <f>J12*J3*M13*$K$4*C12</f>
        <v>100.39969626170557</v>
      </c>
      <c r="D20" s="15">
        <f>J12*J3*M14*$K$5*D12</f>
        <v>65.061214709101918</v>
      </c>
      <c r="E20" s="15">
        <f>J12*J3*M15*$K$6*E12</f>
        <v>74.700315879728535</v>
      </c>
      <c r="F20" s="20">
        <f>SUM(B20:E20)</f>
        <v>396.94011735774507</v>
      </c>
      <c r="G20" s="5">
        <v>400</v>
      </c>
      <c r="I20" s="24">
        <f>ABS(G20-F20)+ABS(G21-F21)+ABS(G22-F22)+ABS(G23-F23)+ABS(B24-B25)+ABS(C24-C25)+ABS(D24-D25)+ABS(E24-E25)</f>
        <v>28.120007413197072</v>
      </c>
    </row>
    <row r="21" spans="1:11" x14ac:dyDescent="0.35">
      <c r="A21" s="1">
        <v>2</v>
      </c>
      <c r="B21" s="15">
        <f>J13*J4*M12*$K$3*B13</f>
        <v>56.49758672413504</v>
      </c>
      <c r="C21" s="15">
        <f>J13*J4*M13*$K$4*C13</f>
        <v>198.05021989707907</v>
      </c>
      <c r="D21" s="15">
        <f>J13*J4*M14*$K$5*D13</f>
        <v>105.07664580100334</v>
      </c>
      <c r="E21" s="15">
        <f>J13*J4*M15*$K$6*E13</f>
        <v>89.375426513438924</v>
      </c>
      <c r="F21" s="20">
        <f t="shared" ref="F21:F23" si="6">SUM(B21:E21)</f>
        <v>448.9998789356564</v>
      </c>
      <c r="G21" s="5">
        <v>460</v>
      </c>
    </row>
    <row r="22" spans="1:11" x14ac:dyDescent="0.35">
      <c r="A22" s="1">
        <v>3</v>
      </c>
      <c r="B22" s="15">
        <f>J14*J5*M12*$K$3*B14</f>
        <v>25.800995680264389</v>
      </c>
      <c r="C22" s="15">
        <f>J14*J5*M13*$K$4*C14</f>
        <v>47.216140478473356</v>
      </c>
      <c r="D22" s="15">
        <f>J14*J5*M14*$K$5*D14</f>
        <v>137.12668449891507</v>
      </c>
      <c r="E22" s="15">
        <f>J14*J5*M15*$K$6*E14</f>
        <v>192.3008229754945</v>
      </c>
      <c r="F22" s="20">
        <f t="shared" si="6"/>
        <v>402.44464363314728</v>
      </c>
      <c r="G22" s="5">
        <v>400</v>
      </c>
      <c r="I22" s="23" t="s">
        <v>15</v>
      </c>
    </row>
    <row r="23" spans="1:11" x14ac:dyDescent="0.35">
      <c r="A23" s="1">
        <v>4</v>
      </c>
      <c r="B23" s="15">
        <f>J15*J6*M12*$K$3*B15</f>
        <v>20.92252708839154</v>
      </c>
      <c r="C23" s="15">
        <f>J15*J6*M13*$K$4*C15</f>
        <v>54.333943362742033</v>
      </c>
      <c r="D23" s="15">
        <f>J15*J6*M14*$K$5*D15</f>
        <v>192.73545499097966</v>
      </c>
      <c r="E23" s="15">
        <f>J15*J6*M15*$K$6*E15</f>
        <v>445.62343463133806</v>
      </c>
      <c r="F23" s="20">
        <f t="shared" si="6"/>
        <v>713.61536007345126</v>
      </c>
      <c r="G23" s="5">
        <v>702</v>
      </c>
      <c r="I23" s="25">
        <f>I20/G25</f>
        <v>1.4332317743729395E-2</v>
      </c>
    </row>
    <row r="24" spans="1:11" x14ac:dyDescent="0.35">
      <c r="A24" s="2" t="s">
        <v>3</v>
      </c>
      <c r="B24" s="6">
        <f>SUM(B20:B23)</f>
        <v>260</v>
      </c>
      <c r="C24" s="6">
        <f t="shared" ref="C24:E24" si="7">SUM(C20:C23)</f>
        <v>400</v>
      </c>
      <c r="D24" s="6">
        <f t="shared" si="7"/>
        <v>500</v>
      </c>
      <c r="E24" s="6">
        <f t="shared" si="7"/>
        <v>802</v>
      </c>
      <c r="G24" s="5"/>
    </row>
    <row r="25" spans="1:11" x14ac:dyDescent="0.35">
      <c r="A25" s="3" t="s">
        <v>4</v>
      </c>
      <c r="B25" s="5">
        <v>260</v>
      </c>
      <c r="C25" s="5">
        <v>400</v>
      </c>
      <c r="D25" s="5">
        <v>500</v>
      </c>
      <c r="E25" s="5">
        <v>802</v>
      </c>
      <c r="G25" s="7">
        <f>SUM(G20:G23)</f>
        <v>1962</v>
      </c>
    </row>
    <row r="26" spans="1:11" x14ac:dyDescent="0.35">
      <c r="A26" s="22"/>
      <c r="B26" s="5"/>
      <c r="C26" s="5"/>
      <c r="D26" s="5"/>
      <c r="E26" s="5"/>
      <c r="G26" s="7"/>
    </row>
    <row r="27" spans="1:11" s="21" customFormat="1" ht="14.5" customHeight="1" x14ac:dyDescent="0.35"/>
    <row r="29" spans="1:11" x14ac:dyDescent="0.35">
      <c r="F29" s="9"/>
      <c r="I29" s="12" t="s">
        <v>9</v>
      </c>
      <c r="J29" s="12" t="s">
        <v>10</v>
      </c>
      <c r="K29" s="12" t="s">
        <v>11</v>
      </c>
    </row>
    <row r="30" spans="1:11" ht="18.5" x14ac:dyDescent="0.45">
      <c r="A30" s="8" t="s">
        <v>5</v>
      </c>
      <c r="B30" s="1">
        <v>1</v>
      </c>
      <c r="C30" s="1">
        <v>2</v>
      </c>
      <c r="D30" s="1">
        <v>3</v>
      </c>
      <c r="E30" s="1">
        <v>4</v>
      </c>
      <c r="F30" s="11"/>
      <c r="G30" s="2" t="s">
        <v>7</v>
      </c>
      <c r="I30" s="18">
        <v>1</v>
      </c>
      <c r="J30" s="19">
        <v>400</v>
      </c>
      <c r="K30" s="19">
        <v>260</v>
      </c>
    </row>
    <row r="31" spans="1:11" x14ac:dyDescent="0.35">
      <c r="A31" s="1">
        <v>1</v>
      </c>
      <c r="B31" s="4">
        <v>3</v>
      </c>
      <c r="C31" s="4">
        <v>11</v>
      </c>
      <c r="D31" s="4">
        <v>18</v>
      </c>
      <c r="E31" s="4">
        <v>22</v>
      </c>
      <c r="F31" s="10"/>
      <c r="G31" s="2">
        <v>0.1</v>
      </c>
      <c r="I31" s="18">
        <v>2</v>
      </c>
      <c r="J31" s="19">
        <v>460</v>
      </c>
      <c r="K31" s="19">
        <v>400</v>
      </c>
    </row>
    <row r="32" spans="1:11" x14ac:dyDescent="0.35">
      <c r="A32" s="1">
        <v>2</v>
      </c>
      <c r="B32" s="4">
        <v>12</v>
      </c>
      <c r="C32" s="4">
        <v>3</v>
      </c>
      <c r="D32" s="4">
        <v>12</v>
      </c>
      <c r="E32" s="4">
        <v>19</v>
      </c>
      <c r="F32" s="10"/>
      <c r="I32" s="18">
        <v>3</v>
      </c>
      <c r="J32" s="19">
        <v>400</v>
      </c>
      <c r="K32" s="19">
        <v>500</v>
      </c>
    </row>
    <row r="33" spans="1:13" x14ac:dyDescent="0.35">
      <c r="A33" s="1">
        <v>3</v>
      </c>
      <c r="B33" s="4">
        <v>15.5</v>
      </c>
      <c r="C33" s="4">
        <v>13</v>
      </c>
      <c r="D33" s="4">
        <v>5</v>
      </c>
      <c r="E33" s="4">
        <v>7</v>
      </c>
      <c r="F33" s="10"/>
      <c r="I33" s="18">
        <v>4</v>
      </c>
      <c r="J33" s="19">
        <v>702</v>
      </c>
      <c r="K33" s="19">
        <v>802</v>
      </c>
    </row>
    <row r="34" spans="1:13" x14ac:dyDescent="0.35">
      <c r="A34" s="1">
        <v>4</v>
      </c>
      <c r="B34" s="4">
        <v>24</v>
      </c>
      <c r="C34" s="4">
        <v>18</v>
      </c>
      <c r="D34" s="4">
        <v>8</v>
      </c>
      <c r="E34" s="4">
        <v>5</v>
      </c>
      <c r="F34" s="10"/>
    </row>
    <row r="35" spans="1:13" x14ac:dyDescent="0.35">
      <c r="F35" s="9"/>
    </row>
    <row r="36" spans="1:13" x14ac:dyDescent="0.35">
      <c r="F36" s="9"/>
    </row>
    <row r="37" spans="1:13" x14ac:dyDescent="0.35">
      <c r="F37" s="9"/>
      <c r="I37" s="27" t="s">
        <v>16</v>
      </c>
      <c r="J37" s="27"/>
      <c r="L37" s="27" t="s">
        <v>13</v>
      </c>
      <c r="M37" s="27"/>
    </row>
    <row r="38" spans="1:13" ht="18.5" x14ac:dyDescent="0.45">
      <c r="A38" s="8" t="s">
        <v>6</v>
      </c>
      <c r="B38" s="1">
        <v>1</v>
      </c>
      <c r="C38" s="1">
        <v>2</v>
      </c>
      <c r="D38" s="1">
        <v>3</v>
      </c>
      <c r="E38" s="1">
        <v>4</v>
      </c>
      <c r="I38" s="16"/>
      <c r="J38" s="17" t="s">
        <v>8</v>
      </c>
      <c r="L38" s="16"/>
      <c r="M38" s="17" t="s">
        <v>12</v>
      </c>
    </row>
    <row r="39" spans="1:13" x14ac:dyDescent="0.35">
      <c r="A39" s="1">
        <v>1</v>
      </c>
      <c r="B39" s="15">
        <f>EXP(-$G$4*B31)</f>
        <v>0.74081822068171788</v>
      </c>
      <c r="C39" s="15">
        <f t="shared" ref="C39:E39" si="8">EXP(-$G$4*C31)</f>
        <v>0.33287108369807955</v>
      </c>
      <c r="D39" s="15">
        <f t="shared" si="8"/>
        <v>0.16529888822158653</v>
      </c>
      <c r="E39" s="15">
        <f t="shared" si="8"/>
        <v>0.11080315836233387</v>
      </c>
      <c r="I39" s="14">
        <f>M12*B39*$K$3+M13*C39*$K$4+M14*D39*$K$5+M15*E39*$K$6</f>
        <v>493.4707420494712</v>
      </c>
      <c r="J39" s="26">
        <f>1/I39</f>
        <v>2.0264625940067354E-3</v>
      </c>
      <c r="L39" s="13">
        <f>J39*$J$3*B39+J40*$J$4*B40+J41*$J$5*B41+J42*$J$6*B42</f>
        <v>0.99620126634449102</v>
      </c>
      <c r="M39" s="26">
        <f>1/L39</f>
        <v>1.0038132190590845</v>
      </c>
    </row>
    <row r="40" spans="1:13" x14ac:dyDescent="0.35">
      <c r="A40" s="1">
        <v>2</v>
      </c>
      <c r="B40" s="15">
        <f t="shared" ref="B40:E40" si="9">EXP(-$G$4*B32)</f>
        <v>0.30119421191220203</v>
      </c>
      <c r="C40" s="15">
        <f t="shared" si="9"/>
        <v>0.74081822068171788</v>
      </c>
      <c r="D40" s="15">
        <f t="shared" si="9"/>
        <v>0.30119421191220203</v>
      </c>
      <c r="E40" s="15">
        <f t="shared" si="9"/>
        <v>0.14956861922263504</v>
      </c>
      <c r="I40" s="14">
        <f>M12*B40*$K$3+M13*C40*$K$4+M14*D40*$K$5+M15*E40*$K$6</f>
        <v>629.76032139742483</v>
      </c>
      <c r="J40" s="26">
        <f t="shared" ref="J40:J42" si="10">1/I40</f>
        <v>1.5879056936788606E-3</v>
      </c>
      <c r="L40" s="13">
        <f>J39*$J$3*C39+J40*$J$4*C40+J41*$J$5*C41+J42*$J$6*C42</f>
        <v>1.0786418577256065</v>
      </c>
      <c r="M40" s="26">
        <f t="shared" ref="M40:M42" si="11">1/L40</f>
        <v>0.9270917801285512</v>
      </c>
    </row>
    <row r="41" spans="1:13" x14ac:dyDescent="0.35">
      <c r="A41" s="1">
        <v>3</v>
      </c>
      <c r="B41" s="15">
        <f t="shared" ref="B41:E41" si="12">EXP(-$G$4*B33)</f>
        <v>0.21224797382674304</v>
      </c>
      <c r="C41" s="15">
        <f t="shared" si="12"/>
        <v>0.27253179303401259</v>
      </c>
      <c r="D41" s="15">
        <f t="shared" si="12"/>
        <v>0.60653065971263342</v>
      </c>
      <c r="E41" s="15">
        <f t="shared" si="12"/>
        <v>0.49658530379140947</v>
      </c>
      <c r="I41" s="14">
        <f>M12*B41*$K$3+M13*C41*$K$4+M14*D41*$K$5+M15*E41*$K$6</f>
        <v>871.01490016329922</v>
      </c>
      <c r="J41" s="26">
        <f t="shared" si="10"/>
        <v>1.1480859854550347E-3</v>
      </c>
      <c r="L41" s="13">
        <f>J39*$J$3*D39+J40*$J$4*D40+J41*$J$5*D41+J42*$J$6*D42</f>
        <v>1.0200087900714399</v>
      </c>
      <c r="M41" s="26">
        <f t="shared" si="11"/>
        <v>0.98038370819330045</v>
      </c>
    </row>
    <row r="42" spans="1:13" x14ac:dyDescent="0.35">
      <c r="A42" s="1">
        <v>4</v>
      </c>
      <c r="B42" s="15">
        <f t="shared" ref="B42:E42" si="13">EXP(-$G$4*B34)</f>
        <v>9.071795328941247E-2</v>
      </c>
      <c r="C42" s="15">
        <f t="shared" si="13"/>
        <v>0.16529888822158653</v>
      </c>
      <c r="D42" s="15">
        <f t="shared" si="13"/>
        <v>0.44932896411722156</v>
      </c>
      <c r="E42" s="15">
        <f t="shared" si="13"/>
        <v>0.60653065971263342</v>
      </c>
      <c r="I42" s="14">
        <f>M12*B42*$K$3+M13*C42*$K$4+M14*D42*$K$5+M15*E42*$K$6</f>
        <v>814.05854598434405</v>
      </c>
      <c r="J42" s="26">
        <f t="shared" si="10"/>
        <v>1.2284128763623741E-3</v>
      </c>
      <c r="L42" s="13">
        <f>J39*$J$3*E39+J40*$J$4*E40+J41*$J$5*E41+J42*$J$6*E42</f>
        <v>0.95015402073554456</v>
      </c>
      <c r="M42" s="26">
        <f t="shared" si="11"/>
        <v>1.0524609465167216</v>
      </c>
    </row>
    <row r="46" spans="1:13" ht="18.5" x14ac:dyDescent="0.45">
      <c r="A46" s="8" t="s">
        <v>0</v>
      </c>
      <c r="B46" s="1">
        <v>1</v>
      </c>
      <c r="C46" s="1">
        <v>2</v>
      </c>
      <c r="D46" s="1">
        <v>3</v>
      </c>
      <c r="E46" s="1">
        <v>4</v>
      </c>
      <c r="F46" s="2" t="s">
        <v>1</v>
      </c>
      <c r="G46" s="3" t="s">
        <v>2</v>
      </c>
      <c r="I46" s="23" t="s">
        <v>14</v>
      </c>
    </row>
    <row r="47" spans="1:13" x14ac:dyDescent="0.35">
      <c r="A47" s="1">
        <v>1</v>
      </c>
      <c r="B47" s="15">
        <f>J39*J30*M39*$K$3*B39</f>
        <v>156.72435705949323</v>
      </c>
      <c r="C47" s="15">
        <f>J39*J30*M40*$K$4*C39</f>
        <v>100.05928027499056</v>
      </c>
      <c r="D47" s="15">
        <f>J39*J30*M41*$K$5*D39</f>
        <v>65.680221008386553</v>
      </c>
      <c r="E47" s="15">
        <f>J39*J30*M42*$K$6*E39</f>
        <v>75.810800167868337</v>
      </c>
      <c r="F47" s="20">
        <f>SUM(B47:E47)</f>
        <v>398.27465851073873</v>
      </c>
      <c r="G47" s="5">
        <v>400</v>
      </c>
      <c r="I47" s="24">
        <f>ABS(G47-F47)+ABS(G48-F48)+ABS(G49-F49)+ABS(G50-F50)+ABS(B51-B52)+ABS(C51-C52)+ABS(D51-D52)+ABS(E51-E52)</f>
        <v>7.159451765730978</v>
      </c>
    </row>
    <row r="48" spans="1:13" x14ac:dyDescent="0.35">
      <c r="A48" s="1">
        <v>2</v>
      </c>
      <c r="B48" s="15">
        <f>J40*J31*M39*$K$3*B40</f>
        <v>57.41897266213735</v>
      </c>
      <c r="C48" s="15">
        <f>J40*J31*M40*$K$4*C40</f>
        <v>200.66744215460034</v>
      </c>
      <c r="D48" s="15">
        <f>J40*J31*M41*$K$5*D40</f>
        <v>107.84381663215993</v>
      </c>
      <c r="E48" s="15">
        <f>J40*J31*M42*$K$6*E40</f>
        <v>92.215384157498221</v>
      </c>
      <c r="F48" s="20">
        <f t="shared" ref="F48:F50" si="14">SUM(B48:E48)</f>
        <v>458.14561560639584</v>
      </c>
      <c r="G48" s="5">
        <v>460</v>
      </c>
    </row>
    <row r="49" spans="1:9" x14ac:dyDescent="0.35">
      <c r="A49" s="1">
        <v>3</v>
      </c>
      <c r="B49" s="15">
        <f>J41*J32*M39*$K$3*B41</f>
        <v>25.439245032212519</v>
      </c>
      <c r="C49" s="15">
        <f>J41*J32*M40*$K$4*C41</f>
        <v>46.412429472452729</v>
      </c>
      <c r="D49" s="15">
        <f>J41*J32*M41*$K$5*D41</f>
        <v>136.53791162252628</v>
      </c>
      <c r="E49" s="15">
        <f>J41*J32*M42*$K$6*E41</f>
        <v>192.49020161781664</v>
      </c>
      <c r="F49" s="20">
        <f t="shared" si="14"/>
        <v>400.87978774500817</v>
      </c>
      <c r="G49" s="5">
        <v>400</v>
      </c>
      <c r="I49" s="23" t="s">
        <v>15</v>
      </c>
    </row>
    <row r="50" spans="1:9" x14ac:dyDescent="0.35">
      <c r="A50" s="1">
        <v>4</v>
      </c>
      <c r="B50" s="15">
        <f>J42*J33*M39*$K$3*B42</f>
        <v>20.417425246156899</v>
      </c>
      <c r="C50" s="15">
        <f>J42*J33*M40*$K$4*C42</f>
        <v>52.860848097956321</v>
      </c>
      <c r="D50" s="15">
        <f>J42*J33*M41*$K$5*D42</f>
        <v>189.93805073692724</v>
      </c>
      <c r="E50" s="15">
        <f>J42*J33*M42*$K$6*E42</f>
        <v>441.48361405681686</v>
      </c>
      <c r="F50" s="20">
        <f t="shared" si="14"/>
        <v>704.69993813785732</v>
      </c>
      <c r="G50" s="5">
        <v>702</v>
      </c>
      <c r="I50" s="25">
        <f>I47/G52</f>
        <v>3.649057984572364E-3</v>
      </c>
    </row>
    <row r="51" spans="1:9" x14ac:dyDescent="0.35">
      <c r="A51" s="2" t="s">
        <v>3</v>
      </c>
      <c r="B51" s="6">
        <f>SUM(B47:B50)</f>
        <v>260</v>
      </c>
      <c r="C51" s="6">
        <f t="shared" ref="C51:E51" si="15">SUM(C47:C50)</f>
        <v>399.99999999999994</v>
      </c>
      <c r="D51" s="6">
        <f t="shared" si="15"/>
        <v>500</v>
      </c>
      <c r="E51" s="6">
        <f t="shared" si="15"/>
        <v>802</v>
      </c>
      <c r="G51" s="5"/>
    </row>
    <row r="52" spans="1:9" x14ac:dyDescent="0.35">
      <c r="A52" s="3" t="s">
        <v>4</v>
      </c>
      <c r="B52" s="5">
        <v>260</v>
      </c>
      <c r="C52" s="5">
        <v>400</v>
      </c>
      <c r="D52" s="5">
        <v>500</v>
      </c>
      <c r="E52" s="5">
        <v>802</v>
      </c>
      <c r="G52" s="7">
        <f>SUM(G47:G50)</f>
        <v>1962</v>
      </c>
    </row>
  </sheetData>
  <mergeCells count="4">
    <mergeCell ref="I10:J10"/>
    <mergeCell ref="L10:M10"/>
    <mergeCell ref="I37:J37"/>
    <mergeCell ref="L37:M37"/>
  </mergeCells>
  <pageMargins left="0.7" right="0.7" top="0.75" bottom="0.75" header="0.3" footer="0.3"/>
  <pageSetup orientation="portrait" r:id="rId1"/>
  <ignoredErrors>
    <ignoredError sqref="B2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2020-04-21T12:41:46Z</dcterms:modified>
</cp:coreProperties>
</file>