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bhata\Desktop\Excel Projects\Sales Profit &amp; Customer Metrics\"/>
    </mc:Choice>
  </mc:AlternateContent>
  <xr:revisionPtr revIDLastSave="0" documentId="13_ncr:1_{6A388301-772A-4A37-B301-86B7814A37CB}" xr6:coauthVersionLast="47" xr6:coauthVersionMax="47" xr10:uidLastSave="{00000000-0000-0000-0000-000000000000}"/>
  <bookViews>
    <workbookView xWindow="-108" yWindow="-108" windowWidth="23256" windowHeight="13896" xr2:uid="{BCE64C4F-A7B2-411A-A9BF-D7BB2C6F11BB}"/>
  </bookViews>
  <sheets>
    <sheet name="Data" sheetId="1" r:id="rId1"/>
    <sheet name="Pivot Tables" sheetId="2" r:id="rId2"/>
    <sheet name="Dashboard" sheetId="4" r:id="rId3"/>
  </sheets>
  <definedNames>
    <definedName name="_xlchart.v2.0" hidden="1">'Pivot Tables'!$P$12:$P$16</definedName>
    <definedName name="_xlchart.v2.1" hidden="1">'Pivot Tables'!$Q$11</definedName>
    <definedName name="_xlchart.v2.2" hidden="1">'Pivot Tables'!$Q$12:$Q$16</definedName>
    <definedName name="Slicer_Months">#N/A</definedName>
    <definedName name="Slicer_Quarter">#N/A</definedName>
  </definedNames>
  <calcPr calcId="191029" concurrentCalc="0"/>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6" i="2" l="1"/>
  <c r="S15" i="2"/>
  <c r="S14" i="2"/>
  <c r="S13" i="2"/>
  <c r="S12" i="2"/>
  <c r="Q16" i="2"/>
  <c r="Q15" i="2"/>
  <c r="Q14" i="2"/>
  <c r="Q13" i="2"/>
  <c r="Q12" i="2"/>
  <c r="P16" i="2"/>
  <c r="P15" i="2"/>
  <c r="P14" i="2"/>
  <c r="P13" i="2"/>
  <c r="P12" i="2"/>
  <c r="C16" i="2"/>
  <c r="C17" i="2"/>
  <c r="C10" i="2"/>
  <c r="C23" i="2"/>
  <c r="C25" i="2"/>
  <c r="C24" i="2"/>
  <c r="C22" i="2"/>
  <c r="C14" i="2"/>
  <c r="C15" i="2"/>
  <c r="C12" i="2"/>
  <c r="C13" i="2"/>
  <c r="C11" i="2"/>
  <c r="T16" i="2"/>
  <c r="T15" i="2"/>
  <c r="T14" i="2"/>
  <c r="T13" i="2"/>
  <c r="T1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alcChain>
</file>

<file path=xl/sharedStrings.xml><?xml version="1.0" encoding="utf-8"?>
<sst xmlns="http://schemas.openxmlformats.org/spreadsheetml/2006/main" count="286" uniqueCount="64">
  <si>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</si>
  <si>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</si>
  <si>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</si>
  <si>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</si>
  <si>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</si>
  <si>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</si>
  <si>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</si>
  <si>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</si>
  <si>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</si>
  <si>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</si>
  <si>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</si>
  <si>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</si>
  <si>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</si>
  <si>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</si>
  <si>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</si>
  <si>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</si>
  <si>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</si>
  <si>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</si>
  <si>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</si>
  <si>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</si>
  <si>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</si>
  <si>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</si>
  <si>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</si>
  <si>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</si>
  <si>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</si>
  <si>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</si>
  <si>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Months</t>
  </si>
  <si>
    <t>Quarter</t>
  </si>
  <si>
    <t>Row Labels</t>
  </si>
  <si>
    <t>Grand Total</t>
  </si>
  <si>
    <t>Sum of Sales</t>
  </si>
  <si>
    <t>Jan</t>
  </si>
  <si>
    <t>Feb</t>
  </si>
  <si>
    <t>Mar</t>
  </si>
  <si>
    <t>Apr</t>
  </si>
  <si>
    <t>May</t>
  </si>
  <si>
    <t>Jun</t>
  </si>
  <si>
    <t>Jul</t>
  </si>
  <si>
    <t>Aug</t>
  </si>
  <si>
    <t>Sep</t>
  </si>
  <si>
    <t>Oct</t>
  </si>
  <si>
    <t>Nov</t>
  </si>
  <si>
    <t>Dec</t>
  </si>
  <si>
    <t>Sales vs Target Sales</t>
  </si>
  <si>
    <t>No. of Customers by Month</t>
  </si>
  <si>
    <t>Sum of No of Customers</t>
  </si>
  <si>
    <t>Profit by Sales and Region</t>
  </si>
  <si>
    <t>Sum of Profit</t>
  </si>
  <si>
    <t>Customer Statification Score</t>
  </si>
  <si>
    <t>Sum of Score</t>
  </si>
  <si>
    <t>Sales by Country</t>
  </si>
  <si>
    <t>Average of Profit Completion Rate</t>
  </si>
  <si>
    <t>Average of Sales Completion Rate</t>
  </si>
  <si>
    <t>Average of Customer Completion Rate</t>
  </si>
  <si>
    <t>Values</t>
  </si>
  <si>
    <t>Pending</t>
  </si>
  <si>
    <t>Metrics</t>
  </si>
  <si>
    <t>Total</t>
  </si>
  <si>
    <t>No. of Customers</t>
  </si>
  <si>
    <t>Tareget Sales</t>
  </si>
  <si>
    <t>KPI Workout</t>
  </si>
  <si>
    <t>Sales vs Target</t>
  </si>
  <si>
    <t>Sale</t>
  </si>
  <si>
    <t>Target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</si>
</sst>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0.0,&quot;k&quot;"/>
    <numFmt numFmtId="166" formatCode="_-[$$-409]* #,##0_ ;_-[$$-409]* \-#,##0\ ;_-[$$-409]* &quot;-&quot;??_ ;_-@_ "/>
  </numFmts>
  <fonts count="7" x14ac:knownFonts="1">
    <font>
      <sz val="11"/>
      <color theme="1"/>
      <name val="Aptos Narrow"/>
      <family val="2"/>
      <scheme val="minor"/>
    </font>
    <font>
      <sz val="11"/>
      <color theme="1"/>
      <name val="Aptos Narrow"/>
      <family val="2"/>
      <scheme val="minor"/>
    </font>
    <font>
      <b/>
      <sz val="12"/>
      <color rgb="FFFF0000"/>
      <name val="Aptos Narrow"/>
      <family val="2"/>
      <scheme val="minor"/>
    </font>
    <font>
      <sz val="12"/>
      <color theme="1"/>
      <name val="Aptos Narrow"/>
      <family val="2"/>
      <scheme val="minor"/>
    </font>
    <font>
      <b/>
      <sz val="9"/>
      <color rgb="FFFF0000"/>
      <name val="Aptos Narrow"/>
      <family val="2"/>
      <scheme val="minor"/>
    </font>
    <font>
      <sz val="11"/>
      <color theme="1"/>
      <name val="Calibri"/>
      <family val="2"/>
    </font>
    <font>
      <b/>
      <sz val="11"/>
      <color rgb="FFFF0000"/>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xf numFmtId="164" fontId="0" fillId="0" borderId="0" xfId="1" applyNumberFormat="1" applyFont="1"/>
    <xf numFmtId="0" fontId="0" fillId="0" borderId="0" xfId="0" pivotButton="1"/>
    <xf numFmtId="164" fontId="0" fillId="0" borderId="0" xfId="0" applyNumberFormat="1"/>
    <xf numFmtId="0" fontId="0" fillId="0" borderId="0" xfId="0" applyAlignment="1">
      <alignment horizontal="left"/>
    </xf>
    <xf numFmtId="165" fontId="0" fillId="0" borderId="0" xfId="0" applyNumberFormat="1"/>
    <xf numFmtId="0" fontId="3" fillId="0" borderId="0" xfId="0" applyFont="1" applyAlignment="1">
      <alignment horizontal="left" indent="2"/>
    </xf>
    <xf numFmtId="0" fontId="2" fillId="0" borderId="0" xfId="0" applyFont="1" applyAlignment="1">
      <alignment horizontal="left" indent="3"/>
    </xf>
    <xf numFmtId="0" fontId="2" fillId="0" borderId="0" xfId="0" applyFont="1" applyAlignment="1">
      <alignment horizontal="left" indent="5"/>
    </xf>
    <xf numFmtId="0" fontId="2" fillId="0" borderId="0" xfId="0" applyFont="1" applyAlignment="1">
      <alignment horizontal="left" vertical="top" indent="3"/>
    </xf>
    <xf numFmtId="0" fontId="4" fillId="0" borderId="0" xfId="0" applyFont="1" applyAlignment="1">
      <alignment horizontal="left" indent="2"/>
    </xf>
    <xf numFmtId="9" fontId="0" fillId="0" borderId="0" xfId="0" applyNumberFormat="1"/>
    <xf numFmtId="0" fontId="2" fillId="0" borderId="0" xfId="0" applyFont="1" applyAlignment="1">
      <alignment horizontal="left" indent="14"/>
    </xf>
    <xf numFmtId="0" fontId="0" fillId="2" borderId="0" xfId="0" applyFill="1"/>
    <xf numFmtId="0" fontId="5" fillId="0" borderId="0" xfId="0" applyFont="1"/>
    <xf numFmtId="166" fontId="0" fillId="0" borderId="0" xfId="0" applyNumberFormat="1"/>
    <xf numFmtId="9" fontId="0" fillId="0" borderId="0" xfId="2" applyFont="1"/>
    <xf numFmtId="0" fontId="0" fillId="2" borderId="0" xfId="0" applyFill="1" applyAlignment="1">
      <alignment horizontal="center"/>
    </xf>
    <xf numFmtId="0" fontId="2" fillId="0" borderId="0" xfId="0" applyFont="1" applyAlignment="1">
      <alignment horizontal="left" indent="1"/>
    </xf>
    <xf numFmtId="0" fontId="0" fillId="0" borderId="0" xfId="0" applyNumberFormat="1"/>
    <xf numFmtId="0" fontId="6" fillId="3" borderId="0" xfId="0" applyFont="1" applyFill="1" applyAlignment="1">
      <alignment horizontal="left" indent="3"/>
    </xf>
  </cellXfs>
  <cellStyles count="3">
    <cellStyle name="Comma" xfId="1" builtinId="3"/>
    <cellStyle name="Normal" xfId="0" builtinId="0"/>
    <cellStyle name="Percent" xfId="2" builtinId="5"/>
  </cellStyles>
  <dxfs count="12">
    <dxf>
      <numFmt numFmtId="165" formatCode="0.0,&quot;k&quot;"/>
    </dxf>
    <dxf>
      <numFmt numFmtId="165" formatCode="0.0,&quot;k&quot;"/>
    </dxf>
    <dxf>
      <numFmt numFmtId="13" formatCode="0%"/>
    </dxf>
    <dxf>
      <numFmt numFmtId="13" formatCode="0%"/>
    </dxf>
    <dxf>
      <numFmt numFmtId="13" formatCode="0%"/>
    </dxf>
    <dxf>
      <numFmt numFmtId="165" formatCode="0.0,&quot;k&quot;"/>
    </dxf>
    <dxf>
      <numFmt numFmtId="0" formatCode="General"/>
    </dxf>
    <dxf>
      <numFmt numFmtId="0" formatCode="General"/>
    </dxf>
    <dxf>
      <numFmt numFmtId="164" formatCode="_ * #,##0_ ;_ * \-#,##0_ ;_ * &quot;-&quot;??_ ;_ @_ "/>
    </dxf>
    <dxf>
      <numFmt numFmtId="164" formatCode="_ * #,##0_ ;_ * \-#,##0_ ;_ * &quot;-&quot;??_ ;_ @_ "/>
    </dxf>
    <dxf>
      <numFmt numFmtId="164" formatCode="_ * #,##0_ ;_ * \-#,##0_ ;_ * &quot;-&quot;??_ ;_ @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34570678665168"/>
          <c:y val="3.8431171713291939E-3"/>
          <c:w val="0.72862968400136419"/>
          <c:h val="0.99615688282867076"/>
        </c:manualLayout>
      </c:layout>
      <c:doughnutChart>
        <c:varyColors val="1"/>
        <c:ser>
          <c:idx val="0"/>
          <c:order val="0"/>
          <c:explosion val="3"/>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A62-46C0-AC17-2F699CB6FE2E}"/>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4A62-46C0-AC17-2F699CB6FE2E}"/>
              </c:ext>
            </c:extLst>
          </c:dPt>
          <c:cat>
            <c:strRef>
              <c:f>'Pivot Tables'!$B$12:$B$13</c:f>
              <c:strCache>
                <c:ptCount val="2"/>
                <c:pt idx="0">
                  <c:v>Average of Sales Completion Rate</c:v>
                </c:pt>
                <c:pt idx="1">
                  <c:v>Pending</c:v>
                </c:pt>
              </c:strCache>
            </c:strRef>
          </c:cat>
          <c:val>
            <c:numRef>
              <c:f>'Pivot Tables'!$C$12:$C$13</c:f>
              <c:numCache>
                <c:formatCode>0%</c:formatCode>
                <c:ptCount val="2"/>
                <c:pt idx="0">
                  <c:v>0.85555555555555574</c:v>
                </c:pt>
                <c:pt idx="1">
                  <c:v>0.14444444444444426</c:v>
                </c:pt>
              </c:numCache>
            </c:numRef>
          </c:val>
          <c:extLst>
            <c:ext xmlns:c16="http://schemas.microsoft.com/office/drawing/2014/chart" uri="{C3380CC4-5D6E-409C-BE32-E72D297353CC}">
              <c16:uniqueId val="{00000004-4A62-46C0-AC17-2F699CB6FE2E}"/>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34570678665168"/>
          <c:y val="3.8431171713291939E-3"/>
          <c:w val="0.72862968400136419"/>
          <c:h val="0.99615688282867076"/>
        </c:manualLayout>
      </c:layout>
      <c:doughnutChart>
        <c:varyColors val="1"/>
        <c:ser>
          <c:idx val="0"/>
          <c:order val="0"/>
          <c:explosion val="9"/>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DB83-4F1A-A55B-2A6EA0177679}"/>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DB83-4F1A-A55B-2A6EA0177679}"/>
              </c:ext>
            </c:extLst>
          </c:dPt>
          <c:cat>
            <c:strRef>
              <c:f>'Pivot Tables'!$B$10:$B$11</c:f>
              <c:strCache>
                <c:ptCount val="2"/>
                <c:pt idx="0">
                  <c:v>Average of Profit Completion Rate</c:v>
                </c:pt>
                <c:pt idx="1">
                  <c:v>Pending</c:v>
                </c:pt>
              </c:strCache>
            </c:strRef>
          </c:cat>
          <c:val>
            <c:numRef>
              <c:f>'Pivot Tables'!$C$10:$C$11</c:f>
              <c:numCache>
                <c:formatCode>0%</c:formatCode>
                <c:ptCount val="2"/>
                <c:pt idx="0">
                  <c:v>0.85492063492063519</c:v>
                </c:pt>
                <c:pt idx="1">
                  <c:v>0.14507936507936481</c:v>
                </c:pt>
              </c:numCache>
            </c:numRef>
          </c:val>
          <c:extLst>
            <c:ext xmlns:c16="http://schemas.microsoft.com/office/drawing/2014/chart" uri="{C3380CC4-5D6E-409C-BE32-E72D297353CC}">
              <c16:uniqueId val="{00000004-DB83-4F1A-A55B-2A6EA0177679}"/>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9022234289679306E-2"/>
          <c:w val="1"/>
          <c:h val="0.86239535847492743"/>
        </c:manualLayout>
      </c:layout>
      <c:doughnutChart>
        <c:varyColors val="1"/>
        <c:ser>
          <c:idx val="0"/>
          <c:order val="0"/>
          <c:explosion val="10"/>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D709-418F-A0F0-B6D1D1EDEE78}"/>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D709-418F-A0F0-B6D1D1EDEE78}"/>
              </c:ext>
            </c:extLst>
          </c:dPt>
          <c:cat>
            <c:strRef>
              <c:f>'Pivot Tables'!$B$14:$B$15</c:f>
              <c:strCache>
                <c:ptCount val="2"/>
                <c:pt idx="0">
                  <c:v>Average of Customer Completion Rate</c:v>
                </c:pt>
                <c:pt idx="1">
                  <c:v>Pending</c:v>
                </c:pt>
              </c:strCache>
            </c:strRef>
          </c:cat>
          <c:val>
            <c:numRef>
              <c:f>'Pivot Tables'!$C$14:$C$15</c:f>
              <c:numCache>
                <c:formatCode>0%</c:formatCode>
                <c:ptCount val="2"/>
                <c:pt idx="0">
                  <c:v>0.8447619047619046</c:v>
                </c:pt>
                <c:pt idx="1">
                  <c:v>0.1552380952380954</c:v>
                </c:pt>
              </c:numCache>
            </c:numRef>
          </c:val>
          <c:extLst>
            <c:ext xmlns:c16="http://schemas.microsoft.com/office/drawing/2014/chart" uri="{C3380CC4-5D6E-409C-BE32-E72D297353CC}">
              <c16:uniqueId val="{00000004-D709-418F-A0F0-B6D1D1EDEE78}"/>
            </c:ext>
          </c:extLst>
        </c:ser>
        <c:dLbls>
          <c:showLegendKey val="0"/>
          <c:showVal val="0"/>
          <c:showCatName val="0"/>
          <c:showSerName val="0"/>
          <c:showPercent val="0"/>
          <c:showBubbleSize val="0"/>
          <c:showLeaderLines val="1"/>
        </c:dLbls>
        <c:firstSliceAng val="0"/>
        <c:holeSize val="67"/>
      </c:doughnutChart>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34570678665168"/>
          <c:y val="3.8431171713291939E-3"/>
          <c:w val="0.72862968400136419"/>
          <c:h val="0.99615688282867076"/>
        </c:manualLayout>
      </c:layout>
      <c:doughnutChart>
        <c:varyColors val="1"/>
        <c:ser>
          <c:idx val="0"/>
          <c:order val="0"/>
          <c:explosion val="3"/>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2A2A-4134-B6EC-18D6DCC0A8EF}"/>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3-2A2A-4134-B6EC-18D6DCC0A8EF}"/>
              </c:ext>
            </c:extLst>
          </c:dPt>
          <c:cat>
            <c:strRef>
              <c:f>'Pivot Tables'!$B$16:$B$17</c:f>
              <c:strCache>
                <c:ptCount val="2"/>
                <c:pt idx="0">
                  <c:v>Sales vs Target</c:v>
                </c:pt>
                <c:pt idx="1">
                  <c:v>Pending</c:v>
                </c:pt>
              </c:strCache>
            </c:strRef>
          </c:cat>
          <c:val>
            <c:numRef>
              <c:f>'Pivot Tables'!$C$16:$C$17</c:f>
              <c:numCache>
                <c:formatCode>0%</c:formatCode>
                <c:ptCount val="2"/>
                <c:pt idx="0">
                  <c:v>0.94228707956335067</c:v>
                </c:pt>
                <c:pt idx="1">
                  <c:v>5.7712920436649329E-2</c:v>
                </c:pt>
              </c:numCache>
            </c:numRef>
          </c:val>
          <c:extLst>
            <c:ext xmlns:c16="http://schemas.microsoft.com/office/drawing/2014/chart" uri="{C3380CC4-5D6E-409C-BE32-E72D297353CC}">
              <c16:uniqueId val="{00000004-2A2A-4134-B6EC-18D6DCC0A8E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Profit &amp; Customer Metrics.xlsx]Pivot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defRPr>
            </a:pPr>
            <a:r>
              <a:rPr lang="en-US"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t>Sales vs Target Month</a:t>
            </a:r>
          </a:p>
        </c:rich>
      </c:tx>
      <c:layout>
        <c:manualLayout>
          <c:xMode val="edge"/>
          <c:yMode val="edge"/>
          <c:x val="0.2175350186489846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1275037988673"/>
          <c:y val="0.14234875444839859"/>
          <c:w val="0.76768089515126403"/>
          <c:h val="0.69310841482892949"/>
        </c:manualLayout>
      </c:layout>
      <c:barChart>
        <c:barDir val="col"/>
        <c:grouping val="stacked"/>
        <c:varyColors val="0"/>
        <c:ser>
          <c:idx val="0"/>
          <c:order val="0"/>
          <c:tx>
            <c:strRef>
              <c:f>'Pivot Tables'!$F$3</c:f>
              <c:strCache>
                <c:ptCount val="1"/>
                <c:pt idx="0">
                  <c:v>Sale</c:v>
                </c:pt>
              </c:strCache>
            </c:strRef>
          </c:tx>
          <c:spPr>
            <a:solidFill>
              <a:schemeClr val="accent1">
                <a:lumMod val="75000"/>
              </a:schemeClr>
            </a:solidFill>
            <a:ln>
              <a:noFill/>
            </a:ln>
            <a:effectLst/>
          </c:spPr>
          <c:invertIfNegative val="0"/>
          <c:cat>
            <c:strRef>
              <c:f>'Pivot Tables'!$E$4:$E$16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Tables'!$F$4:$F$16</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extLst>
            <c:ext xmlns:c16="http://schemas.microsoft.com/office/drawing/2014/chart" uri="{C3380CC4-5D6E-409C-BE32-E72D297353CC}">
              <c16:uniqueId val="{00000000-8FBB-4604-9641-87B689C1394B}"/>
            </c:ext>
          </c:extLst>
        </c:ser>
        <c:ser>
          <c:idx val="1"/>
          <c:order val="1"/>
          <c:tx>
            <c:strRef>
              <c:f>'Pivot Tables'!$G$3</c:f>
              <c:strCache>
                <c:ptCount val="1"/>
                <c:pt idx="0">
                  <c:v>Target Sale</c:v>
                </c:pt>
              </c:strCache>
            </c:strRef>
          </c:tx>
          <c:spPr>
            <a:solidFill>
              <a:schemeClr val="bg2">
                <a:lumMod val="90000"/>
              </a:schemeClr>
            </a:solidFill>
            <a:ln>
              <a:noFill/>
            </a:ln>
            <a:effectLst/>
          </c:spPr>
          <c:invertIfNegative val="0"/>
          <c:cat>
            <c:strRef>
              <c:f>'Pivot Tables'!$E$4:$E$16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Tables'!$G$4:$G$16</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extLst>
            <c:ext xmlns:c16="http://schemas.microsoft.com/office/drawing/2014/chart" uri="{C3380CC4-5D6E-409C-BE32-E72D297353CC}">
              <c16:uniqueId val="{00000001-8FBB-4604-9641-87B689C1394B}"/>
            </c:ext>
          </c:extLst>
        </c:ser>
        <c:dLbls>
          <c:showLegendKey val="0"/>
          <c:showVal val="0"/>
          <c:showCatName val="0"/>
          <c:showSerName val="0"/>
          <c:showPercent val="0"/>
          <c:showBubbleSize val="0"/>
        </c:dLbls>
        <c:gapWidth val="150"/>
        <c:overlap val="100"/>
        <c:axId val="1038429920"/>
        <c:axId val="1038433280"/>
      </c:barChart>
      <c:catAx>
        <c:axId val="103842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33280"/>
        <c:crosses val="autoZero"/>
        <c:auto val="1"/>
        <c:lblAlgn val="ctr"/>
        <c:lblOffset val="100"/>
        <c:noMultiLvlLbl val="0"/>
      </c:catAx>
      <c:valAx>
        <c:axId val="1038433280"/>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29920"/>
        <c:crosses val="autoZero"/>
        <c:crossBetween val="between"/>
      </c:valAx>
      <c:spPr>
        <a:noFill/>
        <a:ln>
          <a:noFill/>
        </a:ln>
        <a:effectLst/>
      </c:spPr>
    </c:plotArea>
    <c:legend>
      <c:legendPos val="r"/>
      <c:layout>
        <c:manualLayout>
          <c:xMode val="edge"/>
          <c:yMode val="edge"/>
          <c:x val="0.63736206658378225"/>
          <c:y val="2.6681985036567922E-3"/>
          <c:w val="0.34158530183727032"/>
          <c:h val="0.18327570263681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Profit &amp; Customer Metrics.xlsx]Pivot Tables!PivotTable4</c:name>
    <c:fmtId val="2"/>
  </c:pivotSource>
  <c:chart>
    <c:title>
      <c:tx>
        <c:rich>
          <a:bodyPr rot="0" spcFirstLastPara="1" vertOverflow="ellipsis" vert="horz" wrap="square" anchor="ctr" anchorCtr="1"/>
          <a:lstStyle/>
          <a:p>
            <a:pPr algn="ctr">
              <a:defRPr sz="1400" b="1" i="0" u="none" strike="noStrike" kern="1200" spc="0" baseline="0">
                <a:solidFill>
                  <a:schemeClr val="tx2">
                    <a:lumMod val="90000"/>
                    <a:lumOff val="10000"/>
                  </a:schemeClr>
                </a:solidFill>
                <a:latin typeface="+mn-lt"/>
                <a:ea typeface="+mn-ea"/>
                <a:cs typeface="+mn-cs"/>
              </a:defRPr>
            </a:pPr>
            <a:r>
              <a:rPr lang="en-US" b="1">
                <a:solidFill>
                  <a:schemeClr val="tx2">
                    <a:lumMod val="90000"/>
                    <a:lumOff val="10000"/>
                  </a:schemeClr>
                </a:solidFill>
              </a:rPr>
              <a:t>Customer count by Month</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lumMod val="75000"/>
                  </a:schemeClr>
                </a:solidFill>
              </a:ln>
              <a:effectLst/>
            </c:spPr>
          </c:marker>
          <c:cat>
            <c:strRef>
              <c:f>'Pivot Tables'!$I$4:$I$16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Tables'!$J$4:$J$16</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1"/>
          <c:extLst>
            <c:ext xmlns:c16="http://schemas.microsoft.com/office/drawing/2014/chart" uri="{C3380CC4-5D6E-409C-BE32-E72D297353CC}">
              <c16:uniqueId val="{00000000-8408-468A-AE12-0A542E153958}"/>
            </c:ext>
          </c:extLst>
        </c:ser>
        <c:dLbls>
          <c:showLegendKey val="0"/>
          <c:showVal val="0"/>
          <c:showCatName val="0"/>
          <c:showSerName val="0"/>
          <c:showPercent val="0"/>
          <c:showBubbleSize val="0"/>
        </c:dLbls>
        <c:marker val="1"/>
        <c:smooth val="0"/>
        <c:axId val="1355313120"/>
        <c:axId val="1355309760"/>
      </c:lineChart>
      <c:catAx>
        <c:axId val="135531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09760"/>
        <c:crosses val="autoZero"/>
        <c:auto val="1"/>
        <c:lblAlgn val="ctr"/>
        <c:lblOffset val="100"/>
        <c:noMultiLvlLbl val="0"/>
      </c:catAx>
      <c:valAx>
        <c:axId val="135530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3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Profit &amp; Customer Metrics.xlsx]Pivot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r>
              <a:rPr lang="en-US"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Profit by Sales and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s>
    <c:plotArea>
      <c:layout/>
      <c:barChart>
        <c:barDir val="bar"/>
        <c:grouping val="stacked"/>
        <c:varyColors val="0"/>
        <c:ser>
          <c:idx val="0"/>
          <c:order val="0"/>
          <c:tx>
            <c:strRef>
              <c:f>'Pivot Tables'!$M$3</c:f>
              <c:strCache>
                <c:ptCount val="1"/>
                <c:pt idx="0">
                  <c:v>Sum of Profit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Tables'!$L$4:$L$8</c:f>
              <c:strCache>
                <c:ptCount val="4"/>
                <c:pt idx="0">
                  <c:v>East</c:v>
                </c:pt>
                <c:pt idx="1">
                  <c:v>North</c:v>
                </c:pt>
                <c:pt idx="2">
                  <c:v>South</c:v>
                </c:pt>
                <c:pt idx="3">
                  <c:v>West</c:v>
                </c:pt>
              </c:strCache>
            </c:strRef>
          </c:cat>
          <c:val>
            <c:numRef>
              <c:f>'Pivot Tables'!$M$4:$M$8</c:f>
              <c:numCache>
                <c:formatCode>0.0,"k"</c:formatCode>
                <c:ptCount val="4"/>
                <c:pt idx="0">
                  <c:v>45042.857142857159</c:v>
                </c:pt>
                <c:pt idx="1">
                  <c:v>13214.285714285725</c:v>
                </c:pt>
                <c:pt idx="2">
                  <c:v>29742.857142857156</c:v>
                </c:pt>
                <c:pt idx="3">
                  <c:v>25300.857142857149</c:v>
                </c:pt>
              </c:numCache>
            </c:numRef>
          </c:val>
          <c:extLst>
            <c:ext xmlns:c16="http://schemas.microsoft.com/office/drawing/2014/chart" uri="{C3380CC4-5D6E-409C-BE32-E72D297353CC}">
              <c16:uniqueId val="{00000000-089F-4FEE-9462-BC004ADF9189}"/>
            </c:ext>
          </c:extLst>
        </c:ser>
        <c:ser>
          <c:idx val="1"/>
          <c:order val="1"/>
          <c:tx>
            <c:strRef>
              <c:f>'Pivot Tables'!$N$3</c:f>
              <c:strCache>
                <c:ptCount val="1"/>
                <c:pt idx="0">
                  <c:v>Sum of Sales</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Tables'!$L$4:$L$8</c:f>
              <c:strCache>
                <c:ptCount val="4"/>
                <c:pt idx="0">
                  <c:v>East</c:v>
                </c:pt>
                <c:pt idx="1">
                  <c:v>North</c:v>
                </c:pt>
                <c:pt idx="2">
                  <c:v>South</c:v>
                </c:pt>
                <c:pt idx="3">
                  <c:v>West</c:v>
                </c:pt>
              </c:strCache>
            </c:strRef>
          </c:cat>
          <c:val>
            <c:numRef>
              <c:f>'Pivot Tables'!$N$4:$N$8</c:f>
              <c:numCache>
                <c:formatCode>0.0,"k"</c:formatCode>
                <c:ptCount val="4"/>
                <c:pt idx="0">
                  <c:v>50045</c:v>
                </c:pt>
                <c:pt idx="1">
                  <c:v>22921</c:v>
                </c:pt>
                <c:pt idx="2">
                  <c:v>46112</c:v>
                </c:pt>
                <c:pt idx="3">
                  <c:v>38283</c:v>
                </c:pt>
              </c:numCache>
            </c:numRef>
          </c:val>
          <c:extLst>
            <c:ext xmlns:c16="http://schemas.microsoft.com/office/drawing/2014/chart" uri="{C3380CC4-5D6E-409C-BE32-E72D297353CC}">
              <c16:uniqueId val="{00000001-089F-4FEE-9462-BC004ADF9189}"/>
            </c:ext>
          </c:extLst>
        </c:ser>
        <c:dLbls>
          <c:dLblPos val="ctr"/>
          <c:showLegendKey val="0"/>
          <c:showVal val="1"/>
          <c:showCatName val="0"/>
          <c:showSerName val="0"/>
          <c:showPercent val="0"/>
          <c:showBubbleSize val="0"/>
        </c:dLbls>
        <c:gapWidth val="150"/>
        <c:overlap val="100"/>
        <c:axId val="1281471647"/>
        <c:axId val="1281467327"/>
      </c:barChart>
      <c:catAx>
        <c:axId val="128147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67327"/>
        <c:crosses val="autoZero"/>
        <c:auto val="1"/>
        <c:lblAlgn val="ctr"/>
        <c:lblOffset val="100"/>
        <c:noMultiLvlLbl val="0"/>
      </c:catAx>
      <c:valAx>
        <c:axId val="1281467327"/>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7164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of Sales Profit &amp; Customer Metrics.xlsx]Pivot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Tables'!$T$3</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957F-4FF9-A5AF-B047DC143BA3}"/>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957F-4FF9-A5AF-B047DC143BA3}"/>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57F-4FF9-A5AF-B047DC143BA3}"/>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957F-4FF9-A5AF-B047DC143BA3}"/>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957F-4FF9-A5AF-B047DC143B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Tables'!$S$4:$S$9</c:f>
              <c:strCache>
                <c:ptCount val="5"/>
                <c:pt idx="0">
                  <c:v>Argentina</c:v>
                </c:pt>
                <c:pt idx="1">
                  <c:v>Brazil</c:v>
                </c:pt>
                <c:pt idx="2">
                  <c:v>Colombia</c:v>
                </c:pt>
                <c:pt idx="3">
                  <c:v>Ecuador</c:v>
                </c:pt>
                <c:pt idx="4">
                  <c:v>Peru</c:v>
                </c:pt>
              </c:strCache>
            </c:strRef>
          </c:cat>
          <c:val>
            <c:numRef>
              <c:f>'Pivot Tables'!$T$4:$T$9</c:f>
              <c:numCache>
                <c:formatCode>0.0,"k"</c:formatCode>
                <c:ptCount val="5"/>
                <c:pt idx="0">
                  <c:v>30381</c:v>
                </c:pt>
                <c:pt idx="1">
                  <c:v>63874</c:v>
                </c:pt>
                <c:pt idx="2">
                  <c:v>25744</c:v>
                </c:pt>
                <c:pt idx="3">
                  <c:v>23719</c:v>
                </c:pt>
                <c:pt idx="4">
                  <c:v>13643</c:v>
                </c:pt>
              </c:numCache>
            </c:numRef>
          </c:val>
          <c:extLst>
            <c:ext xmlns:c16="http://schemas.microsoft.com/office/drawing/2014/chart" uri="{C3380CC4-5D6E-409C-BE32-E72D297353CC}">
              <c16:uniqueId val="{0000000A-957F-4FF9-A5AF-B047DC143BA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Customer Statisfaction Score</cx:v>
        </cx:txData>
      </cx:tx>
      <cx:txPr>
        <a:bodyPr spcFirstLastPara="1" vertOverflow="ellipsis" horzOverflow="overflow" wrap="square" lIns="0" tIns="0" rIns="0" bIns="0" anchor="ctr" anchorCtr="1"/>
        <a:lstStyle/>
        <a:p>
          <a:pPr algn="ctr" rtl="0">
            <a:defRPr>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i="0" u="none" strike="noStrike" baseline="0">
              <a:solidFill>
                <a:schemeClr val="accent1">
                  <a:lumMod val="75000"/>
                </a:schemeClr>
              </a:solidFill>
              <a:latin typeface="Calibri" panose="020F0502020204030204" pitchFamily="34" charset="0"/>
              <a:ea typeface="Calibri" panose="020F0502020204030204" pitchFamily="34" charset="0"/>
              <a:cs typeface="Calibri" panose="020F0502020204030204" pitchFamily="34" charset="0"/>
            </a:rPr>
            <a:t>Customer Statisfaction Score</a:t>
          </a:r>
        </a:p>
      </cx:txPr>
    </cx:title>
    <cx:plotArea>
      <cx:plotAreaRegion>
        <cx:plotSurface>
          <cx:spPr>
            <a:noFill/>
            <a:ln>
              <a:noFill/>
            </a:ln>
          </cx:spPr>
        </cx:plotSurface>
        <cx:series layoutId="funnel" uniqueId="{E6249B02-1971-4CD3-944E-1E44FA822226}">
          <cx:tx>
            <cx:txData>
              <cx:f>_xlchart.v2.1</cx:f>
              <cx:v>Score</cx:v>
            </cx:txData>
          </cx:tx>
          <cx:spPr>
            <a:solidFill>
              <a:schemeClr val="accent1">
                <a:lumMod val="75000"/>
              </a:schemeClr>
            </a:solidFill>
            <a:ln>
              <a:noFill/>
            </a:ln>
          </cx:spPr>
          <cx:dataLabels>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19</xdr:col>
      <xdr:colOff>477600</xdr:colOff>
      <xdr:row>33</xdr:row>
      <xdr:rowOff>100200</xdr:rowOff>
    </xdr:to>
    <xdr:sp macro="" textlink="">
      <xdr:nvSpPr>
        <xdr:cNvPr id="10" name="Rectangle: Rounded Corners 9">
          <a:extLst>
            <a:ext uri="{FF2B5EF4-FFF2-40B4-BE49-F238E27FC236}">
              <a16:creationId xmlns:a16="http://schemas.microsoft.com/office/drawing/2014/main" id="{4F053FD4-450C-6E9F-521C-CCEBF4AADCFE}"/>
            </a:ext>
          </a:extLst>
        </xdr:cNvPr>
        <xdr:cNvSpPr/>
      </xdr:nvSpPr>
      <xdr:spPr>
        <a:xfrm>
          <a:off x="0" y="15240"/>
          <a:ext cx="12060000" cy="6135240"/>
        </a:xfrm>
        <a:prstGeom prst="roundRect">
          <a:avLst>
            <a:gd name="adj" fmla="val 977"/>
          </a:avLst>
        </a:prstGeom>
        <a:solidFill>
          <a:schemeClr val="bg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2</xdr:col>
      <xdr:colOff>38100</xdr:colOff>
      <xdr:row>0</xdr:row>
      <xdr:rowOff>76200</xdr:rowOff>
    </xdr:from>
    <xdr:to>
      <xdr:col>19</xdr:col>
      <xdr:colOff>464820</xdr:colOff>
      <xdr:row>4</xdr:row>
      <xdr:rowOff>151080</xdr:rowOff>
    </xdr:to>
    <xdr:sp macro="" textlink="">
      <xdr:nvSpPr>
        <xdr:cNvPr id="12" name="Rectangle: Rounded Corners 11">
          <a:extLst>
            <a:ext uri="{FF2B5EF4-FFF2-40B4-BE49-F238E27FC236}">
              <a16:creationId xmlns:a16="http://schemas.microsoft.com/office/drawing/2014/main" id="{3C015E83-DCA6-47B4-A5AE-51E1359E9BC2}"/>
            </a:ext>
          </a:extLst>
        </xdr:cNvPr>
        <xdr:cNvSpPr/>
      </xdr:nvSpPr>
      <xdr:spPr>
        <a:xfrm>
          <a:off x="1257300" y="76200"/>
          <a:ext cx="10789920" cy="806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60960</xdr:colOff>
      <xdr:row>0</xdr:row>
      <xdr:rowOff>91440</xdr:rowOff>
    </xdr:from>
    <xdr:to>
      <xdr:col>2</xdr:col>
      <xdr:colOff>15360</xdr:colOff>
      <xdr:row>10</xdr:row>
      <xdr:rowOff>83820</xdr:rowOff>
    </xdr:to>
    <xdr:sp macro="" textlink="">
      <xdr:nvSpPr>
        <xdr:cNvPr id="13" name="Rectangle: Rounded Corners 12">
          <a:extLst>
            <a:ext uri="{FF2B5EF4-FFF2-40B4-BE49-F238E27FC236}">
              <a16:creationId xmlns:a16="http://schemas.microsoft.com/office/drawing/2014/main" id="{0DA43BC2-0198-4F60-BEE5-1A4E2357A101}"/>
            </a:ext>
          </a:extLst>
        </xdr:cNvPr>
        <xdr:cNvSpPr/>
      </xdr:nvSpPr>
      <xdr:spPr>
        <a:xfrm>
          <a:off x="60960" y="91440"/>
          <a:ext cx="1173600" cy="18364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10</xdr:row>
      <xdr:rowOff>160020</xdr:rowOff>
    </xdr:from>
    <xdr:to>
      <xdr:col>2</xdr:col>
      <xdr:colOff>120</xdr:colOff>
      <xdr:row>33</xdr:row>
      <xdr:rowOff>106680</xdr:rowOff>
    </xdr:to>
    <xdr:sp macro="" textlink="">
      <xdr:nvSpPr>
        <xdr:cNvPr id="14" name="Rectangle: Rounded Corners 13">
          <a:extLst>
            <a:ext uri="{FF2B5EF4-FFF2-40B4-BE49-F238E27FC236}">
              <a16:creationId xmlns:a16="http://schemas.microsoft.com/office/drawing/2014/main" id="{E99F6192-F8BA-4D14-8F37-B376F0693087}"/>
            </a:ext>
          </a:extLst>
        </xdr:cNvPr>
        <xdr:cNvSpPr/>
      </xdr:nvSpPr>
      <xdr:spPr>
        <a:xfrm>
          <a:off x="45720" y="2004060"/>
          <a:ext cx="1173600" cy="4152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91440</xdr:colOff>
      <xdr:row>5</xdr:row>
      <xdr:rowOff>30480</xdr:rowOff>
    </xdr:from>
    <xdr:to>
      <xdr:col>6</xdr:col>
      <xdr:colOff>277440</xdr:colOff>
      <xdr:row>10</xdr:row>
      <xdr:rowOff>134880</xdr:rowOff>
    </xdr:to>
    <xdr:sp macro="" textlink="">
      <xdr:nvSpPr>
        <xdr:cNvPr id="15" name="Rectangle: Rounded Corners 14">
          <a:extLst>
            <a:ext uri="{FF2B5EF4-FFF2-40B4-BE49-F238E27FC236}">
              <a16:creationId xmlns:a16="http://schemas.microsoft.com/office/drawing/2014/main" id="{746B2F7D-5ADF-4874-8507-2446CF3CEABF}"/>
            </a:ext>
          </a:extLst>
        </xdr:cNvPr>
        <xdr:cNvSpPr/>
      </xdr:nvSpPr>
      <xdr:spPr>
        <a:xfrm>
          <a:off x="1310640" y="944880"/>
          <a:ext cx="2624400" cy="1018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lt1"/>
              </a:solidFill>
              <a:effectLst/>
              <a:latin typeface="+mn-lt"/>
              <a:ea typeface="+mn-ea"/>
              <a:cs typeface="+mn-cs"/>
            </a:rPr>
            <a:t>Sales</a:t>
          </a:r>
          <a:endParaRPr lang="en-IN" sz="1100"/>
        </a:p>
      </xdr:txBody>
    </xdr:sp>
    <xdr:clientData/>
  </xdr:twoCellAnchor>
  <xdr:twoCellAnchor>
    <xdr:from>
      <xdr:col>6</xdr:col>
      <xdr:colOff>350520</xdr:colOff>
      <xdr:row>5</xdr:row>
      <xdr:rowOff>30480</xdr:rowOff>
    </xdr:from>
    <xdr:to>
      <xdr:col>10</xdr:col>
      <xdr:colOff>536520</xdr:colOff>
      <xdr:row>10</xdr:row>
      <xdr:rowOff>134880</xdr:rowOff>
    </xdr:to>
    <xdr:sp macro="" textlink="">
      <xdr:nvSpPr>
        <xdr:cNvPr id="16" name="Rectangle: Rounded Corners 15">
          <a:extLst>
            <a:ext uri="{FF2B5EF4-FFF2-40B4-BE49-F238E27FC236}">
              <a16:creationId xmlns:a16="http://schemas.microsoft.com/office/drawing/2014/main" id="{97A09FF1-CFCE-43E7-BF67-ADDD8C16C304}"/>
            </a:ext>
          </a:extLst>
        </xdr:cNvPr>
        <xdr:cNvSpPr/>
      </xdr:nvSpPr>
      <xdr:spPr>
        <a:xfrm>
          <a:off x="4008120" y="944880"/>
          <a:ext cx="2624400" cy="1018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579120</xdr:colOff>
      <xdr:row>5</xdr:row>
      <xdr:rowOff>30480</xdr:rowOff>
    </xdr:from>
    <xdr:to>
      <xdr:col>15</xdr:col>
      <xdr:colOff>155520</xdr:colOff>
      <xdr:row>10</xdr:row>
      <xdr:rowOff>134880</xdr:rowOff>
    </xdr:to>
    <xdr:sp macro="" textlink="">
      <xdr:nvSpPr>
        <xdr:cNvPr id="17" name="Rectangle: Rounded Corners 16">
          <a:extLst>
            <a:ext uri="{FF2B5EF4-FFF2-40B4-BE49-F238E27FC236}">
              <a16:creationId xmlns:a16="http://schemas.microsoft.com/office/drawing/2014/main" id="{922D212D-4F2B-402F-AFCC-D90C0A837FE1}"/>
            </a:ext>
          </a:extLst>
        </xdr:cNvPr>
        <xdr:cNvSpPr/>
      </xdr:nvSpPr>
      <xdr:spPr>
        <a:xfrm>
          <a:off x="6675120" y="944880"/>
          <a:ext cx="2624400" cy="1018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251460</xdr:colOff>
      <xdr:row>5</xdr:row>
      <xdr:rowOff>30480</xdr:rowOff>
    </xdr:from>
    <xdr:to>
      <xdr:col>19</xdr:col>
      <xdr:colOff>437460</xdr:colOff>
      <xdr:row>10</xdr:row>
      <xdr:rowOff>134880</xdr:rowOff>
    </xdr:to>
    <xdr:sp macro="" textlink="">
      <xdr:nvSpPr>
        <xdr:cNvPr id="18" name="Rectangle: Rounded Corners 17">
          <a:extLst>
            <a:ext uri="{FF2B5EF4-FFF2-40B4-BE49-F238E27FC236}">
              <a16:creationId xmlns:a16="http://schemas.microsoft.com/office/drawing/2014/main" id="{B4189ABC-A4EF-4EBB-9C66-FA677134AE6D}"/>
            </a:ext>
          </a:extLst>
        </xdr:cNvPr>
        <xdr:cNvSpPr/>
      </xdr:nvSpPr>
      <xdr:spPr>
        <a:xfrm>
          <a:off x="9395460" y="951230"/>
          <a:ext cx="2624400" cy="10251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102870</xdr:colOff>
      <xdr:row>11</xdr:row>
      <xdr:rowOff>15240</xdr:rowOff>
    </xdr:from>
    <xdr:to>
      <xdr:col>8</xdr:col>
      <xdr:colOff>308070</xdr:colOff>
      <xdr:row>22</xdr:row>
      <xdr:rowOff>1560</xdr:rowOff>
    </xdr:to>
    <xdr:sp macro="" textlink="">
      <xdr:nvSpPr>
        <xdr:cNvPr id="19" name="Rectangle: Rounded Corners 18">
          <a:extLst>
            <a:ext uri="{FF2B5EF4-FFF2-40B4-BE49-F238E27FC236}">
              <a16:creationId xmlns:a16="http://schemas.microsoft.com/office/drawing/2014/main" id="{5A07175B-91CC-446D-B099-2C8AD96C51AF}"/>
            </a:ext>
          </a:extLst>
        </xdr:cNvPr>
        <xdr:cNvSpPr/>
      </xdr:nvSpPr>
      <xdr:spPr>
        <a:xfrm>
          <a:off x="1322070" y="2040890"/>
          <a:ext cx="3862800" cy="20119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358140</xdr:colOff>
      <xdr:row>11</xdr:row>
      <xdr:rowOff>60960</xdr:rowOff>
    </xdr:from>
    <xdr:to>
      <xdr:col>14</xdr:col>
      <xdr:colOff>563340</xdr:colOff>
      <xdr:row>22</xdr:row>
      <xdr:rowOff>47280</xdr:rowOff>
    </xdr:to>
    <xdr:sp macro="" textlink="">
      <xdr:nvSpPr>
        <xdr:cNvPr id="20" name="Rectangle: Rounded Corners 19">
          <a:extLst>
            <a:ext uri="{FF2B5EF4-FFF2-40B4-BE49-F238E27FC236}">
              <a16:creationId xmlns:a16="http://schemas.microsoft.com/office/drawing/2014/main" id="{AD2F45A4-8E21-43FA-AEFC-7085EFC01E2C}"/>
            </a:ext>
          </a:extLst>
        </xdr:cNvPr>
        <xdr:cNvSpPr/>
      </xdr:nvSpPr>
      <xdr:spPr>
        <a:xfrm>
          <a:off x="5234940" y="2072640"/>
          <a:ext cx="3862800" cy="199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2</xdr:col>
      <xdr:colOff>68580</xdr:colOff>
      <xdr:row>22</xdr:row>
      <xdr:rowOff>76200</xdr:rowOff>
    </xdr:from>
    <xdr:to>
      <xdr:col>8</xdr:col>
      <xdr:colOff>273780</xdr:colOff>
      <xdr:row>33</xdr:row>
      <xdr:rowOff>62520</xdr:rowOff>
    </xdr:to>
    <xdr:sp macro="" textlink="">
      <xdr:nvSpPr>
        <xdr:cNvPr id="21" name="Rectangle: Rounded Corners 20">
          <a:extLst>
            <a:ext uri="{FF2B5EF4-FFF2-40B4-BE49-F238E27FC236}">
              <a16:creationId xmlns:a16="http://schemas.microsoft.com/office/drawing/2014/main" id="{F3B86A4C-8A1C-43FE-AB67-D5F5EF118C0D}"/>
            </a:ext>
          </a:extLst>
        </xdr:cNvPr>
        <xdr:cNvSpPr/>
      </xdr:nvSpPr>
      <xdr:spPr>
        <a:xfrm>
          <a:off x="1287780" y="4099560"/>
          <a:ext cx="3862800" cy="199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335280</xdr:colOff>
      <xdr:row>22</xdr:row>
      <xdr:rowOff>83820</xdr:rowOff>
    </xdr:from>
    <xdr:to>
      <xdr:col>14</xdr:col>
      <xdr:colOff>540480</xdr:colOff>
      <xdr:row>33</xdr:row>
      <xdr:rowOff>70140</xdr:rowOff>
    </xdr:to>
    <xdr:sp macro="" textlink="">
      <xdr:nvSpPr>
        <xdr:cNvPr id="22" name="Rectangle: Rounded Corners 21">
          <a:extLst>
            <a:ext uri="{FF2B5EF4-FFF2-40B4-BE49-F238E27FC236}">
              <a16:creationId xmlns:a16="http://schemas.microsoft.com/office/drawing/2014/main" id="{0364A576-F1C4-4D57-BF2E-8AE420BF1BA3}"/>
            </a:ext>
          </a:extLst>
        </xdr:cNvPr>
        <xdr:cNvSpPr/>
      </xdr:nvSpPr>
      <xdr:spPr>
        <a:xfrm>
          <a:off x="5212080" y="4107180"/>
          <a:ext cx="3862800" cy="199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99060</xdr:colOff>
      <xdr:row>11</xdr:row>
      <xdr:rowOff>38100</xdr:rowOff>
    </xdr:from>
    <xdr:to>
      <xdr:col>19</xdr:col>
      <xdr:colOff>441960</xdr:colOff>
      <xdr:row>33</xdr:row>
      <xdr:rowOff>106680</xdr:rowOff>
    </xdr:to>
    <xdr:sp macro="" textlink="">
      <xdr:nvSpPr>
        <xdr:cNvPr id="28" name="Rectangle: Rounded Corners 27">
          <a:extLst>
            <a:ext uri="{FF2B5EF4-FFF2-40B4-BE49-F238E27FC236}">
              <a16:creationId xmlns:a16="http://schemas.microsoft.com/office/drawing/2014/main" id="{801C3195-181B-4598-815B-F5E61CE8B2A3}"/>
            </a:ext>
          </a:extLst>
        </xdr:cNvPr>
        <xdr:cNvSpPr/>
      </xdr:nvSpPr>
      <xdr:spPr>
        <a:xfrm>
          <a:off x="9243060" y="2065020"/>
          <a:ext cx="2781300" cy="40919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289560</xdr:colOff>
      <xdr:row>0</xdr:row>
      <xdr:rowOff>137160</xdr:rowOff>
    </xdr:from>
    <xdr:to>
      <xdr:col>19</xdr:col>
      <xdr:colOff>190500</xdr:colOff>
      <xdr:row>3</xdr:row>
      <xdr:rowOff>114300</xdr:rowOff>
    </xdr:to>
    <xdr:sp macro="" textlink="">
      <xdr:nvSpPr>
        <xdr:cNvPr id="30" name="TextBox 29">
          <a:extLst>
            <a:ext uri="{FF2B5EF4-FFF2-40B4-BE49-F238E27FC236}">
              <a16:creationId xmlns:a16="http://schemas.microsoft.com/office/drawing/2014/main" id="{1B90122B-3F8F-8AA6-22B1-BE787876BD35}"/>
            </a:ext>
          </a:extLst>
        </xdr:cNvPr>
        <xdr:cNvSpPr txBox="1"/>
      </xdr:nvSpPr>
      <xdr:spPr>
        <a:xfrm>
          <a:off x="1508760" y="137160"/>
          <a:ext cx="10264140" cy="5257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tx2">
                  <a:lumMod val="90000"/>
                  <a:lumOff val="10000"/>
                </a:schemeClr>
              </a:solidFill>
            </a:rPr>
            <a:t>SALES</a:t>
          </a:r>
          <a:r>
            <a:rPr lang="en-IN" sz="3600" b="1" baseline="0">
              <a:solidFill>
                <a:schemeClr val="tx2">
                  <a:lumMod val="90000"/>
                  <a:lumOff val="10000"/>
                </a:schemeClr>
              </a:solidFill>
            </a:rPr>
            <a:t> PROFIT &amp; CUSTOMER METRICS DASHBOARD</a:t>
          </a:r>
          <a:endParaRPr lang="en-IN" sz="3600" b="1">
            <a:solidFill>
              <a:schemeClr val="tx2">
                <a:lumMod val="90000"/>
                <a:lumOff val="10000"/>
              </a:schemeClr>
            </a:solidFill>
          </a:endParaRPr>
        </a:p>
      </xdr:txBody>
    </xdr:sp>
    <xdr:clientData/>
  </xdr:twoCellAnchor>
  <xdr:twoCellAnchor>
    <xdr:from>
      <xdr:col>2</xdr:col>
      <xdr:colOff>182880</xdr:colOff>
      <xdr:row>5</xdr:row>
      <xdr:rowOff>106680</xdr:rowOff>
    </xdr:from>
    <xdr:to>
      <xdr:col>4</xdr:col>
      <xdr:colOff>137160</xdr:colOff>
      <xdr:row>7</xdr:row>
      <xdr:rowOff>152400</xdr:rowOff>
    </xdr:to>
    <xdr:sp macro="" textlink="">
      <xdr:nvSpPr>
        <xdr:cNvPr id="31" name="TextBox 30">
          <a:extLst>
            <a:ext uri="{FF2B5EF4-FFF2-40B4-BE49-F238E27FC236}">
              <a16:creationId xmlns:a16="http://schemas.microsoft.com/office/drawing/2014/main" id="{12445D13-5D46-9E14-2BE8-6F1F24E1E37C}"/>
            </a:ext>
          </a:extLst>
        </xdr:cNvPr>
        <xdr:cNvSpPr txBox="1"/>
      </xdr:nvSpPr>
      <xdr:spPr>
        <a:xfrm>
          <a:off x="1402080" y="1021080"/>
          <a:ext cx="1173480" cy="411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90000"/>
                  <a:lumOff val="10000"/>
                </a:schemeClr>
              </a:solidFill>
            </a:rPr>
            <a:t> Sales</a:t>
          </a:r>
        </a:p>
      </xdr:txBody>
    </xdr:sp>
    <xdr:clientData/>
  </xdr:twoCellAnchor>
  <xdr:twoCellAnchor>
    <xdr:from>
      <xdr:col>6</xdr:col>
      <xdr:colOff>434340</xdr:colOff>
      <xdr:row>5</xdr:row>
      <xdr:rowOff>106680</xdr:rowOff>
    </xdr:from>
    <xdr:to>
      <xdr:col>8</xdr:col>
      <xdr:colOff>525780</xdr:colOff>
      <xdr:row>8</xdr:row>
      <xdr:rowOff>15240</xdr:rowOff>
    </xdr:to>
    <xdr:sp macro="" textlink="">
      <xdr:nvSpPr>
        <xdr:cNvPr id="32" name="TextBox 31">
          <a:extLst>
            <a:ext uri="{FF2B5EF4-FFF2-40B4-BE49-F238E27FC236}">
              <a16:creationId xmlns:a16="http://schemas.microsoft.com/office/drawing/2014/main" id="{EF4F47D3-1454-45F2-9F13-682714B87A7F}"/>
            </a:ext>
          </a:extLst>
        </xdr:cNvPr>
        <xdr:cNvSpPr txBox="1"/>
      </xdr:nvSpPr>
      <xdr:spPr>
        <a:xfrm>
          <a:off x="4091940" y="1021080"/>
          <a:ext cx="131064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90000"/>
                  <a:lumOff val="10000"/>
                </a:schemeClr>
              </a:solidFill>
            </a:rPr>
            <a:t> Profit</a:t>
          </a:r>
        </a:p>
      </xdr:txBody>
    </xdr:sp>
    <xdr:clientData/>
  </xdr:twoCellAnchor>
  <xdr:twoCellAnchor>
    <xdr:from>
      <xdr:col>11</xdr:col>
      <xdr:colOff>7620</xdr:colOff>
      <xdr:row>5</xdr:row>
      <xdr:rowOff>106680</xdr:rowOff>
    </xdr:from>
    <xdr:to>
      <xdr:col>14</xdr:col>
      <xdr:colOff>312420</xdr:colOff>
      <xdr:row>9</xdr:row>
      <xdr:rowOff>15240</xdr:rowOff>
    </xdr:to>
    <xdr:sp macro="" textlink="">
      <xdr:nvSpPr>
        <xdr:cNvPr id="33" name="TextBox 32">
          <a:extLst>
            <a:ext uri="{FF2B5EF4-FFF2-40B4-BE49-F238E27FC236}">
              <a16:creationId xmlns:a16="http://schemas.microsoft.com/office/drawing/2014/main" id="{170DF644-945D-4877-BB73-2EA1D1D23EAB}"/>
            </a:ext>
          </a:extLst>
        </xdr:cNvPr>
        <xdr:cNvSpPr txBox="1"/>
      </xdr:nvSpPr>
      <xdr:spPr>
        <a:xfrm>
          <a:off x="6713220" y="1021080"/>
          <a:ext cx="2133600" cy="640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90000"/>
                  <a:lumOff val="10000"/>
                </a:schemeClr>
              </a:solidFill>
            </a:rPr>
            <a:t>Customer</a:t>
          </a:r>
          <a:r>
            <a:rPr lang="en-IN" sz="1800" b="1" baseline="0">
              <a:solidFill>
                <a:schemeClr val="tx2">
                  <a:lumMod val="90000"/>
                  <a:lumOff val="10000"/>
                </a:schemeClr>
              </a:solidFill>
            </a:rPr>
            <a:t> count</a:t>
          </a:r>
          <a:endParaRPr lang="en-IN" sz="1800" b="1">
            <a:solidFill>
              <a:schemeClr val="tx2">
                <a:lumMod val="90000"/>
                <a:lumOff val="10000"/>
              </a:schemeClr>
            </a:solidFill>
          </a:endParaRPr>
        </a:p>
      </xdr:txBody>
    </xdr:sp>
    <xdr:clientData/>
  </xdr:twoCellAnchor>
  <xdr:twoCellAnchor>
    <xdr:from>
      <xdr:col>15</xdr:col>
      <xdr:colOff>289560</xdr:colOff>
      <xdr:row>5</xdr:row>
      <xdr:rowOff>53340</xdr:rowOff>
    </xdr:from>
    <xdr:to>
      <xdr:col>17</xdr:col>
      <xdr:colOff>297180</xdr:colOff>
      <xdr:row>7</xdr:row>
      <xdr:rowOff>160020</xdr:rowOff>
    </xdr:to>
    <xdr:sp macro="" textlink="">
      <xdr:nvSpPr>
        <xdr:cNvPr id="34" name="TextBox 33">
          <a:extLst>
            <a:ext uri="{FF2B5EF4-FFF2-40B4-BE49-F238E27FC236}">
              <a16:creationId xmlns:a16="http://schemas.microsoft.com/office/drawing/2014/main" id="{F042865A-B173-4813-9B28-239FD23B5466}"/>
            </a:ext>
          </a:extLst>
        </xdr:cNvPr>
        <xdr:cNvSpPr txBox="1"/>
      </xdr:nvSpPr>
      <xdr:spPr>
        <a:xfrm>
          <a:off x="9433560" y="967740"/>
          <a:ext cx="1226820" cy="4724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90000"/>
                  <a:lumOff val="10000"/>
                </a:schemeClr>
              </a:solidFill>
            </a:rPr>
            <a:t> Target</a:t>
          </a:r>
        </a:p>
      </xdr:txBody>
    </xdr:sp>
    <xdr:clientData/>
  </xdr:twoCellAnchor>
  <xdr:twoCellAnchor>
    <xdr:from>
      <xdr:col>2</xdr:col>
      <xdr:colOff>91440</xdr:colOff>
      <xdr:row>5</xdr:row>
      <xdr:rowOff>30480</xdr:rowOff>
    </xdr:from>
    <xdr:to>
      <xdr:col>4</xdr:col>
      <xdr:colOff>45720</xdr:colOff>
      <xdr:row>7</xdr:row>
      <xdr:rowOff>76200</xdr:rowOff>
    </xdr:to>
    <xdr:sp macro="" textlink="">
      <xdr:nvSpPr>
        <xdr:cNvPr id="35" name="TextBox 34">
          <a:extLst>
            <a:ext uri="{FF2B5EF4-FFF2-40B4-BE49-F238E27FC236}">
              <a16:creationId xmlns:a16="http://schemas.microsoft.com/office/drawing/2014/main" id="{EB981416-00FC-42A3-A54A-D3F2207EB6D2}"/>
            </a:ext>
          </a:extLst>
        </xdr:cNvPr>
        <xdr:cNvSpPr txBox="1"/>
      </xdr:nvSpPr>
      <xdr:spPr>
        <a:xfrm>
          <a:off x="1310640" y="944880"/>
          <a:ext cx="1173480" cy="411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90000"/>
                  <a:lumOff val="10000"/>
                </a:schemeClr>
              </a:solidFill>
            </a:rPr>
            <a:t> Sales</a:t>
          </a:r>
        </a:p>
      </xdr:txBody>
    </xdr:sp>
    <xdr:clientData/>
  </xdr:twoCellAnchor>
  <xdr:twoCellAnchor>
    <xdr:from>
      <xdr:col>2</xdr:col>
      <xdr:colOff>91440</xdr:colOff>
      <xdr:row>6</xdr:row>
      <xdr:rowOff>175260</xdr:rowOff>
    </xdr:from>
    <xdr:to>
      <xdr:col>4</xdr:col>
      <xdr:colOff>297180</xdr:colOff>
      <xdr:row>8</xdr:row>
      <xdr:rowOff>175260</xdr:rowOff>
    </xdr:to>
    <xdr:sp macro="" textlink="'Pivot Tables'!C22">
      <xdr:nvSpPr>
        <xdr:cNvPr id="36" name="TextBox 35">
          <a:extLst>
            <a:ext uri="{FF2B5EF4-FFF2-40B4-BE49-F238E27FC236}">
              <a16:creationId xmlns:a16="http://schemas.microsoft.com/office/drawing/2014/main" id="{67C76514-0E45-FB84-55D9-AC6E91CE4E77}"/>
            </a:ext>
          </a:extLst>
        </xdr:cNvPr>
        <xdr:cNvSpPr txBox="1"/>
      </xdr:nvSpPr>
      <xdr:spPr>
        <a:xfrm>
          <a:off x="1310640" y="1287780"/>
          <a:ext cx="142494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FF2846-9B12-436B-B97F-D1AA82EA963A}" type="TxLink">
            <a:rPr lang="en-US" sz="1800" b="1" i="0" u="none" strike="noStrike">
              <a:solidFill>
                <a:schemeClr val="tx2">
                  <a:lumMod val="90000"/>
                  <a:lumOff val="10000"/>
                </a:schemeClr>
              </a:solidFill>
              <a:latin typeface="Aptos Narrow"/>
            </a:rPr>
            <a:pPr/>
            <a:t> $1,57,361 </a:t>
          </a:fld>
          <a:endParaRPr lang="en-IN" sz="1800" b="1">
            <a:solidFill>
              <a:schemeClr val="tx2">
                <a:lumMod val="90000"/>
                <a:lumOff val="10000"/>
              </a:schemeClr>
            </a:solidFill>
          </a:endParaRPr>
        </a:p>
      </xdr:txBody>
    </xdr:sp>
    <xdr:clientData/>
  </xdr:twoCellAnchor>
  <xdr:twoCellAnchor>
    <xdr:from>
      <xdr:col>6</xdr:col>
      <xdr:colOff>411480</xdr:colOff>
      <xdr:row>7</xdr:row>
      <xdr:rowOff>30480</xdr:rowOff>
    </xdr:from>
    <xdr:to>
      <xdr:col>8</xdr:col>
      <xdr:colOff>556260</xdr:colOff>
      <xdr:row>9</xdr:row>
      <xdr:rowOff>68580</xdr:rowOff>
    </xdr:to>
    <xdr:sp macro="" textlink="'Pivot Tables'!C23">
      <xdr:nvSpPr>
        <xdr:cNvPr id="37" name="TextBox 36">
          <a:extLst>
            <a:ext uri="{FF2B5EF4-FFF2-40B4-BE49-F238E27FC236}">
              <a16:creationId xmlns:a16="http://schemas.microsoft.com/office/drawing/2014/main" id="{777746AC-FF70-4417-ACFD-B95C4622D734}"/>
            </a:ext>
          </a:extLst>
        </xdr:cNvPr>
        <xdr:cNvSpPr txBox="1"/>
      </xdr:nvSpPr>
      <xdr:spPr>
        <a:xfrm>
          <a:off x="4069080" y="1310640"/>
          <a:ext cx="136398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82609B-49EB-410E-85EA-313D52942FA5}" type="TxLink">
            <a:rPr lang="en-US" sz="18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t> $1,13,301 </a:t>
          </a:fld>
          <a:endParaRPr lang="en-IN" sz="18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30480</xdr:colOff>
      <xdr:row>7</xdr:row>
      <xdr:rowOff>22860</xdr:rowOff>
    </xdr:from>
    <xdr:to>
      <xdr:col>13</xdr:col>
      <xdr:colOff>175260</xdr:colOff>
      <xdr:row>9</xdr:row>
      <xdr:rowOff>106680</xdr:rowOff>
    </xdr:to>
    <xdr:sp macro="" textlink="'Pivot Tables'!C24">
      <xdr:nvSpPr>
        <xdr:cNvPr id="38" name="TextBox 37">
          <a:extLst>
            <a:ext uri="{FF2B5EF4-FFF2-40B4-BE49-F238E27FC236}">
              <a16:creationId xmlns:a16="http://schemas.microsoft.com/office/drawing/2014/main" id="{15AD74FB-170C-4492-8686-40204B0CB60D}"/>
            </a:ext>
          </a:extLst>
        </xdr:cNvPr>
        <xdr:cNvSpPr txBox="1"/>
      </xdr:nvSpPr>
      <xdr:spPr>
        <a:xfrm>
          <a:off x="6736080" y="1303020"/>
          <a:ext cx="1363980" cy="449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958D16-A1C8-47BB-A324-F4EB8B072218}" type="TxLink">
            <a:rPr lang="en-US" sz="18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t>9360</a:t>
          </a:fld>
          <a:endParaRPr lang="en-IN" sz="18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266700</xdr:colOff>
      <xdr:row>7</xdr:row>
      <xdr:rowOff>0</xdr:rowOff>
    </xdr:from>
    <xdr:to>
      <xdr:col>17</xdr:col>
      <xdr:colOff>411480</xdr:colOff>
      <xdr:row>9</xdr:row>
      <xdr:rowOff>99060</xdr:rowOff>
    </xdr:to>
    <xdr:sp macro="" textlink="'Pivot Tables'!C25">
      <xdr:nvSpPr>
        <xdr:cNvPr id="39" name="TextBox 38">
          <a:extLst>
            <a:ext uri="{FF2B5EF4-FFF2-40B4-BE49-F238E27FC236}">
              <a16:creationId xmlns:a16="http://schemas.microsoft.com/office/drawing/2014/main" id="{11F7F867-F71F-4EA9-99A5-6F83EEC33BAD}"/>
            </a:ext>
          </a:extLst>
        </xdr:cNvPr>
        <xdr:cNvSpPr txBox="1"/>
      </xdr:nvSpPr>
      <xdr:spPr>
        <a:xfrm>
          <a:off x="9410700" y="1280160"/>
          <a:ext cx="136398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C0FD58-4CF0-4EE3-8D76-F3583D89445F}" type="TxLink">
            <a:rPr lang="en-US" sz="18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t> $1,66,999 </a:t>
          </a:fld>
          <a:endParaRPr lang="en-IN" sz="18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137160</xdr:colOff>
      <xdr:row>5</xdr:row>
      <xdr:rowOff>76200</xdr:rowOff>
    </xdr:from>
    <xdr:to>
      <xdr:col>6</xdr:col>
      <xdr:colOff>251460</xdr:colOff>
      <xdr:row>10</xdr:row>
      <xdr:rowOff>99060</xdr:rowOff>
    </xdr:to>
    <xdr:graphicFrame macro="">
      <xdr:nvGraphicFramePr>
        <xdr:cNvPr id="41" name="Chart 40">
          <a:extLst>
            <a:ext uri="{FF2B5EF4-FFF2-40B4-BE49-F238E27FC236}">
              <a16:creationId xmlns:a16="http://schemas.microsoft.com/office/drawing/2014/main" id="{630AECB0-4505-4AAD-9AFB-9B446E75A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5</xdr:row>
      <xdr:rowOff>76200</xdr:rowOff>
    </xdr:from>
    <xdr:to>
      <xdr:col>10</xdr:col>
      <xdr:colOff>441960</xdr:colOff>
      <xdr:row>10</xdr:row>
      <xdr:rowOff>68580</xdr:rowOff>
    </xdr:to>
    <xdr:graphicFrame macro="">
      <xdr:nvGraphicFramePr>
        <xdr:cNvPr id="42" name="Chart 41">
          <a:extLst>
            <a:ext uri="{FF2B5EF4-FFF2-40B4-BE49-F238E27FC236}">
              <a16:creationId xmlns:a16="http://schemas.microsoft.com/office/drawing/2014/main" id="{80273EFB-C62C-493F-8A42-5FC983D93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5</xdr:row>
      <xdr:rowOff>76200</xdr:rowOff>
    </xdr:from>
    <xdr:to>
      <xdr:col>15</xdr:col>
      <xdr:colOff>68580</xdr:colOff>
      <xdr:row>10</xdr:row>
      <xdr:rowOff>120650</xdr:rowOff>
    </xdr:to>
    <xdr:graphicFrame macro="">
      <xdr:nvGraphicFramePr>
        <xdr:cNvPr id="43" name="Chart 42">
          <a:extLst>
            <a:ext uri="{FF2B5EF4-FFF2-40B4-BE49-F238E27FC236}">
              <a16:creationId xmlns:a16="http://schemas.microsoft.com/office/drawing/2014/main" id="{95B5E27B-7306-49B6-8FEF-60E61C639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88900</xdr:colOff>
      <xdr:row>6</xdr:row>
      <xdr:rowOff>158750</xdr:rowOff>
    </xdr:from>
    <xdr:to>
      <xdr:col>14</xdr:col>
      <xdr:colOff>431800</xdr:colOff>
      <xdr:row>8</xdr:row>
      <xdr:rowOff>50800</xdr:rowOff>
    </xdr:to>
    <xdr:sp macro="" textlink="'Pivot Tables'!C14">
      <xdr:nvSpPr>
        <xdr:cNvPr id="44" name="TextBox 35">
          <a:extLst>
            <a:ext uri="{FF2B5EF4-FFF2-40B4-BE49-F238E27FC236}">
              <a16:creationId xmlns:a16="http://schemas.microsoft.com/office/drawing/2014/main" id="{F73B1955-6C04-1898-3869-CE2B8B3DE618}"/>
            </a:ext>
          </a:extLst>
        </xdr:cNvPr>
        <xdr:cNvSpPr txBox="1"/>
      </xdr:nvSpPr>
      <xdr:spPr>
        <a:xfrm>
          <a:off x="8623300" y="1263650"/>
          <a:ext cx="3429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2A12E0A8-2566-4C5F-9A0A-401DCD7053DA}" type="TxLink">
            <a:rPr lang="en-US" sz="9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lgn="ctr"/>
            <a:t>84%</a:t>
          </a:fld>
          <a:endParaRPr lang="en-IN" sz="9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228600</xdr:colOff>
      <xdr:row>5</xdr:row>
      <xdr:rowOff>30480</xdr:rowOff>
    </xdr:from>
    <xdr:to>
      <xdr:col>19</xdr:col>
      <xdr:colOff>336550</xdr:colOff>
      <xdr:row>10</xdr:row>
      <xdr:rowOff>69850</xdr:rowOff>
    </xdr:to>
    <xdr:graphicFrame macro="">
      <xdr:nvGraphicFramePr>
        <xdr:cNvPr id="48" name="Chart 47">
          <a:extLst>
            <a:ext uri="{FF2B5EF4-FFF2-40B4-BE49-F238E27FC236}">
              <a16:creationId xmlns:a16="http://schemas.microsoft.com/office/drawing/2014/main" id="{2791553A-8EC5-4398-9611-D922937A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209550</xdr:colOff>
      <xdr:row>11</xdr:row>
      <xdr:rowOff>114300</xdr:rowOff>
    </xdr:from>
    <xdr:to>
      <xdr:col>8</xdr:col>
      <xdr:colOff>171450</xdr:colOff>
      <xdr:row>21</xdr:row>
      <xdr:rowOff>57150</xdr:rowOff>
    </xdr:to>
    <xdr:graphicFrame macro="">
      <xdr:nvGraphicFramePr>
        <xdr:cNvPr id="49" name="Chart 48">
          <a:extLst>
            <a:ext uri="{FF2B5EF4-FFF2-40B4-BE49-F238E27FC236}">
              <a16:creationId xmlns:a16="http://schemas.microsoft.com/office/drawing/2014/main" id="{0E30777D-144A-4DA7-9B94-DB30F7901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487680</xdr:colOff>
      <xdr:row>11</xdr:row>
      <xdr:rowOff>152400</xdr:rowOff>
    </xdr:from>
    <xdr:to>
      <xdr:col>14</xdr:col>
      <xdr:colOff>426720</xdr:colOff>
      <xdr:row>21</xdr:row>
      <xdr:rowOff>7620</xdr:rowOff>
    </xdr:to>
    <xdr:graphicFrame macro="">
      <xdr:nvGraphicFramePr>
        <xdr:cNvPr id="50" name="Chart 49">
          <a:extLst>
            <a:ext uri="{FF2B5EF4-FFF2-40B4-BE49-F238E27FC236}">
              <a16:creationId xmlns:a16="http://schemas.microsoft.com/office/drawing/2014/main" id="{F0763A06-8230-4A5B-81C9-3D706FFDA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175260</xdr:colOff>
      <xdr:row>23</xdr:row>
      <xdr:rowOff>15240</xdr:rowOff>
    </xdr:from>
    <xdr:to>
      <xdr:col>8</xdr:col>
      <xdr:colOff>53340</xdr:colOff>
      <xdr:row>32</xdr:row>
      <xdr:rowOff>91440</xdr:rowOff>
    </xdr:to>
    <mc:AlternateContent xmlns:mc="http://schemas.openxmlformats.org/markup-compatibility/2006">
      <mc:Choice xmlns:cx2="http://schemas.microsoft.com/office/drawing/2015/10/21/chartex" Requires="cx2">
        <xdr:graphicFrame macro="">
          <xdr:nvGraphicFramePr>
            <xdr:cNvPr id="53" name="Chart 52">
              <a:extLst>
                <a:ext uri="{FF2B5EF4-FFF2-40B4-BE49-F238E27FC236}">
                  <a16:creationId xmlns:a16="http://schemas.microsoft.com/office/drawing/2014/main" id="{99B48CF5-CF85-4AFA-A469-8A83D86E28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94460" y="4236720"/>
              <a:ext cx="3535680" cy="1722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487680</xdr:colOff>
      <xdr:row>22</xdr:row>
      <xdr:rowOff>175260</xdr:rowOff>
    </xdr:from>
    <xdr:to>
      <xdr:col>14</xdr:col>
      <xdr:colOff>342900</xdr:colOff>
      <xdr:row>32</xdr:row>
      <xdr:rowOff>15240</xdr:rowOff>
    </xdr:to>
    <xdr:graphicFrame macro="">
      <xdr:nvGraphicFramePr>
        <xdr:cNvPr id="3" name="Chart 2">
          <a:extLst>
            <a:ext uri="{FF2B5EF4-FFF2-40B4-BE49-F238E27FC236}">
              <a16:creationId xmlns:a16="http://schemas.microsoft.com/office/drawing/2014/main" id="{A242D269-D65C-40CD-B589-0F2B0E000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152400</xdr:colOff>
      <xdr:row>1</xdr:row>
      <xdr:rowOff>60960</xdr:rowOff>
    </xdr:from>
    <xdr:to>
      <xdr:col>1</xdr:col>
      <xdr:colOff>533400</xdr:colOff>
      <xdr:row>10</xdr:row>
      <xdr:rowOff>0</xdr:rowOff>
    </xdr:to>
    <mc:AlternateContent xmlns:mc="http://schemas.openxmlformats.org/markup-compatibility/2006">
      <mc:Choice xmlns:a14="http://schemas.microsoft.com/office/drawing/2010/main" Requires="a14">
        <xdr:graphicFrame macro="">
          <xdr:nvGraphicFramePr>
            <xdr:cNvPr id="4" name="Quarter">
              <a:extLst>
                <a:ext uri="{FF2B5EF4-FFF2-40B4-BE49-F238E27FC236}">
                  <a16:creationId xmlns:a16="http://schemas.microsoft.com/office/drawing/2014/main" id="{2515ADE5-2AE4-4C4E-AADA-FFEF3D5183D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52400" y="243840"/>
              <a:ext cx="9906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11</xdr:row>
      <xdr:rowOff>15240</xdr:rowOff>
    </xdr:from>
    <xdr:to>
      <xdr:col>1</xdr:col>
      <xdr:colOff>476040</xdr:colOff>
      <xdr:row>32</xdr:row>
      <xdr:rowOff>51960</xdr:rowOff>
    </xdr:to>
    <mc:AlternateContent xmlns:mc="http://schemas.openxmlformats.org/markup-compatibility/2006">
      <mc:Choice xmlns:a14="http://schemas.microsoft.com/office/drawing/2010/main" Requires="a14">
        <xdr:graphicFrame macro="">
          <xdr:nvGraphicFramePr>
            <xdr:cNvPr id="5" name="Months">
              <a:extLst>
                <a:ext uri="{FF2B5EF4-FFF2-40B4-BE49-F238E27FC236}">
                  <a16:creationId xmlns:a16="http://schemas.microsoft.com/office/drawing/2014/main" id="{21B8865D-0EB6-475A-BA87-20EF3F62C95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67640" y="2042160"/>
              <a:ext cx="918000" cy="387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266700</xdr:colOff>
      <xdr:row>11</xdr:row>
      <xdr:rowOff>167640</xdr:rowOff>
    </xdr:from>
    <xdr:to>
      <xdr:col>19</xdr:col>
      <xdr:colOff>320040</xdr:colOff>
      <xdr:row>32</xdr:row>
      <xdr:rowOff>76200</xdr:rowOff>
    </xdr:to>
    <xdr:graphicFrame macro="">
      <xdr:nvGraphicFramePr>
        <xdr:cNvPr id="8" name="Chart 7">
          <a:extLst>
            <a:ext uri="{FF2B5EF4-FFF2-40B4-BE49-F238E27FC236}">
              <a16:creationId xmlns:a16="http://schemas.microsoft.com/office/drawing/2014/main" id="{C0DD070B-7952-4D60-A5BA-D33965522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0.38286</cdr:x>
      <cdr:y>0.38211</cdr:y>
    </cdr:from>
    <cdr:to>
      <cdr:x>0.72571</cdr:x>
      <cdr:y>0.60976</cdr:y>
    </cdr:to>
    <cdr:sp macro="" textlink="'Pivot Tables'!$C$12">
      <cdr:nvSpPr>
        <cdr:cNvPr id="2" name="TextBox 35">
          <a:extLst xmlns:a="http://schemas.openxmlformats.org/drawingml/2006/main">
            <a:ext uri="{FF2B5EF4-FFF2-40B4-BE49-F238E27FC236}">
              <a16:creationId xmlns:a16="http://schemas.microsoft.com/office/drawing/2014/main" id="{67C76514-0E45-FB84-55D9-AC6E91CE4E77}"/>
            </a:ext>
          </a:extLst>
        </cdr:cNvPr>
        <cdr:cNvSpPr txBox="1"/>
      </cdr:nvSpPr>
      <cdr:spPr>
        <a:xfrm xmlns:a="http://schemas.openxmlformats.org/drawingml/2006/main">
          <a:off x="510540" y="358140"/>
          <a:ext cx="457200" cy="21336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B76518B-AF40-47E6-B1EC-B03B1FB1C752}" type="TxLink">
            <a:rPr lang="en-US" sz="10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lgn="ctr"/>
            <a:t>86%</a:t>
          </a:fld>
          <a:endParaRPr lang="en-IN" sz="10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0.42073</cdr:x>
      <cdr:y>0.42857</cdr:y>
    </cdr:from>
    <cdr:to>
      <cdr:x>0.7439</cdr:x>
      <cdr:y>0.48739</cdr:y>
    </cdr:to>
    <cdr:sp macro="" textlink="'Pivot Tables'!$C$10">
      <cdr:nvSpPr>
        <cdr:cNvPr id="2" name="TextBox 35">
          <a:extLst xmlns:a="http://schemas.openxmlformats.org/drawingml/2006/main">
            <a:ext uri="{FF2B5EF4-FFF2-40B4-BE49-F238E27FC236}">
              <a16:creationId xmlns:a16="http://schemas.microsoft.com/office/drawing/2014/main" id="{67C76514-0E45-FB84-55D9-AC6E91CE4E77}"/>
            </a:ext>
          </a:extLst>
        </cdr:cNvPr>
        <cdr:cNvSpPr txBox="1"/>
      </cdr:nvSpPr>
      <cdr:spPr>
        <a:xfrm xmlns:a="http://schemas.openxmlformats.org/drawingml/2006/main">
          <a:off x="525780" y="388620"/>
          <a:ext cx="403860" cy="533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4169E628-082B-4B22-9182-2FDDDF1D13A9}" type="TxLink">
            <a:rPr lang="en-US" sz="10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lgn="ctr"/>
            <a:t>85%</a:t>
          </a:fld>
          <a:endParaRPr lang="en-IN" sz="10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0.41157</cdr:x>
      <cdr:y>0.35565</cdr:y>
    </cdr:from>
    <cdr:to>
      <cdr:x>0.75442</cdr:x>
      <cdr:y>0.58331</cdr:y>
    </cdr:to>
    <cdr:sp macro="" textlink="'Pivot Tables'!$C$16">
      <cdr:nvSpPr>
        <cdr:cNvPr id="2" name="TextBox 35">
          <a:extLst xmlns:a="http://schemas.openxmlformats.org/drawingml/2006/main">
            <a:ext uri="{FF2B5EF4-FFF2-40B4-BE49-F238E27FC236}">
              <a16:creationId xmlns:a16="http://schemas.microsoft.com/office/drawing/2014/main" id="{67C76514-0E45-FB84-55D9-AC6E91CE4E77}"/>
            </a:ext>
          </a:extLst>
        </cdr:cNvPr>
        <cdr:cNvSpPr txBox="1"/>
      </cdr:nvSpPr>
      <cdr:spPr>
        <a:xfrm xmlns:a="http://schemas.openxmlformats.org/drawingml/2006/main">
          <a:off x="546213" y="341471"/>
          <a:ext cx="455013" cy="21857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EC0BD13-0F55-4341-BB36-7F840BC5B568}" type="TxLink">
            <a:rPr lang="en-US" sz="1100" b="1" i="0" u="none" strike="noStrike">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rPr>
            <a:pPr algn="ctr"/>
            <a:t>94%</a:t>
          </a:fld>
          <a:endParaRPr lang="en-IN" sz="1000" b="1">
            <a:solidFill>
              <a:schemeClr val="tx2">
                <a:lumMod val="90000"/>
                <a:lumOff val="1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Yousuf" refreshedDate="45799.51944236111" createdVersion="8" refreshedVersion="8" minRefreshableVersion="3" recordCount="63" xr:uid="{E11B8FA0-476D-434E-9142-5ED39F7BBA09}">
  <cacheSource type="worksheet">
    <worksheetSource name="Table1"/>
  </cacheSource>
  <cacheFields count="14">
    <cacheField name="Date" numFmtId="14">
      <sharedItems containsSemiMixedTypes="0" containsNonDate="0" containsDate="1" containsString="0" minDate="2023-01-02T00:00:00" maxDate="2023-12-16T00:00:00"/>
    </cacheField>
    <cacheField name="Region" numFmtId="0">
      <sharedItems count="4">
        <s v="East"/>
        <s v="West"/>
        <s v="South"/>
        <s v="North"/>
      </sharedItems>
    </cacheField>
    <cacheField name="Sales" numFmtId="164">
      <sharedItems containsSemiMixedTypes="0" containsString="0" containsNumber="1" containsInteger="1" minValue="1000" maxValue="6500" count="28">
        <n v="2581"/>
        <n v="3944"/>
        <n v="3293"/>
        <n v="2019"/>
        <n v="2980"/>
        <n v="2209"/>
        <n v="2440"/>
        <n v="2000"/>
        <n v="1431"/>
        <n v="3000"/>
        <n v="4000"/>
        <n v="1000"/>
        <n v="6000"/>
        <n v="6500"/>
        <n v="1200"/>
        <n v="4500"/>
        <n v="5500"/>
        <n v="1700"/>
        <n v="1600"/>
        <n v="2500"/>
        <n v="2100"/>
        <n v="2150"/>
        <n v="2200"/>
        <n v="1800"/>
        <n v="1414"/>
        <n v="2250"/>
        <n v="2400"/>
        <n v="2450"/>
      </sharedItems>
    </cacheField>
    <cacheField name="Profit" numFmtId="164">
      <sharedItems containsSemiMixedTypes="0" containsString="0" containsNumber="1" minValue="385.71428571428601" maxValue="5214.2857142857101"/>
    </cacheField>
    <cacheField name="Target Sales" numFmtId="164">
      <sharedItems containsSemiMixedTypes="0" containsString="0" containsNumber="1" minValue="285.71428571428572" maxValue="6714.2857142857101"/>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s"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1658852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5-14T00:00:00"/>
    <x v="0"/>
    <x v="0"/>
    <n v="2957.1428571428601"/>
    <n v="5857"/>
    <n v="80"/>
    <n v="0.89"/>
    <n v="0.85"/>
    <n v="0.72"/>
    <x v="0"/>
    <x v="0"/>
    <n v="8"/>
    <x v="0"/>
    <x v="0"/>
  </r>
  <r>
    <d v="2023-02-26T00:00:00"/>
    <x v="1"/>
    <x v="1"/>
    <n v="2957.1428571428601"/>
    <n v="5857"/>
    <n v="30"/>
    <n v="0.94"/>
    <n v="0.95"/>
    <n v="0.86"/>
    <x v="1"/>
    <x v="1"/>
    <n v="4"/>
    <x v="1"/>
    <x v="1"/>
  </r>
  <r>
    <d v="2023-02-27T00:00:00"/>
    <x v="2"/>
    <x v="2"/>
    <n v="2957.1428571428601"/>
    <n v="5857"/>
    <n v="15"/>
    <n v="0.82"/>
    <n v="0.8"/>
    <n v="0.76"/>
    <x v="2"/>
    <x v="2"/>
    <n v="3"/>
    <x v="1"/>
    <x v="1"/>
  </r>
  <r>
    <d v="2023-02-28T00:00:00"/>
    <x v="2"/>
    <x v="3"/>
    <n v="2957.1428571428601"/>
    <n v="5857"/>
    <n v="40"/>
    <n v="0.79"/>
    <n v="0.79"/>
    <n v="0.79"/>
    <x v="3"/>
    <x v="0"/>
    <n v="2"/>
    <x v="1"/>
    <x v="1"/>
  </r>
  <r>
    <d v="2023-10-29T00:00:00"/>
    <x v="1"/>
    <x v="4"/>
    <n v="2958"/>
    <n v="5857"/>
    <n v="100"/>
    <n v="0.96"/>
    <n v="0.79"/>
    <n v="0.7"/>
    <x v="4"/>
    <x v="3"/>
    <n v="7"/>
    <x v="2"/>
    <x v="2"/>
  </r>
  <r>
    <d v="2023-10-30T00:00:00"/>
    <x v="1"/>
    <x v="5"/>
    <n v="2957.1428571428601"/>
    <n v="5857"/>
    <n v="15"/>
    <n v="0.79"/>
    <n v="0.79"/>
    <n v="0.77"/>
    <x v="4"/>
    <x v="0"/>
    <n v="9"/>
    <x v="2"/>
    <x v="2"/>
  </r>
  <r>
    <d v="2023-10-31T00:00:00"/>
    <x v="3"/>
    <x v="6"/>
    <n v="2957.1428571428601"/>
    <n v="5857"/>
    <n v="20"/>
    <n v="0.75"/>
    <n v="0.72"/>
    <n v="0.93"/>
    <x v="4"/>
    <x v="1"/>
    <n v="5"/>
    <x v="2"/>
    <x v="2"/>
  </r>
  <r>
    <d v="2023-11-01T00:00:00"/>
    <x v="3"/>
    <x v="7"/>
    <n v="1328.57142857143"/>
    <n v="4428.5714285714303"/>
    <n v="90"/>
    <n v="0.92"/>
    <n v="0.99"/>
    <n v="0.74"/>
    <x v="2"/>
    <x v="1"/>
    <n v="6"/>
    <x v="3"/>
    <x v="2"/>
  </r>
  <r>
    <d v="2023-11-02T00:00:00"/>
    <x v="3"/>
    <x v="8"/>
    <n v="1328.57142857143"/>
    <n v="4428.5714285714303"/>
    <n v="30"/>
    <n v="0.7"/>
    <n v="0.99"/>
    <n v="0.95"/>
    <x v="2"/>
    <x v="3"/>
    <n v="8"/>
    <x v="3"/>
    <x v="2"/>
  </r>
  <r>
    <d v="2023-11-03T00:00:00"/>
    <x v="1"/>
    <x v="9"/>
    <n v="1328.57142857143"/>
    <n v="4428.5714285714303"/>
    <n v="15"/>
    <n v="0.91"/>
    <n v="0.98"/>
    <n v="0.89"/>
    <x v="2"/>
    <x v="3"/>
    <n v="4"/>
    <x v="3"/>
    <x v="2"/>
  </r>
  <r>
    <d v="2023-05-14T00:00:00"/>
    <x v="1"/>
    <x v="10"/>
    <n v="1328.57142857143"/>
    <n v="4428.5714285714303"/>
    <n v="40"/>
    <n v="0.74"/>
    <n v="0.85"/>
    <n v="0.7"/>
    <x v="2"/>
    <x v="0"/>
    <n v="3"/>
    <x v="0"/>
    <x v="0"/>
  </r>
  <r>
    <d v="2023-10-26T00:00:00"/>
    <x v="0"/>
    <x v="11"/>
    <n v="1328.57142857143"/>
    <n v="4428.5714285714303"/>
    <n v="100"/>
    <n v="0.9"/>
    <n v="0.9"/>
    <n v="0.72"/>
    <x v="2"/>
    <x v="1"/>
    <n v="2"/>
    <x v="2"/>
    <x v="2"/>
  </r>
  <r>
    <d v="2023-03-10T00:00:00"/>
    <x v="0"/>
    <x v="7"/>
    <n v="1328.57142857143"/>
    <n v="4428.5714285714303"/>
    <n v="15"/>
    <n v="0.95"/>
    <n v="0.97"/>
    <n v="0.81"/>
    <x v="2"/>
    <x v="2"/>
    <n v="7"/>
    <x v="4"/>
    <x v="1"/>
  </r>
  <r>
    <d v="2023-04-28T00:00:00"/>
    <x v="2"/>
    <x v="7"/>
    <n v="1328.57142857143"/>
    <n v="4428.5714285714303"/>
    <n v="20"/>
    <n v="0.99"/>
    <n v="0.79"/>
    <n v="0.75"/>
    <x v="2"/>
    <x v="3"/>
    <n v="9"/>
    <x v="5"/>
    <x v="0"/>
  </r>
  <r>
    <d v="2023-10-19T00:00:00"/>
    <x v="2"/>
    <x v="10"/>
    <n v="1328.57142857143"/>
    <n v="1428.57142857143"/>
    <n v="45"/>
    <n v="0.86"/>
    <n v="0.97"/>
    <n v="0.89"/>
    <x v="0"/>
    <x v="4"/>
    <n v="5"/>
    <x v="2"/>
    <x v="2"/>
  </r>
  <r>
    <d v="2023-08-22T00:00:00"/>
    <x v="0"/>
    <x v="12"/>
    <n v="1328.57142857143"/>
    <n v="1428.57142857143"/>
    <n v="43"/>
    <n v="0.83"/>
    <n v="0.72"/>
    <n v="0.74"/>
    <x v="1"/>
    <x v="0"/>
    <n v="6"/>
    <x v="6"/>
    <x v="3"/>
  </r>
  <r>
    <d v="2023-08-09T00:00:00"/>
    <x v="1"/>
    <x v="13"/>
    <n v="1328.57142857143"/>
    <n v="1428.57142857143"/>
    <n v="43"/>
    <n v="0.74"/>
    <n v="0.78"/>
    <n v="0.94"/>
    <x v="2"/>
    <x v="1"/>
    <n v="8"/>
    <x v="6"/>
    <x v="3"/>
  </r>
  <r>
    <d v="2023-06-01T00:00:00"/>
    <x v="3"/>
    <x v="14"/>
    <n v="1328.57142857143"/>
    <n v="1428.57142857143"/>
    <n v="43"/>
    <n v="0.8"/>
    <n v="0.84"/>
    <n v="0.81"/>
    <x v="3"/>
    <x v="1"/>
    <n v="4"/>
    <x v="7"/>
    <x v="0"/>
  </r>
  <r>
    <d v="2023-03-01T00:00:00"/>
    <x v="3"/>
    <x v="9"/>
    <n v="1328.57142857143"/>
    <n v="1428.5714285714287"/>
    <n v="43"/>
    <n v="0.89"/>
    <n v="0.99"/>
    <n v="0.97"/>
    <x v="0"/>
    <x v="0"/>
    <n v="3"/>
    <x v="4"/>
    <x v="1"/>
  </r>
  <r>
    <d v="2023-11-27T00:00:00"/>
    <x v="3"/>
    <x v="7"/>
    <n v="1328.57142857143"/>
    <n v="1428.5714285714287"/>
    <n v="40"/>
    <n v="0.71"/>
    <n v="0.87"/>
    <n v="0.94"/>
    <x v="1"/>
    <x v="4"/>
    <n v="2"/>
    <x v="3"/>
    <x v="2"/>
  </r>
  <r>
    <d v="2023-10-14T00:00:00"/>
    <x v="3"/>
    <x v="7"/>
    <n v="1328.57142857143"/>
    <n v="1428.5714285714287"/>
    <n v="43"/>
    <n v="0.9"/>
    <n v="0.72"/>
    <n v="0.94"/>
    <x v="2"/>
    <x v="0"/>
    <n v="7"/>
    <x v="2"/>
    <x v="2"/>
  </r>
  <r>
    <d v="2023-06-21T00:00:00"/>
    <x v="0"/>
    <x v="9"/>
    <n v="5214.2857142857101"/>
    <n v="6714.2857142857101"/>
    <n v="100"/>
    <n v="0.89"/>
    <n v="0.85"/>
    <n v="0.87"/>
    <x v="3"/>
    <x v="1"/>
    <n v="9"/>
    <x v="7"/>
    <x v="0"/>
  </r>
  <r>
    <d v="2023-07-23T00:00:00"/>
    <x v="2"/>
    <x v="15"/>
    <n v="5214.2857142857101"/>
    <n v="6714.2857142857101"/>
    <n v="100"/>
    <n v="0.89"/>
    <n v="0.8"/>
    <n v="0.88"/>
    <x v="0"/>
    <x v="2"/>
    <n v="5"/>
    <x v="8"/>
    <x v="3"/>
  </r>
  <r>
    <d v="2023-07-20T00:00:00"/>
    <x v="0"/>
    <x v="16"/>
    <n v="1214.2857142857099"/>
    <n v="6714.2857142857101"/>
    <n v="100"/>
    <n v="0.98"/>
    <n v="0.99"/>
    <n v="0.81"/>
    <x v="2"/>
    <x v="0"/>
    <n v="6"/>
    <x v="8"/>
    <x v="3"/>
  </r>
  <r>
    <d v="2023-07-22T00:00:00"/>
    <x v="1"/>
    <x v="11"/>
    <n v="5214.2857142857101"/>
    <n v="6714.2857142857101"/>
    <n v="100"/>
    <n v="0.81"/>
    <n v="0.91"/>
    <n v="0.95"/>
    <x v="3"/>
    <x v="4"/>
    <n v="8"/>
    <x v="8"/>
    <x v="3"/>
  </r>
  <r>
    <d v="2023-04-02T00:00:00"/>
    <x v="0"/>
    <x v="7"/>
    <n v="5214.2857142857101"/>
    <n v="6714.2857142857101"/>
    <n v="100"/>
    <n v="0.97"/>
    <n v="0.85"/>
    <n v="0.85"/>
    <x v="0"/>
    <x v="0"/>
    <n v="4"/>
    <x v="5"/>
    <x v="0"/>
  </r>
  <r>
    <d v="2023-02-22T00:00:00"/>
    <x v="0"/>
    <x v="7"/>
    <n v="5214.2857142857101"/>
    <n v="6714.2857142857101"/>
    <n v="100"/>
    <n v="0.89"/>
    <n v="0.94"/>
    <n v="0.8"/>
    <x v="1"/>
    <x v="0"/>
    <n v="3"/>
    <x v="1"/>
    <x v="1"/>
  </r>
  <r>
    <d v="2023-09-10T00:00:00"/>
    <x v="0"/>
    <x v="7"/>
    <n v="5214.2857142857101"/>
    <n v="6714.2857142857101"/>
    <n v="100"/>
    <n v="0.88"/>
    <n v="0.94"/>
    <n v="0.7"/>
    <x v="2"/>
    <x v="2"/>
    <n v="2"/>
    <x v="9"/>
    <x v="3"/>
  </r>
  <r>
    <d v="2023-12-15T00:00:00"/>
    <x v="0"/>
    <x v="7"/>
    <n v="2957.1428571428601"/>
    <n v="2857.1428571428573"/>
    <n v="90"/>
    <n v="0.75"/>
    <n v="0.77"/>
    <n v="0.84"/>
    <x v="3"/>
    <x v="3"/>
    <n v="7"/>
    <x v="10"/>
    <x v="2"/>
  </r>
  <r>
    <d v="2023-03-12T00:00:00"/>
    <x v="0"/>
    <x v="17"/>
    <n v="2957.1428571428601"/>
    <n v="2857.1428571428573"/>
    <n v="80"/>
    <n v="0.73"/>
    <n v="0.96"/>
    <n v="0.93"/>
    <x v="3"/>
    <x v="4"/>
    <n v="4"/>
    <x v="4"/>
    <x v="1"/>
  </r>
  <r>
    <d v="2023-09-10T00:00:00"/>
    <x v="0"/>
    <x v="18"/>
    <n v="2957.1428571428601"/>
    <n v="2857.1428571428573"/>
    <n v="90"/>
    <n v="0.93"/>
    <n v="0.74"/>
    <n v="0.93"/>
    <x v="2"/>
    <x v="0"/>
    <n v="5"/>
    <x v="9"/>
    <x v="3"/>
  </r>
  <r>
    <d v="2023-01-02T00:00:00"/>
    <x v="1"/>
    <x v="14"/>
    <n v="2957.1428571428601"/>
    <n v="2857.1428571428573"/>
    <n v="110"/>
    <n v="0.85"/>
    <n v="0.7"/>
    <n v="0.99"/>
    <x v="3"/>
    <x v="1"/>
    <n v="6"/>
    <x v="11"/>
    <x v="1"/>
  </r>
  <r>
    <d v="2023-10-28T00:00:00"/>
    <x v="2"/>
    <x v="19"/>
    <n v="2957.1428571428601"/>
    <n v="2857.1428571428573"/>
    <n v="90"/>
    <n v="0.92"/>
    <n v="0.99"/>
    <n v="0.88"/>
    <x v="0"/>
    <x v="2"/>
    <n v="8"/>
    <x v="2"/>
    <x v="2"/>
  </r>
  <r>
    <d v="2023-06-26T00:00:00"/>
    <x v="2"/>
    <x v="20"/>
    <n v="2957.1428571428601"/>
    <n v="2857.1428571428573"/>
    <n v="100"/>
    <n v="0.75"/>
    <n v="0.97"/>
    <n v="0.83"/>
    <x v="1"/>
    <x v="3"/>
    <n v="4"/>
    <x v="7"/>
    <x v="0"/>
  </r>
  <r>
    <d v="2023-11-13T00:00:00"/>
    <x v="2"/>
    <x v="21"/>
    <n v="2957.1428571428601"/>
    <n v="2857.1428571428573"/>
    <n v="90"/>
    <n v="0.77"/>
    <n v="0.97"/>
    <n v="0.78"/>
    <x v="0"/>
    <x v="4"/>
    <n v="3"/>
    <x v="3"/>
    <x v="2"/>
  </r>
  <r>
    <d v="2023-06-30T00:00:00"/>
    <x v="2"/>
    <x v="22"/>
    <n v="757.142857142857"/>
    <n v="857.14285714285711"/>
    <n v="228"/>
    <n v="0.79"/>
    <n v="0.75"/>
    <n v="0.93"/>
    <x v="1"/>
    <x v="0"/>
    <n v="2"/>
    <x v="7"/>
    <x v="0"/>
  </r>
  <r>
    <d v="2023-04-14T00:00:00"/>
    <x v="1"/>
    <x v="23"/>
    <n v="757.142857142857"/>
    <n v="857.14285714285711"/>
    <n v="220"/>
    <n v="0.81"/>
    <n v="0.98"/>
    <n v="0.86"/>
    <x v="2"/>
    <x v="1"/>
    <n v="7"/>
    <x v="5"/>
    <x v="0"/>
  </r>
  <r>
    <d v="2023-12-06T00:00:00"/>
    <x v="3"/>
    <x v="23"/>
    <n v="757.142857142857"/>
    <n v="857.14285714285711"/>
    <n v="228"/>
    <n v="0.86"/>
    <n v="0.82"/>
    <n v="0.86"/>
    <x v="3"/>
    <x v="2"/>
    <n v="9"/>
    <x v="10"/>
    <x v="2"/>
  </r>
  <r>
    <d v="2023-05-08T00:00:00"/>
    <x v="0"/>
    <x v="24"/>
    <n v="757.142857142857"/>
    <n v="857.14285714285711"/>
    <n v="238"/>
    <n v="0.72"/>
    <n v="0.95"/>
    <n v="0.9"/>
    <x v="4"/>
    <x v="3"/>
    <n v="5"/>
    <x v="0"/>
    <x v="0"/>
  </r>
  <r>
    <d v="2023-04-03T00:00:00"/>
    <x v="2"/>
    <x v="20"/>
    <n v="757.142857142857"/>
    <n v="857.14285714285711"/>
    <n v="228"/>
    <n v="0.71"/>
    <n v="0.8"/>
    <n v="0.76"/>
    <x v="4"/>
    <x v="4"/>
    <n v="5"/>
    <x v="5"/>
    <x v="0"/>
  </r>
  <r>
    <d v="2023-06-01T00:00:00"/>
    <x v="2"/>
    <x v="19"/>
    <n v="757.142857142857"/>
    <n v="857.14285714285711"/>
    <n v="230"/>
    <n v="0.97"/>
    <n v="0.95"/>
    <n v="0.85"/>
    <x v="4"/>
    <x v="0"/>
    <n v="8"/>
    <x v="7"/>
    <x v="0"/>
  </r>
  <r>
    <d v="2023-11-03T00:00:00"/>
    <x v="3"/>
    <x v="22"/>
    <n v="757.142857142857"/>
    <n v="857.14285714285711"/>
    <n v="228"/>
    <n v="0.95"/>
    <n v="0.85"/>
    <n v="0.91"/>
    <x v="2"/>
    <x v="1"/>
    <n v="4"/>
    <x v="3"/>
    <x v="2"/>
  </r>
  <r>
    <d v="2023-05-14T00:00:00"/>
    <x v="0"/>
    <x v="19"/>
    <n v="914.28571428571399"/>
    <n v="714.28571428571433"/>
    <n v="250"/>
    <n v="0.97"/>
    <n v="0.7"/>
    <n v="0.93"/>
    <x v="2"/>
    <x v="2"/>
    <n v="3"/>
    <x v="0"/>
    <x v="0"/>
  </r>
  <r>
    <d v="2023-10-26T00:00:00"/>
    <x v="2"/>
    <x v="22"/>
    <n v="914.28571428571399"/>
    <n v="714.28571428571433"/>
    <n v="240"/>
    <n v="0.9"/>
    <n v="0.98"/>
    <n v="0.96"/>
    <x v="2"/>
    <x v="3"/>
    <n v="2"/>
    <x v="2"/>
    <x v="2"/>
  </r>
  <r>
    <d v="2023-10-27T00:00:00"/>
    <x v="0"/>
    <x v="19"/>
    <n v="914.28571428571399"/>
    <n v="714.28571428571433"/>
    <n v="270"/>
    <n v="0.9"/>
    <n v="0.95"/>
    <n v="0.98"/>
    <x v="2"/>
    <x v="4"/>
    <n v="3"/>
    <x v="2"/>
    <x v="2"/>
  </r>
  <r>
    <d v="2023-01-28T00:00:00"/>
    <x v="1"/>
    <x v="7"/>
    <n v="914.28571428571399"/>
    <n v="714.28571428571433"/>
    <n v="259"/>
    <n v="0.96"/>
    <n v="0.81"/>
    <n v="0.85"/>
    <x v="2"/>
    <x v="0"/>
    <n v="9"/>
    <x v="11"/>
    <x v="1"/>
  </r>
  <r>
    <d v="2023-01-29T00:00:00"/>
    <x v="1"/>
    <x v="19"/>
    <n v="914.28571428571399"/>
    <n v="714.28571428571433"/>
    <n v="260"/>
    <n v="0.98"/>
    <n v="0.84"/>
    <n v="0.89"/>
    <x v="2"/>
    <x v="0"/>
    <n v="5"/>
    <x v="11"/>
    <x v="1"/>
  </r>
  <r>
    <d v="2023-01-30T00:00:00"/>
    <x v="1"/>
    <x v="19"/>
    <n v="914.28571428571399"/>
    <n v="714.28571428571433"/>
    <n v="260"/>
    <n v="0.76"/>
    <n v="0.7"/>
    <n v="0.86"/>
    <x v="2"/>
    <x v="2"/>
    <n v="6"/>
    <x v="11"/>
    <x v="1"/>
  </r>
  <r>
    <d v="2023-01-31T00:00:00"/>
    <x v="0"/>
    <x v="19"/>
    <n v="914.28571428571399"/>
    <n v="714.28571428571433"/>
    <n v="261"/>
    <n v="0.91"/>
    <n v="0.77"/>
    <n v="0.75"/>
    <x v="0"/>
    <x v="3"/>
    <n v="8"/>
    <x v="11"/>
    <x v="1"/>
  </r>
  <r>
    <d v="2023-11-01T00:00:00"/>
    <x v="0"/>
    <x v="19"/>
    <n v="914.28571428571399"/>
    <n v="714.28571428571433"/>
    <n v="242"/>
    <n v="0.79"/>
    <n v="0.81"/>
    <n v="0.74"/>
    <x v="1"/>
    <x v="4"/>
    <n v="4"/>
    <x v="3"/>
    <x v="2"/>
  </r>
  <r>
    <d v="2023-11-02T00:00:00"/>
    <x v="0"/>
    <x v="25"/>
    <n v="914.28571428571399"/>
    <n v="714.28571428571433"/>
    <n v="250"/>
    <n v="0.85"/>
    <n v="0.82"/>
    <n v="0.73"/>
    <x v="2"/>
    <x v="0"/>
    <n v="3"/>
    <x v="3"/>
    <x v="2"/>
  </r>
  <r>
    <d v="2023-11-03T00:00:00"/>
    <x v="0"/>
    <x v="19"/>
    <n v="914.28571428571399"/>
    <n v="714.28571428571433"/>
    <n v="242"/>
    <n v="0.88"/>
    <n v="0.84"/>
    <n v="0.75"/>
    <x v="3"/>
    <x v="1"/>
    <n v="2"/>
    <x v="3"/>
    <x v="2"/>
  </r>
  <r>
    <d v="2023-05-14T00:00:00"/>
    <x v="0"/>
    <x v="19"/>
    <n v="914.28571428571399"/>
    <n v="714.28571428571433"/>
    <n v="242"/>
    <n v="0.81"/>
    <n v="0.92"/>
    <n v="0.91"/>
    <x v="0"/>
    <x v="2"/>
    <n v="7"/>
    <x v="0"/>
    <x v="0"/>
  </r>
  <r>
    <d v="2023-10-26T00:00:00"/>
    <x v="2"/>
    <x v="19"/>
    <n v="914.28571428571399"/>
    <n v="714.28571428571433"/>
    <n v="242"/>
    <n v="0.84"/>
    <n v="0.73"/>
    <n v="0.99"/>
    <x v="1"/>
    <x v="3"/>
    <n v="9"/>
    <x v="2"/>
    <x v="2"/>
  </r>
  <r>
    <d v="2023-03-10T00:00:00"/>
    <x v="2"/>
    <x v="19"/>
    <n v="914.28571428571399"/>
    <n v="714.28571428571433"/>
    <n v="240"/>
    <n v="0.93"/>
    <n v="0.79"/>
    <n v="0.72"/>
    <x v="2"/>
    <x v="4"/>
    <n v="5"/>
    <x v="4"/>
    <x v="1"/>
  </r>
  <r>
    <d v="2023-04-28T00:00:00"/>
    <x v="2"/>
    <x v="19"/>
    <n v="914.28571428571399"/>
    <n v="714.28571428571433"/>
    <n v="242"/>
    <n v="0.84"/>
    <n v="0.79"/>
    <n v="0.8"/>
    <x v="3"/>
    <x v="0"/>
    <n v="6"/>
    <x v="5"/>
    <x v="0"/>
  </r>
  <r>
    <d v="2023-01-19T00:00:00"/>
    <x v="2"/>
    <x v="22"/>
    <n v="385.71428571428601"/>
    <n v="285.71428571428572"/>
    <n v="285"/>
    <n v="0.85"/>
    <n v="0.91"/>
    <n v="0.84"/>
    <x v="0"/>
    <x v="1"/>
    <n v="8"/>
    <x v="11"/>
    <x v="1"/>
  </r>
  <r>
    <d v="2023-08-22T00:00:00"/>
    <x v="1"/>
    <x v="21"/>
    <n v="385.71428571428601"/>
    <n v="285.71428571428572"/>
    <n v="275"/>
    <n v="0.86"/>
    <n v="0.75"/>
    <n v="0.96"/>
    <x v="2"/>
    <x v="2"/>
    <n v="4"/>
    <x v="6"/>
    <x v="3"/>
  </r>
  <r>
    <d v="2023-08-09T00:00:00"/>
    <x v="3"/>
    <x v="26"/>
    <n v="385.71428571428601"/>
    <n v="285.71428571428572"/>
    <n v="285"/>
    <n v="0.96"/>
    <n v="0.77"/>
    <n v="0.92"/>
    <x v="3"/>
    <x v="3"/>
    <n v="3"/>
    <x v="6"/>
    <x v="3"/>
  </r>
  <r>
    <d v="2023-06-01T00:00:00"/>
    <x v="2"/>
    <x v="27"/>
    <n v="385.71428571428601"/>
    <n v="285.71428571428572"/>
    <n v="290"/>
    <n v="0.99"/>
    <n v="0.97"/>
    <n v="0.73"/>
    <x v="0"/>
    <x v="4"/>
    <n v="2"/>
    <x v="7"/>
    <x v="0"/>
  </r>
  <r>
    <d v="2023-03-01T00:00:00"/>
    <x v="1"/>
    <x v="19"/>
    <n v="385.71428571428601"/>
    <n v="285.71428571428572"/>
    <n v="310"/>
    <n v="0.77"/>
    <n v="0.72"/>
    <n v="0.85"/>
    <x v="1"/>
    <x v="0"/>
    <n v="7"/>
    <x v="4"/>
    <x v="1"/>
  </r>
  <r>
    <d v="2023-11-27T00:00:00"/>
    <x v="3"/>
    <x v="27"/>
    <n v="385.71428571428601"/>
    <n v="285.71428571428572"/>
    <n v="270"/>
    <n v="0.77"/>
    <n v="0.96"/>
    <n v="0.78"/>
    <x v="2"/>
    <x v="1"/>
    <n v="9"/>
    <x v="3"/>
    <x v="2"/>
  </r>
  <r>
    <d v="2023-10-14T00:00:00"/>
    <x v="2"/>
    <x v="26"/>
    <n v="385.71428571428601"/>
    <n v="285.71428571428572"/>
    <n v="285"/>
    <n v="0.78"/>
    <n v="0.8"/>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6E6B91-F77B-4FD9-8CA5-9E959322FD4C}" name="PivotTable15" cacheId="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6" firstHeaderRow="1" firstDataRow="1" firstDataCol="1"/>
  <pivotFields count="14">
    <pivotField numFmtId="14" showAll="0"/>
    <pivotField showAll="0"/>
    <pivotField numFmtId="164"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164" showAll="0"/>
    <pivotField numFmtId="164" showAll="0"/>
    <pivotField showAll="0"/>
    <pivotField dataField="1" showAll="0"/>
    <pivotField dataField="1" showAll="0"/>
    <pivotField dataField="1"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2"/>
  </rowFields>
  <rowItems count="3">
    <i>
      <x/>
    </i>
    <i i="1">
      <x v="1"/>
    </i>
    <i i="2">
      <x v="2"/>
    </i>
  </rowItems>
  <colItems count="1">
    <i/>
  </colItems>
  <dataFields count="3">
    <dataField name="Average of Profit Completion Rate" fld="7" subtotal="average" baseField="0" baseItem="1"/>
    <dataField name="Average of Sales Completion Rate" fld="6" subtotal="average" baseField="0" baseItem="1"/>
    <dataField name="Average of Customer Completion Rate" fld="8" subtotal="average" baseField="0" baseItem="1"/>
  </dataFields>
  <formats count="3">
    <format dxfId="2">
      <pivotArea collapsedLevelsAreSubtotals="1" fieldPosition="0">
        <references count="1">
          <reference field="4294967294" count="1">
            <x v="0"/>
          </reference>
        </references>
      </pivotArea>
    </format>
    <format dxfId="3">
      <pivotArea collapsedLevelsAreSubtotals="1" fieldPosition="0">
        <references count="1">
          <reference field="4294967294" count="1">
            <x v="1"/>
          </reference>
        </references>
      </pivotArea>
    </format>
    <format dxfId="4">
      <pivotArea collapsedLevelsAreSubtotals="1"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D856A-0033-47C4-987E-43E720C38A32}"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3:T9" firstHeaderRow="1" firstDataRow="1" firstDataCol="1"/>
  <pivotFields count="14">
    <pivotField numFmtId="14" showAll="0"/>
    <pivotField showAll="0">
      <items count="5">
        <item x="0"/>
        <item x="3"/>
        <item x="2"/>
        <item x="1"/>
        <item t="default"/>
      </items>
    </pivotField>
    <pivotField dataField="1" numFmtId="164"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164" showAll="0"/>
    <pivotField numFmtId="164" showAll="0"/>
    <pivotField showAll="0"/>
    <pivotField showAll="0"/>
    <pivotField showAll="0"/>
    <pivotField showAll="0"/>
    <pivotField axis="axisRow" showAll="0">
      <items count="6">
        <item x="0"/>
        <item x="2"/>
        <item x="1"/>
        <item x="3"/>
        <item x="4"/>
        <item t="default"/>
      </items>
    </pivotField>
    <pivotField showAll="0" sortType="descending">
      <items count="6">
        <item x="0"/>
        <item x="3"/>
        <item x="1"/>
        <item x="2"/>
        <item x="4"/>
        <item t="default"/>
      </items>
    </pivotField>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9"/>
  </rowFields>
  <rowItems count="6">
    <i>
      <x/>
    </i>
    <i>
      <x v="1"/>
    </i>
    <i>
      <x v="2"/>
    </i>
    <i>
      <x v="3"/>
    </i>
    <i>
      <x v="4"/>
    </i>
    <i t="grand">
      <x/>
    </i>
  </rowItems>
  <colItems count="1">
    <i/>
  </colItems>
  <dataFields count="1">
    <dataField name="Sum of Sales" fld="2" baseField="0" baseItem="0" numFmtId="164"/>
  </dataFields>
  <formats count="1">
    <format dxfId="0">
      <pivotArea collapsedLevelsAreSubtotals="1" fieldPosition="0">
        <references count="1">
          <reference field="9" count="0"/>
        </references>
      </pivotArea>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2" format="11">
      <pivotArea type="data" outline="0" fieldPosition="0">
        <references count="2">
          <reference field="4294967294" count="1" selected="0">
            <x v="0"/>
          </reference>
          <reference field="9" count="1" selected="0">
            <x v="3"/>
          </reference>
        </references>
      </pivotArea>
    </chartFormat>
    <chartFormat chart="2"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4C7A1-4746-450F-9FFB-A3E42B15D47D}"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9" firstHeaderRow="1" firstDataRow="1" firstDataCol="1"/>
  <pivotFields count="14">
    <pivotField numFmtId="14" showAll="0"/>
    <pivotField showAll="0">
      <items count="5">
        <item x="0"/>
        <item x="3"/>
        <item x="2"/>
        <item x="1"/>
        <item t="default"/>
      </items>
    </pivotField>
    <pivotField numFmtId="164"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164" showAll="0"/>
    <pivotField numFmtId="164" showAll="0"/>
    <pivotField showAll="0"/>
    <pivotField showAll="0"/>
    <pivotField showAll="0"/>
    <pivotField showAll="0"/>
    <pivotField showAll="0"/>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dataField="1"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0"/>
  </rowFields>
  <rowItems count="6">
    <i>
      <x/>
    </i>
    <i>
      <x v="2"/>
    </i>
    <i>
      <x v="1"/>
    </i>
    <i>
      <x v="3"/>
    </i>
    <i>
      <x v="4"/>
    </i>
    <i t="grand">
      <x/>
    </i>
  </rowItems>
  <colItems count="1">
    <i/>
  </colItems>
  <dataFields count="1">
    <dataField name="Sum of Scor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68BFB-642F-4DF9-8A47-ED650C39603F}"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N8" firstHeaderRow="0" firstDataRow="1" firstDataCol="1"/>
  <pivotFields count="14">
    <pivotField numFmtId="14" showAll="0"/>
    <pivotField axis="axisRow" showAll="0">
      <items count="5">
        <item x="0"/>
        <item x="3"/>
        <item x="2"/>
        <item x="1"/>
        <item t="default"/>
      </items>
    </pivotField>
    <pivotField dataField="1" numFmtId="164"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dataField="1" numFmtId="164" showAll="0"/>
    <pivotField numFmtId="164"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
  </rowFields>
  <rowItems count="5">
    <i>
      <x/>
    </i>
    <i>
      <x v="1"/>
    </i>
    <i>
      <x v="2"/>
    </i>
    <i>
      <x v="3"/>
    </i>
    <i t="grand">
      <x/>
    </i>
  </rowItems>
  <colFields count="1">
    <field x="-2"/>
  </colFields>
  <colItems count="2">
    <i>
      <x/>
    </i>
    <i i="1">
      <x v="1"/>
    </i>
  </colItems>
  <dataFields count="2">
    <dataField name="Sum of Profit" fld="3" baseField="0" baseItem="0" numFmtId="164"/>
    <dataField name="Sum of Sales" fld="2" baseField="0" baseItem="0" numFmtId="164"/>
  </dataFields>
  <formats count="1">
    <format dxfId="1">
      <pivotArea collapsedLevelsAreSubtotals="1" fieldPosition="0">
        <references count="1">
          <reference field="1" count="0"/>
        </references>
      </pivotArea>
    </format>
  </formats>
  <chartFormats count="5">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F0094A-B521-4784-BB06-D99CF10F43E8}"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16" firstHeaderRow="1" firstDataRow="1" firstDataCol="1"/>
  <pivotFields count="14">
    <pivotField numFmtId="14" showAll="0"/>
    <pivotField showAll="0"/>
    <pivotField numFmtId="164"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164" showAll="0"/>
    <pivotField numFmtId="164" showAll="0"/>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No of Customer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2B5D18-79C7-4E83-A23D-A4AFB6C4373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G16" firstHeaderRow="0" firstDataRow="1" firstDataCol="1"/>
  <pivotFields count="14">
    <pivotField numFmtId="14" showAll="0"/>
    <pivotField showAll="0"/>
    <pivotField dataField="1" numFmtId="164"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164" showAll="0"/>
    <pivotField dataField="1" numFmtId="164" showAll="0"/>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Sale" fld="2" baseField="0" baseItem="0" numFmtId="164"/>
    <dataField name="Target Sale" fld="4" baseField="0" baseItem="0" numFmtId="164"/>
  </dataFields>
  <formats count="1">
    <format dxfId="5">
      <pivotArea collapsedLevelsAreSubtotals="1" fieldPosition="0">
        <references count="1">
          <reference field="12" count="0"/>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0D81A71-EA23-4CC6-8FC0-035CB030D2B3}" sourceName="Quarter">
  <pivotTables>
    <pivotTable tabId="2" name="PivotTable1"/>
    <pivotTable tabId="2" name="PivotTable15"/>
    <pivotTable tabId="2" name="PivotTable4"/>
    <pivotTable tabId="2" name="PivotTable5"/>
    <pivotTable tabId="2" name="PivotTable6"/>
    <pivotTable tabId="2" name="PivotTable8"/>
  </pivotTables>
  <data>
    <tabular pivotCacheId="1658852416">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264F968-6D0B-4A9C-A39E-1DEDCE2C3E79}" sourceName="Months">
  <pivotTables>
    <pivotTable tabId="2" name="PivotTable1"/>
    <pivotTable tabId="2" name="PivotTable15"/>
    <pivotTable tabId="2" name="PivotTable4"/>
    <pivotTable tabId="2" name="PivotTable5"/>
    <pivotTable tabId="2" name="PivotTable6"/>
    <pivotTable tabId="2" name="PivotTable8"/>
  </pivotTables>
  <data>
    <tabular pivotCacheId="1658852416">
      <items count="12">
        <i x="11" s="1"/>
        <i x="1" s="1"/>
        <i x="4" s="1"/>
        <i x="5" s="1"/>
        <i x="0" s="1"/>
        <i x="7" s="1"/>
        <i x="8" s="1"/>
        <i x="6" s="1"/>
        <i x="9" s="1"/>
        <i x="2" s="1"/>
        <i x="3"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57035592-5807-43A7-912C-96B495DAC377}" cache="Slicer_Quarter" caption="Quarter" rowHeight="247650"/>
  <slicer name="Months" xr10:uid="{BC4042FC-0D77-4F0B-999C-5A7B3685134D}" cache="Slicer_Months" caption="Month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948B3-EE5B-47F8-A32A-12AF0AF7F612}" name="Table1" displayName="Table1" ref="A1:N64" totalsRowShown="0">
  <autoFilter ref="A1:N64" xr:uid="{5A6948B3-EE5B-47F8-A32A-12AF0AF7F612}"/>
  <tableColumns count="14">
    <tableColumn id="1" xr3:uid="{1C7DA960-BED3-474D-84D2-3FABAC6103E7}" name="Date" dataDxfId="11"/>
    <tableColumn id="2" xr3:uid="{83DCF4C6-C318-4C4C-817C-504092D29CDE}" name="Region"/>
    <tableColumn id="3" xr3:uid="{10878436-533D-40AA-AE6C-44745F73909C}" name="Sales" dataDxfId="10" dataCellStyle="Comma"/>
    <tableColumn id="4" xr3:uid="{C57252F6-F930-4A33-AC9F-5346471133A3}" name="Profit" dataDxfId="9" dataCellStyle="Comma"/>
    <tableColumn id="5" xr3:uid="{30EE6A63-3E94-4196-B9C1-FF0EF4ECE3C5}" name="Target Sales" dataDxfId="8" dataCellStyle="Comma"/>
    <tableColumn id="6" xr3:uid="{2205942B-1342-43A3-A5E5-34126A212603}" name="No of Customers"/>
    <tableColumn id="7" xr3:uid="{66C7A62E-ACFA-417C-A451-EC94C76757F5}" name="Sales Completion Rate"/>
    <tableColumn id="8" xr3:uid="{C5719258-C9C8-4B55-9EEF-35E924C1BE53}" name="Profit Completion Rate"/>
    <tableColumn id="9" xr3:uid="{837E6191-C27F-40D6-80DA-9B68E780AC09}" name="Customer Completion Rate"/>
    <tableColumn id="10" xr3:uid="{A8993CC9-D257-4AAF-B959-1182CF93ABA8}" name="Country"/>
    <tableColumn id="11" xr3:uid="{F280C429-5799-4C35-B09D-6EB09817CF5B}" name="Customer Satisfaction"/>
    <tableColumn id="12" xr3:uid="{2E134743-C078-4226-97A0-F539623017E5}" name="Score"/>
    <tableColumn id="13" xr3:uid="{C5B1097C-D455-44FA-A4D6-0ECD07E3A502}" name="Months" dataDxfId="7">
      <calculatedColumnFormula>TEXT(Table1[[#This Row],[Date]],"mmm")</calculatedColumnFormula>
    </tableColumn>
    <tableColumn id="14" xr3:uid="{3CDF5551-460A-4EAD-93E6-C7E10EEBC210}" name="Quarter" dataDxfId="6">
      <calculatedColumnFormula>"Q"&amp;ROUNDUP(MONTH(Table1[[#This Row],[Date]])/3,0)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EBB-4236-4385-B112-7436EAEB5F65}">
  <dimension ref="A1:N64"/>
  <sheetViews>
    <sheetView showGridLines="0" tabSelected="1" topLeftCell="A33" workbookViewId="0">
      <selection activeCell="G55" sqref="G55"/>
    </sheetView>
  </sheetViews>
  <sheetFormatPr defaultRowHeight="14.4" x14ac:dyDescent="0.3"/>
  <cols>
    <col min="1" max="1" width="10.33203125" style="1" bestFit="1" customWidth="1"/>
    <col min="2" max="2" width="8.77734375" bestFit="1" customWidth="1"/>
    <col min="3" max="4" width="7.77734375" bestFit="1" customWidth="1"/>
    <col min="5" max="5" width="13.21875" bestFit="1" customWidth="1"/>
    <col min="6" max="6" width="16.88671875" bestFit="1" customWidth="1"/>
    <col min="7" max="8" width="22.21875" bestFit="1" customWidth="1"/>
    <col min="9" max="9" width="25.88671875" bestFit="1" customWidth="1"/>
    <col min="10" max="10" width="9.6640625" bestFit="1" customWidth="1"/>
    <col min="11" max="11" width="21.88671875" bestFit="1" customWidth="1"/>
    <col min="12" max="12" width="8" bestFit="1" customWidth="1"/>
    <col min="13" max="13" width="9.21875" bestFit="1" customWidth="1"/>
    <col min="14" max="14" width="9.5546875" bestFit="1" customWidth="1"/>
  </cols>
  <sheetData>
    <row r="1" spans="1:14" x14ac:dyDescent="0.3">
      <c r="A1" s="1" t="s">
        <v>0</v>
      </c>
      <c r="B1" t="s">
        <v>1</v>
      </c>
      <c r="C1" t="s">
        <v>2</v>
      </c>
      <c r="D1" t="s">
        <v>3</v>
      </c>
      <c r="E1" t="s">
        <v>4</v>
      </c>
      <c r="F1" t="s">
        <v>5</v>
      </c>
      <c r="G1" t="s">
        <v>6</v>
      </c>
      <c r="H1" t="s">
        <v>7</v>
      </c>
      <c r="I1" t="s">
        <v>8</v>
      </c>
      <c r="J1" t="s">
        <v>9</v>
      </c>
      <c r="K1" t="s">
        <v>10</v>
      </c>
      <c r="L1" t="s">
        <v>11</v>
      </c>
      <c r="M1" t="s">
        <v>26</v>
      </c>
      <c r="N1" t="s">
        <v>27</v>
      </c>
    </row>
    <row r="2" spans="1:14" x14ac:dyDescent="0.3">
      <c r="A2" s="1">
        <v>45060</v>
      </c>
      <c r="B2" t="s">
        <v>12</v>
      </c>
      <c r="C2" s="2">
        <v>2581</v>
      </c>
      <c r="D2" s="2">
        <v>2957.1428571428601</v>
      </c>
      <c r="E2" s="2">
        <v>5857</v>
      </c>
      <c r="F2">
        <v>80</v>
      </c>
      <c r="G2">
        <v>0.89</v>
      </c>
      <c r="H2">
        <v>0.85</v>
      </c>
      <c r="I2">
        <v>0.72</v>
      </c>
      <c r="J2" t="s">
        <v>13</v>
      </c>
      <c r="K2" t="s">
        <v>14</v>
      </c>
      <c r="L2">
        <v>8</v>
      </c>
      <c r="M2" t="str">
        <f>TEXT(Table1[[#This Row],[Date]],"mmm")</f>
        <v>May</v>
      </c>
      <c r="N2" t="str">
        <f>"Q"&amp;ROUNDUP(MONTH(Table1[[#This Row],[Date]])/3,0)</f>
        <v>Q2</v>
      </c>
    </row>
    <row r="3" spans="1:14" x14ac:dyDescent="0.3">
      <c r="A3" s="1">
        <v>44983</v>
      </c>
      <c r="B3" t="s">
        <v>15</v>
      </c>
      <c r="C3" s="2">
        <v>3944</v>
      </c>
      <c r="D3" s="2">
        <v>2957.1428571428601</v>
      </c>
      <c r="E3" s="2">
        <v>5857</v>
      </c>
      <c r="F3">
        <v>30</v>
      </c>
      <c r="G3">
        <v>0.94</v>
      </c>
      <c r="H3">
        <v>0.95</v>
      </c>
      <c r="I3">
        <v>0.86</v>
      </c>
      <c r="J3" t="s">
        <v>16</v>
      </c>
      <c r="K3" t="s">
        <v>17</v>
      </c>
      <c r="L3">
        <v>4</v>
      </c>
      <c r="M3" t="str">
        <f>TEXT(Table1[[#This Row],[Date]],"mmm")</f>
        <v>Feb</v>
      </c>
      <c r="N3" t="str">
        <f>"Q"&amp;ROUNDUP(MONTH(Table1[[#This Row],[Date]])/3,0)</f>
        <v>Q1</v>
      </c>
    </row>
    <row r="4" spans="1:14" x14ac:dyDescent="0.3">
      <c r="A4" s="1">
        <v>44984</v>
      </c>
      <c r="B4" t="s">
        <v>18</v>
      </c>
      <c r="C4" s="2">
        <v>3293</v>
      </c>
      <c r="D4" s="2">
        <v>2957.1428571428601</v>
      </c>
      <c r="E4" s="2">
        <v>5857</v>
      </c>
      <c r="F4">
        <v>15</v>
      </c>
      <c r="G4">
        <v>0.82</v>
      </c>
      <c r="H4">
        <v>0.8</v>
      </c>
      <c r="I4">
        <v>0.76</v>
      </c>
      <c r="J4" t="s">
        <v>19</v>
      </c>
      <c r="K4" t="s">
        <v>20</v>
      </c>
      <c r="L4">
        <v>3</v>
      </c>
      <c r="M4" t="str">
        <f>TEXT(Table1[[#This Row],[Date]],"mmm")</f>
        <v>Feb</v>
      </c>
      <c r="N4" t="str">
        <f>"Q"&amp;ROUNDUP(MONTH(Table1[[#This Row],[Date]])/3,0)</f>
        <v>Q1</v>
      </c>
    </row>
    <row r="5" spans="1:14" x14ac:dyDescent="0.3">
      <c r="A5" s="1">
        <v>44985</v>
      </c>
      <c r="B5" t="s">
        <v>18</v>
      </c>
      <c r="C5" s="2">
        <v>2019</v>
      </c>
      <c r="D5" s="2">
        <v>2957.1428571428601</v>
      </c>
      <c r="E5" s="2">
        <v>5857</v>
      </c>
      <c r="F5">
        <v>40</v>
      </c>
      <c r="G5">
        <v>0.79</v>
      </c>
      <c r="H5">
        <v>0.79</v>
      </c>
      <c r="I5">
        <v>0.79</v>
      </c>
      <c r="J5" t="s">
        <v>21</v>
      </c>
      <c r="K5" t="s">
        <v>14</v>
      </c>
      <c r="L5">
        <v>2</v>
      </c>
      <c r="M5" t="str">
        <f>TEXT(Table1[[#This Row],[Date]],"mmm")</f>
        <v>Feb</v>
      </c>
      <c r="N5" t="str">
        <f>"Q"&amp;ROUNDUP(MONTH(Table1[[#This Row],[Date]])/3,0)</f>
        <v>Q1</v>
      </c>
    </row>
    <row r="6" spans="1:14" x14ac:dyDescent="0.3">
      <c r="A6" s="1">
        <v>45228</v>
      </c>
      <c r="B6" t="s">
        <v>15</v>
      </c>
      <c r="C6" s="2">
        <v>2980</v>
      </c>
      <c r="D6" s="2">
        <v>2958</v>
      </c>
      <c r="E6" s="2">
        <v>5857</v>
      </c>
      <c r="F6">
        <v>100</v>
      </c>
      <c r="G6">
        <v>0.96</v>
      </c>
      <c r="H6">
        <v>0.79</v>
      </c>
      <c r="I6">
        <v>0.7</v>
      </c>
      <c r="J6" t="s">
        <v>22</v>
      </c>
      <c r="K6" t="s">
        <v>23</v>
      </c>
      <c r="L6">
        <v>7</v>
      </c>
      <c r="M6" t="str">
        <f>TEXT(Table1[[#This Row],[Date]],"mmm")</f>
        <v>Oct</v>
      </c>
      <c r="N6" t="str">
        <f>"Q"&amp;ROUNDUP(MONTH(Table1[[#This Row],[Date]])/3,0)</f>
        <v>Q4</v>
      </c>
    </row>
    <row r="7" spans="1:14" x14ac:dyDescent="0.3">
      <c r="A7" s="1">
        <v>45229</v>
      </c>
      <c r="B7" t="s">
        <v>15</v>
      </c>
      <c r="C7" s="2">
        <v>2209</v>
      </c>
      <c r="D7" s="2">
        <v>2957.1428571428601</v>
      </c>
      <c r="E7" s="2">
        <v>5857</v>
      </c>
      <c r="F7">
        <v>15</v>
      </c>
      <c r="G7">
        <v>0.79</v>
      </c>
      <c r="H7">
        <v>0.79</v>
      </c>
      <c r="I7">
        <v>0.77</v>
      </c>
      <c r="J7" t="s">
        <v>22</v>
      </c>
      <c r="K7" t="s">
        <v>14</v>
      </c>
      <c r="L7">
        <v>9</v>
      </c>
      <c r="M7" t="str">
        <f>TEXT(Table1[[#This Row],[Date]],"mmm")</f>
        <v>Oct</v>
      </c>
      <c r="N7" t="str">
        <f>"Q"&amp;ROUNDUP(MONTH(Table1[[#This Row],[Date]])/3,0)</f>
        <v>Q4</v>
      </c>
    </row>
    <row r="8" spans="1:14" x14ac:dyDescent="0.3">
      <c r="A8" s="1">
        <v>45230</v>
      </c>
      <c r="B8" t="s">
        <v>24</v>
      </c>
      <c r="C8" s="2">
        <v>2440</v>
      </c>
      <c r="D8" s="2">
        <v>2957.1428571428601</v>
      </c>
      <c r="E8" s="2">
        <v>5857</v>
      </c>
      <c r="F8">
        <v>20</v>
      </c>
      <c r="G8">
        <v>0.75</v>
      </c>
      <c r="H8">
        <v>0.72</v>
      </c>
      <c r="I8">
        <v>0.93</v>
      </c>
      <c r="J8" t="s">
        <v>22</v>
      </c>
      <c r="K8" t="s">
        <v>17</v>
      </c>
      <c r="L8">
        <v>5</v>
      </c>
      <c r="M8" t="str">
        <f>TEXT(Table1[[#This Row],[Date]],"mmm")</f>
        <v>Oct</v>
      </c>
      <c r="N8" t="str">
        <f>"Q"&amp;ROUNDUP(MONTH(Table1[[#This Row],[Date]])/3,0)</f>
        <v>Q4</v>
      </c>
    </row>
    <row r="9" spans="1:14" x14ac:dyDescent="0.3">
      <c r="A9" s="1">
        <v>45231</v>
      </c>
      <c r="B9" t="s">
        <v>24</v>
      </c>
      <c r="C9" s="2">
        <v>2000</v>
      </c>
      <c r="D9" s="2">
        <v>1328.57142857143</v>
      </c>
      <c r="E9" s="2">
        <v>4428.5714285714303</v>
      </c>
      <c r="F9">
        <v>90</v>
      </c>
      <c r="G9">
        <v>0.92</v>
      </c>
      <c r="H9">
        <v>0.99</v>
      </c>
      <c r="I9">
        <v>0.74</v>
      </c>
      <c r="J9" t="s">
        <v>19</v>
      </c>
      <c r="K9" t="s">
        <v>17</v>
      </c>
      <c r="L9">
        <v>6</v>
      </c>
      <c r="M9" t="str">
        <f>TEXT(Table1[[#This Row],[Date]],"mmm")</f>
        <v>Nov</v>
      </c>
      <c r="N9" t="str">
        <f>"Q"&amp;ROUNDUP(MONTH(Table1[[#This Row],[Date]])/3,0)</f>
        <v>Q4</v>
      </c>
    </row>
    <row r="10" spans="1:14" x14ac:dyDescent="0.3">
      <c r="A10" s="1">
        <v>45232</v>
      </c>
      <c r="B10" t="s">
        <v>24</v>
      </c>
      <c r="C10" s="2">
        <v>1431</v>
      </c>
      <c r="D10" s="2">
        <v>1328.57142857143</v>
      </c>
      <c r="E10" s="2">
        <v>4428.5714285714303</v>
      </c>
      <c r="F10">
        <v>30</v>
      </c>
      <c r="G10">
        <v>0.7</v>
      </c>
      <c r="H10">
        <v>0.99</v>
      </c>
      <c r="I10">
        <v>0.95</v>
      </c>
      <c r="J10" t="s">
        <v>19</v>
      </c>
      <c r="K10" t="s">
        <v>23</v>
      </c>
      <c r="L10">
        <v>8</v>
      </c>
      <c r="M10" t="str">
        <f>TEXT(Table1[[#This Row],[Date]],"mmm")</f>
        <v>Nov</v>
      </c>
      <c r="N10" t="str">
        <f>"Q"&amp;ROUNDUP(MONTH(Table1[[#This Row],[Date]])/3,0)</f>
        <v>Q4</v>
      </c>
    </row>
    <row r="11" spans="1:14" x14ac:dyDescent="0.3">
      <c r="A11" s="1">
        <v>45233</v>
      </c>
      <c r="B11" t="s">
        <v>15</v>
      </c>
      <c r="C11" s="2">
        <v>3000</v>
      </c>
      <c r="D11" s="2">
        <v>1328.57142857143</v>
      </c>
      <c r="E11" s="2">
        <v>4428.5714285714303</v>
      </c>
      <c r="F11">
        <v>15</v>
      </c>
      <c r="G11">
        <v>0.91</v>
      </c>
      <c r="H11">
        <v>0.98</v>
      </c>
      <c r="I11">
        <v>0.89</v>
      </c>
      <c r="J11" t="s">
        <v>19</v>
      </c>
      <c r="K11" t="s">
        <v>23</v>
      </c>
      <c r="L11">
        <v>4</v>
      </c>
      <c r="M11" t="str">
        <f>TEXT(Table1[[#This Row],[Date]],"mmm")</f>
        <v>Nov</v>
      </c>
      <c r="N11" t="str">
        <f>"Q"&amp;ROUNDUP(MONTH(Table1[[#This Row],[Date]])/3,0)</f>
        <v>Q4</v>
      </c>
    </row>
    <row r="12" spans="1:14" x14ac:dyDescent="0.3">
      <c r="A12" s="1">
        <v>45060</v>
      </c>
      <c r="B12" t="s">
        <v>15</v>
      </c>
      <c r="C12" s="2">
        <v>4000</v>
      </c>
      <c r="D12" s="2">
        <v>1328.57142857143</v>
      </c>
      <c r="E12" s="2">
        <v>4428.5714285714303</v>
      </c>
      <c r="F12">
        <v>40</v>
      </c>
      <c r="G12">
        <v>0.74</v>
      </c>
      <c r="H12">
        <v>0.85</v>
      </c>
      <c r="I12">
        <v>0.7</v>
      </c>
      <c r="J12" t="s">
        <v>19</v>
      </c>
      <c r="K12" t="s">
        <v>14</v>
      </c>
      <c r="L12">
        <v>3</v>
      </c>
      <c r="M12" t="str">
        <f>TEXT(Table1[[#This Row],[Date]],"mmm")</f>
        <v>May</v>
      </c>
      <c r="N12" t="str">
        <f>"Q"&amp;ROUNDUP(MONTH(Table1[[#This Row],[Date]])/3,0)</f>
        <v>Q2</v>
      </c>
    </row>
    <row r="13" spans="1:14" x14ac:dyDescent="0.3">
      <c r="A13" s="1">
        <v>45225</v>
      </c>
      <c r="B13" t="s">
        <v>12</v>
      </c>
      <c r="C13" s="2">
        <v>1000</v>
      </c>
      <c r="D13" s="2">
        <v>1328.57142857143</v>
      </c>
      <c r="E13" s="2">
        <v>4428.5714285714303</v>
      </c>
      <c r="F13">
        <v>100</v>
      </c>
      <c r="G13">
        <v>0.9</v>
      </c>
      <c r="H13">
        <v>0.9</v>
      </c>
      <c r="I13">
        <v>0.72</v>
      </c>
      <c r="J13" t="s">
        <v>19</v>
      </c>
      <c r="K13" t="s">
        <v>17</v>
      </c>
      <c r="L13">
        <v>2</v>
      </c>
      <c r="M13" t="str">
        <f>TEXT(Table1[[#This Row],[Date]],"mmm")</f>
        <v>Oct</v>
      </c>
      <c r="N13" t="str">
        <f>"Q"&amp;ROUNDUP(MONTH(Table1[[#This Row],[Date]])/3,0)</f>
        <v>Q4</v>
      </c>
    </row>
    <row r="14" spans="1:14" x14ac:dyDescent="0.3">
      <c r="A14" s="1">
        <v>44995</v>
      </c>
      <c r="B14" t="s">
        <v>12</v>
      </c>
      <c r="C14" s="2">
        <v>2000</v>
      </c>
      <c r="D14" s="2">
        <v>1328.57142857143</v>
      </c>
      <c r="E14" s="2">
        <v>4428.5714285714303</v>
      </c>
      <c r="F14">
        <v>15</v>
      </c>
      <c r="G14">
        <v>0.95</v>
      </c>
      <c r="H14">
        <v>0.97</v>
      </c>
      <c r="I14">
        <v>0.81</v>
      </c>
      <c r="J14" t="s">
        <v>19</v>
      </c>
      <c r="K14" t="s">
        <v>20</v>
      </c>
      <c r="L14">
        <v>7</v>
      </c>
      <c r="M14" t="str">
        <f>TEXT(Table1[[#This Row],[Date]],"mmm")</f>
        <v>Mar</v>
      </c>
      <c r="N14" t="str">
        <f>"Q"&amp;ROUNDUP(MONTH(Table1[[#This Row],[Date]])/3,0)</f>
        <v>Q1</v>
      </c>
    </row>
    <row r="15" spans="1:14" x14ac:dyDescent="0.3">
      <c r="A15" s="1">
        <v>45044</v>
      </c>
      <c r="B15" t="s">
        <v>18</v>
      </c>
      <c r="C15" s="2">
        <v>2000</v>
      </c>
      <c r="D15" s="2">
        <v>1328.57142857143</v>
      </c>
      <c r="E15" s="2">
        <v>4428.5714285714303</v>
      </c>
      <c r="F15">
        <v>20</v>
      </c>
      <c r="G15">
        <v>0.99</v>
      </c>
      <c r="H15">
        <v>0.79</v>
      </c>
      <c r="I15">
        <v>0.75</v>
      </c>
      <c r="J15" t="s">
        <v>19</v>
      </c>
      <c r="K15" t="s">
        <v>23</v>
      </c>
      <c r="L15">
        <v>9</v>
      </c>
      <c r="M15" t="str">
        <f>TEXT(Table1[[#This Row],[Date]],"mmm")</f>
        <v>Apr</v>
      </c>
      <c r="N15" t="str">
        <f>"Q"&amp;ROUNDUP(MONTH(Table1[[#This Row],[Date]])/3,0)</f>
        <v>Q2</v>
      </c>
    </row>
    <row r="16" spans="1:14" x14ac:dyDescent="0.3">
      <c r="A16" s="1">
        <v>45218</v>
      </c>
      <c r="B16" t="s">
        <v>18</v>
      </c>
      <c r="C16" s="2">
        <v>4000</v>
      </c>
      <c r="D16" s="2">
        <v>1328.57142857143</v>
      </c>
      <c r="E16" s="2">
        <v>1428.57142857143</v>
      </c>
      <c r="F16">
        <v>45</v>
      </c>
      <c r="G16">
        <v>0.86</v>
      </c>
      <c r="H16">
        <v>0.97</v>
      </c>
      <c r="I16">
        <v>0.89</v>
      </c>
      <c r="J16" t="s">
        <v>13</v>
      </c>
      <c r="K16" t="s">
        <v>25</v>
      </c>
      <c r="L16">
        <v>5</v>
      </c>
      <c r="M16" t="str">
        <f>TEXT(Table1[[#This Row],[Date]],"mmm")</f>
        <v>Oct</v>
      </c>
      <c r="N16" t="str">
        <f>"Q"&amp;ROUNDUP(MONTH(Table1[[#This Row],[Date]])/3,0)</f>
        <v>Q4</v>
      </c>
    </row>
    <row r="17" spans="1:14" x14ac:dyDescent="0.3">
      <c r="A17" s="1">
        <v>45160</v>
      </c>
      <c r="B17" t="s">
        <v>12</v>
      </c>
      <c r="C17" s="2">
        <v>6000</v>
      </c>
      <c r="D17" s="2">
        <v>1328.57142857143</v>
      </c>
      <c r="E17" s="2">
        <v>1428.57142857143</v>
      </c>
      <c r="F17">
        <v>43</v>
      </c>
      <c r="G17">
        <v>0.83</v>
      </c>
      <c r="H17">
        <v>0.72</v>
      </c>
      <c r="I17">
        <v>0.74</v>
      </c>
      <c r="J17" t="s">
        <v>16</v>
      </c>
      <c r="K17" t="s">
        <v>14</v>
      </c>
      <c r="L17">
        <v>6</v>
      </c>
      <c r="M17" t="str">
        <f>TEXT(Table1[[#This Row],[Date]],"mmm")</f>
        <v>Aug</v>
      </c>
      <c r="N17" t="str">
        <f>"Q"&amp;ROUNDUP(MONTH(Table1[[#This Row],[Date]])/3,0)</f>
        <v>Q3</v>
      </c>
    </row>
    <row r="18" spans="1:14" x14ac:dyDescent="0.3">
      <c r="A18" s="1">
        <v>45147</v>
      </c>
      <c r="B18" t="s">
        <v>15</v>
      </c>
      <c r="C18" s="2">
        <v>6500</v>
      </c>
      <c r="D18" s="2">
        <v>1328.57142857143</v>
      </c>
      <c r="E18" s="2">
        <v>1428.57142857143</v>
      </c>
      <c r="F18">
        <v>43</v>
      </c>
      <c r="G18">
        <v>0.74</v>
      </c>
      <c r="H18">
        <v>0.78</v>
      </c>
      <c r="I18">
        <v>0.94</v>
      </c>
      <c r="J18" t="s">
        <v>19</v>
      </c>
      <c r="K18" t="s">
        <v>17</v>
      </c>
      <c r="L18">
        <v>8</v>
      </c>
      <c r="M18" t="str">
        <f>TEXT(Table1[[#This Row],[Date]],"mmm")</f>
        <v>Aug</v>
      </c>
      <c r="N18" t="str">
        <f>"Q"&amp;ROUNDUP(MONTH(Table1[[#This Row],[Date]])/3,0)</f>
        <v>Q3</v>
      </c>
    </row>
    <row r="19" spans="1:14" x14ac:dyDescent="0.3">
      <c r="A19" s="1">
        <v>45078</v>
      </c>
      <c r="B19" t="s">
        <v>24</v>
      </c>
      <c r="C19" s="2">
        <v>1200</v>
      </c>
      <c r="D19" s="2">
        <v>1328.57142857143</v>
      </c>
      <c r="E19" s="2">
        <v>1428.57142857143</v>
      </c>
      <c r="F19">
        <v>43</v>
      </c>
      <c r="G19">
        <v>0.8</v>
      </c>
      <c r="H19">
        <v>0.84</v>
      </c>
      <c r="I19">
        <v>0.81</v>
      </c>
      <c r="J19" t="s">
        <v>21</v>
      </c>
      <c r="K19" t="s">
        <v>17</v>
      </c>
      <c r="L19">
        <v>4</v>
      </c>
      <c r="M19" t="str">
        <f>TEXT(Table1[[#This Row],[Date]],"mmm")</f>
        <v>Jun</v>
      </c>
      <c r="N19" t="str">
        <f>"Q"&amp;ROUNDUP(MONTH(Table1[[#This Row],[Date]])/3,0)</f>
        <v>Q2</v>
      </c>
    </row>
    <row r="20" spans="1:14" x14ac:dyDescent="0.3">
      <c r="A20" s="1">
        <v>44986</v>
      </c>
      <c r="B20" t="s">
        <v>24</v>
      </c>
      <c r="C20" s="2">
        <v>3000</v>
      </c>
      <c r="D20" s="2">
        <v>1328.57142857143</v>
      </c>
      <c r="E20" s="2">
        <v>1428.5714285714287</v>
      </c>
      <c r="F20">
        <v>43</v>
      </c>
      <c r="G20">
        <v>0.89</v>
      </c>
      <c r="H20">
        <v>0.99</v>
      </c>
      <c r="I20">
        <v>0.97</v>
      </c>
      <c r="J20" t="s">
        <v>13</v>
      </c>
      <c r="K20" t="s">
        <v>14</v>
      </c>
      <c r="L20">
        <v>3</v>
      </c>
      <c r="M20" t="str">
        <f>TEXT(Table1[[#This Row],[Date]],"mmm")</f>
        <v>Mar</v>
      </c>
      <c r="N20" t="str">
        <f>"Q"&amp;ROUNDUP(MONTH(Table1[[#This Row],[Date]])/3,0)</f>
        <v>Q1</v>
      </c>
    </row>
    <row r="21" spans="1:14" x14ac:dyDescent="0.3">
      <c r="A21" s="1">
        <v>45257</v>
      </c>
      <c r="B21" t="s">
        <v>24</v>
      </c>
      <c r="C21" s="2">
        <v>2000</v>
      </c>
      <c r="D21" s="2">
        <v>1328.57142857143</v>
      </c>
      <c r="E21" s="2">
        <v>1428.5714285714287</v>
      </c>
      <c r="F21">
        <v>40</v>
      </c>
      <c r="G21">
        <v>0.71</v>
      </c>
      <c r="H21">
        <v>0.87</v>
      </c>
      <c r="I21">
        <v>0.94</v>
      </c>
      <c r="J21" t="s">
        <v>16</v>
      </c>
      <c r="K21" t="s">
        <v>25</v>
      </c>
      <c r="L21">
        <v>2</v>
      </c>
      <c r="M21" t="str">
        <f>TEXT(Table1[[#This Row],[Date]],"mmm")</f>
        <v>Nov</v>
      </c>
      <c r="N21" t="str">
        <f>"Q"&amp;ROUNDUP(MONTH(Table1[[#This Row],[Date]])/3,0)</f>
        <v>Q4</v>
      </c>
    </row>
    <row r="22" spans="1:14" x14ac:dyDescent="0.3">
      <c r="A22" s="1">
        <v>45213</v>
      </c>
      <c r="B22" t="s">
        <v>24</v>
      </c>
      <c r="C22" s="2">
        <v>2000</v>
      </c>
      <c r="D22" s="2">
        <v>1328.57142857143</v>
      </c>
      <c r="E22" s="2">
        <v>1428.5714285714287</v>
      </c>
      <c r="F22">
        <v>43</v>
      </c>
      <c r="G22">
        <v>0.9</v>
      </c>
      <c r="H22">
        <v>0.72</v>
      </c>
      <c r="I22">
        <v>0.94</v>
      </c>
      <c r="J22" t="s">
        <v>19</v>
      </c>
      <c r="K22" t="s">
        <v>14</v>
      </c>
      <c r="L22">
        <v>7</v>
      </c>
      <c r="M22" t="str">
        <f>TEXT(Table1[[#This Row],[Date]],"mmm")</f>
        <v>Oct</v>
      </c>
      <c r="N22" t="str">
        <f>"Q"&amp;ROUNDUP(MONTH(Table1[[#This Row],[Date]])/3,0)</f>
        <v>Q4</v>
      </c>
    </row>
    <row r="23" spans="1:14" x14ac:dyDescent="0.3">
      <c r="A23" s="1">
        <v>45098</v>
      </c>
      <c r="B23" t="s">
        <v>12</v>
      </c>
      <c r="C23" s="2">
        <v>3000</v>
      </c>
      <c r="D23" s="2">
        <v>5214.2857142857101</v>
      </c>
      <c r="E23" s="2">
        <v>6714.2857142857101</v>
      </c>
      <c r="F23">
        <v>100</v>
      </c>
      <c r="G23">
        <v>0.89</v>
      </c>
      <c r="H23">
        <v>0.85</v>
      </c>
      <c r="I23">
        <v>0.87</v>
      </c>
      <c r="J23" t="s">
        <v>21</v>
      </c>
      <c r="K23" t="s">
        <v>17</v>
      </c>
      <c r="L23">
        <v>9</v>
      </c>
      <c r="M23" t="str">
        <f>TEXT(Table1[[#This Row],[Date]],"mmm")</f>
        <v>Jun</v>
      </c>
      <c r="N23" t="str">
        <f>"Q"&amp;ROUNDUP(MONTH(Table1[[#This Row],[Date]])/3,0)</f>
        <v>Q2</v>
      </c>
    </row>
    <row r="24" spans="1:14" x14ac:dyDescent="0.3">
      <c r="A24" s="1">
        <v>45130</v>
      </c>
      <c r="B24" t="s">
        <v>18</v>
      </c>
      <c r="C24" s="2">
        <v>4500</v>
      </c>
      <c r="D24" s="2">
        <v>5214.2857142857101</v>
      </c>
      <c r="E24" s="2">
        <v>6714.2857142857101</v>
      </c>
      <c r="F24">
        <v>100</v>
      </c>
      <c r="G24">
        <v>0.89</v>
      </c>
      <c r="H24">
        <v>0.8</v>
      </c>
      <c r="I24">
        <v>0.88</v>
      </c>
      <c r="J24" t="s">
        <v>13</v>
      </c>
      <c r="K24" t="s">
        <v>20</v>
      </c>
      <c r="L24">
        <v>5</v>
      </c>
      <c r="M24" t="str">
        <f>TEXT(Table1[[#This Row],[Date]],"mmm")</f>
        <v>Jul</v>
      </c>
      <c r="N24" t="str">
        <f>"Q"&amp;ROUNDUP(MONTH(Table1[[#This Row],[Date]])/3,0)</f>
        <v>Q3</v>
      </c>
    </row>
    <row r="25" spans="1:14" x14ac:dyDescent="0.3">
      <c r="A25" s="1">
        <v>45127</v>
      </c>
      <c r="B25" t="s">
        <v>12</v>
      </c>
      <c r="C25" s="2">
        <v>5500</v>
      </c>
      <c r="D25" s="2">
        <v>1214.2857142857099</v>
      </c>
      <c r="E25" s="2">
        <v>6714.2857142857101</v>
      </c>
      <c r="F25">
        <v>100</v>
      </c>
      <c r="G25">
        <v>0.98</v>
      </c>
      <c r="H25">
        <v>0.99</v>
      </c>
      <c r="I25">
        <v>0.81</v>
      </c>
      <c r="J25" t="s">
        <v>19</v>
      </c>
      <c r="K25" t="s">
        <v>14</v>
      </c>
      <c r="L25">
        <v>6</v>
      </c>
      <c r="M25" t="str">
        <f>TEXT(Table1[[#This Row],[Date]],"mmm")</f>
        <v>Jul</v>
      </c>
      <c r="N25" t="str">
        <f>"Q"&amp;ROUNDUP(MONTH(Table1[[#This Row],[Date]])/3,0)</f>
        <v>Q3</v>
      </c>
    </row>
    <row r="26" spans="1:14" x14ac:dyDescent="0.3">
      <c r="A26" s="1">
        <v>45129</v>
      </c>
      <c r="B26" t="s">
        <v>15</v>
      </c>
      <c r="C26" s="2">
        <v>1000</v>
      </c>
      <c r="D26" s="2">
        <v>5214.2857142857101</v>
      </c>
      <c r="E26" s="2">
        <v>6714.2857142857101</v>
      </c>
      <c r="F26">
        <v>100</v>
      </c>
      <c r="G26">
        <v>0.81</v>
      </c>
      <c r="H26">
        <v>0.91</v>
      </c>
      <c r="I26">
        <v>0.95</v>
      </c>
      <c r="J26" t="s">
        <v>21</v>
      </c>
      <c r="K26" t="s">
        <v>25</v>
      </c>
      <c r="L26">
        <v>8</v>
      </c>
      <c r="M26" t="str">
        <f>TEXT(Table1[[#This Row],[Date]],"mmm")</f>
        <v>Jul</v>
      </c>
      <c r="N26" t="str">
        <f>"Q"&amp;ROUNDUP(MONTH(Table1[[#This Row],[Date]])/3,0)</f>
        <v>Q3</v>
      </c>
    </row>
    <row r="27" spans="1:14" x14ac:dyDescent="0.3">
      <c r="A27" s="1">
        <v>45018</v>
      </c>
      <c r="B27" t="s">
        <v>12</v>
      </c>
      <c r="C27" s="2">
        <v>2000</v>
      </c>
      <c r="D27" s="2">
        <v>5214.2857142857101</v>
      </c>
      <c r="E27" s="2">
        <v>6714.2857142857101</v>
      </c>
      <c r="F27">
        <v>100</v>
      </c>
      <c r="G27">
        <v>0.97</v>
      </c>
      <c r="H27">
        <v>0.85</v>
      </c>
      <c r="I27">
        <v>0.85</v>
      </c>
      <c r="J27" t="s">
        <v>13</v>
      </c>
      <c r="K27" t="s">
        <v>14</v>
      </c>
      <c r="L27">
        <v>4</v>
      </c>
      <c r="M27" t="str">
        <f>TEXT(Table1[[#This Row],[Date]],"mmm")</f>
        <v>Apr</v>
      </c>
      <c r="N27" t="str">
        <f>"Q"&amp;ROUNDUP(MONTH(Table1[[#This Row],[Date]])/3,0)</f>
        <v>Q2</v>
      </c>
    </row>
    <row r="28" spans="1:14" x14ac:dyDescent="0.3">
      <c r="A28" s="1">
        <v>44979</v>
      </c>
      <c r="B28" t="s">
        <v>12</v>
      </c>
      <c r="C28" s="2">
        <v>2000</v>
      </c>
      <c r="D28" s="2">
        <v>5214.2857142857101</v>
      </c>
      <c r="E28" s="2">
        <v>6714.2857142857101</v>
      </c>
      <c r="F28">
        <v>100</v>
      </c>
      <c r="G28">
        <v>0.89</v>
      </c>
      <c r="H28">
        <v>0.94</v>
      </c>
      <c r="I28">
        <v>0.8</v>
      </c>
      <c r="J28" t="s">
        <v>16</v>
      </c>
      <c r="K28" t="s">
        <v>14</v>
      </c>
      <c r="L28">
        <v>3</v>
      </c>
      <c r="M28" t="str">
        <f>TEXT(Table1[[#This Row],[Date]],"mmm")</f>
        <v>Feb</v>
      </c>
      <c r="N28" t="str">
        <f>"Q"&amp;ROUNDUP(MONTH(Table1[[#This Row],[Date]])/3,0)</f>
        <v>Q1</v>
      </c>
    </row>
    <row r="29" spans="1:14" x14ac:dyDescent="0.3">
      <c r="A29" s="1">
        <v>45179</v>
      </c>
      <c r="B29" t="s">
        <v>12</v>
      </c>
      <c r="C29" s="2">
        <v>2000</v>
      </c>
      <c r="D29" s="2">
        <v>5214.2857142857101</v>
      </c>
      <c r="E29" s="2">
        <v>6714.2857142857101</v>
      </c>
      <c r="F29">
        <v>100</v>
      </c>
      <c r="G29">
        <v>0.88</v>
      </c>
      <c r="H29">
        <v>0.94</v>
      </c>
      <c r="I29">
        <v>0.7</v>
      </c>
      <c r="J29" t="s">
        <v>19</v>
      </c>
      <c r="K29" t="s">
        <v>20</v>
      </c>
      <c r="L29">
        <v>2</v>
      </c>
      <c r="M29" t="str">
        <f>TEXT(Table1[[#This Row],[Date]],"mmm")</f>
        <v>Sep</v>
      </c>
      <c r="N29" t="str">
        <f>"Q"&amp;ROUNDUP(MONTH(Table1[[#This Row],[Date]])/3,0)</f>
        <v>Q3</v>
      </c>
    </row>
    <row r="30" spans="1:14" x14ac:dyDescent="0.3">
      <c r="A30" s="1">
        <v>45275</v>
      </c>
      <c r="B30" t="s">
        <v>12</v>
      </c>
      <c r="C30" s="2">
        <v>2000</v>
      </c>
      <c r="D30" s="2">
        <v>2957.1428571428601</v>
      </c>
      <c r="E30" s="2">
        <v>2857.1428571428573</v>
      </c>
      <c r="F30">
        <v>90</v>
      </c>
      <c r="G30">
        <v>0.75</v>
      </c>
      <c r="H30">
        <v>0.77</v>
      </c>
      <c r="I30">
        <v>0.84</v>
      </c>
      <c r="J30" t="s">
        <v>21</v>
      </c>
      <c r="K30" t="s">
        <v>23</v>
      </c>
      <c r="L30">
        <v>7</v>
      </c>
      <c r="M30" t="str">
        <f>TEXT(Table1[[#This Row],[Date]],"mmm")</f>
        <v>Dec</v>
      </c>
      <c r="N30" t="str">
        <f>"Q"&amp;ROUNDUP(MONTH(Table1[[#This Row],[Date]])/3,0)</f>
        <v>Q4</v>
      </c>
    </row>
    <row r="31" spans="1:14" x14ac:dyDescent="0.3">
      <c r="A31" s="1">
        <v>44997</v>
      </c>
      <c r="B31" t="s">
        <v>12</v>
      </c>
      <c r="C31" s="2">
        <v>1700</v>
      </c>
      <c r="D31" s="2">
        <v>2957.1428571428601</v>
      </c>
      <c r="E31" s="2">
        <v>2857.1428571428573</v>
      </c>
      <c r="F31">
        <v>80</v>
      </c>
      <c r="G31">
        <v>0.73</v>
      </c>
      <c r="H31">
        <v>0.96</v>
      </c>
      <c r="I31">
        <v>0.93</v>
      </c>
      <c r="J31" t="s">
        <v>21</v>
      </c>
      <c r="K31" t="s">
        <v>25</v>
      </c>
      <c r="L31">
        <v>4</v>
      </c>
      <c r="M31" t="str">
        <f>TEXT(Table1[[#This Row],[Date]],"mmm")</f>
        <v>Mar</v>
      </c>
      <c r="N31" t="str">
        <f>"Q"&amp;ROUNDUP(MONTH(Table1[[#This Row],[Date]])/3,0)</f>
        <v>Q1</v>
      </c>
    </row>
    <row r="32" spans="1:14" x14ac:dyDescent="0.3">
      <c r="A32" s="1">
        <v>45179</v>
      </c>
      <c r="B32" t="s">
        <v>12</v>
      </c>
      <c r="C32" s="2">
        <v>1600</v>
      </c>
      <c r="D32" s="2">
        <v>2957.1428571428601</v>
      </c>
      <c r="E32" s="2">
        <v>2857.1428571428573</v>
      </c>
      <c r="F32">
        <v>90</v>
      </c>
      <c r="G32">
        <v>0.93</v>
      </c>
      <c r="H32">
        <v>0.74</v>
      </c>
      <c r="I32">
        <v>0.93</v>
      </c>
      <c r="J32" t="s">
        <v>19</v>
      </c>
      <c r="K32" t="s">
        <v>14</v>
      </c>
      <c r="L32">
        <v>5</v>
      </c>
      <c r="M32" t="str">
        <f>TEXT(Table1[[#This Row],[Date]],"mmm")</f>
        <v>Sep</v>
      </c>
      <c r="N32" t="str">
        <f>"Q"&amp;ROUNDUP(MONTH(Table1[[#This Row],[Date]])/3,0)</f>
        <v>Q3</v>
      </c>
    </row>
    <row r="33" spans="1:14" x14ac:dyDescent="0.3">
      <c r="A33" s="1">
        <v>44928</v>
      </c>
      <c r="B33" t="s">
        <v>15</v>
      </c>
      <c r="C33" s="2">
        <v>1200</v>
      </c>
      <c r="D33" s="2">
        <v>2957.1428571428601</v>
      </c>
      <c r="E33" s="2">
        <v>2857.1428571428573</v>
      </c>
      <c r="F33">
        <v>110</v>
      </c>
      <c r="G33">
        <v>0.85</v>
      </c>
      <c r="H33">
        <v>0.7</v>
      </c>
      <c r="I33">
        <v>0.99</v>
      </c>
      <c r="J33" t="s">
        <v>21</v>
      </c>
      <c r="K33" t="s">
        <v>17</v>
      </c>
      <c r="L33">
        <v>6</v>
      </c>
      <c r="M33" t="str">
        <f>TEXT(Table1[[#This Row],[Date]],"mmm")</f>
        <v>Jan</v>
      </c>
      <c r="N33" t="str">
        <f>"Q"&amp;ROUNDUP(MONTH(Table1[[#This Row],[Date]])/3,0)</f>
        <v>Q1</v>
      </c>
    </row>
    <row r="34" spans="1:14" x14ac:dyDescent="0.3">
      <c r="A34" s="1">
        <v>45227</v>
      </c>
      <c r="B34" t="s">
        <v>18</v>
      </c>
      <c r="C34" s="2">
        <v>2500</v>
      </c>
      <c r="D34" s="2">
        <v>2957.1428571428601</v>
      </c>
      <c r="E34" s="2">
        <v>2857.1428571428573</v>
      </c>
      <c r="F34">
        <v>90</v>
      </c>
      <c r="G34">
        <v>0.92</v>
      </c>
      <c r="H34">
        <v>0.99</v>
      </c>
      <c r="I34">
        <v>0.88</v>
      </c>
      <c r="J34" t="s">
        <v>13</v>
      </c>
      <c r="K34" t="s">
        <v>20</v>
      </c>
      <c r="L34">
        <v>8</v>
      </c>
      <c r="M34" t="str">
        <f>TEXT(Table1[[#This Row],[Date]],"mmm")</f>
        <v>Oct</v>
      </c>
      <c r="N34" t="str">
        <f>"Q"&amp;ROUNDUP(MONTH(Table1[[#This Row],[Date]])/3,0)</f>
        <v>Q4</v>
      </c>
    </row>
    <row r="35" spans="1:14" x14ac:dyDescent="0.3">
      <c r="A35" s="1">
        <v>45103</v>
      </c>
      <c r="B35" t="s">
        <v>18</v>
      </c>
      <c r="C35" s="2">
        <v>2100</v>
      </c>
      <c r="D35" s="2">
        <v>2957.1428571428601</v>
      </c>
      <c r="E35" s="2">
        <v>2857.1428571428573</v>
      </c>
      <c r="F35">
        <v>100</v>
      </c>
      <c r="G35">
        <v>0.75</v>
      </c>
      <c r="H35">
        <v>0.97</v>
      </c>
      <c r="I35">
        <v>0.83</v>
      </c>
      <c r="J35" t="s">
        <v>16</v>
      </c>
      <c r="K35" t="s">
        <v>23</v>
      </c>
      <c r="L35">
        <v>4</v>
      </c>
      <c r="M35" t="str">
        <f>TEXT(Table1[[#This Row],[Date]],"mmm")</f>
        <v>Jun</v>
      </c>
      <c r="N35" t="str">
        <f>"Q"&amp;ROUNDUP(MONTH(Table1[[#This Row],[Date]])/3,0)</f>
        <v>Q2</v>
      </c>
    </row>
    <row r="36" spans="1:14" x14ac:dyDescent="0.3">
      <c r="A36" s="1">
        <v>45243</v>
      </c>
      <c r="B36" t="s">
        <v>18</v>
      </c>
      <c r="C36" s="2">
        <v>2150</v>
      </c>
      <c r="D36" s="2">
        <v>2957.1428571428601</v>
      </c>
      <c r="E36" s="2">
        <v>2857.1428571428573</v>
      </c>
      <c r="F36">
        <v>90</v>
      </c>
      <c r="G36">
        <v>0.77</v>
      </c>
      <c r="H36">
        <v>0.97</v>
      </c>
      <c r="I36">
        <v>0.78</v>
      </c>
      <c r="J36" t="s">
        <v>13</v>
      </c>
      <c r="K36" t="s">
        <v>25</v>
      </c>
      <c r="L36">
        <v>3</v>
      </c>
      <c r="M36" t="str">
        <f>TEXT(Table1[[#This Row],[Date]],"mmm")</f>
        <v>Nov</v>
      </c>
      <c r="N36" t="str">
        <f>"Q"&amp;ROUNDUP(MONTH(Table1[[#This Row],[Date]])/3,0)</f>
        <v>Q4</v>
      </c>
    </row>
    <row r="37" spans="1:14" x14ac:dyDescent="0.3">
      <c r="A37" s="1">
        <v>45107</v>
      </c>
      <c r="B37" t="s">
        <v>18</v>
      </c>
      <c r="C37" s="2">
        <v>2200</v>
      </c>
      <c r="D37" s="2">
        <v>757.142857142857</v>
      </c>
      <c r="E37" s="2">
        <v>857.14285714285711</v>
      </c>
      <c r="F37">
        <v>228</v>
      </c>
      <c r="G37">
        <v>0.79</v>
      </c>
      <c r="H37">
        <v>0.75</v>
      </c>
      <c r="I37">
        <v>0.93</v>
      </c>
      <c r="J37" t="s">
        <v>16</v>
      </c>
      <c r="K37" t="s">
        <v>14</v>
      </c>
      <c r="L37">
        <v>2</v>
      </c>
      <c r="M37" t="str">
        <f>TEXT(Table1[[#This Row],[Date]],"mmm")</f>
        <v>Jun</v>
      </c>
      <c r="N37" t="str">
        <f>"Q"&amp;ROUNDUP(MONTH(Table1[[#This Row],[Date]])/3,0)</f>
        <v>Q2</v>
      </c>
    </row>
    <row r="38" spans="1:14" x14ac:dyDescent="0.3">
      <c r="A38" s="1">
        <v>45030</v>
      </c>
      <c r="B38" t="s">
        <v>15</v>
      </c>
      <c r="C38" s="2">
        <v>1800</v>
      </c>
      <c r="D38" s="2">
        <v>757.142857142857</v>
      </c>
      <c r="E38" s="2">
        <v>857.14285714285711</v>
      </c>
      <c r="F38">
        <v>220</v>
      </c>
      <c r="G38">
        <v>0.81</v>
      </c>
      <c r="H38">
        <v>0.98</v>
      </c>
      <c r="I38">
        <v>0.86</v>
      </c>
      <c r="J38" t="s">
        <v>19</v>
      </c>
      <c r="K38" t="s">
        <v>17</v>
      </c>
      <c r="L38">
        <v>7</v>
      </c>
      <c r="M38" t="str">
        <f>TEXT(Table1[[#This Row],[Date]],"mmm")</f>
        <v>Apr</v>
      </c>
      <c r="N38" t="str">
        <f>"Q"&amp;ROUNDUP(MONTH(Table1[[#This Row],[Date]])/3,0)</f>
        <v>Q2</v>
      </c>
    </row>
    <row r="39" spans="1:14" x14ac:dyDescent="0.3">
      <c r="A39" s="1">
        <v>45266</v>
      </c>
      <c r="B39" t="s">
        <v>24</v>
      </c>
      <c r="C39" s="2">
        <v>1800</v>
      </c>
      <c r="D39" s="2">
        <v>757.142857142857</v>
      </c>
      <c r="E39" s="2">
        <v>857.14285714285711</v>
      </c>
      <c r="F39">
        <v>228</v>
      </c>
      <c r="G39">
        <v>0.86</v>
      </c>
      <c r="H39">
        <v>0.82</v>
      </c>
      <c r="I39">
        <v>0.86</v>
      </c>
      <c r="J39" t="s">
        <v>21</v>
      </c>
      <c r="K39" t="s">
        <v>20</v>
      </c>
      <c r="L39">
        <v>9</v>
      </c>
      <c r="M39" t="str">
        <f>TEXT(Table1[[#This Row],[Date]],"mmm")</f>
        <v>Dec</v>
      </c>
      <c r="N39" t="str">
        <f>"Q"&amp;ROUNDUP(MONTH(Table1[[#This Row],[Date]])/3,0)</f>
        <v>Q4</v>
      </c>
    </row>
    <row r="40" spans="1:14" x14ac:dyDescent="0.3">
      <c r="A40" s="1">
        <v>45054</v>
      </c>
      <c r="B40" t="s">
        <v>12</v>
      </c>
      <c r="C40" s="2">
        <v>1414</v>
      </c>
      <c r="D40" s="2">
        <v>757.142857142857</v>
      </c>
      <c r="E40" s="2">
        <v>857.14285714285711</v>
      </c>
      <c r="F40">
        <v>238</v>
      </c>
      <c r="G40">
        <v>0.72</v>
      </c>
      <c r="H40">
        <v>0.95</v>
      </c>
      <c r="I40">
        <v>0.9</v>
      </c>
      <c r="J40" t="s">
        <v>22</v>
      </c>
      <c r="K40" t="s">
        <v>23</v>
      </c>
      <c r="L40">
        <v>5</v>
      </c>
      <c r="M40" t="str">
        <f>TEXT(Table1[[#This Row],[Date]],"mmm")</f>
        <v>May</v>
      </c>
      <c r="N40" t="str">
        <f>"Q"&amp;ROUNDUP(MONTH(Table1[[#This Row],[Date]])/3,0)</f>
        <v>Q2</v>
      </c>
    </row>
    <row r="41" spans="1:14" x14ac:dyDescent="0.3">
      <c r="A41" s="1">
        <v>45019</v>
      </c>
      <c r="B41" t="s">
        <v>18</v>
      </c>
      <c r="C41" s="2">
        <v>2100</v>
      </c>
      <c r="D41" s="2">
        <v>757.142857142857</v>
      </c>
      <c r="E41" s="2">
        <v>857.14285714285711</v>
      </c>
      <c r="F41">
        <v>228</v>
      </c>
      <c r="G41">
        <v>0.71</v>
      </c>
      <c r="H41">
        <v>0.8</v>
      </c>
      <c r="I41">
        <v>0.76</v>
      </c>
      <c r="J41" t="s">
        <v>22</v>
      </c>
      <c r="K41" t="s">
        <v>25</v>
      </c>
      <c r="L41">
        <v>5</v>
      </c>
      <c r="M41" t="str">
        <f>TEXT(Table1[[#This Row],[Date]],"mmm")</f>
        <v>Apr</v>
      </c>
      <c r="N41" t="str">
        <f>"Q"&amp;ROUNDUP(MONTH(Table1[[#This Row],[Date]])/3,0)</f>
        <v>Q2</v>
      </c>
    </row>
    <row r="42" spans="1:14" x14ac:dyDescent="0.3">
      <c r="A42" s="1">
        <v>45078</v>
      </c>
      <c r="B42" t="s">
        <v>18</v>
      </c>
      <c r="C42" s="2">
        <v>2500</v>
      </c>
      <c r="D42" s="2">
        <v>757.142857142857</v>
      </c>
      <c r="E42" s="2">
        <v>857.14285714285711</v>
      </c>
      <c r="F42">
        <v>230</v>
      </c>
      <c r="G42">
        <v>0.97</v>
      </c>
      <c r="H42">
        <v>0.95</v>
      </c>
      <c r="I42">
        <v>0.85</v>
      </c>
      <c r="J42" t="s">
        <v>22</v>
      </c>
      <c r="K42" t="s">
        <v>14</v>
      </c>
      <c r="L42">
        <v>8</v>
      </c>
      <c r="M42" t="str">
        <f>TEXT(Table1[[#This Row],[Date]],"mmm")</f>
        <v>Jun</v>
      </c>
      <c r="N42" t="str">
        <f>"Q"&amp;ROUNDUP(MONTH(Table1[[#This Row],[Date]])/3,0)</f>
        <v>Q2</v>
      </c>
    </row>
    <row r="43" spans="1:14" x14ac:dyDescent="0.3">
      <c r="A43" s="1">
        <v>45233</v>
      </c>
      <c r="B43" t="s">
        <v>24</v>
      </c>
      <c r="C43" s="2">
        <v>2200</v>
      </c>
      <c r="D43" s="2">
        <v>757.142857142857</v>
      </c>
      <c r="E43" s="2">
        <v>857.14285714285711</v>
      </c>
      <c r="F43">
        <v>228</v>
      </c>
      <c r="G43">
        <v>0.95</v>
      </c>
      <c r="H43">
        <v>0.85</v>
      </c>
      <c r="I43">
        <v>0.91</v>
      </c>
      <c r="J43" t="s">
        <v>19</v>
      </c>
      <c r="K43" t="s">
        <v>17</v>
      </c>
      <c r="L43">
        <v>4</v>
      </c>
      <c r="M43" t="str">
        <f>TEXT(Table1[[#This Row],[Date]],"mmm")</f>
        <v>Nov</v>
      </c>
      <c r="N43" t="str">
        <f>"Q"&amp;ROUNDUP(MONTH(Table1[[#This Row],[Date]])/3,0)</f>
        <v>Q4</v>
      </c>
    </row>
    <row r="44" spans="1:14" x14ac:dyDescent="0.3">
      <c r="A44" s="1">
        <v>45060</v>
      </c>
      <c r="B44" t="s">
        <v>12</v>
      </c>
      <c r="C44" s="2">
        <v>2500</v>
      </c>
      <c r="D44" s="2">
        <v>914.28571428571399</v>
      </c>
      <c r="E44" s="2">
        <v>714.28571428571433</v>
      </c>
      <c r="F44">
        <v>250</v>
      </c>
      <c r="G44">
        <v>0.97</v>
      </c>
      <c r="H44">
        <v>0.7</v>
      </c>
      <c r="I44">
        <v>0.93</v>
      </c>
      <c r="J44" t="s">
        <v>19</v>
      </c>
      <c r="K44" t="s">
        <v>20</v>
      </c>
      <c r="L44">
        <v>3</v>
      </c>
      <c r="M44" t="str">
        <f>TEXT(Table1[[#This Row],[Date]],"mmm")</f>
        <v>May</v>
      </c>
      <c r="N44" t="str">
        <f>"Q"&amp;ROUNDUP(MONTH(Table1[[#This Row],[Date]])/3,0)</f>
        <v>Q2</v>
      </c>
    </row>
    <row r="45" spans="1:14" x14ac:dyDescent="0.3">
      <c r="A45" s="1">
        <v>45225</v>
      </c>
      <c r="B45" t="s">
        <v>18</v>
      </c>
      <c r="C45" s="2">
        <v>2200</v>
      </c>
      <c r="D45" s="2">
        <v>914.28571428571399</v>
      </c>
      <c r="E45" s="2">
        <v>714.28571428571433</v>
      </c>
      <c r="F45">
        <v>240</v>
      </c>
      <c r="G45">
        <v>0.9</v>
      </c>
      <c r="H45">
        <v>0.98</v>
      </c>
      <c r="I45">
        <v>0.96</v>
      </c>
      <c r="J45" t="s">
        <v>19</v>
      </c>
      <c r="K45" t="s">
        <v>23</v>
      </c>
      <c r="L45">
        <v>2</v>
      </c>
      <c r="M45" t="str">
        <f>TEXT(Table1[[#This Row],[Date]],"mmm")</f>
        <v>Oct</v>
      </c>
      <c r="N45" t="str">
        <f>"Q"&amp;ROUNDUP(MONTH(Table1[[#This Row],[Date]])/3,0)</f>
        <v>Q4</v>
      </c>
    </row>
    <row r="46" spans="1:14" x14ac:dyDescent="0.3">
      <c r="A46" s="1">
        <v>45226</v>
      </c>
      <c r="B46" t="s">
        <v>12</v>
      </c>
      <c r="C46" s="2">
        <v>2500</v>
      </c>
      <c r="D46" s="2">
        <v>914.28571428571399</v>
      </c>
      <c r="E46" s="2">
        <v>714.28571428571433</v>
      </c>
      <c r="F46">
        <v>270</v>
      </c>
      <c r="G46">
        <v>0.9</v>
      </c>
      <c r="H46">
        <v>0.95</v>
      </c>
      <c r="I46">
        <v>0.98</v>
      </c>
      <c r="J46" t="s">
        <v>19</v>
      </c>
      <c r="K46" t="s">
        <v>25</v>
      </c>
      <c r="L46">
        <v>3</v>
      </c>
      <c r="M46" t="str">
        <f>TEXT(Table1[[#This Row],[Date]],"mmm")</f>
        <v>Oct</v>
      </c>
      <c r="N46" t="str">
        <f>"Q"&amp;ROUNDUP(MONTH(Table1[[#This Row],[Date]])/3,0)</f>
        <v>Q4</v>
      </c>
    </row>
    <row r="47" spans="1:14" x14ac:dyDescent="0.3">
      <c r="A47" s="1">
        <v>44954</v>
      </c>
      <c r="B47" t="s">
        <v>15</v>
      </c>
      <c r="C47" s="2">
        <v>2000</v>
      </c>
      <c r="D47" s="2">
        <v>914.28571428571399</v>
      </c>
      <c r="E47" s="2">
        <v>714.28571428571433</v>
      </c>
      <c r="F47">
        <v>259</v>
      </c>
      <c r="G47">
        <v>0.96</v>
      </c>
      <c r="H47">
        <v>0.81</v>
      </c>
      <c r="I47">
        <v>0.85</v>
      </c>
      <c r="J47" t="s">
        <v>19</v>
      </c>
      <c r="K47" t="s">
        <v>14</v>
      </c>
      <c r="L47">
        <v>9</v>
      </c>
      <c r="M47" t="str">
        <f>TEXT(Table1[[#This Row],[Date]],"mmm")</f>
        <v>Jan</v>
      </c>
      <c r="N47" t="str">
        <f>"Q"&amp;ROUNDUP(MONTH(Table1[[#This Row],[Date]])/3,0)</f>
        <v>Q1</v>
      </c>
    </row>
    <row r="48" spans="1:14" x14ac:dyDescent="0.3">
      <c r="A48" s="1">
        <v>44955</v>
      </c>
      <c r="B48" t="s">
        <v>15</v>
      </c>
      <c r="C48" s="2">
        <v>2500</v>
      </c>
      <c r="D48" s="2">
        <v>914.28571428571399</v>
      </c>
      <c r="E48" s="2">
        <v>714.28571428571433</v>
      </c>
      <c r="F48">
        <v>260</v>
      </c>
      <c r="G48">
        <v>0.98</v>
      </c>
      <c r="H48">
        <v>0.84</v>
      </c>
      <c r="I48">
        <v>0.89</v>
      </c>
      <c r="J48" t="s">
        <v>19</v>
      </c>
      <c r="K48" t="s">
        <v>14</v>
      </c>
      <c r="L48">
        <v>5</v>
      </c>
      <c r="M48" t="str">
        <f>TEXT(Table1[[#This Row],[Date]],"mmm")</f>
        <v>Jan</v>
      </c>
      <c r="N48" t="str">
        <f>"Q"&amp;ROUNDUP(MONTH(Table1[[#This Row],[Date]])/3,0)</f>
        <v>Q1</v>
      </c>
    </row>
    <row r="49" spans="1:14" x14ac:dyDescent="0.3">
      <c r="A49" s="1">
        <v>44956</v>
      </c>
      <c r="B49" t="s">
        <v>15</v>
      </c>
      <c r="C49" s="2">
        <v>2500</v>
      </c>
      <c r="D49" s="2">
        <v>914.28571428571399</v>
      </c>
      <c r="E49" s="2">
        <v>714.28571428571433</v>
      </c>
      <c r="F49">
        <v>260</v>
      </c>
      <c r="G49">
        <v>0.76</v>
      </c>
      <c r="H49">
        <v>0.7</v>
      </c>
      <c r="I49">
        <v>0.86</v>
      </c>
      <c r="J49" t="s">
        <v>19</v>
      </c>
      <c r="K49" t="s">
        <v>20</v>
      </c>
      <c r="L49">
        <v>6</v>
      </c>
      <c r="M49" t="str">
        <f>TEXT(Table1[[#This Row],[Date]],"mmm")</f>
        <v>Jan</v>
      </c>
      <c r="N49" t="str">
        <f>"Q"&amp;ROUNDUP(MONTH(Table1[[#This Row],[Date]])/3,0)</f>
        <v>Q1</v>
      </c>
    </row>
    <row r="50" spans="1:14" x14ac:dyDescent="0.3">
      <c r="A50" s="1">
        <v>44957</v>
      </c>
      <c r="B50" t="s">
        <v>12</v>
      </c>
      <c r="C50" s="2">
        <v>2500</v>
      </c>
      <c r="D50" s="2">
        <v>914.28571428571399</v>
      </c>
      <c r="E50" s="2">
        <v>714.28571428571433</v>
      </c>
      <c r="F50">
        <v>261</v>
      </c>
      <c r="G50">
        <v>0.91</v>
      </c>
      <c r="H50">
        <v>0.77</v>
      </c>
      <c r="I50">
        <v>0.75</v>
      </c>
      <c r="J50" t="s">
        <v>13</v>
      </c>
      <c r="K50" t="s">
        <v>23</v>
      </c>
      <c r="L50">
        <v>8</v>
      </c>
      <c r="M50" t="str">
        <f>TEXT(Table1[[#This Row],[Date]],"mmm")</f>
        <v>Jan</v>
      </c>
      <c r="N50" t="str">
        <f>"Q"&amp;ROUNDUP(MONTH(Table1[[#This Row],[Date]])/3,0)</f>
        <v>Q1</v>
      </c>
    </row>
    <row r="51" spans="1:14" x14ac:dyDescent="0.3">
      <c r="A51" s="1">
        <v>45231</v>
      </c>
      <c r="B51" t="s">
        <v>12</v>
      </c>
      <c r="C51" s="2">
        <v>2500</v>
      </c>
      <c r="D51" s="2">
        <v>914.28571428571399</v>
      </c>
      <c r="E51" s="2">
        <v>714.28571428571433</v>
      </c>
      <c r="F51">
        <v>242</v>
      </c>
      <c r="G51">
        <v>0.79</v>
      </c>
      <c r="H51">
        <v>0.81</v>
      </c>
      <c r="I51">
        <v>0.74</v>
      </c>
      <c r="J51" t="s">
        <v>16</v>
      </c>
      <c r="K51" t="s">
        <v>25</v>
      </c>
      <c r="L51">
        <v>4</v>
      </c>
      <c r="M51" t="str">
        <f>TEXT(Table1[[#This Row],[Date]],"mmm")</f>
        <v>Nov</v>
      </c>
      <c r="N51" t="str">
        <f>"Q"&amp;ROUNDUP(MONTH(Table1[[#This Row],[Date]])/3,0)</f>
        <v>Q4</v>
      </c>
    </row>
    <row r="52" spans="1:14" x14ac:dyDescent="0.3">
      <c r="A52" s="1">
        <v>45232</v>
      </c>
      <c r="B52" t="s">
        <v>12</v>
      </c>
      <c r="C52" s="2">
        <v>2250</v>
      </c>
      <c r="D52" s="2">
        <v>914.28571428571399</v>
      </c>
      <c r="E52" s="2">
        <v>714.28571428571433</v>
      </c>
      <c r="F52">
        <v>250</v>
      </c>
      <c r="G52">
        <v>0.85</v>
      </c>
      <c r="H52">
        <v>0.82</v>
      </c>
      <c r="I52">
        <v>0.73</v>
      </c>
      <c r="J52" t="s">
        <v>19</v>
      </c>
      <c r="K52" t="s">
        <v>14</v>
      </c>
      <c r="L52">
        <v>3</v>
      </c>
      <c r="M52" t="str">
        <f>TEXT(Table1[[#This Row],[Date]],"mmm")</f>
        <v>Nov</v>
      </c>
      <c r="N52" t="str">
        <f>"Q"&amp;ROUNDUP(MONTH(Table1[[#This Row],[Date]])/3,0)</f>
        <v>Q4</v>
      </c>
    </row>
    <row r="53" spans="1:14" x14ac:dyDescent="0.3">
      <c r="A53" s="1">
        <v>45233</v>
      </c>
      <c r="B53" t="s">
        <v>12</v>
      </c>
      <c r="C53" s="2">
        <v>2500</v>
      </c>
      <c r="D53" s="2">
        <v>914.28571428571399</v>
      </c>
      <c r="E53" s="2">
        <v>714.28571428571433</v>
      </c>
      <c r="F53">
        <v>242</v>
      </c>
      <c r="G53">
        <v>0.88</v>
      </c>
      <c r="H53">
        <v>0.84</v>
      </c>
      <c r="I53">
        <v>0.75</v>
      </c>
      <c r="J53" t="s">
        <v>21</v>
      </c>
      <c r="K53" t="s">
        <v>17</v>
      </c>
      <c r="L53">
        <v>2</v>
      </c>
      <c r="M53" t="str">
        <f>TEXT(Table1[[#This Row],[Date]],"mmm")</f>
        <v>Nov</v>
      </c>
      <c r="N53" t="str">
        <f>"Q"&amp;ROUNDUP(MONTH(Table1[[#This Row],[Date]])/3,0)</f>
        <v>Q4</v>
      </c>
    </row>
    <row r="54" spans="1:14" x14ac:dyDescent="0.3">
      <c r="A54" s="1">
        <v>45060</v>
      </c>
      <c r="B54" t="s">
        <v>12</v>
      </c>
      <c r="C54" s="2">
        <v>2500</v>
      </c>
      <c r="D54" s="2">
        <v>914.28571428571399</v>
      </c>
      <c r="E54" s="2">
        <v>714.28571428571433</v>
      </c>
      <c r="F54">
        <v>242</v>
      </c>
      <c r="G54">
        <v>0.81</v>
      </c>
      <c r="H54">
        <v>0.92</v>
      </c>
      <c r="I54">
        <v>0.91</v>
      </c>
      <c r="J54" t="s">
        <v>13</v>
      </c>
      <c r="K54" t="s">
        <v>20</v>
      </c>
      <c r="L54">
        <v>7</v>
      </c>
      <c r="M54" t="str">
        <f>TEXT(Table1[[#This Row],[Date]],"mmm")</f>
        <v>May</v>
      </c>
      <c r="N54" t="str">
        <f>"Q"&amp;ROUNDUP(MONTH(Table1[[#This Row],[Date]])/3,0)</f>
        <v>Q2</v>
      </c>
    </row>
    <row r="55" spans="1:14" x14ac:dyDescent="0.3">
      <c r="A55" s="1">
        <v>45225</v>
      </c>
      <c r="B55" t="s">
        <v>18</v>
      </c>
      <c r="C55" s="2">
        <v>2500</v>
      </c>
      <c r="D55" s="2">
        <v>914.28571428571399</v>
      </c>
      <c r="E55" s="2">
        <v>714.28571428571433</v>
      </c>
      <c r="F55">
        <v>242</v>
      </c>
      <c r="G55">
        <v>0.84</v>
      </c>
      <c r="H55">
        <v>0.73</v>
      </c>
      <c r="I55">
        <v>0.99</v>
      </c>
      <c r="J55" t="s">
        <v>16</v>
      </c>
      <c r="K55" t="s">
        <v>23</v>
      </c>
      <c r="L55">
        <v>9</v>
      </c>
      <c r="M55" t="str">
        <f>TEXT(Table1[[#This Row],[Date]],"mmm")</f>
        <v>Oct</v>
      </c>
      <c r="N55" t="str">
        <f>"Q"&amp;ROUNDUP(MONTH(Table1[[#This Row],[Date]])/3,0)</f>
        <v>Q4</v>
      </c>
    </row>
    <row r="56" spans="1:14" x14ac:dyDescent="0.3">
      <c r="A56" s="1">
        <v>44995</v>
      </c>
      <c r="B56" t="s">
        <v>18</v>
      </c>
      <c r="C56" s="2">
        <v>2500</v>
      </c>
      <c r="D56" s="2">
        <v>914.28571428571399</v>
      </c>
      <c r="E56" s="2">
        <v>714.28571428571433</v>
      </c>
      <c r="F56">
        <v>240</v>
      </c>
      <c r="G56">
        <v>0.93</v>
      </c>
      <c r="H56">
        <v>0.79</v>
      </c>
      <c r="I56">
        <v>0.72</v>
      </c>
      <c r="J56" t="s">
        <v>19</v>
      </c>
      <c r="K56" t="s">
        <v>25</v>
      </c>
      <c r="L56">
        <v>5</v>
      </c>
      <c r="M56" t="str">
        <f>TEXT(Table1[[#This Row],[Date]],"mmm")</f>
        <v>Mar</v>
      </c>
      <c r="N56" t="str">
        <f>"Q"&amp;ROUNDUP(MONTH(Table1[[#This Row],[Date]])/3,0)</f>
        <v>Q1</v>
      </c>
    </row>
    <row r="57" spans="1:14" x14ac:dyDescent="0.3">
      <c r="A57" s="1">
        <v>45044</v>
      </c>
      <c r="B57" t="s">
        <v>18</v>
      </c>
      <c r="C57" s="2">
        <v>2500</v>
      </c>
      <c r="D57" s="2">
        <v>914.28571428571399</v>
      </c>
      <c r="E57" s="2">
        <v>714.28571428571433</v>
      </c>
      <c r="F57">
        <v>242</v>
      </c>
      <c r="G57">
        <v>0.84</v>
      </c>
      <c r="H57">
        <v>0.79</v>
      </c>
      <c r="I57">
        <v>0.8</v>
      </c>
      <c r="J57" t="s">
        <v>21</v>
      </c>
      <c r="K57" t="s">
        <v>14</v>
      </c>
      <c r="L57">
        <v>6</v>
      </c>
      <c r="M57" t="str">
        <f>TEXT(Table1[[#This Row],[Date]],"mmm")</f>
        <v>Apr</v>
      </c>
      <c r="N57" t="str">
        <f>"Q"&amp;ROUNDUP(MONTH(Table1[[#This Row],[Date]])/3,0)</f>
        <v>Q2</v>
      </c>
    </row>
    <row r="58" spans="1:14" x14ac:dyDescent="0.3">
      <c r="A58" s="1">
        <v>44945</v>
      </c>
      <c r="B58" t="s">
        <v>18</v>
      </c>
      <c r="C58" s="2">
        <v>2200</v>
      </c>
      <c r="D58" s="2">
        <v>385.71428571428601</v>
      </c>
      <c r="E58" s="2">
        <v>285.71428571428572</v>
      </c>
      <c r="F58">
        <v>285</v>
      </c>
      <c r="G58">
        <v>0.85</v>
      </c>
      <c r="H58">
        <v>0.91</v>
      </c>
      <c r="I58">
        <v>0.84</v>
      </c>
      <c r="J58" t="s">
        <v>13</v>
      </c>
      <c r="K58" t="s">
        <v>17</v>
      </c>
      <c r="L58">
        <v>8</v>
      </c>
      <c r="M58" t="str">
        <f>TEXT(Table1[[#This Row],[Date]],"mmm")</f>
        <v>Jan</v>
      </c>
      <c r="N58" t="str">
        <f>"Q"&amp;ROUNDUP(MONTH(Table1[[#This Row],[Date]])/3,0)</f>
        <v>Q1</v>
      </c>
    </row>
    <row r="59" spans="1:14" x14ac:dyDescent="0.3">
      <c r="A59" s="1">
        <v>45160</v>
      </c>
      <c r="B59" t="s">
        <v>15</v>
      </c>
      <c r="C59" s="2">
        <v>2150</v>
      </c>
      <c r="D59" s="2">
        <v>385.71428571428601</v>
      </c>
      <c r="E59" s="2">
        <v>285.71428571428572</v>
      </c>
      <c r="F59">
        <v>275</v>
      </c>
      <c r="G59">
        <v>0.86</v>
      </c>
      <c r="H59">
        <v>0.75</v>
      </c>
      <c r="I59">
        <v>0.96</v>
      </c>
      <c r="J59" t="s">
        <v>19</v>
      </c>
      <c r="K59" t="s">
        <v>20</v>
      </c>
      <c r="L59">
        <v>4</v>
      </c>
      <c r="M59" t="str">
        <f>TEXT(Table1[[#This Row],[Date]],"mmm")</f>
        <v>Aug</v>
      </c>
      <c r="N59" t="str">
        <f>"Q"&amp;ROUNDUP(MONTH(Table1[[#This Row],[Date]])/3,0)</f>
        <v>Q3</v>
      </c>
    </row>
    <row r="60" spans="1:14" x14ac:dyDescent="0.3">
      <c r="A60" s="1">
        <v>45147</v>
      </c>
      <c r="B60" t="s">
        <v>24</v>
      </c>
      <c r="C60" s="2">
        <v>2400</v>
      </c>
      <c r="D60" s="2">
        <v>385.71428571428601</v>
      </c>
      <c r="E60" s="2">
        <v>285.71428571428572</v>
      </c>
      <c r="F60">
        <v>285</v>
      </c>
      <c r="G60">
        <v>0.96</v>
      </c>
      <c r="H60">
        <v>0.77</v>
      </c>
      <c r="I60">
        <v>0.92</v>
      </c>
      <c r="J60" t="s">
        <v>21</v>
      </c>
      <c r="K60" t="s">
        <v>23</v>
      </c>
      <c r="L60">
        <v>3</v>
      </c>
      <c r="M60" t="str">
        <f>TEXT(Table1[[#This Row],[Date]],"mmm")</f>
        <v>Aug</v>
      </c>
      <c r="N60" t="str">
        <f>"Q"&amp;ROUNDUP(MONTH(Table1[[#This Row],[Date]])/3,0)</f>
        <v>Q3</v>
      </c>
    </row>
    <row r="61" spans="1:14" x14ac:dyDescent="0.3">
      <c r="A61" s="1">
        <v>45078</v>
      </c>
      <c r="B61" t="s">
        <v>18</v>
      </c>
      <c r="C61" s="2">
        <v>2450</v>
      </c>
      <c r="D61" s="2">
        <v>385.71428571428601</v>
      </c>
      <c r="E61" s="2">
        <v>285.71428571428572</v>
      </c>
      <c r="F61">
        <v>290</v>
      </c>
      <c r="G61">
        <v>0.99</v>
      </c>
      <c r="H61">
        <v>0.97</v>
      </c>
      <c r="I61">
        <v>0.73</v>
      </c>
      <c r="J61" t="s">
        <v>13</v>
      </c>
      <c r="K61" t="s">
        <v>25</v>
      </c>
      <c r="L61">
        <v>2</v>
      </c>
      <c r="M61" t="str">
        <f>TEXT(Table1[[#This Row],[Date]],"mmm")</f>
        <v>Jun</v>
      </c>
      <c r="N61" t="str">
        <f>"Q"&amp;ROUNDUP(MONTH(Table1[[#This Row],[Date]])/3,0)</f>
        <v>Q2</v>
      </c>
    </row>
    <row r="62" spans="1:14" x14ac:dyDescent="0.3">
      <c r="A62" s="1">
        <v>44986</v>
      </c>
      <c r="B62" t="s">
        <v>15</v>
      </c>
      <c r="C62" s="2">
        <v>2500</v>
      </c>
      <c r="D62" s="2">
        <v>385.71428571428601</v>
      </c>
      <c r="E62" s="2">
        <v>285.71428571428572</v>
      </c>
      <c r="F62">
        <v>310</v>
      </c>
      <c r="G62">
        <v>0.77</v>
      </c>
      <c r="H62">
        <v>0.72</v>
      </c>
      <c r="I62">
        <v>0.85</v>
      </c>
      <c r="J62" t="s">
        <v>16</v>
      </c>
      <c r="K62" t="s">
        <v>14</v>
      </c>
      <c r="L62">
        <v>7</v>
      </c>
      <c r="M62" t="str">
        <f>TEXT(Table1[[#This Row],[Date]],"mmm")</f>
        <v>Mar</v>
      </c>
      <c r="N62" t="str">
        <f>"Q"&amp;ROUNDUP(MONTH(Table1[[#This Row],[Date]])/3,0)</f>
        <v>Q1</v>
      </c>
    </row>
    <row r="63" spans="1:14" x14ac:dyDescent="0.3">
      <c r="A63" s="1">
        <v>45257</v>
      </c>
      <c r="B63" t="s">
        <v>24</v>
      </c>
      <c r="C63" s="2">
        <v>2450</v>
      </c>
      <c r="D63" s="2">
        <v>385.71428571428601</v>
      </c>
      <c r="E63" s="2">
        <v>285.71428571428572</v>
      </c>
      <c r="F63">
        <v>270</v>
      </c>
      <c r="G63">
        <v>0.77</v>
      </c>
      <c r="H63">
        <v>0.96</v>
      </c>
      <c r="I63">
        <v>0.78</v>
      </c>
      <c r="J63" t="s">
        <v>19</v>
      </c>
      <c r="K63" t="s">
        <v>17</v>
      </c>
      <c r="L63">
        <v>9</v>
      </c>
      <c r="M63" t="str">
        <f>TEXT(Table1[[#This Row],[Date]],"mmm")</f>
        <v>Nov</v>
      </c>
      <c r="N63" t="str">
        <f>"Q"&amp;ROUNDUP(MONTH(Table1[[#This Row],[Date]])/3,0)</f>
        <v>Q4</v>
      </c>
    </row>
    <row r="64" spans="1:14" x14ac:dyDescent="0.3">
      <c r="A64" s="1">
        <v>45213</v>
      </c>
      <c r="B64" t="s">
        <v>18</v>
      </c>
      <c r="C64" s="2">
        <v>2400</v>
      </c>
      <c r="D64" s="2">
        <v>385.71428571428601</v>
      </c>
      <c r="E64" s="2">
        <v>285.71428571428572</v>
      </c>
      <c r="F64">
        <v>285</v>
      </c>
      <c r="G64">
        <v>0.78</v>
      </c>
      <c r="H64">
        <v>0.8</v>
      </c>
      <c r="I64">
        <v>0.85</v>
      </c>
      <c r="J64" t="s">
        <v>21</v>
      </c>
      <c r="K64" t="s">
        <v>20</v>
      </c>
      <c r="L64">
        <v>5</v>
      </c>
      <c r="M64" t="str">
        <f>TEXT(Table1[[#This Row],[Date]],"mmm")</f>
        <v>Oct</v>
      </c>
      <c r="N64" t="str">
        <f>"Q"&amp;ROUNDUP(MONTH(Table1[[#This Row],[Date]])/3,0)</f>
        <v>Q4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4B1-10A4-4A0F-AADC-1638CE43B055}">
  <dimension ref="B1:T27"/>
  <sheetViews>
    <sheetView showGridLines="0" workbookViewId="0">
      <selection activeCell="E27" sqref="E27"/>
    </sheetView>
  </sheetViews>
  <sheetFormatPr defaultRowHeight="14.4" x14ac:dyDescent="0.3"/>
  <cols>
    <col min="1" max="1" width="3.6640625" customWidth="1"/>
    <col min="2" max="2" width="31.6640625" bestFit="1" customWidth="1"/>
    <col min="3" max="3" width="10.109375" bestFit="1" customWidth="1"/>
    <col min="4" max="4" width="1.77734375" customWidth="1"/>
    <col min="5" max="5" width="12.44140625" bestFit="1" customWidth="1"/>
    <col min="6" max="6" width="8.77734375" bestFit="1" customWidth="1"/>
    <col min="7" max="7" width="10.109375" bestFit="1" customWidth="1"/>
    <col min="8" max="8" width="13.44140625" customWidth="1"/>
    <col min="9" max="9" width="12.44140625" bestFit="1" customWidth="1"/>
    <col min="10" max="10" width="20.77734375" bestFit="1" customWidth="1"/>
    <col min="11" max="11" width="11.5546875" bestFit="1" customWidth="1"/>
    <col min="12" max="12" width="12.44140625" bestFit="1" customWidth="1"/>
    <col min="13" max="14" width="11.5546875" bestFit="1" customWidth="1"/>
    <col min="15" max="15" width="1.77734375" customWidth="1"/>
    <col min="16" max="16" width="12.44140625" bestFit="1" customWidth="1"/>
    <col min="17" max="17" width="11.77734375" customWidth="1"/>
    <col min="18" max="18" width="1.77734375" hidden="1" customWidth="1"/>
    <col min="19" max="19" width="12.44140625" bestFit="1" customWidth="1"/>
    <col min="20" max="20" width="11.5546875" bestFit="1" customWidth="1"/>
  </cols>
  <sheetData>
    <row r="1" spans="2:20" ht="13.2" customHeight="1" x14ac:dyDescent="0.3"/>
    <row r="2" spans="2:20" ht="15.6" x14ac:dyDescent="0.3">
      <c r="B2" s="13" t="s">
        <v>60</v>
      </c>
      <c r="E2" s="10" t="s">
        <v>43</v>
      </c>
      <c r="F2" s="7"/>
      <c r="I2" s="8" t="s">
        <v>44</v>
      </c>
      <c r="J2" s="7"/>
      <c r="L2" s="9" t="s">
        <v>46</v>
      </c>
      <c r="M2" s="7"/>
      <c r="N2" s="7"/>
      <c r="P2" s="11" t="s">
        <v>48</v>
      </c>
      <c r="Q2" s="7"/>
      <c r="R2" s="7"/>
      <c r="S2" s="11" t="s">
        <v>50</v>
      </c>
      <c r="T2" s="7"/>
    </row>
    <row r="3" spans="2:20" x14ac:dyDescent="0.3">
      <c r="B3" s="3" t="s">
        <v>54</v>
      </c>
      <c r="E3" s="3" t="s">
        <v>28</v>
      </c>
      <c r="F3" t="s">
        <v>62</v>
      </c>
      <c r="G3" t="s">
        <v>63</v>
      </c>
      <c r="I3" s="3" t="s">
        <v>28</v>
      </c>
      <c r="J3" t="s">
        <v>45</v>
      </c>
      <c r="L3" s="3" t="s">
        <v>28</v>
      </c>
      <c r="M3" t="s">
        <v>47</v>
      </c>
      <c r="N3" t="s">
        <v>30</v>
      </c>
      <c r="P3" s="3" t="s">
        <v>28</v>
      </c>
      <c r="Q3" t="s">
        <v>49</v>
      </c>
      <c r="S3" s="3" t="s">
        <v>28</v>
      </c>
      <c r="T3" t="s">
        <v>30</v>
      </c>
    </row>
    <row r="4" spans="2:20" x14ac:dyDescent="0.3">
      <c r="B4" s="5" t="s">
        <v>51</v>
      </c>
      <c r="C4" s="12">
        <v>0.85492063492063519</v>
      </c>
      <c r="E4" s="5" t="s">
        <v>31</v>
      </c>
      <c r="F4" s="6">
        <v>12900</v>
      </c>
      <c r="G4" s="6">
        <v>6000.0000000000009</v>
      </c>
      <c r="H4" s="6"/>
      <c r="I4" s="5" t="s">
        <v>31</v>
      </c>
      <c r="J4" s="20">
        <v>1435</v>
      </c>
      <c r="L4" s="5" t="s">
        <v>12</v>
      </c>
      <c r="M4" s="6">
        <v>45042.857142857159</v>
      </c>
      <c r="N4" s="6">
        <v>50045</v>
      </c>
      <c r="P4" s="5" t="s">
        <v>14</v>
      </c>
      <c r="Q4" s="20">
        <v>96</v>
      </c>
      <c r="S4" s="5" t="s">
        <v>13</v>
      </c>
      <c r="T4" s="6">
        <v>30381</v>
      </c>
    </row>
    <row r="5" spans="2:20" x14ac:dyDescent="0.3">
      <c r="B5" s="5" t="s">
        <v>52</v>
      </c>
      <c r="C5" s="12">
        <v>0.85555555555555574</v>
      </c>
      <c r="E5" s="5" t="s">
        <v>32</v>
      </c>
      <c r="F5" s="6">
        <v>11256</v>
      </c>
      <c r="G5" s="6">
        <v>24285.28571428571</v>
      </c>
      <c r="H5" s="6"/>
      <c r="I5" s="5" t="s">
        <v>32</v>
      </c>
      <c r="J5" s="20">
        <v>185</v>
      </c>
      <c r="L5" s="5" t="s">
        <v>24</v>
      </c>
      <c r="M5" s="6">
        <v>13214.285714285725</v>
      </c>
      <c r="N5" s="6">
        <v>22921</v>
      </c>
      <c r="P5" s="5" t="s">
        <v>17</v>
      </c>
      <c r="Q5" s="20">
        <v>74</v>
      </c>
      <c r="S5" s="5" t="s">
        <v>19</v>
      </c>
      <c r="T5" s="6">
        <v>63874</v>
      </c>
    </row>
    <row r="6" spans="2:20" x14ac:dyDescent="0.3">
      <c r="B6" s="5" t="s">
        <v>53</v>
      </c>
      <c r="C6" s="12">
        <v>0.8447619047619046</v>
      </c>
      <c r="E6" s="5" t="s">
        <v>33</v>
      </c>
      <c r="F6" s="6">
        <v>11700</v>
      </c>
      <c r="G6" s="6">
        <v>9714.2857142857156</v>
      </c>
      <c r="H6" s="6"/>
      <c r="I6" s="5" t="s">
        <v>33</v>
      </c>
      <c r="J6" s="20">
        <v>688</v>
      </c>
      <c r="L6" s="5" t="s">
        <v>18</v>
      </c>
      <c r="M6" s="6">
        <v>29742.857142857156</v>
      </c>
      <c r="N6" s="6">
        <v>46112</v>
      </c>
      <c r="P6" s="5" t="s">
        <v>23</v>
      </c>
      <c r="Q6" s="20">
        <v>66</v>
      </c>
      <c r="S6" s="5" t="s">
        <v>16</v>
      </c>
      <c r="T6" s="6">
        <v>25744</v>
      </c>
    </row>
    <row r="7" spans="2:20" x14ac:dyDescent="0.3">
      <c r="E7" s="5" t="s">
        <v>34</v>
      </c>
      <c r="F7" s="6">
        <v>10400</v>
      </c>
      <c r="G7" s="6">
        <v>13571.428571428569</v>
      </c>
      <c r="H7" s="6"/>
      <c r="I7" s="5" t="s">
        <v>34</v>
      </c>
      <c r="J7" s="20">
        <v>810</v>
      </c>
      <c r="L7" s="5" t="s">
        <v>15</v>
      </c>
      <c r="M7" s="6">
        <v>25300.857142857149</v>
      </c>
      <c r="N7" s="6">
        <v>38283</v>
      </c>
      <c r="P7" s="5" t="s">
        <v>20</v>
      </c>
      <c r="Q7" s="20">
        <v>59</v>
      </c>
      <c r="S7" s="5" t="s">
        <v>21</v>
      </c>
      <c r="T7" s="6">
        <v>23719</v>
      </c>
    </row>
    <row r="8" spans="2:20" x14ac:dyDescent="0.3">
      <c r="E8" s="5" t="s">
        <v>35</v>
      </c>
      <c r="F8" s="6">
        <v>12995</v>
      </c>
      <c r="G8" s="6">
        <v>12571.285714285716</v>
      </c>
      <c r="H8" s="6"/>
      <c r="I8" s="5" t="s">
        <v>35</v>
      </c>
      <c r="J8" s="20">
        <v>850</v>
      </c>
      <c r="L8" s="5" t="s">
        <v>29</v>
      </c>
      <c r="M8" s="4">
        <v>113300.85714285719</v>
      </c>
      <c r="N8" s="4">
        <v>157361</v>
      </c>
      <c r="P8" s="5" t="s">
        <v>25</v>
      </c>
      <c r="Q8" s="20">
        <v>41</v>
      </c>
      <c r="S8" s="5" t="s">
        <v>22</v>
      </c>
      <c r="T8" s="6">
        <v>13643</v>
      </c>
    </row>
    <row r="9" spans="2:20" x14ac:dyDescent="0.3">
      <c r="E9" s="5" t="s">
        <v>36</v>
      </c>
      <c r="F9" s="6">
        <v>13450</v>
      </c>
      <c r="G9" s="6">
        <v>12999.999999999998</v>
      </c>
      <c r="H9" s="6"/>
      <c r="I9" s="5" t="s">
        <v>36</v>
      </c>
      <c r="J9" s="20">
        <v>991</v>
      </c>
      <c r="P9" s="5" t="s">
        <v>29</v>
      </c>
      <c r="Q9" s="20">
        <v>336</v>
      </c>
      <c r="S9" s="5" t="s">
        <v>29</v>
      </c>
      <c r="T9" s="4">
        <v>157361</v>
      </c>
    </row>
    <row r="10" spans="2:20" x14ac:dyDescent="0.3">
      <c r="B10" s="5" t="s">
        <v>51</v>
      </c>
      <c r="C10" s="12">
        <f>C4</f>
        <v>0.85492063492063519</v>
      </c>
      <c r="E10" s="5" t="s">
        <v>37</v>
      </c>
      <c r="F10" s="6">
        <v>11000</v>
      </c>
      <c r="G10" s="6">
        <v>20142.85714285713</v>
      </c>
      <c r="H10" s="6"/>
      <c r="I10" s="5" t="s">
        <v>37</v>
      </c>
      <c r="J10" s="20">
        <v>300</v>
      </c>
    </row>
    <row r="11" spans="2:20" x14ac:dyDescent="0.3">
      <c r="B11" t="s">
        <v>55</v>
      </c>
      <c r="C11" s="12">
        <f>1-C10</f>
        <v>0.14507936507936481</v>
      </c>
      <c r="E11" s="5" t="s">
        <v>38</v>
      </c>
      <c r="F11" s="6">
        <v>17050</v>
      </c>
      <c r="G11" s="6">
        <v>3428.5714285714316</v>
      </c>
      <c r="H11" s="6"/>
      <c r="I11" s="5" t="s">
        <v>38</v>
      </c>
      <c r="J11" s="20">
        <v>646</v>
      </c>
      <c r="P11" s="14" t="s">
        <v>28</v>
      </c>
      <c r="Q11" s="14" t="s">
        <v>11</v>
      </c>
      <c r="R11" s="14"/>
      <c r="S11" s="14" t="s">
        <v>28</v>
      </c>
      <c r="T11" s="18" t="s">
        <v>2</v>
      </c>
    </row>
    <row r="12" spans="2:20" x14ac:dyDescent="0.3">
      <c r="B12" s="5" t="s">
        <v>52</v>
      </c>
      <c r="C12" s="12">
        <f>C5</f>
        <v>0.85555555555555574</v>
      </c>
      <c r="E12" s="5" t="s">
        <v>39</v>
      </c>
      <c r="F12" s="6">
        <v>3600</v>
      </c>
      <c r="G12" s="6">
        <v>9571.428571428567</v>
      </c>
      <c r="H12" s="6"/>
      <c r="I12" s="5" t="s">
        <v>39</v>
      </c>
      <c r="J12" s="20">
        <v>190</v>
      </c>
      <c r="P12" t="str">
        <f t="shared" ref="P12:Q16" si="0">P4</f>
        <v>Speed</v>
      </c>
      <c r="Q12">
        <f t="shared" si="0"/>
        <v>96</v>
      </c>
      <c r="S12" t="str">
        <f t="shared" ref="S12:T16" si="1">S4</f>
        <v>Argentina</v>
      </c>
      <c r="T12" s="6">
        <f t="shared" si="1"/>
        <v>30381</v>
      </c>
    </row>
    <row r="13" spans="2:20" x14ac:dyDescent="0.3">
      <c r="B13" t="s">
        <v>55</v>
      </c>
      <c r="C13" s="12">
        <f>1-C12</f>
        <v>0.14444444444444426</v>
      </c>
      <c r="E13" s="5" t="s">
        <v>40</v>
      </c>
      <c r="F13" s="6">
        <v>26729</v>
      </c>
      <c r="G13" s="6">
        <v>30142.428571428576</v>
      </c>
      <c r="H13" s="6"/>
      <c r="I13" s="5" t="s">
        <v>40</v>
      </c>
      <c r="J13" s="20">
        <v>1450</v>
      </c>
      <c r="P13" t="str">
        <f t="shared" si="0"/>
        <v>Quality</v>
      </c>
      <c r="Q13">
        <f t="shared" si="0"/>
        <v>74</v>
      </c>
      <c r="S13" t="str">
        <f t="shared" si="1"/>
        <v>Brazil</v>
      </c>
      <c r="T13" s="6">
        <f t="shared" si="1"/>
        <v>63874</v>
      </c>
    </row>
    <row r="14" spans="2:20" x14ac:dyDescent="0.3">
      <c r="B14" s="5" t="s">
        <v>53</v>
      </c>
      <c r="C14" s="12">
        <f>C6</f>
        <v>0.8447619047619046</v>
      </c>
      <c r="E14" s="5" t="s">
        <v>41</v>
      </c>
      <c r="F14" s="6">
        <v>22481</v>
      </c>
      <c r="G14" s="6">
        <v>20857.142857142862</v>
      </c>
      <c r="H14" s="6"/>
      <c r="I14" s="5" t="s">
        <v>41</v>
      </c>
      <c r="J14" s="20">
        <v>1497</v>
      </c>
      <c r="P14" t="str">
        <f t="shared" si="0"/>
        <v>Service</v>
      </c>
      <c r="Q14">
        <f t="shared" si="0"/>
        <v>66</v>
      </c>
      <c r="S14" t="str">
        <f t="shared" si="1"/>
        <v>Colombia</v>
      </c>
      <c r="T14" s="6">
        <f t="shared" si="1"/>
        <v>25744</v>
      </c>
    </row>
    <row r="15" spans="2:20" x14ac:dyDescent="0.3">
      <c r="B15" t="s">
        <v>55</v>
      </c>
      <c r="C15" s="12">
        <f>1-C14</f>
        <v>0.1552380952380954</v>
      </c>
      <c r="E15" s="5" t="s">
        <v>42</v>
      </c>
      <c r="F15" s="6">
        <v>3800</v>
      </c>
      <c r="G15" s="6">
        <v>3714.2857142857147</v>
      </c>
      <c r="H15" s="6"/>
      <c r="I15" s="5" t="s">
        <v>42</v>
      </c>
      <c r="J15" s="20">
        <v>318</v>
      </c>
      <c r="P15" t="str">
        <f t="shared" si="0"/>
        <v>Hygiene</v>
      </c>
      <c r="Q15">
        <f t="shared" si="0"/>
        <v>59</v>
      </c>
      <c r="S15" t="str">
        <f t="shared" si="1"/>
        <v>Ecuador</v>
      </c>
      <c r="T15" s="6">
        <f t="shared" si="1"/>
        <v>23719</v>
      </c>
    </row>
    <row r="16" spans="2:20" x14ac:dyDescent="0.3">
      <c r="B16" s="5" t="s">
        <v>61</v>
      </c>
      <c r="C16" s="17">
        <f>F16/G16</f>
        <v>0.94228707956335067</v>
      </c>
      <c r="E16" s="5" t="s">
        <v>29</v>
      </c>
      <c r="F16" s="4">
        <v>157361</v>
      </c>
      <c r="G16" s="4">
        <v>166999</v>
      </c>
      <c r="H16" s="4"/>
      <c r="I16" s="5" t="s">
        <v>29</v>
      </c>
      <c r="J16" s="20">
        <v>9360</v>
      </c>
      <c r="P16" t="str">
        <f t="shared" si="0"/>
        <v>Availability</v>
      </c>
      <c r="Q16">
        <f t="shared" si="0"/>
        <v>41</v>
      </c>
      <c r="S16" t="str">
        <f t="shared" si="1"/>
        <v>Peru</v>
      </c>
      <c r="T16" s="6">
        <f t="shared" si="1"/>
        <v>13643</v>
      </c>
    </row>
    <row r="17" spans="2:20" x14ac:dyDescent="0.3">
      <c r="B17" t="s">
        <v>55</v>
      </c>
      <c r="C17" s="17">
        <f>1-C16</f>
        <v>5.7712920436649329E-2</v>
      </c>
      <c r="E17" s="5"/>
      <c r="F17" s="4"/>
      <c r="G17" s="4"/>
      <c r="H17" s="4"/>
      <c r="I17" s="5"/>
      <c r="T17" s="6"/>
    </row>
    <row r="18" spans="2:20" x14ac:dyDescent="0.3">
      <c r="E18" s="5"/>
      <c r="F18" s="4"/>
      <c r="G18" s="4"/>
      <c r="H18" s="4"/>
      <c r="I18" s="5"/>
      <c r="T18" s="6"/>
    </row>
    <row r="19" spans="2:20" ht="15.6" x14ac:dyDescent="0.3">
      <c r="L19" s="19"/>
      <c r="M19" s="7"/>
      <c r="T19" s="4"/>
    </row>
    <row r="21" spans="2:20" ht="15.6" x14ac:dyDescent="0.3">
      <c r="B21" s="14" t="s">
        <v>56</v>
      </c>
      <c r="C21" s="14" t="s">
        <v>57</v>
      </c>
      <c r="G21" s="21"/>
      <c r="J21" s="11"/>
      <c r="K21" s="7"/>
    </row>
    <row r="22" spans="2:20" x14ac:dyDescent="0.3">
      <c r="B22" t="s">
        <v>2</v>
      </c>
      <c r="C22" s="16">
        <f>F16</f>
        <v>157361</v>
      </c>
    </row>
    <row r="23" spans="2:20" x14ac:dyDescent="0.3">
      <c r="B23" t="s">
        <v>3</v>
      </c>
      <c r="C23" s="16">
        <f>M8</f>
        <v>113300.85714285719</v>
      </c>
      <c r="H23" s="6"/>
    </row>
    <row r="24" spans="2:20" x14ac:dyDescent="0.3">
      <c r="B24" t="s">
        <v>58</v>
      </c>
      <c r="C24">
        <f>J16</f>
        <v>9360</v>
      </c>
      <c r="H24" s="6"/>
    </row>
    <row r="25" spans="2:20" x14ac:dyDescent="0.3">
      <c r="B25" t="s">
        <v>59</v>
      </c>
      <c r="C25" s="16">
        <f>G16</f>
        <v>166999</v>
      </c>
      <c r="H25" s="6"/>
    </row>
    <row r="26" spans="2:20" x14ac:dyDescent="0.3">
      <c r="H26" s="6"/>
    </row>
    <row r="27" spans="2:20" x14ac:dyDescent="0.3">
      <c r="H27"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7B4B-D559-460A-81D1-DBD6189882BB}">
  <dimension ref="X6:Y13"/>
  <sheetViews>
    <sheetView showGridLines="0" topLeftCell="A10" zoomScaleNormal="100" workbookViewId="0">
      <selection activeCell="W33" sqref="W33"/>
    </sheetView>
  </sheetViews>
  <sheetFormatPr defaultRowHeight="14.4" x14ac:dyDescent="0.3"/>
  <cols>
    <col min="1" max="16384" width="8.88671875" style="15"/>
  </cols>
  <sheetData>
    <row r="6" spans="24:25" ht="15.6" x14ac:dyDescent="0.3">
      <c r="X6" s="11"/>
      <c r="Y6" s="7"/>
    </row>
    <row r="7" spans="24:25" x14ac:dyDescent="0.3">
      <c r="X7"/>
      <c r="Y7"/>
    </row>
    <row r="8" spans="24:25" x14ac:dyDescent="0.3">
      <c r="X8"/>
      <c r="Y8"/>
    </row>
    <row r="9" spans="24:25" x14ac:dyDescent="0.3">
      <c r="X9"/>
      <c r="Y9"/>
    </row>
    <row r="10" spans="24:25" x14ac:dyDescent="0.3">
      <c r="X10"/>
      <c r="Y10"/>
    </row>
    <row r="11" spans="24:25" x14ac:dyDescent="0.3">
      <c r="X11"/>
      <c r="Y11"/>
    </row>
    <row r="12" spans="24:25" x14ac:dyDescent="0.3">
      <c r="X12"/>
      <c r="Y12"/>
    </row>
    <row r="13" spans="24:25" x14ac:dyDescent="0.3">
      <c r="X13"/>
      <c r="Y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Amir Yousuf</cp:lastModifiedBy>
  <dcterms:created xsi:type="dcterms:W3CDTF">2025-01-31T08:22:50Z</dcterms:created>
  <dcterms:modified xsi:type="dcterms:W3CDTF">2025-05-22T13:53:37Z</dcterms:modified>
</cp:coreProperties>
</file>